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JOB\BL4U_GENERAL_PUBLIC\05_Zamecka_zahrada\261005_oprava_rozpoctu_dle_Poskytovatele\"/>
    </mc:Choice>
  </mc:AlternateContent>
  <bookViews>
    <workbookView xWindow="32760" yWindow="32760" windowWidth="28800" windowHeight="11625" tabRatio="928"/>
  </bookViews>
  <sheets>
    <sheet name="Rekapitulace stavby" sheetId="1" r:id="rId1"/>
    <sheet name="SO.10 - ÚPRAVA VEŘEJNÉ KOMUNIKA" sheetId="2" r:id="rId2"/>
    <sheet name="SO.11 - AREÁLOVÉ KOMUNIKACE A Z" sheetId="3" r:id="rId3"/>
    <sheet name="SO.11-D - Molo a pódium" sheetId="4" r:id="rId4"/>
    <sheet name="SO.11-M - MOSTKY" sheetId="5" r:id="rId5"/>
    <sheet name="SO.12-K - Kácení" sheetId="6" r:id="rId6"/>
    <sheet name="SO.12-N - Nové sadové úpravy" sheetId="7" r:id="rId7"/>
    <sheet name="SO.12-Z - Závlaha" sheetId="8" r:id="rId8"/>
    <sheet name="SO.13 - OPLOCENÍ, MOBILIÁŘ" sheetId="9" r:id="rId9"/>
    <sheet name="SO.19 - Zařízení staveniště" sheetId="10" r:id="rId10"/>
    <sheet name="SO.21 - NN ROZVODY" sheetId="11" r:id="rId11"/>
    <sheet name="SO.22 - Kanalizační přípojka" sheetId="12" r:id="rId12"/>
    <sheet name="SO.23 - DEŠŤOVÉ KANALIZACE A PŘ" sheetId="13" r:id="rId13"/>
    <sheet name="SO.24 - Vodovodní přípojka" sheetId="14" r:id="rId14"/>
    <sheet name="SO.25 - Veřejné osvětlení" sheetId="15" r:id="rId15"/>
    <sheet name="SO.J - Retenční nádrž" sheetId="16" r:id="rId16"/>
    <sheet name="SO.K - Altán" sheetId="17" r:id="rId17"/>
    <sheet name="SO.K zdi - Archeologická prezen" sheetId="18" r:id="rId18"/>
    <sheet name="SO.L. - Dětské hřiště" sheetId="19" r:id="rId19"/>
    <sheet name="Seznam figur" sheetId="20" r:id="rId20"/>
    <sheet name="Pokyny pro vyplnění" sheetId="21" r:id="rId21"/>
  </sheets>
  <definedNames>
    <definedName name="_xlnm._FilterDatabase" localSheetId="1" hidden="1">'SO.10 - ÚPRAVA VEŘEJNÉ KOMUNIKA'!$C$119:$K$120</definedName>
    <definedName name="_xlnm._FilterDatabase" localSheetId="2" hidden="1">'SO.11 - AREÁLOVÉ KOMUNIKACE A Z'!$C$113:$K$114</definedName>
    <definedName name="_xlnm._FilterDatabase" localSheetId="3" hidden="1">'SO.11-D - Molo a pódium'!$C$115:$K$116</definedName>
    <definedName name="_xlnm._FilterDatabase" localSheetId="4" hidden="1">'SO.11-M - MOSTKY'!$C$118:$K$119</definedName>
    <definedName name="_xlnm._FilterDatabase" localSheetId="5" hidden="1">'SO.12-K - Kácení'!$C$115:$K$116</definedName>
    <definedName name="_xlnm._FilterDatabase" localSheetId="6" hidden="1">'SO.12-N - Nové sadové úpravy'!$C$119:$K$120</definedName>
    <definedName name="_xlnm._FilterDatabase" localSheetId="7" hidden="1">'SO.12-Z - Závlaha'!$C$115:$K$116</definedName>
    <definedName name="_xlnm._FilterDatabase" localSheetId="8" hidden="1">'SO.13 - OPLOCENÍ, MOBILIÁŘ'!$C$114:$K$115</definedName>
    <definedName name="_xlnm._FilterDatabase" localSheetId="9" hidden="1">'SO.19 - Zařízení staveniště'!$C$110:$K$111</definedName>
    <definedName name="_xlnm._FilterDatabase" localSheetId="10" hidden="1">'SO.21 - NN ROZVODY'!$C$114:$K$115</definedName>
    <definedName name="_xlnm._FilterDatabase" localSheetId="11" hidden="1">'SO.22 - Kanalizační přípojka'!$C$116:$K$117</definedName>
    <definedName name="_xlnm._FilterDatabase" localSheetId="12" hidden="1">'SO.23 - DEŠŤOVÉ KANALIZACE A PŘ'!$C$110:$K$111</definedName>
    <definedName name="_xlnm._FilterDatabase" localSheetId="13" hidden="1">'SO.24 - Vodovodní přípojka'!$C$114:$K$115</definedName>
    <definedName name="_xlnm._FilterDatabase" localSheetId="14" hidden="1">'SO.25 - Veřejné osvětlení'!$C$112:$K$113</definedName>
    <definedName name="_xlnm._FilterDatabase" localSheetId="15" hidden="1">'SO.J - Retenční nádrž'!$C$122:$K$123</definedName>
    <definedName name="_xlnm._FilterDatabase" localSheetId="16" hidden="1">'SO.K - Altán'!$C$149:$K$150</definedName>
    <definedName name="_xlnm._FilterDatabase" localSheetId="17" hidden="1">'SO.K zdi - Archeologická prezen'!$C$119:$K$120</definedName>
    <definedName name="_xlnm._FilterDatabase" localSheetId="18" hidden="1">'SO.L. - Dětské hřiště'!$C$114:$K$115</definedName>
    <definedName name="Items" localSheetId="2">'SO.11 - AREÁLOVÉ KOMUNIKACE A Z'!#REF!</definedName>
    <definedName name="Items" localSheetId="3">'SO.11-D - Molo a pódium'!#REF!</definedName>
    <definedName name="Items" localSheetId="4">'SO.11-M - MOSTKY'!#REF!</definedName>
    <definedName name="Items" localSheetId="5">'SO.12-K - Kácení'!#REF!</definedName>
    <definedName name="Items" localSheetId="6">'SO.12-N - Nové sadové úpravy'!#REF!</definedName>
    <definedName name="Items" localSheetId="7">'SO.12-Z - Závlaha'!#REF!</definedName>
    <definedName name="Items" localSheetId="8">'SO.13 - OPLOCENÍ, MOBILIÁŘ'!#REF!</definedName>
    <definedName name="Items" localSheetId="9">'SO.19 - Zařízení staveniště'!#REF!</definedName>
    <definedName name="Items" localSheetId="10">'SO.21 - NN ROZVODY'!#REF!</definedName>
    <definedName name="Items" localSheetId="11">'SO.22 - Kanalizační přípojka'!#REF!</definedName>
    <definedName name="Items" localSheetId="12">'SO.23 - DEŠŤOVÉ KANALIZACE A PŘ'!#REF!</definedName>
    <definedName name="Items" localSheetId="13">'SO.24 - Vodovodní přípojka'!#REF!</definedName>
    <definedName name="Items" localSheetId="14">'SO.25 - Veřejné osvětlení'!#REF!</definedName>
    <definedName name="Items" localSheetId="15">'SO.J - Retenční nádrž'!#REF!</definedName>
    <definedName name="Items" localSheetId="16">'SO.K - Altán'!#REF!</definedName>
    <definedName name="Items" localSheetId="17">'SO.K zdi - Archeologická prezen'!#REF!</definedName>
    <definedName name="Items" localSheetId="18">'SO.L. - Dětské hřiště'!#REF!</definedName>
    <definedName name="Items">'SO.10 - ÚPRAVA VEŘEJNÉ KOMUNIKA'!#REF!</definedName>
    <definedName name="_xlnm.Print_Titles" localSheetId="0">'Rekapitulace stavby'!88:88</definedName>
    <definedName name="_xlnm.Print_Titles" localSheetId="19">'Seznam figur'!$9:$9</definedName>
    <definedName name="_xlnm.Print_Titles" localSheetId="1">'SO.10 - ÚPRAVA VEŘEJNÉ KOMUNIKA'!$119:$119</definedName>
    <definedName name="_xlnm.Print_Titles" localSheetId="2">'SO.11 - AREÁLOVÉ KOMUNIKACE A Z'!$113:$113</definedName>
    <definedName name="_xlnm.Print_Titles" localSheetId="3">'SO.11-D - Molo a pódium'!$115:$115</definedName>
    <definedName name="_xlnm.Print_Titles" localSheetId="4">'SO.11-M - MOSTKY'!$118:$118</definedName>
    <definedName name="_xlnm.Print_Titles" localSheetId="5">'SO.12-K - Kácení'!$115:$115</definedName>
    <definedName name="_xlnm.Print_Titles" localSheetId="6">'SO.12-N - Nové sadové úpravy'!$119:$119</definedName>
    <definedName name="_xlnm.Print_Titles" localSheetId="7">'SO.12-Z - Závlaha'!$115:$115</definedName>
    <definedName name="_xlnm.Print_Titles" localSheetId="8">'SO.13 - OPLOCENÍ, MOBILIÁŘ'!$114:$114</definedName>
    <definedName name="_xlnm.Print_Titles" localSheetId="9">'SO.19 - Zařízení staveniště'!$110:$110</definedName>
    <definedName name="_xlnm.Print_Titles" localSheetId="10">'SO.21 - NN ROZVODY'!$114:$114</definedName>
    <definedName name="_xlnm.Print_Titles" localSheetId="11">'SO.22 - Kanalizační přípojka'!$116:$116</definedName>
    <definedName name="_xlnm.Print_Titles" localSheetId="12">'SO.23 - DEŠŤOVÉ KANALIZACE A PŘ'!$110:$110</definedName>
    <definedName name="_xlnm.Print_Titles" localSheetId="13">'SO.24 - Vodovodní přípojka'!$114:$114</definedName>
    <definedName name="_xlnm.Print_Titles" localSheetId="14">'SO.25 - Veřejné osvětlení'!$112:$112</definedName>
    <definedName name="_xlnm.Print_Titles" localSheetId="15">'SO.J - Retenční nádrž'!$122:$122</definedName>
    <definedName name="_xlnm.Print_Titles" localSheetId="16">'SO.K - Altán'!$149:$149</definedName>
    <definedName name="_xlnm.Print_Titles" localSheetId="17">'SO.K zdi - Archeologická prezen'!$119:$119</definedName>
    <definedName name="_xlnm.Print_Titles" localSheetId="18">'SO.L. - Dětské hřiště'!$114:$114</definedName>
    <definedName name="_xlnm.Print_Area" localSheetId="20">'Pokyny pro vyplnění'!$B$2:$K$71,'Pokyny pro vyplnění'!$B$74:$K$118,'Pokyny pro vyplnění'!$B$121:$K$161,'Pokyny pro vyplnění'!$B$164:$K$219</definedName>
    <definedName name="_xlnm.Print_Area" localSheetId="0">'Rekapitulace stavby'!$D$4:$AO$72,'Rekapitulace stavby'!$C$78:$AQ$113</definedName>
    <definedName name="_xlnm.Print_Area" localSheetId="19">'Seznam figur'!$C$4:$F$650</definedName>
    <definedName name="_xlnm.Print_Area" localSheetId="1">'SO.10 - ÚPRAVA VEŘEJNÉ KOMUNIKA'!$C$4:$J$69,'SO.10 - ÚPRAVA VEŘEJNÉ KOMUNIKA'!$C$75:$J$101,'SO.10 - ÚPRAVA VEŘEJNÉ KOMUNIKA'!$C$107:$K$202</definedName>
    <definedName name="_xlnm.Print_Area" localSheetId="2">'SO.11 - AREÁLOVÉ KOMUNIKACE A Z'!$C$4:$J$69,'SO.11 - AREÁLOVÉ KOMUNIKACE A Z'!$C$75:$J$95,'SO.11 - AREÁLOVÉ KOMUNIKACE A Z'!$C$101:$K$168</definedName>
    <definedName name="_xlnm.Print_Area" localSheetId="3">'SO.11-D - Molo a pódium'!$C$4:$J$71,'SO.11-D - Molo a pódium'!$C$77:$J$95,'SO.11-D - Molo a pódium'!$C$101:$K$162</definedName>
    <definedName name="_xlnm.Print_Area" localSheetId="4">'SO.11-M - MOSTKY'!$C$4:$J$71,'SO.11-M - MOSTKY'!$C$77:$J$98,'SO.11-M - MOSTKY'!$C$104:$K$194</definedName>
    <definedName name="_xlnm.Print_Area" localSheetId="5">'SO.12-K - Kácení'!$C$4:$J$71,'SO.12-K - Kácení'!$C$77:$J$95,'SO.12-K - Kácení'!$C$101:$K$189</definedName>
    <definedName name="_xlnm.Print_Area" localSheetId="6">'SO.12-N - Nové sadové úpravy'!$C$4:$J$71,'SO.12-N - Nové sadové úpravy'!$C$77:$J$99,'SO.12-N - Nové sadové úpravy'!$C$105:$K$342</definedName>
    <definedName name="_xlnm.Print_Area" localSheetId="7">'SO.12-Z - Závlaha'!$C$4:$J$71,'SO.12-Z - Závlaha'!$C$77:$J$95,'SO.12-Z - Závlaha'!$C$101:$K$139</definedName>
    <definedName name="_xlnm.Print_Area" localSheetId="8">'SO.13 - OPLOCENÍ, MOBILIÁŘ'!$C$4:$J$69,'SO.13 - OPLOCENÍ, MOBILIÁŘ'!$C$75:$J$96,'SO.13 - OPLOCENÍ, MOBILIÁŘ'!$C$102:$K$213</definedName>
    <definedName name="_xlnm.Print_Area" localSheetId="9">'SO.19 - Zařízení staveniště'!$C$4:$J$69,'SO.19 - Zařízení staveniště'!$C$75:$J$92,'SO.19 - Zařízení staveniště'!$C$98:$K$168</definedName>
    <definedName name="_xlnm.Print_Area" localSheetId="10">'SO.21 - NN ROZVODY'!$C$4:$J$69,'SO.21 - NN ROZVODY'!$C$75:$J$96,'SO.21 - NN ROZVODY'!$C$102:$K$189</definedName>
    <definedName name="_xlnm.Print_Area" localSheetId="11">'SO.22 - Kanalizační přípojka'!$C$4:$J$69,'SO.22 - Kanalizační přípojka'!$C$75:$J$98,'SO.22 - Kanalizační přípojka'!$C$104:$K$254</definedName>
    <definedName name="_xlnm.Print_Area" localSheetId="12">'SO.23 - DEŠŤOVÉ KANALIZACE A PŘ'!$C$4:$J$69,'SO.23 - DEŠŤOVÉ KANALIZACE A PŘ'!$C$75:$J$92,'SO.23 - DEŠŤOVÉ KANALIZACE A PŘ'!$C$98:$K$133</definedName>
    <definedName name="_xlnm.Print_Area" localSheetId="13">'SO.24 - Vodovodní přípojka'!$C$4:$J$69,'SO.24 - Vodovodní přípojka'!$C$75:$J$96,'SO.24 - Vodovodní přípojka'!$C$102:$K$237</definedName>
    <definedName name="_xlnm.Print_Area" localSheetId="14">'SO.25 - Veřejné osvětlení'!$C$4:$J$69,'SO.25 - Veřejné osvětlení'!$C$75:$J$94,'SO.25 - Veřejné osvětlení'!$C$100:$K$286</definedName>
    <definedName name="_xlnm.Print_Area" localSheetId="15">'SO.J - Retenční nádrž'!$C$4:$J$69,'SO.J - Retenční nádrž'!$C$75:$J$104,'SO.J - Retenční nádrž'!$C$110:$K$279</definedName>
    <definedName name="_xlnm.Print_Area" localSheetId="16">'SO.K - Altán'!$C$4:$J$69,'SO.K - Altán'!$C$75:$J$131,'SO.K - Altán'!$C$137:$K$905</definedName>
    <definedName name="_xlnm.Print_Area" localSheetId="17">'SO.K zdi - Archeologická prezen'!$C$4:$J$71,'SO.K zdi - Archeologická prezen'!$C$77:$J$99,'SO.K zdi - Archeologická prezen'!$C$105:$K$156</definedName>
    <definedName name="_xlnm.Print_Area" localSheetId="18">'SO.L. - Dětské hřiště'!$C$4:$J$69,'SO.L. - Dětské hřiště'!$C$75:$J$96,'SO.L. - Dětské hřiště'!$C$102:$K$170</definedName>
  </definedNames>
  <calcPr calcId="162913"/>
</workbook>
</file>

<file path=xl/calcChain.xml><?xml version="1.0" encoding="utf-8"?>
<calcChain xmlns="http://schemas.openxmlformats.org/spreadsheetml/2006/main">
  <c r="AA27" i="19" l="1"/>
  <c r="AA29" i="18"/>
  <c r="AA27" i="17"/>
  <c r="AA27" i="16"/>
  <c r="AA27" i="15"/>
  <c r="AA27" i="14"/>
  <c r="AA27" i="13"/>
  <c r="AA27" i="12"/>
  <c r="AA27" i="11"/>
  <c r="AA27" i="10"/>
  <c r="AA27" i="9"/>
  <c r="AA29" i="8"/>
  <c r="AA29" i="7"/>
  <c r="AA29" i="6"/>
  <c r="AA29" i="5"/>
  <c r="AA29" i="4"/>
  <c r="AA27" i="3"/>
  <c r="AA27" i="2"/>
  <c r="BI167" i="19" l="1"/>
  <c r="BH167" i="19"/>
  <c r="BG167" i="19"/>
  <c r="BF167" i="19"/>
  <c r="T167" i="19"/>
  <c r="R167" i="19"/>
  <c r="P167" i="19"/>
  <c r="J167" i="19"/>
  <c r="BE167" i="19"/>
  <c r="BI165" i="19"/>
  <c r="BH165" i="19"/>
  <c r="BG165" i="19"/>
  <c r="BF165" i="19"/>
  <c r="T165" i="19"/>
  <c r="R165" i="19"/>
  <c r="P165" i="19"/>
  <c r="J165" i="19"/>
  <c r="BI164" i="19"/>
  <c r="BH164" i="19"/>
  <c r="BG164" i="19"/>
  <c r="BF164" i="19"/>
  <c r="T164" i="19"/>
  <c r="R164" i="19"/>
  <c r="P164" i="19"/>
  <c r="J164" i="19"/>
  <c r="BE164" i="19" s="1"/>
  <c r="BI163" i="19"/>
  <c r="BH163" i="19"/>
  <c r="BG163" i="19"/>
  <c r="BF163" i="19"/>
  <c r="T163" i="19"/>
  <c r="R163" i="19"/>
  <c r="R162" i="19" s="1"/>
  <c r="R161" i="19" s="1"/>
  <c r="P163" i="19"/>
  <c r="P162" i="19" s="1"/>
  <c r="P161" i="19" s="1"/>
  <c r="J163" i="19"/>
  <c r="BE163" i="19"/>
  <c r="T162" i="19"/>
  <c r="T161" i="19"/>
  <c r="BI159" i="19"/>
  <c r="BH159" i="19"/>
  <c r="BG159" i="19"/>
  <c r="BF159" i="19"/>
  <c r="T159" i="19"/>
  <c r="T156" i="19" s="1"/>
  <c r="R159" i="19"/>
  <c r="P159" i="19"/>
  <c r="J159" i="19"/>
  <c r="BE159" i="19"/>
  <c r="BI157" i="19"/>
  <c r="BH157" i="19"/>
  <c r="BG157" i="19"/>
  <c r="BF157" i="19"/>
  <c r="T157" i="19"/>
  <c r="R157" i="19"/>
  <c r="P157" i="19"/>
  <c r="J157" i="19"/>
  <c r="R156" i="19"/>
  <c r="P156" i="19"/>
  <c r="BI152" i="19"/>
  <c r="BH152" i="19"/>
  <c r="BG152" i="19"/>
  <c r="BF152" i="19"/>
  <c r="T152" i="19"/>
  <c r="R152" i="19"/>
  <c r="P152" i="19"/>
  <c r="P151" i="19" s="1"/>
  <c r="J152" i="19"/>
  <c r="BE152" i="19"/>
  <c r="T151" i="19"/>
  <c r="R151" i="19"/>
  <c r="J151" i="19"/>
  <c r="BI146" i="19"/>
  <c r="BH146" i="19"/>
  <c r="BG146" i="19"/>
  <c r="BF146" i="19"/>
  <c r="T146" i="19"/>
  <c r="R146" i="19"/>
  <c r="P146" i="19"/>
  <c r="J146" i="19"/>
  <c r="BE146" i="19"/>
  <c r="BI142" i="19"/>
  <c r="BH142" i="19"/>
  <c r="BG142" i="19"/>
  <c r="BF142" i="19"/>
  <c r="T142" i="19"/>
  <c r="T129" i="19" s="1"/>
  <c r="R142" i="19"/>
  <c r="P142" i="19"/>
  <c r="J142" i="19"/>
  <c r="BE142" i="19"/>
  <c r="BI138" i="19"/>
  <c r="BH138" i="19"/>
  <c r="BG138" i="19"/>
  <c r="BF138" i="19"/>
  <c r="T138" i="19"/>
  <c r="R138" i="19"/>
  <c r="P138" i="19"/>
  <c r="J138" i="19"/>
  <c r="BI134" i="19"/>
  <c r="BH134" i="19"/>
  <c r="BG134" i="19"/>
  <c r="BF134" i="19"/>
  <c r="T134" i="19"/>
  <c r="R134" i="19"/>
  <c r="P134" i="19"/>
  <c r="P129" i="19" s="1"/>
  <c r="J134" i="19"/>
  <c r="BE134" i="19" s="1"/>
  <c r="BI130" i="19"/>
  <c r="BH130" i="19"/>
  <c r="BG130" i="19"/>
  <c r="BF130" i="19"/>
  <c r="T130" i="19"/>
  <c r="R130" i="19"/>
  <c r="P130" i="19"/>
  <c r="J130" i="19"/>
  <c r="BE130" i="19"/>
  <c r="BI125" i="19"/>
  <c r="BH125" i="19"/>
  <c r="BG125" i="19"/>
  <c r="BF125" i="19"/>
  <c r="T125" i="19"/>
  <c r="T117" i="19" s="1"/>
  <c r="T116" i="19" s="1"/>
  <c r="T115" i="19" s="1"/>
  <c r="R125" i="19"/>
  <c r="P125" i="19"/>
  <c r="J125" i="19"/>
  <c r="BE125" i="19"/>
  <c r="BI121" i="19"/>
  <c r="BH121" i="19"/>
  <c r="BG121" i="19"/>
  <c r="BF121" i="19"/>
  <c r="T121" i="19"/>
  <c r="R121" i="19"/>
  <c r="P121" i="19"/>
  <c r="J121" i="19"/>
  <c r="BI120" i="19"/>
  <c r="BH120" i="19"/>
  <c r="BG120" i="19"/>
  <c r="BF120" i="19"/>
  <c r="T120" i="19"/>
  <c r="R120" i="19"/>
  <c r="P120" i="19"/>
  <c r="P117" i="19" s="1"/>
  <c r="J120" i="19"/>
  <c r="BE120" i="19" s="1"/>
  <c r="BI118" i="19"/>
  <c r="BH118" i="19"/>
  <c r="BG118" i="19"/>
  <c r="BF118" i="19"/>
  <c r="T118" i="19"/>
  <c r="R118" i="19"/>
  <c r="R117" i="19" s="1"/>
  <c r="P118" i="19"/>
  <c r="J118" i="19"/>
  <c r="BE118" i="19"/>
  <c r="J112" i="19"/>
  <c r="I112" i="19"/>
  <c r="C112" i="19"/>
  <c r="J111" i="19"/>
  <c r="I111" i="19"/>
  <c r="F111" i="19"/>
  <c r="C111" i="19"/>
  <c r="I109" i="19"/>
  <c r="F109" i="19"/>
  <c r="C109" i="19"/>
  <c r="E107" i="19"/>
  <c r="C106" i="19"/>
  <c r="E105" i="19"/>
  <c r="C104" i="19"/>
  <c r="J93" i="19"/>
  <c r="J85" i="19"/>
  <c r="I85" i="19"/>
  <c r="J84" i="19"/>
  <c r="I84" i="19"/>
  <c r="I82" i="19"/>
  <c r="J69" i="19"/>
  <c r="G69" i="19"/>
  <c r="F69" i="19"/>
  <c r="D69" i="19"/>
  <c r="G58" i="19"/>
  <c r="D58" i="19"/>
  <c r="J54" i="19"/>
  <c r="G54" i="19"/>
  <c r="G43" i="19"/>
  <c r="D43" i="19"/>
  <c r="I24" i="19"/>
  <c r="I23" i="19"/>
  <c r="I21" i="19"/>
  <c r="I20" i="19"/>
  <c r="J18" i="19"/>
  <c r="I18" i="19"/>
  <c r="E18" i="19"/>
  <c r="F112" i="19" s="1"/>
  <c r="J17" i="19"/>
  <c r="I17" i="19"/>
  <c r="J12" i="19"/>
  <c r="J109" i="19" s="1"/>
  <c r="AA9" i="19"/>
  <c r="AA107" i="19"/>
  <c r="AA7" i="19"/>
  <c r="AA105" i="19" s="1"/>
  <c r="BI153" i="18"/>
  <c r="BH153" i="18"/>
  <c r="BG153" i="18"/>
  <c r="BF153" i="18"/>
  <c r="T153" i="18"/>
  <c r="R153" i="18"/>
  <c r="R152" i="18" s="1"/>
  <c r="P153" i="18"/>
  <c r="P152" i="18" s="1"/>
  <c r="P148" i="18" s="1"/>
  <c r="J153" i="18"/>
  <c r="BE153" i="18"/>
  <c r="T152" i="18"/>
  <c r="J152" i="18"/>
  <c r="BI150" i="18"/>
  <c r="BH150" i="18"/>
  <c r="BG150" i="18"/>
  <c r="BF150" i="18"/>
  <c r="T150" i="18"/>
  <c r="T149" i="18" s="1"/>
  <c r="R150" i="18"/>
  <c r="R149" i="18" s="1"/>
  <c r="P150" i="18"/>
  <c r="J150" i="18"/>
  <c r="BE150" i="18"/>
  <c r="P149" i="18"/>
  <c r="J149" i="18"/>
  <c r="J148" i="18" s="1"/>
  <c r="J97" i="18" s="1"/>
  <c r="BI146" i="18"/>
  <c r="BH146" i="18"/>
  <c r="BG146" i="18"/>
  <c r="BF146" i="18"/>
  <c r="T146" i="18"/>
  <c r="R146" i="18"/>
  <c r="P146" i="18"/>
  <c r="J146" i="18"/>
  <c r="BE146" i="18" s="1"/>
  <c r="BI144" i="18"/>
  <c r="BH144" i="18"/>
  <c r="BG144" i="18"/>
  <c r="BF144" i="18"/>
  <c r="T144" i="18"/>
  <c r="R144" i="18"/>
  <c r="P144" i="18"/>
  <c r="P143" i="18" s="1"/>
  <c r="J144" i="18"/>
  <c r="BE144" i="18" s="1"/>
  <c r="T143" i="18"/>
  <c r="R143" i="18"/>
  <c r="BI138" i="18"/>
  <c r="BH138" i="18"/>
  <c r="BG138" i="18"/>
  <c r="BF138" i="18"/>
  <c r="T138" i="18"/>
  <c r="R138" i="18"/>
  <c r="R122" i="18" s="1"/>
  <c r="R121" i="18" s="1"/>
  <c r="P138" i="18"/>
  <c r="J138" i="18"/>
  <c r="BE138" i="18"/>
  <c r="BI133" i="18"/>
  <c r="BH133" i="18"/>
  <c r="BG133" i="18"/>
  <c r="BF133" i="18"/>
  <c r="T133" i="18"/>
  <c r="T122" i="18" s="1"/>
  <c r="T121" i="18" s="1"/>
  <c r="R133" i="18"/>
  <c r="P133" i="18"/>
  <c r="J133" i="18"/>
  <c r="BE133" i="18"/>
  <c r="BI128" i="18"/>
  <c r="BH128" i="18"/>
  <c r="BG128" i="18"/>
  <c r="BF128" i="18"/>
  <c r="T128" i="18"/>
  <c r="R128" i="18"/>
  <c r="P128" i="18"/>
  <c r="J128" i="18"/>
  <c r="BE128" i="18" s="1"/>
  <c r="BI123" i="18"/>
  <c r="BH123" i="18"/>
  <c r="BG123" i="18"/>
  <c r="BF123" i="18"/>
  <c r="T123" i="18"/>
  <c r="R123" i="18"/>
  <c r="P123" i="18"/>
  <c r="P122" i="18" s="1"/>
  <c r="P121" i="18" s="1"/>
  <c r="P120" i="18" s="1"/>
  <c r="J123" i="18"/>
  <c r="BE123" i="18" s="1"/>
  <c r="J117" i="18"/>
  <c r="I117" i="18"/>
  <c r="C117" i="18"/>
  <c r="J116" i="18"/>
  <c r="I116" i="18"/>
  <c r="F116" i="18"/>
  <c r="C116" i="18"/>
  <c r="I114" i="18"/>
  <c r="F114" i="18"/>
  <c r="C114" i="18"/>
  <c r="E112" i="18"/>
  <c r="C111" i="18"/>
  <c r="E110" i="18"/>
  <c r="C109" i="18"/>
  <c r="E108" i="18"/>
  <c r="C107" i="18"/>
  <c r="J99" i="18"/>
  <c r="J89" i="18"/>
  <c r="I89" i="18"/>
  <c r="J88" i="18"/>
  <c r="I88" i="18"/>
  <c r="I86" i="18"/>
  <c r="J71" i="18"/>
  <c r="G71" i="18"/>
  <c r="F71" i="18"/>
  <c r="D71" i="18"/>
  <c r="G60" i="18"/>
  <c r="D60" i="18"/>
  <c r="J56" i="18"/>
  <c r="G56" i="18"/>
  <c r="G45" i="18"/>
  <c r="D45" i="18"/>
  <c r="I26" i="18"/>
  <c r="I25" i="18"/>
  <c r="I23" i="18"/>
  <c r="I22" i="18"/>
  <c r="J20" i="18"/>
  <c r="I20" i="18"/>
  <c r="E20" i="18"/>
  <c r="F117" i="18" s="1"/>
  <c r="J19" i="18"/>
  <c r="I19" i="18"/>
  <c r="J14" i="18"/>
  <c r="J114" i="18" s="1"/>
  <c r="AA11" i="18"/>
  <c r="AA112" i="18"/>
  <c r="AA9" i="18"/>
  <c r="AA110" i="18" s="1"/>
  <c r="AA7" i="18"/>
  <c r="AA108" i="18"/>
  <c r="BI903" i="17"/>
  <c r="BH903" i="17"/>
  <c r="BG903" i="17"/>
  <c r="BF903" i="17"/>
  <c r="T903" i="17"/>
  <c r="R903" i="17"/>
  <c r="P903" i="17"/>
  <c r="J903" i="17"/>
  <c r="BE903" i="17" s="1"/>
  <c r="BI902" i="17"/>
  <c r="BH902" i="17"/>
  <c r="BG902" i="17"/>
  <c r="BF902" i="17"/>
  <c r="T902" i="17"/>
  <c r="R902" i="17"/>
  <c r="P902" i="17"/>
  <c r="J902" i="17"/>
  <c r="BE902" i="17" s="1"/>
  <c r="BI901" i="17"/>
  <c r="BH901" i="17"/>
  <c r="BG901" i="17"/>
  <c r="BF901" i="17"/>
  <c r="T901" i="17"/>
  <c r="R901" i="17"/>
  <c r="R897" i="17" s="1"/>
  <c r="P901" i="17"/>
  <c r="J901" i="17"/>
  <c r="BE901" i="17"/>
  <c r="BI900" i="17"/>
  <c r="BH900" i="17"/>
  <c r="BG900" i="17"/>
  <c r="BF900" i="17"/>
  <c r="T900" i="17"/>
  <c r="T897" i="17" s="1"/>
  <c r="R900" i="17"/>
  <c r="P900" i="17"/>
  <c r="J900" i="17"/>
  <c r="BE900" i="17"/>
  <c r="BI899" i="17"/>
  <c r="BH899" i="17"/>
  <c r="BG899" i="17"/>
  <c r="BF899" i="17"/>
  <c r="T899" i="17"/>
  <c r="R899" i="17"/>
  <c r="P899" i="17"/>
  <c r="J899" i="17"/>
  <c r="BI898" i="17"/>
  <c r="BH898" i="17"/>
  <c r="BG898" i="17"/>
  <c r="BF898" i="17"/>
  <c r="T898" i="17"/>
  <c r="R898" i="17"/>
  <c r="P898" i="17"/>
  <c r="J898" i="17"/>
  <c r="BE898" i="17" s="1"/>
  <c r="BI896" i="17"/>
  <c r="BH896" i="17"/>
  <c r="BG896" i="17"/>
  <c r="BF896" i="17"/>
  <c r="T896" i="17"/>
  <c r="R896" i="17"/>
  <c r="P896" i="17"/>
  <c r="J896" i="17"/>
  <c r="BE896" i="17"/>
  <c r="BI895" i="17"/>
  <c r="BH895" i="17"/>
  <c r="BG895" i="17"/>
  <c r="BF895" i="17"/>
  <c r="T895" i="17"/>
  <c r="R895" i="17"/>
  <c r="P895" i="17"/>
  <c r="J895" i="17"/>
  <c r="BE895" i="17"/>
  <c r="BI894" i="17"/>
  <c r="BH894" i="17"/>
  <c r="BG894" i="17"/>
  <c r="BF894" i="17"/>
  <c r="T894" i="17"/>
  <c r="R894" i="17"/>
  <c r="P894" i="17"/>
  <c r="J894" i="17"/>
  <c r="BI893" i="17"/>
  <c r="BH893" i="17"/>
  <c r="BG893" i="17"/>
  <c r="BF893" i="17"/>
  <c r="T893" i="17"/>
  <c r="R893" i="17"/>
  <c r="P893" i="17"/>
  <c r="P891" i="17" s="1"/>
  <c r="J893" i="17"/>
  <c r="BE893" i="17" s="1"/>
  <c r="BI892" i="17"/>
  <c r="BH892" i="17"/>
  <c r="BG892" i="17"/>
  <c r="BF892" i="17"/>
  <c r="T892" i="17"/>
  <c r="R892" i="17"/>
  <c r="R891" i="17" s="1"/>
  <c r="P892" i="17"/>
  <c r="J892" i="17"/>
  <c r="BE892" i="17"/>
  <c r="T891" i="17"/>
  <c r="T890" i="17" s="1"/>
  <c r="BI886" i="17"/>
  <c r="BH886" i="17"/>
  <c r="BG886" i="17"/>
  <c r="BF886" i="17"/>
  <c r="T886" i="17"/>
  <c r="T871" i="17" s="1"/>
  <c r="R886" i="17"/>
  <c r="P886" i="17"/>
  <c r="J886" i="17"/>
  <c r="BE886" i="17"/>
  <c r="BI882" i="17"/>
  <c r="BH882" i="17"/>
  <c r="BG882" i="17"/>
  <c r="BF882" i="17"/>
  <c r="T882" i="17"/>
  <c r="R882" i="17"/>
  <c r="P882" i="17"/>
  <c r="J882" i="17"/>
  <c r="BI872" i="17"/>
  <c r="BH872" i="17"/>
  <c r="BG872" i="17"/>
  <c r="BF872" i="17"/>
  <c r="T872" i="17"/>
  <c r="R872" i="17"/>
  <c r="P872" i="17"/>
  <c r="P871" i="17" s="1"/>
  <c r="J872" i="17"/>
  <c r="BE872" i="17" s="1"/>
  <c r="R871" i="17"/>
  <c r="BI867" i="17"/>
  <c r="BH867" i="17"/>
  <c r="BG867" i="17"/>
  <c r="BF867" i="17"/>
  <c r="T867" i="17"/>
  <c r="R867" i="17"/>
  <c r="P867" i="17"/>
  <c r="J867" i="17"/>
  <c r="BE867" i="17"/>
  <c r="BI862" i="17"/>
  <c r="BH862" i="17"/>
  <c r="BG862" i="17"/>
  <c r="BF862" i="17"/>
  <c r="T862" i="17"/>
  <c r="R862" i="17"/>
  <c r="P862" i="17"/>
  <c r="J862" i="17"/>
  <c r="BE862" i="17"/>
  <c r="BI858" i="17"/>
  <c r="BH858" i="17"/>
  <c r="BG858" i="17"/>
  <c r="BF858" i="17"/>
  <c r="T858" i="17"/>
  <c r="R858" i="17"/>
  <c r="P858" i="17"/>
  <c r="J858" i="17"/>
  <c r="BE858" i="17" s="1"/>
  <c r="BI853" i="17"/>
  <c r="BH853" i="17"/>
  <c r="BG853" i="17"/>
  <c r="BF853" i="17"/>
  <c r="T853" i="17"/>
  <c r="R853" i="17"/>
  <c r="P853" i="17"/>
  <c r="J853" i="17"/>
  <c r="BE853" i="17" s="1"/>
  <c r="BI849" i="17"/>
  <c r="BH849" i="17"/>
  <c r="BG849" i="17"/>
  <c r="BF849" i="17"/>
  <c r="T849" i="17"/>
  <c r="R849" i="17"/>
  <c r="P849" i="17"/>
  <c r="J849" i="17"/>
  <c r="BE849" i="17"/>
  <c r="BI844" i="17"/>
  <c r="BH844" i="17"/>
  <c r="BG844" i="17"/>
  <c r="BF844" i="17"/>
  <c r="T844" i="17"/>
  <c r="R844" i="17"/>
  <c r="P844" i="17"/>
  <c r="J844" i="17"/>
  <c r="BE844" i="17"/>
  <c r="BI839" i="17"/>
  <c r="BH839" i="17"/>
  <c r="BG839" i="17"/>
  <c r="BF839" i="17"/>
  <c r="T839" i="17"/>
  <c r="R839" i="17"/>
  <c r="P839" i="17"/>
  <c r="J839" i="17"/>
  <c r="BE839" i="17" s="1"/>
  <c r="BI833" i="17"/>
  <c r="BH833" i="17"/>
  <c r="BG833" i="17"/>
  <c r="BF833" i="17"/>
  <c r="T833" i="17"/>
  <c r="R833" i="17"/>
  <c r="P833" i="17"/>
  <c r="J833" i="17"/>
  <c r="BE833" i="17"/>
  <c r="BI827" i="17"/>
  <c r="BH827" i="17"/>
  <c r="BG827" i="17"/>
  <c r="BF827" i="17"/>
  <c r="T827" i="17"/>
  <c r="R827" i="17"/>
  <c r="P827" i="17"/>
  <c r="J827" i="17"/>
  <c r="BE827" i="17"/>
  <c r="BI821" i="17"/>
  <c r="BH821" i="17"/>
  <c r="BG821" i="17"/>
  <c r="BF821" i="17"/>
  <c r="T821" i="17"/>
  <c r="R821" i="17"/>
  <c r="P821" i="17"/>
  <c r="J821" i="17"/>
  <c r="BE821" i="17"/>
  <c r="BI815" i="17"/>
  <c r="BH815" i="17"/>
  <c r="BG815" i="17"/>
  <c r="BF815" i="17"/>
  <c r="T815" i="17"/>
  <c r="R815" i="17"/>
  <c r="P815" i="17"/>
  <c r="J815" i="17"/>
  <c r="BE815" i="17" s="1"/>
  <c r="BI810" i="17"/>
  <c r="BH810" i="17"/>
  <c r="BG810" i="17"/>
  <c r="BF810" i="17"/>
  <c r="T810" i="17"/>
  <c r="R810" i="17"/>
  <c r="P810" i="17"/>
  <c r="J810" i="17"/>
  <c r="BE810" i="17"/>
  <c r="BI804" i="17"/>
  <c r="BH804" i="17"/>
  <c r="BG804" i="17"/>
  <c r="BF804" i="17"/>
  <c r="T804" i="17"/>
  <c r="R804" i="17"/>
  <c r="P804" i="17"/>
  <c r="J804" i="17"/>
  <c r="BE804" i="17"/>
  <c r="BI798" i="17"/>
  <c r="BH798" i="17"/>
  <c r="BG798" i="17"/>
  <c r="BF798" i="17"/>
  <c r="T798" i="17"/>
  <c r="R798" i="17"/>
  <c r="P798" i="17"/>
  <c r="J798" i="17"/>
  <c r="BE798" i="17"/>
  <c r="BI795" i="17"/>
  <c r="BH795" i="17"/>
  <c r="BG795" i="17"/>
  <c r="BF795" i="17"/>
  <c r="T795" i="17"/>
  <c r="R795" i="17"/>
  <c r="P795" i="17"/>
  <c r="J795" i="17"/>
  <c r="BE795" i="17" s="1"/>
  <c r="BI793" i="17"/>
  <c r="BH793" i="17"/>
  <c r="BG793" i="17"/>
  <c r="BF793" i="17"/>
  <c r="T793" i="17"/>
  <c r="R793" i="17"/>
  <c r="P793" i="17"/>
  <c r="J793" i="17"/>
  <c r="BE793" i="17"/>
  <c r="BI789" i="17"/>
  <c r="BH789" i="17"/>
  <c r="BG789" i="17"/>
  <c r="BF789" i="17"/>
  <c r="T789" i="17"/>
  <c r="R789" i="17"/>
  <c r="P789" i="17"/>
  <c r="J789" i="17"/>
  <c r="BE789" i="17"/>
  <c r="BI786" i="17"/>
  <c r="BH786" i="17"/>
  <c r="BG786" i="17"/>
  <c r="BF786" i="17"/>
  <c r="T786" i="17"/>
  <c r="R786" i="17"/>
  <c r="P786" i="17"/>
  <c r="J786" i="17"/>
  <c r="BE786" i="17"/>
  <c r="BI779" i="17"/>
  <c r="BH779" i="17"/>
  <c r="BG779" i="17"/>
  <c r="BF779" i="17"/>
  <c r="T779" i="17"/>
  <c r="R779" i="17"/>
  <c r="P779" i="17"/>
  <c r="J779" i="17"/>
  <c r="BE779" i="17" s="1"/>
  <c r="BI775" i="17"/>
  <c r="BH775" i="17"/>
  <c r="BG775" i="17"/>
  <c r="BF775" i="17"/>
  <c r="T775" i="17"/>
  <c r="R775" i="17"/>
  <c r="P775" i="17"/>
  <c r="J775" i="17"/>
  <c r="BE775" i="17" s="1"/>
  <c r="BI771" i="17"/>
  <c r="BH771" i="17"/>
  <c r="BG771" i="17"/>
  <c r="BF771" i="17"/>
  <c r="T771" i="17"/>
  <c r="R771" i="17"/>
  <c r="R761" i="17" s="1"/>
  <c r="P771" i="17"/>
  <c r="J771" i="17"/>
  <c r="BE771" i="17"/>
  <c r="BI767" i="17"/>
  <c r="BH767" i="17"/>
  <c r="BG767" i="17"/>
  <c r="BF767" i="17"/>
  <c r="T767" i="17"/>
  <c r="T761" i="17" s="1"/>
  <c r="R767" i="17"/>
  <c r="P767" i="17"/>
  <c r="J767" i="17"/>
  <c r="BE767" i="17"/>
  <c r="BI762" i="17"/>
  <c r="BH762" i="17"/>
  <c r="BG762" i="17"/>
  <c r="BF762" i="17"/>
  <c r="T762" i="17"/>
  <c r="R762" i="17"/>
  <c r="P762" i="17"/>
  <c r="J762" i="17"/>
  <c r="P761" i="17"/>
  <c r="BI759" i="17"/>
  <c r="BH759" i="17"/>
  <c r="BG759" i="17"/>
  <c r="BF759" i="17"/>
  <c r="T759" i="17"/>
  <c r="R759" i="17"/>
  <c r="P759" i="17"/>
  <c r="J759" i="17"/>
  <c r="BE759" i="17"/>
  <c r="BI757" i="17"/>
  <c r="BH757" i="17"/>
  <c r="BG757" i="17"/>
  <c r="BF757" i="17"/>
  <c r="T757" i="17"/>
  <c r="R757" i="17"/>
  <c r="P757" i="17"/>
  <c r="J757" i="17"/>
  <c r="BE757" i="17"/>
  <c r="BI753" i="17"/>
  <c r="BH753" i="17"/>
  <c r="BG753" i="17"/>
  <c r="BF753" i="17"/>
  <c r="T753" i="17"/>
  <c r="R753" i="17"/>
  <c r="P753" i="17"/>
  <c r="J753" i="17"/>
  <c r="BE753" i="17"/>
  <c r="BI748" i="17"/>
  <c r="BH748" i="17"/>
  <c r="BG748" i="17"/>
  <c r="BF748" i="17"/>
  <c r="T748" i="17"/>
  <c r="R748" i="17"/>
  <c r="P748" i="17"/>
  <c r="J748" i="17"/>
  <c r="BE748" i="17" s="1"/>
  <c r="BI746" i="17"/>
  <c r="BH746" i="17"/>
  <c r="BG746" i="17"/>
  <c r="BF746" i="17"/>
  <c r="T746" i="17"/>
  <c r="R746" i="17"/>
  <c r="P746" i="17"/>
  <c r="J746" i="17"/>
  <c r="BE746" i="17"/>
  <c r="BI742" i="17"/>
  <c r="BH742" i="17"/>
  <c r="BG742" i="17"/>
  <c r="BF742" i="17"/>
  <c r="T742" i="17"/>
  <c r="R742" i="17"/>
  <c r="P742" i="17"/>
  <c r="J742" i="17"/>
  <c r="BE742" i="17"/>
  <c r="BI737" i="17"/>
  <c r="BH737" i="17"/>
  <c r="BG737" i="17"/>
  <c r="BF737" i="17"/>
  <c r="T737" i="17"/>
  <c r="R737" i="17"/>
  <c r="P737" i="17"/>
  <c r="J737" i="17"/>
  <c r="BE737" i="17"/>
  <c r="BI732" i="17"/>
  <c r="BH732" i="17"/>
  <c r="BG732" i="17"/>
  <c r="BF732" i="17"/>
  <c r="T732" i="17"/>
  <c r="R732" i="17"/>
  <c r="P732" i="17"/>
  <c r="J732" i="17"/>
  <c r="BE732" i="17" s="1"/>
  <c r="BI728" i="17"/>
  <c r="BH728" i="17"/>
  <c r="BG728" i="17"/>
  <c r="BF728" i="17"/>
  <c r="T728" i="17"/>
  <c r="R728" i="17"/>
  <c r="P728" i="17"/>
  <c r="J728" i="17"/>
  <c r="BE728" i="17"/>
  <c r="BI724" i="17"/>
  <c r="BH724" i="17"/>
  <c r="BG724" i="17"/>
  <c r="BF724" i="17"/>
  <c r="T724" i="17"/>
  <c r="R724" i="17"/>
  <c r="P724" i="17"/>
  <c r="J724" i="17"/>
  <c r="BE724" i="17"/>
  <c r="BI720" i="17"/>
  <c r="BH720" i="17"/>
  <c r="BG720" i="17"/>
  <c r="BF720" i="17"/>
  <c r="T720" i="17"/>
  <c r="T703" i="17" s="1"/>
  <c r="R720" i="17"/>
  <c r="P720" i="17"/>
  <c r="J720" i="17"/>
  <c r="BE720" i="17"/>
  <c r="BI712" i="17"/>
  <c r="BH712" i="17"/>
  <c r="BG712" i="17"/>
  <c r="BF712" i="17"/>
  <c r="T712" i="17"/>
  <c r="R712" i="17"/>
  <c r="P712" i="17"/>
  <c r="J712" i="17"/>
  <c r="BI708" i="17"/>
  <c r="BH708" i="17"/>
  <c r="BG708" i="17"/>
  <c r="BF708" i="17"/>
  <c r="T708" i="17"/>
  <c r="R708" i="17"/>
  <c r="P708" i="17"/>
  <c r="J708" i="17"/>
  <c r="BE708" i="17"/>
  <c r="BI704" i="17"/>
  <c r="BH704" i="17"/>
  <c r="BG704" i="17"/>
  <c r="BF704" i="17"/>
  <c r="T704" i="17"/>
  <c r="R704" i="17"/>
  <c r="P704" i="17"/>
  <c r="J704" i="17"/>
  <c r="BE704" i="17"/>
  <c r="BI701" i="17"/>
  <c r="BH701" i="17"/>
  <c r="BG701" i="17"/>
  <c r="BF701" i="17"/>
  <c r="T701" i="17"/>
  <c r="R701" i="17"/>
  <c r="P701" i="17"/>
  <c r="J701" i="17"/>
  <c r="BE701" i="17"/>
  <c r="BI699" i="17"/>
  <c r="BH699" i="17"/>
  <c r="BG699" i="17"/>
  <c r="BF699" i="17"/>
  <c r="T699" i="17"/>
  <c r="R699" i="17"/>
  <c r="P699" i="17"/>
  <c r="J699" i="17"/>
  <c r="BI694" i="17"/>
  <c r="BH694" i="17"/>
  <c r="BG694" i="17"/>
  <c r="BF694" i="17"/>
  <c r="T694" i="17"/>
  <c r="R694" i="17"/>
  <c r="P694" i="17"/>
  <c r="P688" i="17" s="1"/>
  <c r="J694" i="17"/>
  <c r="BE694" i="17"/>
  <c r="BI689" i="17"/>
  <c r="BH689" i="17"/>
  <c r="BG689" i="17"/>
  <c r="BF689" i="17"/>
  <c r="T689" i="17"/>
  <c r="R689" i="17"/>
  <c r="R688" i="17" s="1"/>
  <c r="P689" i="17"/>
  <c r="J689" i="17"/>
  <c r="BE689" i="17"/>
  <c r="T688" i="17"/>
  <c r="BI686" i="17"/>
  <c r="BH686" i="17"/>
  <c r="BG686" i="17"/>
  <c r="BF686" i="17"/>
  <c r="T686" i="17"/>
  <c r="R686" i="17"/>
  <c r="P686" i="17"/>
  <c r="J686" i="17"/>
  <c r="BE686" i="17"/>
  <c r="BI684" i="17"/>
  <c r="BH684" i="17"/>
  <c r="BG684" i="17"/>
  <c r="BF684" i="17"/>
  <c r="T684" i="17"/>
  <c r="R684" i="17"/>
  <c r="P684" i="17"/>
  <c r="J684" i="17"/>
  <c r="BE684" i="17" s="1"/>
  <c r="BI683" i="17"/>
  <c r="BH683" i="17"/>
  <c r="BG683" i="17"/>
  <c r="BF683" i="17"/>
  <c r="T683" i="17"/>
  <c r="R683" i="17"/>
  <c r="P683" i="17"/>
  <c r="J683" i="17"/>
  <c r="BE683" i="17" s="1"/>
  <c r="BI682" i="17"/>
  <c r="BH682" i="17"/>
  <c r="BG682" i="17"/>
  <c r="BF682" i="17"/>
  <c r="T682" i="17"/>
  <c r="R682" i="17"/>
  <c r="P682" i="17"/>
  <c r="J682" i="17"/>
  <c r="BE682" i="17" s="1"/>
  <c r="BI675" i="17"/>
  <c r="BH675" i="17"/>
  <c r="BG675" i="17"/>
  <c r="BF675" i="17"/>
  <c r="T675" i="17"/>
  <c r="R675" i="17"/>
  <c r="P675" i="17"/>
  <c r="J675" i="17"/>
  <c r="BE675" i="17"/>
  <c r="BI664" i="17"/>
  <c r="BH664" i="17"/>
  <c r="BG664" i="17"/>
  <c r="BF664" i="17"/>
  <c r="T664" i="17"/>
  <c r="R664" i="17"/>
  <c r="P664" i="17"/>
  <c r="J664" i="17"/>
  <c r="BE664" i="17" s="1"/>
  <c r="BI653" i="17"/>
  <c r="BH653" i="17"/>
  <c r="BG653" i="17"/>
  <c r="BF653" i="17"/>
  <c r="T653" i="17"/>
  <c r="R653" i="17"/>
  <c r="P653" i="17"/>
  <c r="J653" i="17"/>
  <c r="BE653" i="17" s="1"/>
  <c r="BI648" i="17"/>
  <c r="BH648" i="17"/>
  <c r="BG648" i="17"/>
  <c r="BF648" i="17"/>
  <c r="T648" i="17"/>
  <c r="R648" i="17"/>
  <c r="P648" i="17"/>
  <c r="J648" i="17"/>
  <c r="BE648" i="17"/>
  <c r="BI643" i="17"/>
  <c r="BH643" i="17"/>
  <c r="BG643" i="17"/>
  <c r="BF643" i="17"/>
  <c r="T643" i="17"/>
  <c r="R643" i="17"/>
  <c r="P643" i="17"/>
  <c r="J643" i="17"/>
  <c r="BE643" i="17"/>
  <c r="BI638" i="17"/>
  <c r="BH638" i="17"/>
  <c r="BG638" i="17"/>
  <c r="BF638" i="17"/>
  <c r="T638" i="17"/>
  <c r="R638" i="17"/>
  <c r="P638" i="17"/>
  <c r="J638" i="17"/>
  <c r="BE638" i="17" s="1"/>
  <c r="BI631" i="17"/>
  <c r="BH631" i="17"/>
  <c r="BG631" i="17"/>
  <c r="BF631" i="17"/>
  <c r="T631" i="17"/>
  <c r="R631" i="17"/>
  <c r="P631" i="17"/>
  <c r="J631" i="17"/>
  <c r="BE631" i="17"/>
  <c r="BI629" i="17"/>
  <c r="BH629" i="17"/>
  <c r="BG629" i="17"/>
  <c r="BF629" i="17"/>
  <c r="T629" i="17"/>
  <c r="R629" i="17"/>
  <c r="P629" i="17"/>
  <c r="J629" i="17"/>
  <c r="BE629" i="17" s="1"/>
  <c r="BI627" i="17"/>
  <c r="BH627" i="17"/>
  <c r="BG627" i="17"/>
  <c r="BF627" i="17"/>
  <c r="T627" i="17"/>
  <c r="R627" i="17"/>
  <c r="P627" i="17"/>
  <c r="J627" i="17"/>
  <c r="BE627" i="17"/>
  <c r="BI625" i="17"/>
  <c r="BH625" i="17"/>
  <c r="BG625" i="17"/>
  <c r="BF625" i="17"/>
  <c r="T625" i="17"/>
  <c r="R625" i="17"/>
  <c r="P625" i="17"/>
  <c r="J625" i="17"/>
  <c r="BI623" i="17"/>
  <c r="BH623" i="17"/>
  <c r="BG623" i="17"/>
  <c r="BF623" i="17"/>
  <c r="T623" i="17"/>
  <c r="R623" i="17"/>
  <c r="P623" i="17"/>
  <c r="J623" i="17"/>
  <c r="BE623" i="17" s="1"/>
  <c r="R622" i="17"/>
  <c r="BI620" i="17"/>
  <c r="BH620" i="17"/>
  <c r="BG620" i="17"/>
  <c r="BF620" i="17"/>
  <c r="T620" i="17"/>
  <c r="R620" i="17"/>
  <c r="R613" i="17" s="1"/>
  <c r="P620" i="17"/>
  <c r="J620" i="17"/>
  <c r="BE620" i="17"/>
  <c r="BI618" i="17"/>
  <c r="BH618" i="17"/>
  <c r="BG618" i="17"/>
  <c r="BF618" i="17"/>
  <c r="T618" i="17"/>
  <c r="T613" i="17" s="1"/>
  <c r="R618" i="17"/>
  <c r="P618" i="17"/>
  <c r="J618" i="17"/>
  <c r="BE618" i="17"/>
  <c r="BI614" i="17"/>
  <c r="BH614" i="17"/>
  <c r="BG614" i="17"/>
  <c r="BF614" i="17"/>
  <c r="T614" i="17"/>
  <c r="R614" i="17"/>
  <c r="P614" i="17"/>
  <c r="J614" i="17"/>
  <c r="P613" i="17"/>
  <c r="BI611" i="17"/>
  <c r="BH611" i="17"/>
  <c r="BG611" i="17"/>
  <c r="BF611" i="17"/>
  <c r="T611" i="17"/>
  <c r="R611" i="17"/>
  <c r="P611" i="17"/>
  <c r="J611" i="17"/>
  <c r="BE611" i="17"/>
  <c r="BI609" i="17"/>
  <c r="BH609" i="17"/>
  <c r="BG609" i="17"/>
  <c r="BF609" i="17"/>
  <c r="T609" i="17"/>
  <c r="R609" i="17"/>
  <c r="P609" i="17"/>
  <c r="J609" i="17"/>
  <c r="BE609" i="17"/>
  <c r="BI605" i="17"/>
  <c r="BH605" i="17"/>
  <c r="BG605" i="17"/>
  <c r="BF605" i="17"/>
  <c r="T605" i="17"/>
  <c r="R605" i="17"/>
  <c r="P605" i="17"/>
  <c r="J605" i="17"/>
  <c r="BE605" i="17"/>
  <c r="BI601" i="17"/>
  <c r="BH601" i="17"/>
  <c r="BG601" i="17"/>
  <c r="BF601" i="17"/>
  <c r="T601" i="17"/>
  <c r="R601" i="17"/>
  <c r="P601" i="17"/>
  <c r="J601" i="17"/>
  <c r="BE601" i="17" s="1"/>
  <c r="BI599" i="17"/>
  <c r="BH599" i="17"/>
  <c r="BG599" i="17"/>
  <c r="BF599" i="17"/>
  <c r="T599" i="17"/>
  <c r="R599" i="17"/>
  <c r="P599" i="17"/>
  <c r="J599" i="17"/>
  <c r="BE599" i="17"/>
  <c r="BI595" i="17"/>
  <c r="BH595" i="17"/>
  <c r="BG595" i="17"/>
  <c r="BF595" i="17"/>
  <c r="T595" i="17"/>
  <c r="R595" i="17"/>
  <c r="P595" i="17"/>
  <c r="J595" i="17"/>
  <c r="BE595" i="17"/>
  <c r="BI593" i="17"/>
  <c r="BH593" i="17"/>
  <c r="BG593" i="17"/>
  <c r="BF593" i="17"/>
  <c r="T593" i="17"/>
  <c r="R593" i="17"/>
  <c r="P593" i="17"/>
  <c r="J593" i="17"/>
  <c r="BE593" i="17"/>
  <c r="BI588" i="17"/>
  <c r="BH588" i="17"/>
  <c r="BG588" i="17"/>
  <c r="BF588" i="17"/>
  <c r="T588" i="17"/>
  <c r="R588" i="17"/>
  <c r="P588" i="17"/>
  <c r="J588" i="17"/>
  <c r="BE588" i="17" s="1"/>
  <c r="BI586" i="17"/>
  <c r="BH586" i="17"/>
  <c r="BG586" i="17"/>
  <c r="BF586" i="17"/>
  <c r="T586" i="17"/>
  <c r="R586" i="17"/>
  <c r="P586" i="17"/>
  <c r="J586" i="17"/>
  <c r="BE586" i="17"/>
  <c r="BI584" i="17"/>
  <c r="BH584" i="17"/>
  <c r="BG584" i="17"/>
  <c r="BF584" i="17"/>
  <c r="T584" i="17"/>
  <c r="R584" i="17"/>
  <c r="P584" i="17"/>
  <c r="J584" i="17"/>
  <c r="BE584" i="17" s="1"/>
  <c r="BI575" i="17"/>
  <c r="BH575" i="17"/>
  <c r="BG575" i="17"/>
  <c r="BF575" i="17"/>
  <c r="T575" i="17"/>
  <c r="R575" i="17"/>
  <c r="P575" i="17"/>
  <c r="J575" i="17"/>
  <c r="BE575" i="17"/>
  <c r="BI571" i="17"/>
  <c r="BH571" i="17"/>
  <c r="BG571" i="17"/>
  <c r="BF571" i="17"/>
  <c r="T571" i="17"/>
  <c r="R571" i="17"/>
  <c r="P571" i="17"/>
  <c r="J571" i="17"/>
  <c r="BE571" i="17" s="1"/>
  <c r="BI564" i="17"/>
  <c r="BH564" i="17"/>
  <c r="BG564" i="17"/>
  <c r="BF564" i="17"/>
  <c r="T564" i="17"/>
  <c r="R564" i="17"/>
  <c r="P564" i="17"/>
  <c r="J564" i="17"/>
  <c r="BE564" i="17"/>
  <c r="BI557" i="17"/>
  <c r="BH557" i="17"/>
  <c r="BG557" i="17"/>
  <c r="BF557" i="17"/>
  <c r="T557" i="17"/>
  <c r="R557" i="17"/>
  <c r="P557" i="17"/>
  <c r="J557" i="17"/>
  <c r="BE557" i="17" s="1"/>
  <c r="BI556" i="17"/>
  <c r="BH556" i="17"/>
  <c r="BG556" i="17"/>
  <c r="BF556" i="17"/>
  <c r="T556" i="17"/>
  <c r="R556" i="17"/>
  <c r="P556" i="17"/>
  <c r="J556" i="17"/>
  <c r="BE556" i="17"/>
  <c r="BI555" i="17"/>
  <c r="BH555" i="17"/>
  <c r="BG555" i="17"/>
  <c r="BF555" i="17"/>
  <c r="T555" i="17"/>
  <c r="R555" i="17"/>
  <c r="P555" i="17"/>
  <c r="J555" i="17"/>
  <c r="BE555" i="17" s="1"/>
  <c r="BI548" i="17"/>
  <c r="BH548" i="17"/>
  <c r="BG548" i="17"/>
  <c r="BF548" i="17"/>
  <c r="T548" i="17"/>
  <c r="R548" i="17"/>
  <c r="P548" i="17"/>
  <c r="J548" i="17"/>
  <c r="BE548" i="17" s="1"/>
  <c r="BI544" i="17"/>
  <c r="BH544" i="17"/>
  <c r="BG544" i="17"/>
  <c r="BF544" i="17"/>
  <c r="T544" i="17"/>
  <c r="R544" i="17"/>
  <c r="P544" i="17"/>
  <c r="J544" i="17"/>
  <c r="BE544" i="17"/>
  <c r="BI540" i="17"/>
  <c r="BH540" i="17"/>
  <c r="BG540" i="17"/>
  <c r="BF540" i="17"/>
  <c r="T540" i="17"/>
  <c r="R540" i="17"/>
  <c r="P540" i="17"/>
  <c r="J540" i="17"/>
  <c r="BE540" i="17"/>
  <c r="BI536" i="17"/>
  <c r="BH536" i="17"/>
  <c r="BG536" i="17"/>
  <c r="BF536" i="17"/>
  <c r="T536" i="17"/>
  <c r="R536" i="17"/>
  <c r="P536" i="17"/>
  <c r="J536" i="17"/>
  <c r="P535" i="17"/>
  <c r="BI533" i="17"/>
  <c r="BH533" i="17"/>
  <c r="BG533" i="17"/>
  <c r="BF533" i="17"/>
  <c r="T533" i="17"/>
  <c r="R533" i="17"/>
  <c r="P533" i="17"/>
  <c r="J533" i="17"/>
  <c r="BE533" i="17"/>
  <c r="BI531" i="17"/>
  <c r="BH531" i="17"/>
  <c r="BG531" i="17"/>
  <c r="BF531" i="17"/>
  <c r="T531" i="17"/>
  <c r="R531" i="17"/>
  <c r="R514" i="17" s="1"/>
  <c r="P531" i="17"/>
  <c r="J531" i="17"/>
  <c r="BE531" i="17"/>
  <c r="BI523" i="17"/>
  <c r="BH523" i="17"/>
  <c r="BG523" i="17"/>
  <c r="BF523" i="17"/>
  <c r="T523" i="17"/>
  <c r="T514" i="17" s="1"/>
  <c r="R523" i="17"/>
  <c r="P523" i="17"/>
  <c r="J523" i="17"/>
  <c r="BE523" i="17"/>
  <c r="BI515" i="17"/>
  <c r="BH515" i="17"/>
  <c r="BG515" i="17"/>
  <c r="BF515" i="17"/>
  <c r="T515" i="17"/>
  <c r="R515" i="17"/>
  <c r="P515" i="17"/>
  <c r="J515" i="17"/>
  <c r="P514" i="17"/>
  <c r="BI513" i="17"/>
  <c r="BH513" i="17"/>
  <c r="BG513" i="17"/>
  <c r="BF513" i="17"/>
  <c r="T513" i="17"/>
  <c r="R513" i="17"/>
  <c r="P513" i="17"/>
  <c r="J513" i="17"/>
  <c r="BE513" i="17"/>
  <c r="BI512" i="17"/>
  <c r="BH512" i="17"/>
  <c r="BG512" i="17"/>
  <c r="BF512" i="17"/>
  <c r="T512" i="17"/>
  <c r="R512" i="17"/>
  <c r="P512" i="17"/>
  <c r="J512" i="17"/>
  <c r="BE512" i="17"/>
  <c r="BI511" i="17"/>
  <c r="BH511" i="17"/>
  <c r="BG511" i="17"/>
  <c r="BF511" i="17"/>
  <c r="T511" i="17"/>
  <c r="R511" i="17"/>
  <c r="P511" i="17"/>
  <c r="J511" i="17"/>
  <c r="BE511" i="17"/>
  <c r="BI510" i="17"/>
  <c r="BH510" i="17"/>
  <c r="BG510" i="17"/>
  <c r="BF510" i="17"/>
  <c r="T510" i="17"/>
  <c r="R510" i="17"/>
  <c r="P510" i="17"/>
  <c r="J510" i="17"/>
  <c r="BI509" i="17"/>
  <c r="BH509" i="17"/>
  <c r="BG509" i="17"/>
  <c r="BF509" i="17"/>
  <c r="T509" i="17"/>
  <c r="R509" i="17"/>
  <c r="P509" i="17"/>
  <c r="P507" i="17" s="1"/>
  <c r="J509" i="17"/>
  <c r="BE509" i="17" s="1"/>
  <c r="BI508" i="17"/>
  <c r="BH508" i="17"/>
  <c r="BG508" i="17"/>
  <c r="BF508" i="17"/>
  <c r="T508" i="17"/>
  <c r="R508" i="17"/>
  <c r="R507" i="17" s="1"/>
  <c r="P508" i="17"/>
  <c r="J508" i="17"/>
  <c r="BE508" i="17" s="1"/>
  <c r="T507" i="17"/>
  <c r="BI506" i="17"/>
  <c r="BH506" i="17"/>
  <c r="BG506" i="17"/>
  <c r="BF506" i="17"/>
  <c r="T506" i="17"/>
  <c r="T503" i="17" s="1"/>
  <c r="R506" i="17"/>
  <c r="P506" i="17"/>
  <c r="J506" i="17"/>
  <c r="BE506" i="17"/>
  <c r="BI505" i="17"/>
  <c r="BH505" i="17"/>
  <c r="BG505" i="17"/>
  <c r="BF505" i="17"/>
  <c r="T505" i="17"/>
  <c r="R505" i="17"/>
  <c r="P505" i="17"/>
  <c r="J505" i="17"/>
  <c r="BI504" i="17"/>
  <c r="BH504" i="17"/>
  <c r="BG504" i="17"/>
  <c r="BF504" i="17"/>
  <c r="T504" i="17"/>
  <c r="R504" i="17"/>
  <c r="P504" i="17"/>
  <c r="P503" i="17" s="1"/>
  <c r="J504" i="17"/>
  <c r="BE504" i="17" s="1"/>
  <c r="R503" i="17"/>
  <c r="BI502" i="17"/>
  <c r="BH502" i="17"/>
  <c r="BG502" i="17"/>
  <c r="BF502" i="17"/>
  <c r="T502" i="17"/>
  <c r="R502" i="17"/>
  <c r="P502" i="17"/>
  <c r="J502" i="17"/>
  <c r="BE502" i="17"/>
  <c r="BI501" i="17"/>
  <c r="BH501" i="17"/>
  <c r="BG501" i="17"/>
  <c r="BF501" i="17"/>
  <c r="T501" i="17"/>
  <c r="R501" i="17"/>
  <c r="P501" i="17"/>
  <c r="J501" i="17"/>
  <c r="BE501" i="17"/>
  <c r="BI500" i="17"/>
  <c r="BH500" i="17"/>
  <c r="BG500" i="17"/>
  <c r="BF500" i="17"/>
  <c r="T500" i="17"/>
  <c r="R500" i="17"/>
  <c r="P500" i="17"/>
  <c r="J500" i="17"/>
  <c r="BE500" i="17" s="1"/>
  <c r="BI499" i="17"/>
  <c r="BH499" i="17"/>
  <c r="BG499" i="17"/>
  <c r="BF499" i="17"/>
  <c r="T499" i="17"/>
  <c r="R499" i="17"/>
  <c r="P499" i="17"/>
  <c r="J499" i="17"/>
  <c r="BE499" i="17"/>
  <c r="BI498" i="17"/>
  <c r="BH498" i="17"/>
  <c r="BG498" i="17"/>
  <c r="BF498" i="17"/>
  <c r="T498" i="17"/>
  <c r="R498" i="17"/>
  <c r="P498" i="17"/>
  <c r="J498" i="17"/>
  <c r="BE498" i="17"/>
  <c r="BI497" i="17"/>
  <c r="BH497" i="17"/>
  <c r="BG497" i="17"/>
  <c r="BF497" i="17"/>
  <c r="T497" i="17"/>
  <c r="R497" i="17"/>
  <c r="P497" i="17"/>
  <c r="J497" i="17"/>
  <c r="BE497" i="17"/>
  <c r="BI496" i="17"/>
  <c r="BH496" i="17"/>
  <c r="BG496" i="17"/>
  <c r="BF496" i="17"/>
  <c r="T496" i="17"/>
  <c r="R496" i="17"/>
  <c r="P496" i="17"/>
  <c r="J496" i="17"/>
  <c r="P495" i="17"/>
  <c r="P494" i="17" s="1"/>
  <c r="BI493" i="17"/>
  <c r="BH493" i="17"/>
  <c r="BG493" i="17"/>
  <c r="BF493" i="17"/>
  <c r="T493" i="17"/>
  <c r="R493" i="17"/>
  <c r="P493" i="17"/>
  <c r="J493" i="17"/>
  <c r="BE493" i="17"/>
  <c r="BI492" i="17"/>
  <c r="BH492" i="17"/>
  <c r="BG492" i="17"/>
  <c r="BF492" i="17"/>
  <c r="T492" i="17"/>
  <c r="R492" i="17"/>
  <c r="P492" i="17"/>
  <c r="J492" i="17"/>
  <c r="BE492" i="17"/>
  <c r="BI491" i="17"/>
  <c r="BH491" i="17"/>
  <c r="BG491" i="17"/>
  <c r="BF491" i="17"/>
  <c r="T491" i="17"/>
  <c r="R491" i="17"/>
  <c r="P491" i="17"/>
  <c r="J491" i="17"/>
  <c r="BE491" i="17"/>
  <c r="BI490" i="17"/>
  <c r="BH490" i="17"/>
  <c r="BG490" i="17"/>
  <c r="BF490" i="17"/>
  <c r="T490" i="17"/>
  <c r="R490" i="17"/>
  <c r="P490" i="17"/>
  <c r="J490" i="17"/>
  <c r="BE490" i="17" s="1"/>
  <c r="BI489" i="17"/>
  <c r="BH489" i="17"/>
  <c r="BG489" i="17"/>
  <c r="BF489" i="17"/>
  <c r="T489" i="17"/>
  <c r="R489" i="17"/>
  <c r="P489" i="17"/>
  <c r="J489" i="17"/>
  <c r="BE489" i="17"/>
  <c r="BI488" i="17"/>
  <c r="BH488" i="17"/>
  <c r="BG488" i="17"/>
  <c r="BF488" i="17"/>
  <c r="T488" i="17"/>
  <c r="R488" i="17"/>
  <c r="P488" i="17"/>
  <c r="J488" i="17"/>
  <c r="BE488" i="17"/>
  <c r="BI487" i="17"/>
  <c r="BH487" i="17"/>
  <c r="BG487" i="17"/>
  <c r="BF487" i="17"/>
  <c r="T487" i="17"/>
  <c r="R487" i="17"/>
  <c r="P487" i="17"/>
  <c r="J487" i="17"/>
  <c r="BE487" i="17"/>
  <c r="BI486" i="17"/>
  <c r="BH486" i="17"/>
  <c r="BG486" i="17"/>
  <c r="BF486" i="17"/>
  <c r="T486" i="17"/>
  <c r="R486" i="17"/>
  <c r="P486" i="17"/>
  <c r="J486" i="17"/>
  <c r="P485" i="17"/>
  <c r="BI484" i="17"/>
  <c r="BH484" i="17"/>
  <c r="BG484" i="17"/>
  <c r="BF484" i="17"/>
  <c r="T484" i="17"/>
  <c r="R484" i="17"/>
  <c r="P484" i="17"/>
  <c r="J484" i="17"/>
  <c r="BE484" i="17"/>
  <c r="BI483" i="17"/>
  <c r="BH483" i="17"/>
  <c r="BG483" i="17"/>
  <c r="BF483" i="17"/>
  <c r="T483" i="17"/>
  <c r="R483" i="17"/>
  <c r="P483" i="17"/>
  <c r="J483" i="17"/>
  <c r="BE483" i="17"/>
  <c r="BI482" i="17"/>
  <c r="BH482" i="17"/>
  <c r="BG482" i="17"/>
  <c r="BF482" i="17"/>
  <c r="T482" i="17"/>
  <c r="R482" i="17"/>
  <c r="P482" i="17"/>
  <c r="J482" i="17"/>
  <c r="BE482" i="17"/>
  <c r="BI481" i="17"/>
  <c r="BH481" i="17"/>
  <c r="BG481" i="17"/>
  <c r="BF481" i="17"/>
  <c r="T481" i="17"/>
  <c r="R481" i="17"/>
  <c r="P481" i="17"/>
  <c r="J481" i="17"/>
  <c r="BE481" i="17" s="1"/>
  <c r="BI480" i="17"/>
  <c r="BH480" i="17"/>
  <c r="BG480" i="17"/>
  <c r="BF480" i="17"/>
  <c r="T480" i="17"/>
  <c r="R480" i="17"/>
  <c r="P480" i="17"/>
  <c r="J480" i="17"/>
  <c r="BE480" i="17"/>
  <c r="BI479" i="17"/>
  <c r="BH479" i="17"/>
  <c r="BG479" i="17"/>
  <c r="BF479" i="17"/>
  <c r="T479" i="17"/>
  <c r="R479" i="17"/>
  <c r="P479" i="17"/>
  <c r="J479" i="17"/>
  <c r="BE479" i="17" s="1"/>
  <c r="BI478" i="17"/>
  <c r="BH478" i="17"/>
  <c r="BG478" i="17"/>
  <c r="BF478" i="17"/>
  <c r="T478" i="17"/>
  <c r="R478" i="17"/>
  <c r="P478" i="17"/>
  <c r="J478" i="17"/>
  <c r="BE478" i="17"/>
  <c r="BI477" i="17"/>
  <c r="BH477" i="17"/>
  <c r="BG477" i="17"/>
  <c r="BF477" i="17"/>
  <c r="T477" i="17"/>
  <c r="R477" i="17"/>
  <c r="P477" i="17"/>
  <c r="J477" i="17"/>
  <c r="BE477" i="17" s="1"/>
  <c r="BI476" i="17"/>
  <c r="BH476" i="17"/>
  <c r="BG476" i="17"/>
  <c r="BF476" i="17"/>
  <c r="T476" i="17"/>
  <c r="R476" i="17"/>
  <c r="P476" i="17"/>
  <c r="J476" i="17"/>
  <c r="BE476" i="17"/>
  <c r="BI475" i="17"/>
  <c r="BH475" i="17"/>
  <c r="BG475" i="17"/>
  <c r="BF475" i="17"/>
  <c r="T475" i="17"/>
  <c r="R475" i="17"/>
  <c r="P475" i="17"/>
  <c r="J475" i="17"/>
  <c r="BE475" i="17"/>
  <c r="BI474" i="17"/>
  <c r="BH474" i="17"/>
  <c r="BG474" i="17"/>
  <c r="BF474" i="17"/>
  <c r="T474" i="17"/>
  <c r="R474" i="17"/>
  <c r="P474" i="17"/>
  <c r="J474" i="17"/>
  <c r="BE474" i="17"/>
  <c r="BI473" i="17"/>
  <c r="BH473" i="17"/>
  <c r="BG473" i="17"/>
  <c r="BF473" i="17"/>
  <c r="T473" i="17"/>
  <c r="R473" i="17"/>
  <c r="P473" i="17"/>
  <c r="J473" i="17"/>
  <c r="BE473" i="17" s="1"/>
  <c r="BI472" i="17"/>
  <c r="BH472" i="17"/>
  <c r="BG472" i="17"/>
  <c r="BF472" i="17"/>
  <c r="T472" i="17"/>
  <c r="R472" i="17"/>
  <c r="P472" i="17"/>
  <c r="J472" i="17"/>
  <c r="BE472" i="17" s="1"/>
  <c r="BI471" i="17"/>
  <c r="BH471" i="17"/>
  <c r="BG471" i="17"/>
  <c r="BF471" i="17"/>
  <c r="T471" i="17"/>
  <c r="R471" i="17"/>
  <c r="P471" i="17"/>
  <c r="J471" i="17"/>
  <c r="BE471" i="17"/>
  <c r="BI470" i="17"/>
  <c r="BH470" i="17"/>
  <c r="BG470" i="17"/>
  <c r="BF470" i="17"/>
  <c r="T470" i="17"/>
  <c r="R470" i="17"/>
  <c r="P470" i="17"/>
  <c r="J470" i="17"/>
  <c r="BE470" i="17"/>
  <c r="BI469" i="17"/>
  <c r="BH469" i="17"/>
  <c r="BG469" i="17"/>
  <c r="BF469" i="17"/>
  <c r="T469" i="17"/>
  <c r="R469" i="17"/>
  <c r="P469" i="17"/>
  <c r="J469" i="17"/>
  <c r="BI468" i="17"/>
  <c r="BH468" i="17"/>
  <c r="BG468" i="17"/>
  <c r="BF468" i="17"/>
  <c r="T468" i="17"/>
  <c r="R468" i="17"/>
  <c r="P468" i="17"/>
  <c r="J468" i="17"/>
  <c r="BE468" i="17"/>
  <c r="R467" i="17"/>
  <c r="BI466" i="17"/>
  <c r="BH466" i="17"/>
  <c r="BG466" i="17"/>
  <c r="BF466" i="17"/>
  <c r="T466" i="17"/>
  <c r="R466" i="17"/>
  <c r="P466" i="17"/>
  <c r="J466" i="17"/>
  <c r="BE466" i="17"/>
  <c r="BI465" i="17"/>
  <c r="BH465" i="17"/>
  <c r="BG465" i="17"/>
  <c r="BF465" i="17"/>
  <c r="T465" i="17"/>
  <c r="R465" i="17"/>
  <c r="P465" i="17"/>
  <c r="J465" i="17"/>
  <c r="BE465" i="17"/>
  <c r="BI464" i="17"/>
  <c r="BH464" i="17"/>
  <c r="BG464" i="17"/>
  <c r="BF464" i="17"/>
  <c r="T464" i="17"/>
  <c r="R464" i="17"/>
  <c r="P464" i="17"/>
  <c r="J464" i="17"/>
  <c r="BE464" i="17" s="1"/>
  <c r="BI463" i="17"/>
  <c r="BH463" i="17"/>
  <c r="BG463" i="17"/>
  <c r="BF463" i="17"/>
  <c r="T463" i="17"/>
  <c r="R463" i="17"/>
  <c r="P463" i="17"/>
  <c r="J463" i="17"/>
  <c r="BE463" i="17" s="1"/>
  <c r="BI462" i="17"/>
  <c r="BH462" i="17"/>
  <c r="BG462" i="17"/>
  <c r="BF462" i="17"/>
  <c r="T462" i="17"/>
  <c r="R462" i="17"/>
  <c r="P462" i="17"/>
  <c r="J462" i="17"/>
  <c r="BE462" i="17"/>
  <c r="BI461" i="17"/>
  <c r="BH461" i="17"/>
  <c r="BG461" i="17"/>
  <c r="BF461" i="17"/>
  <c r="T461" i="17"/>
  <c r="R461" i="17"/>
  <c r="P461" i="17"/>
  <c r="J461" i="17"/>
  <c r="BE461" i="17"/>
  <c r="BI460" i="17"/>
  <c r="BH460" i="17"/>
  <c r="BG460" i="17"/>
  <c r="BF460" i="17"/>
  <c r="T460" i="17"/>
  <c r="R460" i="17"/>
  <c r="P460" i="17"/>
  <c r="J460" i="17"/>
  <c r="BE460" i="17" s="1"/>
  <c r="BI459" i="17"/>
  <c r="BH459" i="17"/>
  <c r="BG459" i="17"/>
  <c r="BF459" i="17"/>
  <c r="T459" i="17"/>
  <c r="R459" i="17"/>
  <c r="P459" i="17"/>
  <c r="J459" i="17"/>
  <c r="BE459" i="17" s="1"/>
  <c r="BI458" i="17"/>
  <c r="BH458" i="17"/>
  <c r="BG458" i="17"/>
  <c r="BF458" i="17"/>
  <c r="T458" i="17"/>
  <c r="R458" i="17"/>
  <c r="P458" i="17"/>
  <c r="J458" i="17"/>
  <c r="BE458" i="17"/>
  <c r="BI457" i="17"/>
  <c r="BH457" i="17"/>
  <c r="BG457" i="17"/>
  <c r="BF457" i="17"/>
  <c r="T457" i="17"/>
  <c r="R457" i="17"/>
  <c r="P457" i="17"/>
  <c r="J457" i="17"/>
  <c r="BE457" i="17"/>
  <c r="BI456" i="17"/>
  <c r="BH456" i="17"/>
  <c r="BG456" i="17"/>
  <c r="BF456" i="17"/>
  <c r="T456" i="17"/>
  <c r="R456" i="17"/>
  <c r="P456" i="17"/>
  <c r="J456" i="17"/>
  <c r="BE456" i="17" s="1"/>
  <c r="BI455" i="17"/>
  <c r="BH455" i="17"/>
  <c r="BG455" i="17"/>
  <c r="BF455" i="17"/>
  <c r="T455" i="17"/>
  <c r="R455" i="17"/>
  <c r="P455" i="17"/>
  <c r="J455" i="17"/>
  <c r="BE455" i="17"/>
  <c r="BI454" i="17"/>
  <c r="BH454" i="17"/>
  <c r="BG454" i="17"/>
  <c r="BF454" i="17"/>
  <c r="T454" i="17"/>
  <c r="R454" i="17"/>
  <c r="P454" i="17"/>
  <c r="J454" i="17"/>
  <c r="BE454" i="17" s="1"/>
  <c r="BI453" i="17"/>
  <c r="BH453" i="17"/>
  <c r="BG453" i="17"/>
  <c r="BF453" i="17"/>
  <c r="T453" i="17"/>
  <c r="T452" i="17" s="1"/>
  <c r="R453" i="17"/>
  <c r="P453" i="17"/>
  <c r="J453" i="17"/>
  <c r="BE453" i="17"/>
  <c r="BI450" i="17"/>
  <c r="BH450" i="17"/>
  <c r="BG450" i="17"/>
  <c r="BF450" i="17"/>
  <c r="T450" i="17"/>
  <c r="R450" i="17"/>
  <c r="P450" i="17"/>
  <c r="J450" i="17"/>
  <c r="BE450" i="17" s="1"/>
  <c r="BI449" i="17"/>
  <c r="BH449" i="17"/>
  <c r="BG449" i="17"/>
  <c r="BF449" i="17"/>
  <c r="T449" i="17"/>
  <c r="R449" i="17"/>
  <c r="P449" i="17"/>
  <c r="J449" i="17"/>
  <c r="BE449" i="17" s="1"/>
  <c r="BI448" i="17"/>
  <c r="BH448" i="17"/>
  <c r="BG448" i="17"/>
  <c r="BF448" i="17"/>
  <c r="T448" i="17"/>
  <c r="R448" i="17"/>
  <c r="P448" i="17"/>
  <c r="J448" i="17"/>
  <c r="BE448" i="17" s="1"/>
  <c r="BI447" i="17"/>
  <c r="BH447" i="17"/>
  <c r="BG447" i="17"/>
  <c r="BF447" i="17"/>
  <c r="T447" i="17"/>
  <c r="R447" i="17"/>
  <c r="P447" i="17"/>
  <c r="J447" i="17"/>
  <c r="BE447" i="17"/>
  <c r="BI446" i="17"/>
  <c r="BH446" i="17"/>
  <c r="BG446" i="17"/>
  <c r="BF446" i="17"/>
  <c r="T446" i="17"/>
  <c r="R446" i="17"/>
  <c r="P446" i="17"/>
  <c r="J446" i="17"/>
  <c r="BE446" i="17" s="1"/>
  <c r="BI445" i="17"/>
  <c r="BH445" i="17"/>
  <c r="BG445" i="17"/>
  <c r="BF445" i="17"/>
  <c r="T445" i="17"/>
  <c r="T444" i="17" s="1"/>
  <c r="T437" i="17" s="1"/>
  <c r="R445" i="17"/>
  <c r="P445" i="17"/>
  <c r="P444" i="17" s="1"/>
  <c r="J445" i="17"/>
  <c r="BE445" i="17"/>
  <c r="R444" i="17"/>
  <c r="BI443" i="17"/>
  <c r="BH443" i="17"/>
  <c r="BG443" i="17"/>
  <c r="BF443" i="17"/>
  <c r="T443" i="17"/>
  <c r="R443" i="17"/>
  <c r="P443" i="17"/>
  <c r="J443" i="17"/>
  <c r="BE443" i="17" s="1"/>
  <c r="BI442" i="17"/>
  <c r="BH442" i="17"/>
  <c r="BG442" i="17"/>
  <c r="BF442" i="17"/>
  <c r="T442" i="17"/>
  <c r="R442" i="17"/>
  <c r="P442" i="17"/>
  <c r="J442" i="17"/>
  <c r="BE442" i="17"/>
  <c r="BI441" i="17"/>
  <c r="BH441" i="17"/>
  <c r="BG441" i="17"/>
  <c r="BF441" i="17"/>
  <c r="T441" i="17"/>
  <c r="R441" i="17"/>
  <c r="P441" i="17"/>
  <c r="J441" i="17"/>
  <c r="BE441" i="17" s="1"/>
  <c r="BI440" i="17"/>
  <c r="BH440" i="17"/>
  <c r="BG440" i="17"/>
  <c r="BF440" i="17"/>
  <c r="T440" i="17"/>
  <c r="R440" i="17"/>
  <c r="P440" i="17"/>
  <c r="P438" i="17" s="1"/>
  <c r="J440" i="17"/>
  <c r="BE440" i="17"/>
  <c r="BI439" i="17"/>
  <c r="BH439" i="17"/>
  <c r="BG439" i="17"/>
  <c r="BF439" i="17"/>
  <c r="T439" i="17"/>
  <c r="R439" i="17"/>
  <c r="R438" i="17" s="1"/>
  <c r="R437" i="17" s="1"/>
  <c r="P439" i="17"/>
  <c r="J439" i="17"/>
  <c r="BE439" i="17" s="1"/>
  <c r="T438" i="17"/>
  <c r="BI436" i="17"/>
  <c r="BH436" i="17"/>
  <c r="BG436" i="17"/>
  <c r="BF436" i="17"/>
  <c r="T436" i="17"/>
  <c r="R436" i="17"/>
  <c r="P436" i="17"/>
  <c r="J436" i="17"/>
  <c r="BE436" i="17"/>
  <c r="BI435" i="17"/>
  <c r="BH435" i="17"/>
  <c r="BG435" i="17"/>
  <c r="BF435" i="17"/>
  <c r="T435" i="17"/>
  <c r="R435" i="17"/>
  <c r="P435" i="17"/>
  <c r="J435" i="17"/>
  <c r="BE435" i="17" s="1"/>
  <c r="BI434" i="17"/>
  <c r="BH434" i="17"/>
  <c r="BG434" i="17"/>
  <c r="BF434" i="17"/>
  <c r="T434" i="17"/>
  <c r="R434" i="17"/>
  <c r="P434" i="17"/>
  <c r="J434" i="17"/>
  <c r="BE434" i="17"/>
  <c r="BI433" i="17"/>
  <c r="BH433" i="17"/>
  <c r="BG433" i="17"/>
  <c r="BF433" i="17"/>
  <c r="T433" i="17"/>
  <c r="R433" i="17"/>
  <c r="P433" i="17"/>
  <c r="J433" i="17"/>
  <c r="BE433" i="17" s="1"/>
  <c r="BI432" i="17"/>
  <c r="BH432" i="17"/>
  <c r="BG432" i="17"/>
  <c r="BF432" i="17"/>
  <c r="T432" i="17"/>
  <c r="R432" i="17"/>
  <c r="P432" i="17"/>
  <c r="J432" i="17"/>
  <c r="BE432" i="17"/>
  <c r="BI431" i="17"/>
  <c r="BH431" i="17"/>
  <c r="BG431" i="17"/>
  <c r="BF431" i="17"/>
  <c r="T431" i="17"/>
  <c r="R431" i="17"/>
  <c r="P431" i="17"/>
  <c r="J431" i="17"/>
  <c r="BE431" i="17" s="1"/>
  <c r="BI430" i="17"/>
  <c r="BH430" i="17"/>
  <c r="BG430" i="17"/>
  <c r="BF430" i="17"/>
  <c r="T430" i="17"/>
  <c r="R430" i="17"/>
  <c r="P430" i="17"/>
  <c r="P428" i="17" s="1"/>
  <c r="J430" i="17"/>
  <c r="BE430" i="17"/>
  <c r="BI429" i="17"/>
  <c r="BH429" i="17"/>
  <c r="BG429" i="17"/>
  <c r="BF429" i="17"/>
  <c r="T429" i="17"/>
  <c r="R429" i="17"/>
  <c r="R428" i="17" s="1"/>
  <c r="P429" i="17"/>
  <c r="J429" i="17"/>
  <c r="BE429" i="17" s="1"/>
  <c r="T428" i="17"/>
  <c r="BI426" i="17"/>
  <c r="BH426" i="17"/>
  <c r="BG426" i="17"/>
  <c r="BF426" i="17"/>
  <c r="T426" i="17"/>
  <c r="R426" i="17"/>
  <c r="P426" i="17"/>
  <c r="J426" i="17"/>
  <c r="BE426" i="17"/>
  <c r="BI424" i="17"/>
  <c r="BH424" i="17"/>
  <c r="BG424" i="17"/>
  <c r="BF424" i="17"/>
  <c r="T424" i="17"/>
  <c r="R424" i="17"/>
  <c r="P424" i="17"/>
  <c r="J424" i="17"/>
  <c r="BE424" i="17" s="1"/>
  <c r="BI420" i="17"/>
  <c r="BH420" i="17"/>
  <c r="BG420" i="17"/>
  <c r="BF420" i="17"/>
  <c r="T420" i="17"/>
  <c r="R420" i="17"/>
  <c r="P420" i="17"/>
  <c r="P415" i="17" s="1"/>
  <c r="J420" i="17"/>
  <c r="BE420" i="17"/>
  <c r="BI416" i="17"/>
  <c r="BH416" i="17"/>
  <c r="BG416" i="17"/>
  <c r="BF416" i="17"/>
  <c r="T416" i="17"/>
  <c r="R416" i="17"/>
  <c r="R415" i="17" s="1"/>
  <c r="P416" i="17"/>
  <c r="J416" i="17"/>
  <c r="BE416" i="17" s="1"/>
  <c r="T415" i="17"/>
  <c r="BI413" i="17"/>
  <c r="BH413" i="17"/>
  <c r="BG413" i="17"/>
  <c r="BF413" i="17"/>
  <c r="T413" i="17"/>
  <c r="R413" i="17"/>
  <c r="P413" i="17"/>
  <c r="J413" i="17"/>
  <c r="BE413" i="17"/>
  <c r="BI411" i="17"/>
  <c r="BH411" i="17"/>
  <c r="BG411" i="17"/>
  <c r="BF411" i="17"/>
  <c r="T411" i="17"/>
  <c r="R411" i="17"/>
  <c r="P411" i="17"/>
  <c r="J411" i="17"/>
  <c r="BE411" i="17" s="1"/>
  <c r="BI407" i="17"/>
  <c r="BH407" i="17"/>
  <c r="BG407" i="17"/>
  <c r="BF407" i="17"/>
  <c r="T407" i="17"/>
  <c r="R407" i="17"/>
  <c r="P407" i="17"/>
  <c r="J407" i="17"/>
  <c r="BE407" i="17"/>
  <c r="BI403" i="17"/>
  <c r="BH403" i="17"/>
  <c r="BG403" i="17"/>
  <c r="BF403" i="17"/>
  <c r="T403" i="17"/>
  <c r="R403" i="17"/>
  <c r="P403" i="17"/>
  <c r="J403" i="17"/>
  <c r="BE403" i="17" s="1"/>
  <c r="BI399" i="17"/>
  <c r="BH399" i="17"/>
  <c r="BG399" i="17"/>
  <c r="BF399" i="17"/>
  <c r="T399" i="17"/>
  <c r="R399" i="17"/>
  <c r="P399" i="17"/>
  <c r="J399" i="17"/>
  <c r="BE399" i="17"/>
  <c r="BI394" i="17"/>
  <c r="BH394" i="17"/>
  <c r="BG394" i="17"/>
  <c r="BF394" i="17"/>
  <c r="T394" i="17"/>
  <c r="R394" i="17"/>
  <c r="P394" i="17"/>
  <c r="J394" i="17"/>
  <c r="BE394" i="17" s="1"/>
  <c r="BI391" i="17"/>
  <c r="BH391" i="17"/>
  <c r="BG391" i="17"/>
  <c r="BF391" i="17"/>
  <c r="T391" i="17"/>
  <c r="R391" i="17"/>
  <c r="P391" i="17"/>
  <c r="J391" i="17"/>
  <c r="BE391" i="17"/>
  <c r="BI387" i="17"/>
  <c r="BH387" i="17"/>
  <c r="BG387" i="17"/>
  <c r="BF387" i="17"/>
  <c r="T387" i="17"/>
  <c r="R387" i="17"/>
  <c r="P387" i="17"/>
  <c r="J387" i="17"/>
  <c r="BE387" i="17" s="1"/>
  <c r="BI385" i="17"/>
  <c r="BH385" i="17"/>
  <c r="BG385" i="17"/>
  <c r="BF385" i="17"/>
  <c r="T385" i="17"/>
  <c r="R385" i="17"/>
  <c r="P385" i="17"/>
  <c r="J385" i="17"/>
  <c r="BE385" i="17"/>
  <c r="BI381" i="17"/>
  <c r="BH381" i="17"/>
  <c r="BG381" i="17"/>
  <c r="BF381" i="17"/>
  <c r="T381" i="17"/>
  <c r="R381" i="17"/>
  <c r="P381" i="17"/>
  <c r="J381" i="17"/>
  <c r="BE381" i="17" s="1"/>
  <c r="BI377" i="17"/>
  <c r="BH377" i="17"/>
  <c r="BG377" i="17"/>
  <c r="BF377" i="17"/>
  <c r="T377" i="17"/>
  <c r="R377" i="17"/>
  <c r="P377" i="17"/>
  <c r="J377" i="17"/>
  <c r="BE377" i="17" s="1"/>
  <c r="BI373" i="17"/>
  <c r="BH373" i="17"/>
  <c r="BG373" i="17"/>
  <c r="BF373" i="17"/>
  <c r="T373" i="17"/>
  <c r="R373" i="17"/>
  <c r="P373" i="17"/>
  <c r="J373" i="17"/>
  <c r="BE373" i="17" s="1"/>
  <c r="BI369" i="17"/>
  <c r="BH369" i="17"/>
  <c r="BG369" i="17"/>
  <c r="BF369" i="17"/>
  <c r="T369" i="17"/>
  <c r="R369" i="17"/>
  <c r="P369" i="17"/>
  <c r="J369" i="17"/>
  <c r="BE369" i="17"/>
  <c r="BI365" i="17"/>
  <c r="BH365" i="17"/>
  <c r="BG365" i="17"/>
  <c r="BF365" i="17"/>
  <c r="T365" i="17"/>
  <c r="R365" i="17"/>
  <c r="P365" i="17"/>
  <c r="J365" i="17"/>
  <c r="BE365" i="17" s="1"/>
  <c r="BI361" i="17"/>
  <c r="BH361" i="17"/>
  <c r="BG361" i="17"/>
  <c r="BF361" i="17"/>
  <c r="T361" i="17"/>
  <c r="R361" i="17"/>
  <c r="P361" i="17"/>
  <c r="J361" i="17"/>
  <c r="BE361" i="17" s="1"/>
  <c r="BI357" i="17"/>
  <c r="BH357" i="17"/>
  <c r="BG357" i="17"/>
  <c r="BF357" i="17"/>
  <c r="T357" i="17"/>
  <c r="R357" i="17"/>
  <c r="P357" i="17"/>
  <c r="J357" i="17"/>
  <c r="BE357" i="17" s="1"/>
  <c r="BI353" i="17"/>
  <c r="BH353" i="17"/>
  <c r="BG353" i="17"/>
  <c r="BF353" i="17"/>
  <c r="T353" i="17"/>
  <c r="R353" i="17"/>
  <c r="P353" i="17"/>
  <c r="J353" i="17"/>
  <c r="BE353" i="17"/>
  <c r="BI349" i="17"/>
  <c r="BH349" i="17"/>
  <c r="BG349" i="17"/>
  <c r="BF349" i="17"/>
  <c r="T349" i="17"/>
  <c r="R349" i="17"/>
  <c r="P349" i="17"/>
  <c r="J349" i="17"/>
  <c r="BE349" i="17" s="1"/>
  <c r="BI347" i="17"/>
  <c r="BH347" i="17"/>
  <c r="BG347" i="17"/>
  <c r="BF347" i="17"/>
  <c r="T347" i="17"/>
  <c r="R347" i="17"/>
  <c r="P347" i="17"/>
  <c r="P342" i="17" s="1"/>
  <c r="J347" i="17"/>
  <c r="BE347" i="17" s="1"/>
  <c r="BI343" i="17"/>
  <c r="BH343" i="17"/>
  <c r="BG343" i="17"/>
  <c r="BF343" i="17"/>
  <c r="T343" i="17"/>
  <c r="R343" i="17"/>
  <c r="R342" i="17" s="1"/>
  <c r="P343" i="17"/>
  <c r="J343" i="17"/>
  <c r="BE343" i="17" s="1"/>
  <c r="T342" i="17"/>
  <c r="BI339" i="17"/>
  <c r="BH339" i="17"/>
  <c r="BG339" i="17"/>
  <c r="BF339" i="17"/>
  <c r="T339" i="17"/>
  <c r="T336" i="17" s="1"/>
  <c r="R339" i="17"/>
  <c r="P339" i="17"/>
  <c r="J339" i="17"/>
  <c r="BE339" i="17"/>
  <c r="BI337" i="17"/>
  <c r="BH337" i="17"/>
  <c r="BG337" i="17"/>
  <c r="BF337" i="17"/>
  <c r="T337" i="17"/>
  <c r="R337" i="17"/>
  <c r="P337" i="17"/>
  <c r="J337" i="17"/>
  <c r="BE337" i="17" s="1"/>
  <c r="R336" i="17"/>
  <c r="P336" i="17"/>
  <c r="BI335" i="17"/>
  <c r="BH335" i="17"/>
  <c r="BG335" i="17"/>
  <c r="BF335" i="17"/>
  <c r="T335" i="17"/>
  <c r="R335" i="17"/>
  <c r="P335" i="17"/>
  <c r="J335" i="17"/>
  <c r="BE335" i="17"/>
  <c r="BI333" i="17"/>
  <c r="BH333" i="17"/>
  <c r="BG333" i="17"/>
  <c r="BF333" i="17"/>
  <c r="T333" i="17"/>
  <c r="R333" i="17"/>
  <c r="P333" i="17"/>
  <c r="J333" i="17"/>
  <c r="BE333" i="17" s="1"/>
  <c r="BI332" i="17"/>
  <c r="BH332" i="17"/>
  <c r="BG332" i="17"/>
  <c r="BF332" i="17"/>
  <c r="T332" i="17"/>
  <c r="T325" i="17" s="1"/>
  <c r="R332" i="17"/>
  <c r="P332" i="17"/>
  <c r="J332" i="17"/>
  <c r="BE332" i="17"/>
  <c r="BI330" i="17"/>
  <c r="BH330" i="17"/>
  <c r="BG330" i="17"/>
  <c r="BF330" i="17"/>
  <c r="T330" i="17"/>
  <c r="R330" i="17"/>
  <c r="P330" i="17"/>
  <c r="J330" i="17"/>
  <c r="BE330" i="17" s="1"/>
  <c r="BI326" i="17"/>
  <c r="BH326" i="17"/>
  <c r="BG326" i="17"/>
  <c r="BF326" i="17"/>
  <c r="T326" i="17"/>
  <c r="R326" i="17"/>
  <c r="P326" i="17"/>
  <c r="P325" i="17" s="1"/>
  <c r="J326" i="17"/>
  <c r="BE326" i="17"/>
  <c r="R325" i="17"/>
  <c r="BI320" i="17"/>
  <c r="BH320" i="17"/>
  <c r="BG320" i="17"/>
  <c r="BF320" i="17"/>
  <c r="T320" i="17"/>
  <c r="R320" i="17"/>
  <c r="P320" i="17"/>
  <c r="J320" i="17"/>
  <c r="BE320" i="17"/>
  <c r="BI315" i="17"/>
  <c r="BH315" i="17"/>
  <c r="BG315" i="17"/>
  <c r="BF315" i="17"/>
  <c r="T315" i="17"/>
  <c r="R315" i="17"/>
  <c r="P315" i="17"/>
  <c r="J315" i="17"/>
  <c r="BE315" i="17"/>
  <c r="BI310" i="17"/>
  <c r="BH310" i="17"/>
  <c r="BG310" i="17"/>
  <c r="BF310" i="17"/>
  <c r="T310" i="17"/>
  <c r="R310" i="17"/>
  <c r="P310" i="17"/>
  <c r="J310" i="17"/>
  <c r="BE310" i="17" s="1"/>
  <c r="BI305" i="17"/>
  <c r="BH305" i="17"/>
  <c r="BG305" i="17"/>
  <c r="BF305" i="17"/>
  <c r="T305" i="17"/>
  <c r="R305" i="17"/>
  <c r="P305" i="17"/>
  <c r="J305" i="17"/>
  <c r="BE305" i="17" s="1"/>
  <c r="BI300" i="17"/>
  <c r="BH300" i="17"/>
  <c r="BG300" i="17"/>
  <c r="BF300" i="17"/>
  <c r="T300" i="17"/>
  <c r="R300" i="17"/>
  <c r="P300" i="17"/>
  <c r="J300" i="17"/>
  <c r="BE300" i="17"/>
  <c r="BI295" i="17"/>
  <c r="BH295" i="17"/>
  <c r="BG295" i="17"/>
  <c r="BF295" i="17"/>
  <c r="T295" i="17"/>
  <c r="R295" i="17"/>
  <c r="P295" i="17"/>
  <c r="J295" i="17"/>
  <c r="BE295" i="17"/>
  <c r="BI290" i="17"/>
  <c r="BH290" i="17"/>
  <c r="BG290" i="17"/>
  <c r="BF290" i="17"/>
  <c r="T290" i="17"/>
  <c r="R290" i="17"/>
  <c r="P290" i="17"/>
  <c r="J290" i="17"/>
  <c r="BE290" i="17" s="1"/>
  <c r="BI285" i="17"/>
  <c r="BH285" i="17"/>
  <c r="BG285" i="17"/>
  <c r="BF285" i="17"/>
  <c r="T285" i="17"/>
  <c r="R285" i="17"/>
  <c r="P285" i="17"/>
  <c r="P279" i="17" s="1"/>
  <c r="J285" i="17"/>
  <c r="BE285" i="17" s="1"/>
  <c r="BI280" i="17"/>
  <c r="BH280" i="17"/>
  <c r="BG280" i="17"/>
  <c r="BF280" i="17"/>
  <c r="T280" i="17"/>
  <c r="R280" i="17"/>
  <c r="R279" i="17" s="1"/>
  <c r="P280" i="17"/>
  <c r="J280" i="17"/>
  <c r="BE280" i="17"/>
  <c r="T279" i="17"/>
  <c r="BI269" i="17"/>
  <c r="BH269" i="17"/>
  <c r="BG269" i="17"/>
  <c r="BF269" i="17"/>
  <c r="T269" i="17"/>
  <c r="R269" i="17"/>
  <c r="P269" i="17"/>
  <c r="J269" i="17"/>
  <c r="BE269" i="17"/>
  <c r="BI264" i="17"/>
  <c r="BH264" i="17"/>
  <c r="BG264" i="17"/>
  <c r="BF264" i="17"/>
  <c r="T264" i="17"/>
  <c r="R264" i="17"/>
  <c r="P264" i="17"/>
  <c r="J264" i="17"/>
  <c r="BE264" i="17" s="1"/>
  <c r="BI259" i="17"/>
  <c r="BH259" i="17"/>
  <c r="BG259" i="17"/>
  <c r="BF259" i="17"/>
  <c r="T259" i="17"/>
  <c r="R259" i="17"/>
  <c r="P259" i="17"/>
  <c r="J259" i="17"/>
  <c r="BE259" i="17" s="1"/>
  <c r="BI253" i="17"/>
  <c r="BH253" i="17"/>
  <c r="BG253" i="17"/>
  <c r="BF253" i="17"/>
  <c r="T253" i="17"/>
  <c r="R253" i="17"/>
  <c r="P253" i="17"/>
  <c r="J253" i="17"/>
  <c r="BE253" i="17" s="1"/>
  <c r="BI247" i="17"/>
  <c r="BH247" i="17"/>
  <c r="BG247" i="17"/>
  <c r="BF247" i="17"/>
  <c r="T247" i="17"/>
  <c r="T235" i="17" s="1"/>
  <c r="T234" i="17" s="1"/>
  <c r="R247" i="17"/>
  <c r="P247" i="17"/>
  <c r="J247" i="17"/>
  <c r="BE247" i="17"/>
  <c r="BI241" i="17"/>
  <c r="BH241" i="17"/>
  <c r="BG241" i="17"/>
  <c r="BF241" i="17"/>
  <c r="T241" i="17"/>
  <c r="R241" i="17"/>
  <c r="P241" i="17"/>
  <c r="J241" i="17"/>
  <c r="BE241" i="17" s="1"/>
  <c r="BI236" i="17"/>
  <c r="BH236" i="17"/>
  <c r="BG236" i="17"/>
  <c r="BF236" i="17"/>
  <c r="T236" i="17"/>
  <c r="R236" i="17"/>
  <c r="P236" i="17"/>
  <c r="P235" i="17" s="1"/>
  <c r="P234" i="17" s="1"/>
  <c r="J236" i="17"/>
  <c r="BE236" i="17"/>
  <c r="R235" i="17"/>
  <c r="R234" i="17"/>
  <c r="BI228" i="17"/>
  <c r="BH228" i="17"/>
  <c r="BG228" i="17"/>
  <c r="BF228" i="17"/>
  <c r="T228" i="17"/>
  <c r="R228" i="17"/>
  <c r="P228" i="17"/>
  <c r="J228" i="17"/>
  <c r="BE228" i="17"/>
  <c r="BI223" i="17"/>
  <c r="BH223" i="17"/>
  <c r="BG223" i="17"/>
  <c r="BF223" i="17"/>
  <c r="T223" i="17"/>
  <c r="R223" i="17"/>
  <c r="P223" i="17"/>
  <c r="J223" i="17"/>
  <c r="BE223" i="17"/>
  <c r="BI218" i="17"/>
  <c r="BH218" i="17"/>
  <c r="BG218" i="17"/>
  <c r="BF218" i="17"/>
  <c r="T218" i="17"/>
  <c r="R218" i="17"/>
  <c r="P218" i="17"/>
  <c r="J218" i="17"/>
  <c r="BE218" i="17" s="1"/>
  <c r="BI213" i="17"/>
  <c r="BH213" i="17"/>
  <c r="BG213" i="17"/>
  <c r="BF213" i="17"/>
  <c r="T213" i="17"/>
  <c r="R213" i="17"/>
  <c r="P213" i="17"/>
  <c r="P207" i="17" s="1"/>
  <c r="J213" i="17"/>
  <c r="BE213" i="17" s="1"/>
  <c r="BI208" i="17"/>
  <c r="BH208" i="17"/>
  <c r="BG208" i="17"/>
  <c r="BF208" i="17"/>
  <c r="T208" i="17"/>
  <c r="R208" i="17"/>
  <c r="R207" i="17" s="1"/>
  <c r="P208" i="17"/>
  <c r="J208" i="17"/>
  <c r="BE208" i="17"/>
  <c r="T207" i="17"/>
  <c r="BI203" i="17"/>
  <c r="BH203" i="17"/>
  <c r="BG203" i="17"/>
  <c r="BF203" i="17"/>
  <c r="T203" i="17"/>
  <c r="T193" i="17" s="1"/>
  <c r="R203" i="17"/>
  <c r="P203" i="17"/>
  <c r="J203" i="17"/>
  <c r="BE203" i="17"/>
  <c r="BI199" i="17"/>
  <c r="BH199" i="17"/>
  <c r="BG199" i="17"/>
  <c r="BF199" i="17"/>
  <c r="T199" i="17"/>
  <c r="R199" i="17"/>
  <c r="P199" i="17"/>
  <c r="J199" i="17"/>
  <c r="BE199" i="17" s="1"/>
  <c r="BI194" i="17"/>
  <c r="BH194" i="17"/>
  <c r="BG194" i="17"/>
  <c r="BF194" i="17"/>
  <c r="T194" i="17"/>
  <c r="R194" i="17"/>
  <c r="P194" i="17"/>
  <c r="P193" i="17" s="1"/>
  <c r="J194" i="17"/>
  <c r="BE194" i="17" s="1"/>
  <c r="R193" i="17"/>
  <c r="BI189" i="17"/>
  <c r="BH189" i="17"/>
  <c r="BG189" i="17"/>
  <c r="BF189" i="17"/>
  <c r="T189" i="17"/>
  <c r="R189" i="17"/>
  <c r="P189" i="17"/>
  <c r="J189" i="17"/>
  <c r="BE189" i="17"/>
  <c r="BI185" i="17"/>
  <c r="BH185" i="17"/>
  <c r="BG185" i="17"/>
  <c r="BF185" i="17"/>
  <c r="T185" i="17"/>
  <c r="T176" i="17" s="1"/>
  <c r="T175" i="17" s="1"/>
  <c r="R185" i="17"/>
  <c r="P185" i="17"/>
  <c r="J185" i="17"/>
  <c r="BE185" i="17"/>
  <c r="BI181" i="17"/>
  <c r="BH181" i="17"/>
  <c r="BG181" i="17"/>
  <c r="BF181" i="17"/>
  <c r="T181" i="17"/>
  <c r="R181" i="17"/>
  <c r="P181" i="17"/>
  <c r="J181" i="17"/>
  <c r="BE181" i="17" s="1"/>
  <c r="BI177" i="17"/>
  <c r="BH177" i="17"/>
  <c r="BG177" i="17"/>
  <c r="BF177" i="17"/>
  <c r="T177" i="17"/>
  <c r="R177" i="17"/>
  <c r="P177" i="17"/>
  <c r="P176" i="17" s="1"/>
  <c r="P175" i="17" s="1"/>
  <c r="J177" i="17"/>
  <c r="BE177" i="17" s="1"/>
  <c r="R176" i="17"/>
  <c r="R175" i="17"/>
  <c r="BI171" i="17"/>
  <c r="BH171" i="17"/>
  <c r="BG171" i="17"/>
  <c r="BF171" i="17"/>
  <c r="T171" i="17"/>
  <c r="R171" i="17"/>
  <c r="R170" i="17" s="1"/>
  <c r="R152" i="17" s="1"/>
  <c r="R151" i="17" s="1"/>
  <c r="P171" i="17"/>
  <c r="J171" i="17"/>
  <c r="BE171" i="17"/>
  <c r="T170" i="17"/>
  <c r="P170" i="17"/>
  <c r="J170" i="17"/>
  <c r="BI165" i="17"/>
  <c r="BH165" i="17"/>
  <c r="BG165" i="17"/>
  <c r="BF165" i="17"/>
  <c r="T165" i="17"/>
  <c r="T164" i="17" s="1"/>
  <c r="T152" i="17" s="1"/>
  <c r="T151" i="17" s="1"/>
  <c r="R165" i="17"/>
  <c r="P165" i="17"/>
  <c r="J165" i="17"/>
  <c r="BE165" i="17"/>
  <c r="R164" i="17"/>
  <c r="P164" i="17"/>
  <c r="J164" i="17"/>
  <c r="J94" i="17" s="1"/>
  <c r="BI160" i="17"/>
  <c r="BH160" i="17"/>
  <c r="BG160" i="17"/>
  <c r="BF160" i="17"/>
  <c r="T160" i="17"/>
  <c r="R160" i="17"/>
  <c r="P160" i="17"/>
  <c r="J160" i="17"/>
  <c r="BE160" i="17" s="1"/>
  <c r="T159" i="17"/>
  <c r="R159" i="17"/>
  <c r="P159" i="17"/>
  <c r="BI154" i="17"/>
  <c r="BH154" i="17"/>
  <c r="BG154" i="17"/>
  <c r="BF154" i="17"/>
  <c r="T154" i="17"/>
  <c r="R154" i="17"/>
  <c r="P154" i="17"/>
  <c r="P153" i="17" s="1"/>
  <c r="P152" i="17" s="1"/>
  <c r="P151" i="17" s="1"/>
  <c r="J154" i="17"/>
  <c r="BE154" i="17"/>
  <c r="T153" i="17"/>
  <c r="R153" i="17"/>
  <c r="J153" i="17"/>
  <c r="J147" i="17"/>
  <c r="I147" i="17"/>
  <c r="C147" i="17"/>
  <c r="J146" i="17"/>
  <c r="I146" i="17"/>
  <c r="F146" i="17"/>
  <c r="C146" i="17"/>
  <c r="I144" i="17"/>
  <c r="F144" i="17"/>
  <c r="C144" i="17"/>
  <c r="E142" i="17"/>
  <c r="C141" i="17"/>
  <c r="E140" i="17"/>
  <c r="C139" i="17"/>
  <c r="J95" i="17"/>
  <c r="J92" i="17"/>
  <c r="J85" i="17"/>
  <c r="I85" i="17"/>
  <c r="J84" i="17"/>
  <c r="I84" i="17"/>
  <c r="I82" i="17"/>
  <c r="J69" i="17"/>
  <c r="G69" i="17"/>
  <c r="F69" i="17"/>
  <c r="D69" i="17"/>
  <c r="G58" i="17"/>
  <c r="D58" i="17"/>
  <c r="J54" i="17"/>
  <c r="G54" i="17"/>
  <c r="G43" i="17"/>
  <c r="D43" i="17"/>
  <c r="I24" i="17"/>
  <c r="I23" i="17"/>
  <c r="I21" i="17"/>
  <c r="I20" i="17"/>
  <c r="J18" i="17"/>
  <c r="I18" i="17"/>
  <c r="E18" i="17"/>
  <c r="F147" i="17"/>
  <c r="J17" i="17"/>
  <c r="I17" i="17"/>
  <c r="J12" i="17"/>
  <c r="J144" i="17"/>
  <c r="AA9" i="17"/>
  <c r="AA142" i="17" s="1"/>
  <c r="AA7" i="17"/>
  <c r="AA140" i="17"/>
  <c r="BI275" i="16"/>
  <c r="BH275" i="16"/>
  <c r="BG275" i="16"/>
  <c r="BF275" i="16"/>
  <c r="T275" i="16"/>
  <c r="R275" i="16"/>
  <c r="P275" i="16"/>
  <c r="J275" i="16"/>
  <c r="BE275" i="16" s="1"/>
  <c r="BI273" i="16"/>
  <c r="BH273" i="16"/>
  <c r="BG273" i="16"/>
  <c r="BF273" i="16"/>
  <c r="T273" i="16"/>
  <c r="R273" i="16"/>
  <c r="P273" i="16"/>
  <c r="P272" i="16" s="1"/>
  <c r="J273" i="16"/>
  <c r="BE273" i="16" s="1"/>
  <c r="T272" i="16"/>
  <c r="R272" i="16"/>
  <c r="BI270" i="16"/>
  <c r="BH270" i="16"/>
  <c r="BG270" i="16"/>
  <c r="BF270" i="16"/>
  <c r="T270" i="16"/>
  <c r="R270" i="16"/>
  <c r="R269" i="16" s="1"/>
  <c r="R268" i="16" s="1"/>
  <c r="P270" i="16"/>
  <c r="P269" i="16" s="1"/>
  <c r="J270" i="16"/>
  <c r="BE270" i="16"/>
  <c r="T269" i="16"/>
  <c r="J269" i="16"/>
  <c r="T268" i="16"/>
  <c r="BI266" i="16"/>
  <c r="BH266" i="16"/>
  <c r="BG266" i="16"/>
  <c r="BF266" i="16"/>
  <c r="T266" i="16"/>
  <c r="T265" i="16" s="1"/>
  <c r="R266" i="16"/>
  <c r="R265" i="16" s="1"/>
  <c r="P266" i="16"/>
  <c r="J266" i="16"/>
  <c r="BE266" i="16"/>
  <c r="P265" i="16"/>
  <c r="J265" i="16"/>
  <c r="BI260" i="16"/>
  <c r="BH260" i="16"/>
  <c r="BG260" i="16"/>
  <c r="BF260" i="16"/>
  <c r="T260" i="16"/>
  <c r="R260" i="16"/>
  <c r="P260" i="16"/>
  <c r="J260" i="16"/>
  <c r="BE260" i="16" s="1"/>
  <c r="BI258" i="16"/>
  <c r="BH258" i="16"/>
  <c r="BG258" i="16"/>
  <c r="BF258" i="16"/>
  <c r="T258" i="16"/>
  <c r="R258" i="16"/>
  <c r="P258" i="16"/>
  <c r="P257" i="16" s="1"/>
  <c r="J258" i="16"/>
  <c r="BE258" i="16" s="1"/>
  <c r="T257" i="16"/>
  <c r="R257" i="16"/>
  <c r="BI256" i="16"/>
  <c r="BH256" i="16"/>
  <c r="BG256" i="16"/>
  <c r="BF256" i="16"/>
  <c r="T256" i="16"/>
  <c r="R256" i="16"/>
  <c r="P256" i="16"/>
  <c r="J256" i="16"/>
  <c r="BE256" i="16"/>
  <c r="BI255" i="16"/>
  <c r="BH255" i="16"/>
  <c r="BG255" i="16"/>
  <c r="BF255" i="16"/>
  <c r="T255" i="16"/>
  <c r="R255" i="16"/>
  <c r="P255" i="16"/>
  <c r="J255" i="16"/>
  <c r="BE255" i="16"/>
  <c r="BI253" i="16"/>
  <c r="BH253" i="16"/>
  <c r="BG253" i="16"/>
  <c r="BF253" i="16"/>
  <c r="T253" i="16"/>
  <c r="R253" i="16"/>
  <c r="P253" i="16"/>
  <c r="J253" i="16"/>
  <c r="BE253" i="16" s="1"/>
  <c r="BI252" i="16"/>
  <c r="BH252" i="16"/>
  <c r="BG252" i="16"/>
  <c r="BF252" i="16"/>
  <c r="T252" i="16"/>
  <c r="R252" i="16"/>
  <c r="P252" i="16"/>
  <c r="J252" i="16"/>
  <c r="BE252" i="16" s="1"/>
  <c r="BI250" i="16"/>
  <c r="BH250" i="16"/>
  <c r="BG250" i="16"/>
  <c r="BF250" i="16"/>
  <c r="T250" i="16"/>
  <c r="R250" i="16"/>
  <c r="R241" i="16" s="1"/>
  <c r="P250" i="16"/>
  <c r="J250" i="16"/>
  <c r="BE250" i="16"/>
  <c r="BI246" i="16"/>
  <c r="BH246" i="16"/>
  <c r="BG246" i="16"/>
  <c r="BF246" i="16"/>
  <c r="T246" i="16"/>
  <c r="T241" i="16" s="1"/>
  <c r="R246" i="16"/>
  <c r="P246" i="16"/>
  <c r="J246" i="16"/>
  <c r="BE246" i="16"/>
  <c r="BI242" i="16"/>
  <c r="BH242" i="16"/>
  <c r="BG242" i="16"/>
  <c r="BF242" i="16"/>
  <c r="T242" i="16"/>
  <c r="R242" i="16"/>
  <c r="P242" i="16"/>
  <c r="J242" i="16"/>
  <c r="BE242" i="16" s="1"/>
  <c r="P241" i="16"/>
  <c r="BI240" i="16"/>
  <c r="BH240" i="16"/>
  <c r="BG240" i="16"/>
  <c r="BF240" i="16"/>
  <c r="T240" i="16"/>
  <c r="R240" i="16"/>
  <c r="P240" i="16"/>
  <c r="P237" i="16" s="1"/>
  <c r="J240" i="16"/>
  <c r="BE240" i="16"/>
  <c r="BI238" i="16"/>
  <c r="BH238" i="16"/>
  <c r="BG238" i="16"/>
  <c r="BF238" i="16"/>
  <c r="T238" i="16"/>
  <c r="R238" i="16"/>
  <c r="R237" i="16" s="1"/>
  <c r="P238" i="16"/>
  <c r="J238" i="16"/>
  <c r="BE238" i="16"/>
  <c r="T237" i="16"/>
  <c r="J237" i="16"/>
  <c r="BI235" i="16"/>
  <c r="BH235" i="16"/>
  <c r="BG235" i="16"/>
  <c r="BF235" i="16"/>
  <c r="T235" i="16"/>
  <c r="T230" i="16" s="1"/>
  <c r="R235" i="16"/>
  <c r="P235" i="16"/>
  <c r="J235" i="16"/>
  <c r="BE235" i="16"/>
  <c r="BI231" i="16"/>
  <c r="BH231" i="16"/>
  <c r="BG231" i="16"/>
  <c r="BF231" i="16"/>
  <c r="T231" i="16"/>
  <c r="R231" i="16"/>
  <c r="P231" i="16"/>
  <c r="J231" i="16"/>
  <c r="R230" i="16"/>
  <c r="P230" i="16"/>
  <c r="BI225" i="16"/>
  <c r="BH225" i="16"/>
  <c r="BG225" i="16"/>
  <c r="BF225" i="16"/>
  <c r="T225" i="16"/>
  <c r="R225" i="16"/>
  <c r="P225" i="16"/>
  <c r="J225" i="16"/>
  <c r="BE225" i="16" s="1"/>
  <c r="BI221" i="16"/>
  <c r="BH221" i="16"/>
  <c r="BG221" i="16"/>
  <c r="BF221" i="16"/>
  <c r="T221" i="16"/>
  <c r="R221" i="16"/>
  <c r="P221" i="16"/>
  <c r="J221" i="16"/>
  <c r="BE221" i="16"/>
  <c r="BI216" i="16"/>
  <c r="BH216" i="16"/>
  <c r="BG216" i="16"/>
  <c r="BF216" i="16"/>
  <c r="T216" i="16"/>
  <c r="R216" i="16"/>
  <c r="P216" i="16"/>
  <c r="J216" i="16"/>
  <c r="BE216" i="16"/>
  <c r="BI210" i="16"/>
  <c r="BH210" i="16"/>
  <c r="BG210" i="16"/>
  <c r="BF210" i="16"/>
  <c r="T210" i="16"/>
  <c r="R210" i="16"/>
  <c r="P210" i="16"/>
  <c r="J210" i="16"/>
  <c r="BE210" i="16" s="1"/>
  <c r="BI205" i="16"/>
  <c r="BH205" i="16"/>
  <c r="BG205" i="16"/>
  <c r="BF205" i="16"/>
  <c r="T205" i="16"/>
  <c r="R205" i="16"/>
  <c r="P205" i="16"/>
  <c r="P195" i="16" s="1"/>
  <c r="J205" i="16"/>
  <c r="BE205" i="16" s="1"/>
  <c r="BI200" i="16"/>
  <c r="BH200" i="16"/>
  <c r="BG200" i="16"/>
  <c r="BF200" i="16"/>
  <c r="T200" i="16"/>
  <c r="R200" i="16"/>
  <c r="R195" i="16" s="1"/>
  <c r="P200" i="16"/>
  <c r="J200" i="16"/>
  <c r="BE200" i="16" s="1"/>
  <c r="BI196" i="16"/>
  <c r="BH196" i="16"/>
  <c r="BG196" i="16"/>
  <c r="BF196" i="16"/>
  <c r="T196" i="16"/>
  <c r="R196" i="16"/>
  <c r="P196" i="16"/>
  <c r="J196" i="16"/>
  <c r="BE196" i="16"/>
  <c r="J195" i="16"/>
  <c r="BI189" i="16"/>
  <c r="BH189" i="16"/>
  <c r="BG189" i="16"/>
  <c r="BF189" i="16"/>
  <c r="T189" i="16"/>
  <c r="R189" i="16"/>
  <c r="P189" i="16"/>
  <c r="J189" i="16"/>
  <c r="BE189" i="16" s="1"/>
  <c r="BI181" i="16"/>
  <c r="BH181" i="16"/>
  <c r="BG181" i="16"/>
  <c r="BF181" i="16"/>
  <c r="T181" i="16"/>
  <c r="R181" i="16"/>
  <c r="P181" i="16"/>
  <c r="P168" i="16" s="1"/>
  <c r="J181" i="16"/>
  <c r="BE181" i="16"/>
  <c r="BI174" i="16"/>
  <c r="BH174" i="16"/>
  <c r="BG174" i="16"/>
  <c r="BF174" i="16"/>
  <c r="T174" i="16"/>
  <c r="R174" i="16"/>
  <c r="R168" i="16" s="1"/>
  <c r="P174" i="16"/>
  <c r="J174" i="16"/>
  <c r="BE174" i="16"/>
  <c r="BI169" i="16"/>
  <c r="BH169" i="16"/>
  <c r="BG169" i="16"/>
  <c r="BF169" i="16"/>
  <c r="T169" i="16"/>
  <c r="T168" i="16" s="1"/>
  <c r="R169" i="16"/>
  <c r="P169" i="16"/>
  <c r="J169" i="16"/>
  <c r="BE169" i="16"/>
  <c r="J168" i="16"/>
  <c r="BI163" i="16"/>
  <c r="BH163" i="16"/>
  <c r="BG163" i="16"/>
  <c r="BF163" i="16"/>
  <c r="T163" i="16"/>
  <c r="R163" i="16"/>
  <c r="P163" i="16"/>
  <c r="J163" i="16"/>
  <c r="BE163" i="16" s="1"/>
  <c r="BI159" i="16"/>
  <c r="BH159" i="16"/>
  <c r="BG159" i="16"/>
  <c r="BF159" i="16"/>
  <c r="T159" i="16"/>
  <c r="R159" i="16"/>
  <c r="P159" i="16"/>
  <c r="J159" i="16"/>
  <c r="BE159" i="16" s="1"/>
  <c r="BI153" i="16"/>
  <c r="BH153" i="16"/>
  <c r="BG153" i="16"/>
  <c r="BF153" i="16"/>
  <c r="T153" i="16"/>
  <c r="R153" i="16"/>
  <c r="P153" i="16"/>
  <c r="J153" i="16"/>
  <c r="BE153" i="16" s="1"/>
  <c r="BI145" i="16"/>
  <c r="BH145" i="16"/>
  <c r="BG145" i="16"/>
  <c r="BF145" i="16"/>
  <c r="T145" i="16"/>
  <c r="R145" i="16"/>
  <c r="R144" i="16" s="1"/>
  <c r="P145" i="16"/>
  <c r="P144" i="16" s="1"/>
  <c r="J145" i="16"/>
  <c r="BE145" i="16" s="1"/>
  <c r="T144" i="16"/>
  <c r="BI140" i="16"/>
  <c r="BH140" i="16"/>
  <c r="BG140" i="16"/>
  <c r="BF140" i="16"/>
  <c r="T140" i="16"/>
  <c r="T134" i="16" s="1"/>
  <c r="R140" i="16"/>
  <c r="P140" i="16"/>
  <c r="J140" i="16"/>
  <c r="BE140" i="16"/>
  <c r="BI135" i="16"/>
  <c r="BH135" i="16"/>
  <c r="BG135" i="16"/>
  <c r="BF135" i="16"/>
  <c r="T135" i="16"/>
  <c r="R135" i="16"/>
  <c r="R134" i="16" s="1"/>
  <c r="P135" i="16"/>
  <c r="J135" i="16"/>
  <c r="BE135" i="16" s="1"/>
  <c r="P134" i="16"/>
  <c r="BI130" i="16"/>
  <c r="BH130" i="16"/>
  <c r="BG130" i="16"/>
  <c r="BF130" i="16"/>
  <c r="T130" i="16"/>
  <c r="R130" i="16"/>
  <c r="P130" i="16"/>
  <c r="J130" i="16"/>
  <c r="BE130" i="16" s="1"/>
  <c r="BI126" i="16"/>
  <c r="BH126" i="16"/>
  <c r="BG126" i="16"/>
  <c r="BF126" i="16"/>
  <c r="T126" i="16"/>
  <c r="R126" i="16"/>
  <c r="P126" i="16"/>
  <c r="J126" i="16"/>
  <c r="BE126" i="16" s="1"/>
  <c r="J120" i="16"/>
  <c r="I120" i="16"/>
  <c r="C120" i="16"/>
  <c r="J119" i="16"/>
  <c r="I119" i="16"/>
  <c r="F119" i="16"/>
  <c r="C119" i="16"/>
  <c r="I117" i="16"/>
  <c r="F117" i="16"/>
  <c r="C117" i="16"/>
  <c r="E115" i="16"/>
  <c r="C114" i="16"/>
  <c r="E113" i="16"/>
  <c r="C112" i="16"/>
  <c r="J103" i="16"/>
  <c r="J101" i="16"/>
  <c r="J100" i="16"/>
  <c r="J97" i="16"/>
  <c r="J95" i="16"/>
  <c r="J94" i="16"/>
  <c r="J85" i="16"/>
  <c r="I85" i="16"/>
  <c r="J84" i="16"/>
  <c r="I84" i="16"/>
  <c r="I82" i="16"/>
  <c r="J69" i="16"/>
  <c r="G69" i="16"/>
  <c r="F69" i="16"/>
  <c r="D69" i="16"/>
  <c r="G58" i="16"/>
  <c r="D58" i="16"/>
  <c r="J54" i="16"/>
  <c r="G54" i="16"/>
  <c r="G43" i="16"/>
  <c r="D43" i="16"/>
  <c r="I24" i="16"/>
  <c r="I23" i="16"/>
  <c r="I21" i="16"/>
  <c r="I20" i="16"/>
  <c r="J18" i="16"/>
  <c r="I18" i="16"/>
  <c r="E18" i="16"/>
  <c r="F120" i="16" s="1"/>
  <c r="J17" i="16"/>
  <c r="I17" i="16"/>
  <c r="J12" i="16"/>
  <c r="J117" i="16" s="1"/>
  <c r="AA9" i="16"/>
  <c r="AA115" i="16"/>
  <c r="AA7" i="16"/>
  <c r="AA113" i="16" s="1"/>
  <c r="BI283" i="15"/>
  <c r="BH283" i="15"/>
  <c r="BG283" i="15"/>
  <c r="BF283" i="15"/>
  <c r="T283" i="15"/>
  <c r="R283" i="15"/>
  <c r="P283" i="15"/>
  <c r="J283" i="15"/>
  <c r="BE283" i="15" s="1"/>
  <c r="BI281" i="15"/>
  <c r="BH281" i="15"/>
  <c r="BG281" i="15"/>
  <c r="BF281" i="15"/>
  <c r="T281" i="15"/>
  <c r="R281" i="15"/>
  <c r="P281" i="15"/>
  <c r="J281" i="15"/>
  <c r="BE281" i="15"/>
  <c r="BI273" i="15"/>
  <c r="BH273" i="15"/>
  <c r="BG273" i="15"/>
  <c r="BF273" i="15"/>
  <c r="T273" i="15"/>
  <c r="R273" i="15"/>
  <c r="P273" i="15"/>
  <c r="J273" i="15"/>
  <c r="BE273" i="15" s="1"/>
  <c r="BI268" i="15"/>
  <c r="BH268" i="15"/>
  <c r="BG268" i="15"/>
  <c r="BF268" i="15"/>
  <c r="T268" i="15"/>
  <c r="R268" i="15"/>
  <c r="P268" i="15"/>
  <c r="J268" i="15"/>
  <c r="BE268" i="15" s="1"/>
  <c r="BI263" i="15"/>
  <c r="BH263" i="15"/>
  <c r="BG263" i="15"/>
  <c r="BF263" i="15"/>
  <c r="T263" i="15"/>
  <c r="R263" i="15"/>
  <c r="P263" i="15"/>
  <c r="J263" i="15"/>
  <c r="BE263" i="15" s="1"/>
  <c r="BI260" i="15"/>
  <c r="BH260" i="15"/>
  <c r="BG260" i="15"/>
  <c r="BF260" i="15"/>
  <c r="T260" i="15"/>
  <c r="R260" i="15"/>
  <c r="P260" i="15"/>
  <c r="J260" i="15"/>
  <c r="BE260" i="15"/>
  <c r="BI255" i="15"/>
  <c r="BH255" i="15"/>
  <c r="BG255" i="15"/>
  <c r="BF255" i="15"/>
  <c r="T255" i="15"/>
  <c r="R255" i="15"/>
  <c r="P255" i="15"/>
  <c r="J255" i="15"/>
  <c r="BE255" i="15" s="1"/>
  <c r="BI250" i="15"/>
  <c r="BH250" i="15"/>
  <c r="BG250" i="15"/>
  <c r="BF250" i="15"/>
  <c r="T250" i="15"/>
  <c r="R250" i="15"/>
  <c r="P250" i="15"/>
  <c r="J250" i="15"/>
  <c r="BE250" i="15" s="1"/>
  <c r="BI245" i="15"/>
  <c r="BH245" i="15"/>
  <c r="BG245" i="15"/>
  <c r="BF245" i="15"/>
  <c r="T245" i="15"/>
  <c r="R245" i="15"/>
  <c r="P245" i="15"/>
  <c r="J245" i="15"/>
  <c r="BE245" i="15" s="1"/>
  <c r="BI239" i="15"/>
  <c r="BH239" i="15"/>
  <c r="BG239" i="15"/>
  <c r="BF239" i="15"/>
  <c r="T239" i="15"/>
  <c r="R239" i="15"/>
  <c r="P239" i="15"/>
  <c r="J239" i="15"/>
  <c r="BE239" i="15"/>
  <c r="BI234" i="15"/>
  <c r="BH234" i="15"/>
  <c r="BG234" i="15"/>
  <c r="BF234" i="15"/>
  <c r="T234" i="15"/>
  <c r="R234" i="15"/>
  <c r="P234" i="15"/>
  <c r="J234" i="15"/>
  <c r="BE234" i="15" s="1"/>
  <c r="BI228" i="15"/>
  <c r="BH228" i="15"/>
  <c r="BG228" i="15"/>
  <c r="BF228" i="15"/>
  <c r="T228" i="15"/>
  <c r="R228" i="15"/>
  <c r="P228" i="15"/>
  <c r="J228" i="15"/>
  <c r="BE228" i="15" s="1"/>
  <c r="BI223" i="15"/>
  <c r="BH223" i="15"/>
  <c r="BG223" i="15"/>
  <c r="BF223" i="15"/>
  <c r="T223" i="15"/>
  <c r="R223" i="15"/>
  <c r="P223" i="15"/>
  <c r="J223" i="15"/>
  <c r="BE223" i="15" s="1"/>
  <c r="BI218" i="15"/>
  <c r="BH218" i="15"/>
  <c r="BG218" i="15"/>
  <c r="BF218" i="15"/>
  <c r="T218" i="15"/>
  <c r="R218" i="15"/>
  <c r="P218" i="15"/>
  <c r="J218" i="15"/>
  <c r="BE218" i="15"/>
  <c r="BI216" i="15"/>
  <c r="BH216" i="15"/>
  <c r="BG216" i="15"/>
  <c r="BF216" i="15"/>
  <c r="T216" i="15"/>
  <c r="R216" i="15"/>
  <c r="P216" i="15"/>
  <c r="J216" i="15"/>
  <c r="BE216" i="15" s="1"/>
  <c r="BI212" i="15"/>
  <c r="BH212" i="15"/>
  <c r="BG212" i="15"/>
  <c r="BF212" i="15"/>
  <c r="T212" i="15"/>
  <c r="R212" i="15"/>
  <c r="P212" i="15"/>
  <c r="J212" i="15"/>
  <c r="BE212" i="15" s="1"/>
  <c r="BI208" i="15"/>
  <c r="BH208" i="15"/>
  <c r="BG208" i="15"/>
  <c r="BF208" i="15"/>
  <c r="T208" i="15"/>
  <c r="R208" i="15"/>
  <c r="P208" i="15"/>
  <c r="J208" i="15"/>
  <c r="BE208" i="15" s="1"/>
  <c r="BI203" i="15"/>
  <c r="BH203" i="15"/>
  <c r="BG203" i="15"/>
  <c r="BF203" i="15"/>
  <c r="T203" i="15"/>
  <c r="R203" i="15"/>
  <c r="P203" i="15"/>
  <c r="J203" i="15"/>
  <c r="BE203" i="15"/>
  <c r="BI201" i="15"/>
  <c r="BH201" i="15"/>
  <c r="BG201" i="15"/>
  <c r="BF201" i="15"/>
  <c r="T201" i="15"/>
  <c r="R201" i="15"/>
  <c r="P201" i="15"/>
  <c r="J201" i="15"/>
  <c r="BE201" i="15" s="1"/>
  <c r="BI195" i="15"/>
  <c r="BH195" i="15"/>
  <c r="BG195" i="15"/>
  <c r="BF195" i="15"/>
  <c r="T195" i="15"/>
  <c r="R195" i="15"/>
  <c r="P195" i="15"/>
  <c r="P194" i="15" s="1"/>
  <c r="P153" i="15" s="1"/>
  <c r="P113" i="15" s="1"/>
  <c r="AU106" i="1" s="1"/>
  <c r="J195" i="15"/>
  <c r="BE195" i="15"/>
  <c r="T194" i="15"/>
  <c r="R194" i="15"/>
  <c r="J194" i="15"/>
  <c r="BI190" i="15"/>
  <c r="BH190" i="15"/>
  <c r="BG190" i="15"/>
  <c r="BF190" i="15"/>
  <c r="T190" i="15"/>
  <c r="R190" i="15"/>
  <c r="P190" i="15"/>
  <c r="J190" i="15"/>
  <c r="BE190" i="15"/>
  <c r="BI184" i="15"/>
  <c r="BH184" i="15"/>
  <c r="BG184" i="15"/>
  <c r="BF184" i="15"/>
  <c r="T184" i="15"/>
  <c r="R184" i="15"/>
  <c r="P184" i="15"/>
  <c r="J184" i="15"/>
  <c r="BE184" i="15" s="1"/>
  <c r="BI179" i="15"/>
  <c r="BH179" i="15"/>
  <c r="BG179" i="15"/>
  <c r="BF179" i="15"/>
  <c r="T179" i="15"/>
  <c r="R179" i="15"/>
  <c r="P179" i="15"/>
  <c r="J179" i="15"/>
  <c r="BE179" i="15" s="1"/>
  <c r="BI178" i="15"/>
  <c r="BH178" i="15"/>
  <c r="BG178" i="15"/>
  <c r="BF178" i="15"/>
  <c r="T178" i="15"/>
  <c r="R178" i="15"/>
  <c r="P178" i="15"/>
  <c r="J178" i="15"/>
  <c r="BE178" i="15"/>
  <c r="BI173" i="15"/>
  <c r="BH173" i="15"/>
  <c r="BG173" i="15"/>
  <c r="BF173" i="15"/>
  <c r="T173" i="15"/>
  <c r="R173" i="15"/>
  <c r="P173" i="15"/>
  <c r="J173" i="15"/>
  <c r="BE173" i="15"/>
  <c r="BI172" i="15"/>
  <c r="BH172" i="15"/>
  <c r="BG172" i="15"/>
  <c r="BF172" i="15"/>
  <c r="T172" i="15"/>
  <c r="R172" i="15"/>
  <c r="P172" i="15"/>
  <c r="J172" i="15"/>
  <c r="BE172" i="15" s="1"/>
  <c r="BI171" i="15"/>
  <c r="BH171" i="15"/>
  <c r="BG171" i="15"/>
  <c r="BF171" i="15"/>
  <c r="T171" i="15"/>
  <c r="R171" i="15"/>
  <c r="P171" i="15"/>
  <c r="J171" i="15"/>
  <c r="BE171" i="15"/>
  <c r="BI166" i="15"/>
  <c r="BH166" i="15"/>
  <c r="BG166" i="15"/>
  <c r="BF166" i="15"/>
  <c r="T166" i="15"/>
  <c r="R166" i="15"/>
  <c r="P166" i="15"/>
  <c r="J166" i="15"/>
  <c r="BE166" i="15" s="1"/>
  <c r="BI159" i="15"/>
  <c r="BH159" i="15"/>
  <c r="BG159" i="15"/>
  <c r="BF159" i="15"/>
  <c r="T159" i="15"/>
  <c r="R159" i="15"/>
  <c r="P159" i="15"/>
  <c r="J159" i="15"/>
  <c r="BE159" i="15"/>
  <c r="BI155" i="15"/>
  <c r="BH155" i="15"/>
  <c r="BG155" i="15"/>
  <c r="BF155" i="15"/>
  <c r="T155" i="15"/>
  <c r="R155" i="15"/>
  <c r="P155" i="15"/>
  <c r="J155" i="15"/>
  <c r="BE155" i="15" s="1"/>
  <c r="T154" i="15"/>
  <c r="R154" i="15"/>
  <c r="P154" i="15"/>
  <c r="J154" i="15"/>
  <c r="T153" i="15"/>
  <c r="R153" i="15"/>
  <c r="J153" i="15"/>
  <c r="BI148" i="15"/>
  <c r="BH148" i="15"/>
  <c r="BG148" i="15"/>
  <c r="BF148" i="15"/>
  <c r="T148" i="15"/>
  <c r="R148" i="15"/>
  <c r="P148" i="15"/>
  <c r="J148" i="15"/>
  <c r="BE148" i="15"/>
  <c r="BI143" i="15"/>
  <c r="BH143" i="15"/>
  <c r="BG143" i="15"/>
  <c r="BF143" i="15"/>
  <c r="T143" i="15"/>
  <c r="R143" i="15"/>
  <c r="P143" i="15"/>
  <c r="J143" i="15"/>
  <c r="BE143" i="15" s="1"/>
  <c r="BI138" i="15"/>
  <c r="BH138" i="15"/>
  <c r="BG138" i="15"/>
  <c r="BF138" i="15"/>
  <c r="T138" i="15"/>
  <c r="R138" i="15"/>
  <c r="P138" i="15"/>
  <c r="J138" i="15"/>
  <c r="BE138" i="15"/>
  <c r="BI133" i="15"/>
  <c r="BH133" i="15"/>
  <c r="BG133" i="15"/>
  <c r="BF133" i="15"/>
  <c r="T133" i="15"/>
  <c r="R133" i="15"/>
  <c r="P133" i="15"/>
  <c r="J133" i="15"/>
  <c r="BE133" i="15"/>
  <c r="BI131" i="15"/>
  <c r="BH131" i="15"/>
  <c r="BG131" i="15"/>
  <c r="BF131" i="15"/>
  <c r="T131" i="15"/>
  <c r="R131" i="15"/>
  <c r="P131" i="15"/>
  <c r="J131" i="15"/>
  <c r="BE131" i="15" s="1"/>
  <c r="BI126" i="15"/>
  <c r="BH126" i="15"/>
  <c r="BG126" i="15"/>
  <c r="BF126" i="15"/>
  <c r="T126" i="15"/>
  <c r="R126" i="15"/>
  <c r="P126" i="15"/>
  <c r="J126" i="15"/>
  <c r="BE126" i="15"/>
  <c r="BI121" i="15"/>
  <c r="BH121" i="15"/>
  <c r="BG121" i="15"/>
  <c r="BF121" i="15"/>
  <c r="T121" i="15"/>
  <c r="R121" i="15"/>
  <c r="P121" i="15"/>
  <c r="J121" i="15"/>
  <c r="BE121" i="15"/>
  <c r="BI116" i="15"/>
  <c r="BH116" i="15"/>
  <c r="BG116" i="15"/>
  <c r="BF116" i="15"/>
  <c r="T116" i="15"/>
  <c r="R116" i="15"/>
  <c r="P116" i="15"/>
  <c r="J116" i="15"/>
  <c r="BE116" i="15" s="1"/>
  <c r="T115" i="15"/>
  <c r="R115" i="15"/>
  <c r="P115" i="15"/>
  <c r="J115" i="15"/>
  <c r="T114" i="15"/>
  <c r="R114" i="15"/>
  <c r="P114" i="15"/>
  <c r="J114" i="15"/>
  <c r="T113" i="15"/>
  <c r="R113" i="15"/>
  <c r="J113" i="15"/>
  <c r="J110" i="15"/>
  <c r="I110" i="15"/>
  <c r="C110" i="15"/>
  <c r="J109" i="15"/>
  <c r="I109" i="15"/>
  <c r="F109" i="15"/>
  <c r="C109" i="15"/>
  <c r="I107" i="15"/>
  <c r="F107" i="15"/>
  <c r="C107" i="15"/>
  <c r="E105" i="15"/>
  <c r="C104" i="15"/>
  <c r="E103" i="15"/>
  <c r="C102" i="15"/>
  <c r="J94" i="15"/>
  <c r="J93" i="15"/>
  <c r="J92" i="15"/>
  <c r="J91" i="15"/>
  <c r="J90" i="15"/>
  <c r="J89" i="15"/>
  <c r="J85" i="15"/>
  <c r="I85" i="15"/>
  <c r="J84" i="15"/>
  <c r="I84" i="15"/>
  <c r="I82" i="15"/>
  <c r="J69" i="15"/>
  <c r="G69" i="15"/>
  <c r="F69" i="15"/>
  <c r="D69" i="15"/>
  <c r="G58" i="15"/>
  <c r="D58" i="15"/>
  <c r="J54" i="15"/>
  <c r="G54" i="15"/>
  <c r="G43" i="15"/>
  <c r="D43" i="15"/>
  <c r="J30" i="15"/>
  <c r="I24" i="15"/>
  <c r="I23" i="15"/>
  <c r="I21" i="15"/>
  <c r="I20" i="15"/>
  <c r="J18" i="15"/>
  <c r="I18" i="15"/>
  <c r="E18" i="15"/>
  <c r="F110" i="15"/>
  <c r="J17" i="15"/>
  <c r="I17" i="15"/>
  <c r="J12" i="15"/>
  <c r="J107" i="15"/>
  <c r="AA9" i="15"/>
  <c r="AA105" i="15"/>
  <c r="AA7" i="15"/>
  <c r="AA103" i="15"/>
  <c r="BI234" i="14"/>
  <c r="BH234" i="14"/>
  <c r="BG234" i="14"/>
  <c r="BF234" i="14"/>
  <c r="T234" i="14"/>
  <c r="R234" i="14"/>
  <c r="P234" i="14"/>
  <c r="J234" i="14"/>
  <c r="BE234" i="14" s="1"/>
  <c r="BI232" i="14"/>
  <c r="BH232" i="14"/>
  <c r="BG232" i="14"/>
  <c r="BF232" i="14"/>
  <c r="T232" i="14"/>
  <c r="R232" i="14"/>
  <c r="P232" i="14"/>
  <c r="J232" i="14"/>
  <c r="BE232" i="14"/>
  <c r="BI227" i="14"/>
  <c r="BH227" i="14"/>
  <c r="BG227" i="14"/>
  <c r="BF227" i="14"/>
  <c r="T227" i="14"/>
  <c r="R227" i="14"/>
  <c r="P227" i="14"/>
  <c r="J227" i="14"/>
  <c r="BE227" i="14"/>
  <c r="BI222" i="14"/>
  <c r="BH222" i="14"/>
  <c r="BG222" i="14"/>
  <c r="BF222" i="14"/>
  <c r="T222" i="14"/>
  <c r="R222" i="14"/>
  <c r="P222" i="14"/>
  <c r="J222" i="14"/>
  <c r="BE222" i="14"/>
  <c r="BI220" i="14"/>
  <c r="BH220" i="14"/>
  <c r="BG220" i="14"/>
  <c r="BF220" i="14"/>
  <c r="T220" i="14"/>
  <c r="R220" i="14"/>
  <c r="P220" i="14"/>
  <c r="J220" i="14"/>
  <c r="BE220" i="14" s="1"/>
  <c r="BI218" i="14"/>
  <c r="BH218" i="14"/>
  <c r="BG218" i="14"/>
  <c r="BF218" i="14"/>
  <c r="T218" i="14"/>
  <c r="R218" i="14"/>
  <c r="P218" i="14"/>
  <c r="P217" i="14" s="1"/>
  <c r="P216" i="14" s="1"/>
  <c r="P115" i="14" s="1"/>
  <c r="AU105" i="1" s="1"/>
  <c r="J218" i="14"/>
  <c r="BE218" i="14"/>
  <c r="T217" i="14"/>
  <c r="R217" i="14"/>
  <c r="J217" i="14"/>
  <c r="T216" i="14"/>
  <c r="R216" i="14"/>
  <c r="J216" i="14"/>
  <c r="BI214" i="14"/>
  <c r="BH214" i="14"/>
  <c r="BG214" i="14"/>
  <c r="BF214" i="14"/>
  <c r="T214" i="14"/>
  <c r="R214" i="14"/>
  <c r="P214" i="14"/>
  <c r="J214" i="14"/>
  <c r="BE214" i="14"/>
  <c r="BI212" i="14"/>
  <c r="BH212" i="14"/>
  <c r="BG212" i="14"/>
  <c r="BF212" i="14"/>
  <c r="T212" i="14"/>
  <c r="R212" i="14"/>
  <c r="P212" i="14"/>
  <c r="J212" i="14"/>
  <c r="BE212" i="14"/>
  <c r="T211" i="14"/>
  <c r="R211" i="14"/>
  <c r="P211" i="14"/>
  <c r="J211" i="14"/>
  <c r="BI206" i="14"/>
  <c r="BH206" i="14"/>
  <c r="BG206" i="14"/>
  <c r="BF206" i="14"/>
  <c r="T206" i="14"/>
  <c r="R206" i="14"/>
  <c r="P206" i="14"/>
  <c r="J206" i="14"/>
  <c r="BE206" i="14"/>
  <c r="BI205" i="14"/>
  <c r="BH205" i="14"/>
  <c r="BG205" i="14"/>
  <c r="BF205" i="14"/>
  <c r="T205" i="14"/>
  <c r="R205" i="14"/>
  <c r="P205" i="14"/>
  <c r="J205" i="14"/>
  <c r="BE205" i="14" s="1"/>
  <c r="BI203" i="14"/>
  <c r="BH203" i="14"/>
  <c r="BG203" i="14"/>
  <c r="BF203" i="14"/>
  <c r="T203" i="14"/>
  <c r="R203" i="14"/>
  <c r="P203" i="14"/>
  <c r="J203" i="14"/>
  <c r="BE203" i="14" s="1"/>
  <c r="BI202" i="14"/>
  <c r="BH202" i="14"/>
  <c r="BG202" i="14"/>
  <c r="BF202" i="14"/>
  <c r="T202" i="14"/>
  <c r="R202" i="14"/>
  <c r="P202" i="14"/>
  <c r="J202" i="14"/>
  <c r="BE202" i="14" s="1"/>
  <c r="BI200" i="14"/>
  <c r="BH200" i="14"/>
  <c r="BG200" i="14"/>
  <c r="BF200" i="14"/>
  <c r="T200" i="14"/>
  <c r="R200" i="14"/>
  <c r="P200" i="14"/>
  <c r="J200" i="14"/>
  <c r="BE200" i="14"/>
  <c r="BI198" i="14"/>
  <c r="BH198" i="14"/>
  <c r="BG198" i="14"/>
  <c r="BF198" i="14"/>
  <c r="T198" i="14"/>
  <c r="R198" i="14"/>
  <c r="P198" i="14"/>
  <c r="J198" i="14"/>
  <c r="BE198" i="14"/>
  <c r="BI196" i="14"/>
  <c r="BH196" i="14"/>
  <c r="BG196" i="14"/>
  <c r="BF196" i="14"/>
  <c r="T196" i="14"/>
  <c r="R196" i="14"/>
  <c r="P196" i="14"/>
  <c r="J196" i="14"/>
  <c r="BE196" i="14"/>
  <c r="BI190" i="14"/>
  <c r="BH190" i="14"/>
  <c r="BG190" i="14"/>
  <c r="BF190" i="14"/>
  <c r="T190" i="14"/>
  <c r="R190" i="14"/>
  <c r="P190" i="14"/>
  <c r="J190" i="14"/>
  <c r="BE190" i="14" s="1"/>
  <c r="BI185" i="14"/>
  <c r="BH185" i="14"/>
  <c r="BG185" i="14"/>
  <c r="BF185" i="14"/>
  <c r="T185" i="14"/>
  <c r="R185" i="14"/>
  <c r="P185" i="14"/>
  <c r="J185" i="14"/>
  <c r="BE185" i="14" s="1"/>
  <c r="T184" i="14"/>
  <c r="R184" i="14"/>
  <c r="P184" i="14"/>
  <c r="J184" i="14"/>
  <c r="BI179" i="14"/>
  <c r="BH179" i="14"/>
  <c r="BG179" i="14"/>
  <c r="BF179" i="14"/>
  <c r="T179" i="14"/>
  <c r="R179" i="14"/>
  <c r="P179" i="14"/>
  <c r="J179" i="14"/>
  <c r="BE179" i="14"/>
  <c r="T178" i="14"/>
  <c r="R178" i="14"/>
  <c r="P178" i="14"/>
  <c r="J178" i="14"/>
  <c r="BI176" i="14"/>
  <c r="BH176" i="14"/>
  <c r="BG176" i="14"/>
  <c r="BF176" i="14"/>
  <c r="T176" i="14"/>
  <c r="R176" i="14"/>
  <c r="P176" i="14"/>
  <c r="J176" i="14"/>
  <c r="BE176" i="14"/>
  <c r="BI169" i="14"/>
  <c r="BH169" i="14"/>
  <c r="BG169" i="14"/>
  <c r="BF169" i="14"/>
  <c r="T169" i="14"/>
  <c r="R169" i="14"/>
  <c r="P169" i="14"/>
  <c r="J169" i="14"/>
  <c r="BE169" i="14"/>
  <c r="BI164" i="14"/>
  <c r="BH164" i="14"/>
  <c r="BG164" i="14"/>
  <c r="BF164" i="14"/>
  <c r="T164" i="14"/>
  <c r="R164" i="14"/>
  <c r="P164" i="14"/>
  <c r="J164" i="14"/>
  <c r="BE164" i="14"/>
  <c r="BI159" i="14"/>
  <c r="BH159" i="14"/>
  <c r="BG159" i="14"/>
  <c r="BF159" i="14"/>
  <c r="T159" i="14"/>
  <c r="R159" i="14"/>
  <c r="P159" i="14"/>
  <c r="J159" i="14"/>
  <c r="BE159" i="14"/>
  <c r="BI153" i="14"/>
  <c r="BH153" i="14"/>
  <c r="BG153" i="14"/>
  <c r="BF153" i="14"/>
  <c r="T153" i="14"/>
  <c r="R153" i="14"/>
  <c r="P153" i="14"/>
  <c r="J153" i="14"/>
  <c r="BE153" i="14"/>
  <c r="BI146" i="14"/>
  <c r="BH146" i="14"/>
  <c r="BG146" i="14"/>
  <c r="BF146" i="14"/>
  <c r="T146" i="14"/>
  <c r="R146" i="14"/>
  <c r="P146" i="14"/>
  <c r="J146" i="14"/>
  <c r="BE146" i="14" s="1"/>
  <c r="BI141" i="14"/>
  <c r="BH141" i="14"/>
  <c r="BG141" i="14"/>
  <c r="BF141" i="14"/>
  <c r="T141" i="14"/>
  <c r="R141" i="14"/>
  <c r="P141" i="14"/>
  <c r="J141" i="14"/>
  <c r="BE141" i="14"/>
  <c r="BI132" i="14"/>
  <c r="BH132" i="14"/>
  <c r="BG132" i="14"/>
  <c r="BF132" i="14"/>
  <c r="T132" i="14"/>
  <c r="R132" i="14"/>
  <c r="P132" i="14"/>
  <c r="J132" i="14"/>
  <c r="BE132" i="14"/>
  <c r="BI125" i="14"/>
  <c r="BH125" i="14"/>
  <c r="BG125" i="14"/>
  <c r="BF125" i="14"/>
  <c r="T125" i="14"/>
  <c r="R125" i="14"/>
  <c r="P125" i="14"/>
  <c r="J125" i="14"/>
  <c r="BE125" i="14"/>
  <c r="BI118" i="14"/>
  <c r="BH118" i="14"/>
  <c r="BG118" i="14"/>
  <c r="BF118" i="14"/>
  <c r="T118" i="14"/>
  <c r="R118" i="14"/>
  <c r="P118" i="14"/>
  <c r="J118" i="14"/>
  <c r="BE118" i="14"/>
  <c r="T117" i="14"/>
  <c r="R117" i="14"/>
  <c r="P117" i="14"/>
  <c r="J117" i="14"/>
  <c r="T116" i="14"/>
  <c r="R116" i="14"/>
  <c r="P116" i="14"/>
  <c r="J116" i="14"/>
  <c r="T115" i="14"/>
  <c r="R115" i="14"/>
  <c r="J115" i="14"/>
  <c r="J112" i="14"/>
  <c r="I112" i="14"/>
  <c r="C112" i="14"/>
  <c r="J111" i="14"/>
  <c r="I111" i="14"/>
  <c r="F111" i="14"/>
  <c r="C111" i="14"/>
  <c r="I109" i="14"/>
  <c r="F109" i="14"/>
  <c r="C109" i="14"/>
  <c r="E107" i="14"/>
  <c r="C106" i="14"/>
  <c r="E105" i="14"/>
  <c r="C104" i="14"/>
  <c r="J96" i="14"/>
  <c r="J95" i="14"/>
  <c r="J94" i="14"/>
  <c r="J93" i="14"/>
  <c r="J92" i="14"/>
  <c r="J91" i="14"/>
  <c r="J90" i="14"/>
  <c r="J89" i="14"/>
  <c r="J85" i="14"/>
  <c r="I85" i="14"/>
  <c r="J84" i="14"/>
  <c r="I84" i="14"/>
  <c r="I82" i="14"/>
  <c r="J69" i="14"/>
  <c r="G69" i="14"/>
  <c r="F69" i="14"/>
  <c r="D69" i="14"/>
  <c r="G58" i="14"/>
  <c r="D58" i="14"/>
  <c r="J54" i="14"/>
  <c r="G54" i="14"/>
  <c r="G43" i="14"/>
  <c r="D43" i="14"/>
  <c r="J30" i="14"/>
  <c r="I24" i="14"/>
  <c r="I23" i="14"/>
  <c r="I21" i="14"/>
  <c r="I20" i="14"/>
  <c r="J18" i="14"/>
  <c r="I18" i="14"/>
  <c r="E18" i="14"/>
  <c r="F112" i="14" s="1"/>
  <c r="J17" i="14"/>
  <c r="I17" i="14"/>
  <c r="J12" i="14"/>
  <c r="J109" i="14" s="1"/>
  <c r="AA9" i="14"/>
  <c r="AA107" i="14" s="1"/>
  <c r="AA7" i="14"/>
  <c r="AA105" i="14" s="1"/>
  <c r="BI130" i="13"/>
  <c r="BH130" i="13"/>
  <c r="BG130" i="13"/>
  <c r="BF130" i="13"/>
  <c r="T130" i="13"/>
  <c r="R130" i="13"/>
  <c r="P130" i="13"/>
  <c r="J130" i="13"/>
  <c r="BE130" i="13"/>
  <c r="BI128" i="13"/>
  <c r="BH128" i="13"/>
  <c r="BG128" i="13"/>
  <c r="BF128" i="13"/>
  <c r="T128" i="13"/>
  <c r="R128" i="13"/>
  <c r="P128" i="13"/>
  <c r="J128" i="13"/>
  <c r="BE128" i="13" s="1"/>
  <c r="T127" i="13"/>
  <c r="R127" i="13"/>
  <c r="P127" i="13"/>
  <c r="J127" i="13"/>
  <c r="BI126" i="13"/>
  <c r="BH126" i="13"/>
  <c r="BG126" i="13"/>
  <c r="BF126" i="13"/>
  <c r="T126" i="13"/>
  <c r="R126" i="13"/>
  <c r="P126" i="13"/>
  <c r="J126" i="13"/>
  <c r="BE126" i="13" s="1"/>
  <c r="BI124" i="13"/>
  <c r="BH124" i="13"/>
  <c r="BG124" i="13"/>
  <c r="BF124" i="13"/>
  <c r="T124" i="13"/>
  <c r="R124" i="13"/>
  <c r="P124" i="13"/>
  <c r="J124" i="13"/>
  <c r="BE124" i="13"/>
  <c r="BI122" i="13"/>
  <c r="BH122" i="13"/>
  <c r="BG122" i="13"/>
  <c r="BF122" i="13"/>
  <c r="T122" i="13"/>
  <c r="R122" i="13"/>
  <c r="P122" i="13"/>
  <c r="J122" i="13"/>
  <c r="BE122" i="13"/>
  <c r="BI114" i="13"/>
  <c r="BH114" i="13"/>
  <c r="BG114" i="13"/>
  <c r="BF114" i="13"/>
  <c r="T114" i="13"/>
  <c r="R114" i="13"/>
  <c r="P114" i="13"/>
  <c r="J114" i="13"/>
  <c r="BE114" i="13"/>
  <c r="T113" i="13"/>
  <c r="R113" i="13"/>
  <c r="P113" i="13"/>
  <c r="J113" i="13"/>
  <c r="T112" i="13"/>
  <c r="R112" i="13"/>
  <c r="P112" i="13"/>
  <c r="J112" i="13"/>
  <c r="T111" i="13"/>
  <c r="R111" i="13"/>
  <c r="P111" i="13"/>
  <c r="J111" i="13"/>
  <c r="J108" i="13"/>
  <c r="I108" i="13"/>
  <c r="C108" i="13"/>
  <c r="J107" i="13"/>
  <c r="I107" i="13"/>
  <c r="F107" i="13"/>
  <c r="C107" i="13"/>
  <c r="I105" i="13"/>
  <c r="F105" i="13"/>
  <c r="C105" i="13"/>
  <c r="E103" i="13"/>
  <c r="C102" i="13"/>
  <c r="E101" i="13"/>
  <c r="C100" i="13"/>
  <c r="J92" i="13"/>
  <c r="J91" i="13"/>
  <c r="J90" i="13"/>
  <c r="J89" i="13"/>
  <c r="J85" i="13"/>
  <c r="I85" i="13"/>
  <c r="J84" i="13"/>
  <c r="I84" i="13"/>
  <c r="I82" i="13"/>
  <c r="J69" i="13"/>
  <c r="G69" i="13"/>
  <c r="F69" i="13"/>
  <c r="D69" i="13"/>
  <c r="G58" i="13"/>
  <c r="D58" i="13"/>
  <c r="J54" i="13"/>
  <c r="G54" i="13"/>
  <c r="G43" i="13"/>
  <c r="D43" i="13"/>
  <c r="J30" i="13"/>
  <c r="I24" i="13"/>
  <c r="I23" i="13"/>
  <c r="I21" i="13"/>
  <c r="I20" i="13"/>
  <c r="J18" i="13"/>
  <c r="I18" i="13"/>
  <c r="E18" i="13"/>
  <c r="F108" i="13"/>
  <c r="J17" i="13"/>
  <c r="I17" i="13"/>
  <c r="J12" i="13"/>
  <c r="J105" i="13"/>
  <c r="AA9" i="13"/>
  <c r="AA103" i="13" s="1"/>
  <c r="AA7" i="13"/>
  <c r="AA101" i="13"/>
  <c r="BI251" i="12"/>
  <c r="BH251" i="12"/>
  <c r="BG251" i="12"/>
  <c r="BF251" i="12"/>
  <c r="T251" i="12"/>
  <c r="R251" i="12"/>
  <c r="P251" i="12"/>
  <c r="J251" i="12"/>
  <c r="BE251" i="12" s="1"/>
  <c r="BI249" i="12"/>
  <c r="BH249" i="12"/>
  <c r="BG249" i="12"/>
  <c r="BF249" i="12"/>
  <c r="T249" i="12"/>
  <c r="R249" i="12"/>
  <c r="P249" i="12"/>
  <c r="J249" i="12"/>
  <c r="BE249" i="12" s="1"/>
  <c r="BI244" i="12"/>
  <c r="BH244" i="12"/>
  <c r="BG244" i="12"/>
  <c r="BF244" i="12"/>
  <c r="T244" i="12"/>
  <c r="R244" i="12"/>
  <c r="P244" i="12"/>
  <c r="J244" i="12"/>
  <c r="BE244" i="12" s="1"/>
  <c r="T243" i="12"/>
  <c r="R243" i="12"/>
  <c r="P243" i="12"/>
  <c r="BI238" i="12"/>
  <c r="BH238" i="12"/>
  <c r="BG238" i="12"/>
  <c r="BF238" i="12"/>
  <c r="T238" i="12"/>
  <c r="R238" i="12"/>
  <c r="P238" i="12"/>
  <c r="J238" i="12"/>
  <c r="BE238" i="12"/>
  <c r="T237" i="12"/>
  <c r="R237" i="12"/>
  <c r="P237" i="12"/>
  <c r="J237" i="12"/>
  <c r="T236" i="12"/>
  <c r="R236" i="12"/>
  <c r="P236" i="12"/>
  <c r="BI234" i="12"/>
  <c r="BH234" i="12"/>
  <c r="BG234" i="12"/>
  <c r="BF234" i="12"/>
  <c r="T234" i="12"/>
  <c r="R234" i="12"/>
  <c r="P234" i="12"/>
  <c r="J234" i="12"/>
  <c r="BE234" i="12" s="1"/>
  <c r="BI232" i="12"/>
  <c r="BH232" i="12"/>
  <c r="BG232" i="12"/>
  <c r="BF232" i="12"/>
  <c r="T232" i="12"/>
  <c r="R232" i="12"/>
  <c r="P232" i="12"/>
  <c r="J232" i="12"/>
  <c r="BE232" i="12" s="1"/>
  <c r="T231" i="12"/>
  <c r="R231" i="12"/>
  <c r="P231" i="12"/>
  <c r="J231" i="12"/>
  <c r="BI226" i="12"/>
  <c r="BH226" i="12"/>
  <c r="BG226" i="12"/>
  <c r="BF226" i="12"/>
  <c r="T226" i="12"/>
  <c r="R226" i="12"/>
  <c r="P226" i="12"/>
  <c r="J226" i="12"/>
  <c r="BE226" i="12" s="1"/>
  <c r="BI219" i="12"/>
  <c r="BH219" i="12"/>
  <c r="BG219" i="12"/>
  <c r="BF219" i="12"/>
  <c r="T219" i="12"/>
  <c r="R219" i="12"/>
  <c r="P219" i="12"/>
  <c r="J219" i="12"/>
  <c r="BE219" i="12"/>
  <c r="BI212" i="12"/>
  <c r="BH212" i="12"/>
  <c r="BG212" i="12"/>
  <c r="BF212" i="12"/>
  <c r="T212" i="12"/>
  <c r="R212" i="12"/>
  <c r="P212" i="12"/>
  <c r="J212" i="12"/>
  <c r="BE212" i="12" s="1"/>
  <c r="BI205" i="12"/>
  <c r="BH205" i="12"/>
  <c r="BG205" i="12"/>
  <c r="BF205" i="12"/>
  <c r="T205" i="12"/>
  <c r="R205" i="12"/>
  <c r="P205" i="12"/>
  <c r="J205" i="12"/>
  <c r="BE205" i="12"/>
  <c r="BI198" i="12"/>
  <c r="BH198" i="12"/>
  <c r="BG198" i="12"/>
  <c r="BF198" i="12"/>
  <c r="T198" i="12"/>
  <c r="R198" i="12"/>
  <c r="P198" i="12"/>
  <c r="J198" i="12"/>
  <c r="BE198" i="12"/>
  <c r="T197" i="12"/>
  <c r="R197" i="12"/>
  <c r="P197" i="12"/>
  <c r="J197" i="12"/>
  <c r="BI191" i="12"/>
  <c r="BH191" i="12"/>
  <c r="BG191" i="12"/>
  <c r="BF191" i="12"/>
  <c r="T191" i="12"/>
  <c r="R191" i="12"/>
  <c r="P191" i="12"/>
  <c r="J191" i="12"/>
  <c r="BE191" i="12"/>
  <c r="BI186" i="12"/>
  <c r="BH186" i="12"/>
  <c r="BG186" i="12"/>
  <c r="BF186" i="12"/>
  <c r="T186" i="12"/>
  <c r="R186" i="12"/>
  <c r="P186" i="12"/>
  <c r="J186" i="12"/>
  <c r="BE186" i="12"/>
  <c r="BI181" i="12"/>
  <c r="BH181" i="12"/>
  <c r="BG181" i="12"/>
  <c r="BF181" i="12"/>
  <c r="T181" i="12"/>
  <c r="R181" i="12"/>
  <c r="P181" i="12"/>
  <c r="J181" i="12"/>
  <c r="BE181" i="12" s="1"/>
  <c r="T180" i="12"/>
  <c r="R180" i="12"/>
  <c r="P180" i="12"/>
  <c r="J180" i="12"/>
  <c r="BI177" i="12"/>
  <c r="BH177" i="12"/>
  <c r="BG177" i="12"/>
  <c r="BF177" i="12"/>
  <c r="T177" i="12"/>
  <c r="R177" i="12"/>
  <c r="P177" i="12"/>
  <c r="J177" i="12"/>
  <c r="BE177" i="12"/>
  <c r="T176" i="12"/>
  <c r="R176" i="12"/>
  <c r="P176" i="12"/>
  <c r="J176" i="12"/>
  <c r="BI174" i="12"/>
  <c r="BH174" i="12"/>
  <c r="BG174" i="12"/>
  <c r="BF174" i="12"/>
  <c r="T174" i="12"/>
  <c r="R174" i="12"/>
  <c r="P174" i="12"/>
  <c r="J174" i="12"/>
  <c r="BE174" i="12"/>
  <c r="BI167" i="12"/>
  <c r="BH167" i="12"/>
  <c r="BG167" i="12"/>
  <c r="BF167" i="12"/>
  <c r="T167" i="12"/>
  <c r="R167" i="12"/>
  <c r="P167" i="12"/>
  <c r="J167" i="12"/>
  <c r="BE167" i="12"/>
  <c r="BI162" i="12"/>
  <c r="BH162" i="12"/>
  <c r="BG162" i="12"/>
  <c r="BF162" i="12"/>
  <c r="T162" i="12"/>
  <c r="R162" i="12"/>
  <c r="P162" i="12"/>
  <c r="J162" i="12"/>
  <c r="BE162" i="12"/>
  <c r="BI156" i="12"/>
  <c r="BH156" i="12"/>
  <c r="BG156" i="12"/>
  <c r="BF156" i="12"/>
  <c r="T156" i="12"/>
  <c r="R156" i="12"/>
  <c r="P156" i="12"/>
  <c r="J156" i="12"/>
  <c r="BE156" i="12"/>
  <c r="BI149" i="12"/>
  <c r="BH149" i="12"/>
  <c r="BG149" i="12"/>
  <c r="BF149" i="12"/>
  <c r="T149" i="12"/>
  <c r="R149" i="12"/>
  <c r="P149" i="12"/>
  <c r="J149" i="12"/>
  <c r="BE149" i="12"/>
  <c r="BI144" i="12"/>
  <c r="BH144" i="12"/>
  <c r="BG144" i="12"/>
  <c r="BF144" i="12"/>
  <c r="T144" i="12"/>
  <c r="R144" i="12"/>
  <c r="P144" i="12"/>
  <c r="J144" i="12"/>
  <c r="BE144" i="12"/>
  <c r="BI134" i="12"/>
  <c r="BH134" i="12"/>
  <c r="BG134" i="12"/>
  <c r="BF134" i="12"/>
  <c r="T134" i="12"/>
  <c r="R134" i="12"/>
  <c r="P134" i="12"/>
  <c r="J134" i="12"/>
  <c r="BE134" i="12"/>
  <c r="BI127" i="12"/>
  <c r="BH127" i="12"/>
  <c r="BG127" i="12"/>
  <c r="BF127" i="12"/>
  <c r="T127" i="12"/>
  <c r="R127" i="12"/>
  <c r="P127" i="12"/>
  <c r="J127" i="12"/>
  <c r="BE127" i="12" s="1"/>
  <c r="BI120" i="12"/>
  <c r="BH120" i="12"/>
  <c r="BG120" i="12"/>
  <c r="BF120" i="12"/>
  <c r="T120" i="12"/>
  <c r="R120" i="12"/>
  <c r="P120" i="12"/>
  <c r="J120" i="12"/>
  <c r="BE120" i="12"/>
  <c r="T119" i="12"/>
  <c r="R119" i="12"/>
  <c r="P119" i="12"/>
  <c r="J119" i="12"/>
  <c r="T118" i="12"/>
  <c r="R118" i="12"/>
  <c r="P118" i="12"/>
  <c r="J118" i="12"/>
  <c r="T117" i="12"/>
  <c r="R117" i="12"/>
  <c r="P117" i="12"/>
  <c r="J114" i="12"/>
  <c r="I114" i="12"/>
  <c r="C114" i="12"/>
  <c r="J113" i="12"/>
  <c r="I113" i="12"/>
  <c r="F113" i="12"/>
  <c r="C113" i="12"/>
  <c r="I111" i="12"/>
  <c r="F111" i="12"/>
  <c r="C111" i="12"/>
  <c r="E109" i="12"/>
  <c r="C108" i="12"/>
  <c r="E107" i="12"/>
  <c r="C106" i="12"/>
  <c r="J97" i="12"/>
  <c r="J95" i="12"/>
  <c r="J94" i="12"/>
  <c r="J93" i="12"/>
  <c r="J92" i="12"/>
  <c r="J91" i="12"/>
  <c r="J90" i="12"/>
  <c r="J85" i="12"/>
  <c r="I85" i="12"/>
  <c r="J84" i="12"/>
  <c r="I84" i="12"/>
  <c r="I82" i="12"/>
  <c r="J69" i="12"/>
  <c r="G69" i="12"/>
  <c r="F69" i="12"/>
  <c r="D69" i="12"/>
  <c r="G58" i="12"/>
  <c r="D58" i="12"/>
  <c r="J54" i="12"/>
  <c r="G54" i="12"/>
  <c r="G43" i="12"/>
  <c r="D43" i="12"/>
  <c r="I24" i="12"/>
  <c r="I23" i="12"/>
  <c r="I21" i="12"/>
  <c r="I20" i="12"/>
  <c r="J18" i="12"/>
  <c r="I18" i="12"/>
  <c r="E18" i="12"/>
  <c r="F114" i="12"/>
  <c r="J17" i="12"/>
  <c r="I17" i="12"/>
  <c r="J12" i="12"/>
  <c r="J111" i="12"/>
  <c r="AA9" i="12"/>
  <c r="AA109" i="12" s="1"/>
  <c r="AA7" i="12"/>
  <c r="AA107" i="12"/>
  <c r="BI183" i="11"/>
  <c r="BH183" i="11"/>
  <c r="BG183" i="11"/>
  <c r="BF183" i="11"/>
  <c r="T183" i="11"/>
  <c r="R183" i="11"/>
  <c r="P183" i="11"/>
  <c r="J183" i="11"/>
  <c r="BE183" i="11" s="1"/>
  <c r="BI178" i="11"/>
  <c r="BH178" i="11"/>
  <c r="BG178" i="11"/>
  <c r="BF178" i="11"/>
  <c r="T178" i="11"/>
  <c r="R178" i="11"/>
  <c r="P178" i="11"/>
  <c r="J178" i="11"/>
  <c r="BE178" i="11" s="1"/>
  <c r="BI173" i="11"/>
  <c r="BH173" i="11"/>
  <c r="BG173" i="11"/>
  <c r="BF173" i="11"/>
  <c r="T173" i="11"/>
  <c r="R173" i="11"/>
  <c r="P173" i="11"/>
  <c r="J173" i="11"/>
  <c r="BE173" i="11"/>
  <c r="BI168" i="11"/>
  <c r="BH168" i="11"/>
  <c r="BG168" i="11"/>
  <c r="BF168" i="11"/>
  <c r="T168" i="11"/>
  <c r="R168" i="11"/>
  <c r="P168" i="11"/>
  <c r="J168" i="11"/>
  <c r="BE168" i="11"/>
  <c r="BI163" i="11"/>
  <c r="BH163" i="11"/>
  <c r="BG163" i="11"/>
  <c r="BF163" i="11"/>
  <c r="T163" i="11"/>
  <c r="R163" i="11"/>
  <c r="P163" i="11"/>
  <c r="J163" i="11"/>
  <c r="BE163" i="11"/>
  <c r="BI158" i="11"/>
  <c r="BH158" i="11"/>
  <c r="BG158" i="11"/>
  <c r="BF158" i="11"/>
  <c r="T158" i="11"/>
  <c r="R158" i="11"/>
  <c r="P158" i="11"/>
  <c r="J158" i="11"/>
  <c r="BE158" i="11"/>
  <c r="T157" i="11"/>
  <c r="R157" i="11"/>
  <c r="P157" i="11"/>
  <c r="J157" i="11"/>
  <c r="T156" i="11"/>
  <c r="R156" i="11"/>
  <c r="P156" i="11"/>
  <c r="J156" i="11"/>
  <c r="BI154" i="11"/>
  <c r="BH154" i="11"/>
  <c r="BG154" i="11"/>
  <c r="BF154" i="11"/>
  <c r="T154" i="11"/>
  <c r="R154" i="11"/>
  <c r="P154" i="11"/>
  <c r="J154" i="11"/>
  <c r="BE154" i="11"/>
  <c r="BI148" i="11"/>
  <c r="BH148" i="11"/>
  <c r="BG148" i="11"/>
  <c r="BF148" i="11"/>
  <c r="T148" i="11"/>
  <c r="R148" i="11"/>
  <c r="P148" i="11"/>
  <c r="J148" i="11"/>
  <c r="BE148" i="11" s="1"/>
  <c r="BI143" i="11"/>
  <c r="BH143" i="11"/>
  <c r="BG143" i="11"/>
  <c r="BF143" i="11"/>
  <c r="T143" i="11"/>
  <c r="R143" i="11"/>
  <c r="P143" i="11"/>
  <c r="J143" i="11"/>
  <c r="BE143" i="11" s="1"/>
  <c r="T142" i="11"/>
  <c r="R142" i="11"/>
  <c r="P142" i="11"/>
  <c r="J142" i="11"/>
  <c r="BI140" i="11"/>
  <c r="BH140" i="11"/>
  <c r="BG140" i="11"/>
  <c r="BF140" i="11"/>
  <c r="T140" i="11"/>
  <c r="R140" i="11"/>
  <c r="P140" i="11"/>
  <c r="J140" i="11"/>
  <c r="BE140" i="11" s="1"/>
  <c r="BI138" i="11"/>
  <c r="BH138" i="11"/>
  <c r="BG138" i="11"/>
  <c r="BF138" i="11"/>
  <c r="T138" i="11"/>
  <c r="R138" i="11"/>
  <c r="P138" i="11"/>
  <c r="J138" i="11"/>
  <c r="BE138" i="11"/>
  <c r="BI133" i="11"/>
  <c r="BH133" i="11"/>
  <c r="BG133" i="11"/>
  <c r="BF133" i="11"/>
  <c r="T133" i="11"/>
  <c r="R133" i="11"/>
  <c r="P133" i="11"/>
  <c r="J133" i="11"/>
  <c r="BE133" i="11"/>
  <c r="BI128" i="11"/>
  <c r="BH128" i="11"/>
  <c r="BG128" i="11"/>
  <c r="BF128" i="11"/>
  <c r="T128" i="11"/>
  <c r="R128" i="11"/>
  <c r="P128" i="11"/>
  <c r="J128" i="11"/>
  <c r="BE128" i="11"/>
  <c r="BI123" i="11"/>
  <c r="BH123" i="11"/>
  <c r="BG123" i="11"/>
  <c r="BF123" i="11"/>
  <c r="T123" i="11"/>
  <c r="R123" i="11"/>
  <c r="P123" i="11"/>
  <c r="J123" i="11"/>
  <c r="BE123" i="11" s="1"/>
  <c r="T122" i="11"/>
  <c r="R122" i="11"/>
  <c r="P122" i="11"/>
  <c r="J122" i="11"/>
  <c r="T121" i="11"/>
  <c r="R121" i="11"/>
  <c r="P121" i="11"/>
  <c r="J121" i="11"/>
  <c r="BI118" i="11"/>
  <c r="BH118" i="11"/>
  <c r="BG118" i="11"/>
  <c r="BF118" i="11"/>
  <c r="T118" i="11"/>
  <c r="R118" i="11"/>
  <c r="P118" i="11"/>
  <c r="J118" i="11"/>
  <c r="BE118" i="11" s="1"/>
  <c r="T117" i="11"/>
  <c r="R117" i="11"/>
  <c r="P117" i="11"/>
  <c r="T116" i="11"/>
  <c r="R116" i="11"/>
  <c r="P116" i="11"/>
  <c r="T115" i="11"/>
  <c r="R115" i="11"/>
  <c r="P115" i="11"/>
  <c r="J112" i="11"/>
  <c r="I112" i="11"/>
  <c r="C112" i="11"/>
  <c r="J111" i="11"/>
  <c r="I111" i="11"/>
  <c r="F111" i="11"/>
  <c r="C111" i="11"/>
  <c r="I109" i="11"/>
  <c r="F109" i="11"/>
  <c r="C109" i="11"/>
  <c r="E107" i="11"/>
  <c r="C106" i="11"/>
  <c r="E105" i="11"/>
  <c r="C104" i="11"/>
  <c r="J96" i="11"/>
  <c r="J95" i="11"/>
  <c r="J94" i="11"/>
  <c r="J93" i="11"/>
  <c r="J92" i="11"/>
  <c r="J85" i="11"/>
  <c r="I85" i="11"/>
  <c r="J84" i="11"/>
  <c r="I84" i="11"/>
  <c r="I82" i="11"/>
  <c r="J69" i="11"/>
  <c r="G69" i="11"/>
  <c r="F69" i="11"/>
  <c r="D69" i="11"/>
  <c r="G58" i="11"/>
  <c r="D58" i="11"/>
  <c r="J54" i="11"/>
  <c r="G54" i="11"/>
  <c r="G43" i="11"/>
  <c r="D43" i="11"/>
  <c r="I24" i="11"/>
  <c r="I23" i="11"/>
  <c r="I21" i="11"/>
  <c r="I20" i="11"/>
  <c r="J18" i="11"/>
  <c r="I18" i="11"/>
  <c r="E18" i="11"/>
  <c r="F112" i="11"/>
  <c r="J17" i="11"/>
  <c r="I17" i="11"/>
  <c r="J12" i="11"/>
  <c r="J109" i="11"/>
  <c r="AA9" i="11"/>
  <c r="AA107" i="11"/>
  <c r="AA7" i="11"/>
  <c r="AA105" i="11"/>
  <c r="BI165" i="10"/>
  <c r="BH165" i="10"/>
  <c r="BG165" i="10"/>
  <c r="BF165" i="10"/>
  <c r="T165" i="10"/>
  <c r="R165" i="10"/>
  <c r="R164" i="10" s="1"/>
  <c r="R112" i="10" s="1"/>
  <c r="R111" i="10" s="1"/>
  <c r="P165" i="10"/>
  <c r="J165" i="10"/>
  <c r="BE165" i="10" s="1"/>
  <c r="T164" i="10"/>
  <c r="P164" i="10"/>
  <c r="BI162" i="10"/>
  <c r="BH162" i="10"/>
  <c r="BG162" i="10"/>
  <c r="BF162" i="10"/>
  <c r="T162" i="10"/>
  <c r="R162" i="10"/>
  <c r="P162" i="10"/>
  <c r="J162" i="10"/>
  <c r="BE162" i="10"/>
  <c r="BI160" i="10"/>
  <c r="BH160" i="10"/>
  <c r="BG160" i="10"/>
  <c r="BF160" i="10"/>
  <c r="T160" i="10"/>
  <c r="R160" i="10"/>
  <c r="P160" i="10"/>
  <c r="J160" i="10"/>
  <c r="BE160" i="10" s="1"/>
  <c r="BI158" i="10"/>
  <c r="BH158" i="10"/>
  <c r="BG158" i="10"/>
  <c r="BF158" i="10"/>
  <c r="T158" i="10"/>
  <c r="R158" i="10"/>
  <c r="P158" i="10"/>
  <c r="J158" i="10"/>
  <c r="BE158" i="10"/>
  <c r="BI153" i="10"/>
  <c r="BH153" i="10"/>
  <c r="BG153" i="10"/>
  <c r="BF153" i="10"/>
  <c r="T153" i="10"/>
  <c r="R153" i="10"/>
  <c r="P153" i="10"/>
  <c r="J153" i="10"/>
  <c r="BE153" i="10" s="1"/>
  <c r="BI148" i="10"/>
  <c r="BH148" i="10"/>
  <c r="BG148" i="10"/>
  <c r="BF148" i="10"/>
  <c r="T148" i="10"/>
  <c r="R148" i="10"/>
  <c r="P148" i="10"/>
  <c r="J148" i="10"/>
  <c r="BE148" i="10"/>
  <c r="BI139" i="10"/>
  <c r="BH139" i="10"/>
  <c r="BG139" i="10"/>
  <c r="BF139" i="10"/>
  <c r="T139" i="10"/>
  <c r="R139" i="10"/>
  <c r="P139" i="10"/>
  <c r="J139" i="10"/>
  <c r="BE139" i="10" s="1"/>
  <c r="BI136" i="10"/>
  <c r="BH136" i="10"/>
  <c r="BG136" i="10"/>
  <c r="BF136" i="10"/>
  <c r="T136" i="10"/>
  <c r="R136" i="10"/>
  <c r="P136" i="10"/>
  <c r="J136" i="10"/>
  <c r="BE136" i="10"/>
  <c r="BI131" i="10"/>
  <c r="BH131" i="10"/>
  <c r="BG131" i="10"/>
  <c r="BF131" i="10"/>
  <c r="T131" i="10"/>
  <c r="R131" i="10"/>
  <c r="P131" i="10"/>
  <c r="J131" i="10"/>
  <c r="BE131" i="10"/>
  <c r="BI129" i="10"/>
  <c r="BH129" i="10"/>
  <c r="BG129" i="10"/>
  <c r="BF129" i="10"/>
  <c r="T129" i="10"/>
  <c r="R129" i="10"/>
  <c r="P129" i="10"/>
  <c r="J129" i="10"/>
  <c r="BE129" i="10" s="1"/>
  <c r="BI123" i="10"/>
  <c r="BH123" i="10"/>
  <c r="BG123" i="10"/>
  <c r="BF123" i="10"/>
  <c r="T123" i="10"/>
  <c r="R123" i="10"/>
  <c r="P123" i="10"/>
  <c r="J123" i="10"/>
  <c r="BE123" i="10" s="1"/>
  <c r="BI114" i="10"/>
  <c r="BH114" i="10"/>
  <c r="BG114" i="10"/>
  <c r="BF114" i="10"/>
  <c r="T114" i="10"/>
  <c r="R114" i="10"/>
  <c r="P114" i="10"/>
  <c r="J114" i="10"/>
  <c r="BE114" i="10"/>
  <c r="T113" i="10"/>
  <c r="R113" i="10"/>
  <c r="P113" i="10"/>
  <c r="J113" i="10"/>
  <c r="T112" i="10"/>
  <c r="P112" i="10"/>
  <c r="T111" i="10"/>
  <c r="P111" i="10"/>
  <c r="J108" i="10"/>
  <c r="I108" i="10"/>
  <c r="C108" i="10"/>
  <c r="J107" i="10"/>
  <c r="I107" i="10"/>
  <c r="F107" i="10"/>
  <c r="C107" i="10"/>
  <c r="I105" i="10"/>
  <c r="F105" i="10"/>
  <c r="C105" i="10"/>
  <c r="E103" i="10"/>
  <c r="C102" i="10"/>
  <c r="E101" i="10"/>
  <c r="C100" i="10"/>
  <c r="J91" i="10"/>
  <c r="J85" i="10"/>
  <c r="I85" i="10"/>
  <c r="J84" i="10"/>
  <c r="I84" i="10"/>
  <c r="I82" i="10"/>
  <c r="J69" i="10"/>
  <c r="G69" i="10"/>
  <c r="F69" i="10"/>
  <c r="D69" i="10"/>
  <c r="G58" i="10"/>
  <c r="D58" i="10"/>
  <c r="J54" i="10"/>
  <c r="G54" i="10"/>
  <c r="G43" i="10"/>
  <c r="D43" i="10"/>
  <c r="I24" i="10"/>
  <c r="I23" i="10"/>
  <c r="I21" i="10"/>
  <c r="I20" i="10"/>
  <c r="J18" i="10"/>
  <c r="I18" i="10"/>
  <c r="E18" i="10"/>
  <c r="F108" i="10"/>
  <c r="J17" i="10"/>
  <c r="I17" i="10"/>
  <c r="J12" i="10"/>
  <c r="J105" i="10"/>
  <c r="AA9" i="10"/>
  <c r="AA103" i="10"/>
  <c r="AA7" i="10"/>
  <c r="AA101" i="10"/>
  <c r="BI209" i="9"/>
  <c r="BH209" i="9"/>
  <c r="BG209" i="9"/>
  <c r="BF209" i="9"/>
  <c r="T209" i="9"/>
  <c r="R209" i="9"/>
  <c r="R208" i="9" s="1"/>
  <c r="R207" i="9" s="1"/>
  <c r="R115" i="9" s="1"/>
  <c r="P209" i="9"/>
  <c r="J209" i="9"/>
  <c r="BE209" i="9" s="1"/>
  <c r="T208" i="9"/>
  <c r="P208" i="9"/>
  <c r="T207" i="9"/>
  <c r="P207" i="9"/>
  <c r="BI204" i="9"/>
  <c r="BH204" i="9"/>
  <c r="BG204" i="9"/>
  <c r="BF204" i="9"/>
  <c r="T204" i="9"/>
  <c r="R204" i="9"/>
  <c r="P204" i="9"/>
  <c r="J204" i="9"/>
  <c r="BE204" i="9"/>
  <c r="BI202" i="9"/>
  <c r="BH202" i="9"/>
  <c r="BG202" i="9"/>
  <c r="BF202" i="9"/>
  <c r="T202" i="9"/>
  <c r="R202" i="9"/>
  <c r="P202" i="9"/>
  <c r="J202" i="9"/>
  <c r="BE202" i="9" s="1"/>
  <c r="T201" i="9"/>
  <c r="R201" i="9"/>
  <c r="P201" i="9"/>
  <c r="BI197" i="9"/>
  <c r="BH197" i="9"/>
  <c r="BG197" i="9"/>
  <c r="BF197" i="9"/>
  <c r="T197" i="9"/>
  <c r="R197" i="9"/>
  <c r="P197" i="9"/>
  <c r="J197" i="9"/>
  <c r="BE197" i="9"/>
  <c r="BI195" i="9"/>
  <c r="BH195" i="9"/>
  <c r="BG195" i="9"/>
  <c r="BF195" i="9"/>
  <c r="T195" i="9"/>
  <c r="R195" i="9"/>
  <c r="P195" i="9"/>
  <c r="J195" i="9"/>
  <c r="BE195" i="9"/>
  <c r="BI193" i="9"/>
  <c r="BH193" i="9"/>
  <c r="BG193" i="9"/>
  <c r="BF193" i="9"/>
  <c r="T193" i="9"/>
  <c r="R193" i="9"/>
  <c r="P193" i="9"/>
  <c r="J193" i="9"/>
  <c r="BE193" i="9"/>
  <c r="BI191" i="9"/>
  <c r="BH191" i="9"/>
  <c r="BG191" i="9"/>
  <c r="BF191" i="9"/>
  <c r="T191" i="9"/>
  <c r="R191" i="9"/>
  <c r="P191" i="9"/>
  <c r="J191" i="9"/>
  <c r="BE191" i="9"/>
  <c r="BI189" i="9"/>
  <c r="BH189" i="9"/>
  <c r="BG189" i="9"/>
  <c r="BF189" i="9"/>
  <c r="T189" i="9"/>
  <c r="R189" i="9"/>
  <c r="P189" i="9"/>
  <c r="J189" i="9"/>
  <c r="BE189" i="9"/>
  <c r="BI188" i="9"/>
  <c r="BH188" i="9"/>
  <c r="BG188" i="9"/>
  <c r="BF188" i="9"/>
  <c r="T188" i="9"/>
  <c r="R188" i="9"/>
  <c r="P188" i="9"/>
  <c r="J188" i="9"/>
  <c r="BE188" i="9"/>
  <c r="BI182" i="9"/>
  <c r="BH182" i="9"/>
  <c r="BG182" i="9"/>
  <c r="BF182" i="9"/>
  <c r="T182" i="9"/>
  <c r="R182" i="9"/>
  <c r="P182" i="9"/>
  <c r="J182" i="9"/>
  <c r="BE182" i="9"/>
  <c r="BI181" i="9"/>
  <c r="BH181" i="9"/>
  <c r="BG181" i="9"/>
  <c r="BF181" i="9"/>
  <c r="T181" i="9"/>
  <c r="R181" i="9"/>
  <c r="P181" i="9"/>
  <c r="J181" i="9"/>
  <c r="BE181" i="9" s="1"/>
  <c r="BI180" i="9"/>
  <c r="BH180" i="9"/>
  <c r="BG180" i="9"/>
  <c r="BF180" i="9"/>
  <c r="T180" i="9"/>
  <c r="R180" i="9"/>
  <c r="P180" i="9"/>
  <c r="J180" i="9"/>
  <c r="BE180" i="9"/>
  <c r="BI179" i="9"/>
  <c r="BH179" i="9"/>
  <c r="BG179" i="9"/>
  <c r="BF179" i="9"/>
  <c r="T179" i="9"/>
  <c r="R179" i="9"/>
  <c r="P179" i="9"/>
  <c r="J179" i="9"/>
  <c r="BE179" i="9"/>
  <c r="BI169" i="9"/>
  <c r="BH169" i="9"/>
  <c r="BG169" i="9"/>
  <c r="BF169" i="9"/>
  <c r="T169" i="9"/>
  <c r="R169" i="9"/>
  <c r="P169" i="9"/>
  <c r="J169" i="9"/>
  <c r="BE169" i="9"/>
  <c r="BI168" i="9"/>
  <c r="BH168" i="9"/>
  <c r="BG168" i="9"/>
  <c r="BF168" i="9"/>
  <c r="T168" i="9"/>
  <c r="R168" i="9"/>
  <c r="P168" i="9"/>
  <c r="J168" i="9"/>
  <c r="BE168" i="9"/>
  <c r="BI167" i="9"/>
  <c r="BH167" i="9"/>
  <c r="BG167" i="9"/>
  <c r="BF167" i="9"/>
  <c r="T167" i="9"/>
  <c r="R167" i="9"/>
  <c r="P167" i="9"/>
  <c r="J167" i="9"/>
  <c r="BE167" i="9"/>
  <c r="BI160" i="9"/>
  <c r="BH160" i="9"/>
  <c r="BG160" i="9"/>
  <c r="BF160" i="9"/>
  <c r="T160" i="9"/>
  <c r="R160" i="9"/>
  <c r="P160" i="9"/>
  <c r="J160" i="9"/>
  <c r="BE160" i="9"/>
  <c r="BI159" i="9"/>
  <c r="BH159" i="9"/>
  <c r="BG159" i="9"/>
  <c r="BF159" i="9"/>
  <c r="T159" i="9"/>
  <c r="R159" i="9"/>
  <c r="P159" i="9"/>
  <c r="J159" i="9"/>
  <c r="BE159" i="9"/>
  <c r="BI153" i="9"/>
  <c r="BH153" i="9"/>
  <c r="BG153" i="9"/>
  <c r="BF153" i="9"/>
  <c r="T153" i="9"/>
  <c r="R153" i="9"/>
  <c r="P153" i="9"/>
  <c r="J153" i="9"/>
  <c r="BE153" i="9"/>
  <c r="T152" i="9"/>
  <c r="R152" i="9"/>
  <c r="P152" i="9"/>
  <c r="J152" i="9"/>
  <c r="BI148" i="9"/>
  <c r="BH148" i="9"/>
  <c r="BG148" i="9"/>
  <c r="BF148" i="9"/>
  <c r="T148" i="9"/>
  <c r="R148" i="9"/>
  <c r="P148" i="9"/>
  <c r="J148" i="9"/>
  <c r="BE148" i="9"/>
  <c r="BI144" i="9"/>
  <c r="BH144" i="9"/>
  <c r="BG144" i="9"/>
  <c r="BF144" i="9"/>
  <c r="T144" i="9"/>
  <c r="R144" i="9"/>
  <c r="P144" i="9"/>
  <c r="J144" i="9"/>
  <c r="BE144" i="9"/>
  <c r="BI140" i="9"/>
  <c r="BH140" i="9"/>
  <c r="BG140" i="9"/>
  <c r="BF140" i="9"/>
  <c r="T140" i="9"/>
  <c r="R140" i="9"/>
  <c r="P140" i="9"/>
  <c r="J140" i="9"/>
  <c r="BE140" i="9"/>
  <c r="BI136" i="9"/>
  <c r="BH136" i="9"/>
  <c r="BG136" i="9"/>
  <c r="BF136" i="9"/>
  <c r="T136" i="9"/>
  <c r="R136" i="9"/>
  <c r="P136" i="9"/>
  <c r="J136" i="9"/>
  <c r="BE136" i="9" s="1"/>
  <c r="BI132" i="9"/>
  <c r="BH132" i="9"/>
  <c r="BG132" i="9"/>
  <c r="BF132" i="9"/>
  <c r="T132" i="9"/>
  <c r="R132" i="9"/>
  <c r="P132" i="9"/>
  <c r="J132" i="9"/>
  <c r="BE132" i="9"/>
  <c r="T131" i="9"/>
  <c r="R131" i="9"/>
  <c r="P131" i="9"/>
  <c r="J131" i="9"/>
  <c r="BI126" i="9"/>
  <c r="BH126" i="9"/>
  <c r="BG126" i="9"/>
  <c r="BF126" i="9"/>
  <c r="T126" i="9"/>
  <c r="R126" i="9"/>
  <c r="P126" i="9"/>
  <c r="J126" i="9"/>
  <c r="BE126" i="9"/>
  <c r="BI122" i="9"/>
  <c r="BH122" i="9"/>
  <c r="BG122" i="9"/>
  <c r="BF122" i="9"/>
  <c r="T122" i="9"/>
  <c r="R122" i="9"/>
  <c r="P122" i="9"/>
  <c r="J122" i="9"/>
  <c r="BE122" i="9"/>
  <c r="BI118" i="9"/>
  <c r="BH118" i="9"/>
  <c r="BG118" i="9"/>
  <c r="BF118" i="9"/>
  <c r="T118" i="9"/>
  <c r="R118" i="9"/>
  <c r="P118" i="9"/>
  <c r="J118" i="9"/>
  <c r="BE118" i="9"/>
  <c r="T117" i="9"/>
  <c r="R117" i="9"/>
  <c r="P117" i="9"/>
  <c r="J117" i="9"/>
  <c r="T116" i="9"/>
  <c r="R116" i="9"/>
  <c r="P116" i="9"/>
  <c r="T115" i="9"/>
  <c r="P115" i="9"/>
  <c r="J112" i="9"/>
  <c r="I112" i="9"/>
  <c r="C112" i="9"/>
  <c r="J111" i="9"/>
  <c r="I111" i="9"/>
  <c r="F111" i="9"/>
  <c r="C111" i="9"/>
  <c r="I109" i="9"/>
  <c r="F109" i="9"/>
  <c r="C109" i="9"/>
  <c r="E107" i="9"/>
  <c r="C106" i="9"/>
  <c r="E105" i="9"/>
  <c r="C104" i="9"/>
  <c r="J93" i="9"/>
  <c r="J92" i="9"/>
  <c r="J91" i="9"/>
  <c r="J85" i="9"/>
  <c r="I85" i="9"/>
  <c r="J84" i="9"/>
  <c r="I84" i="9"/>
  <c r="I82" i="9"/>
  <c r="J69" i="9"/>
  <c r="G69" i="9"/>
  <c r="F69" i="9"/>
  <c r="D69" i="9"/>
  <c r="G58" i="9"/>
  <c r="D58" i="9"/>
  <c r="J54" i="9"/>
  <c r="G54" i="9"/>
  <c r="G43" i="9"/>
  <c r="D43" i="9"/>
  <c r="I24" i="9"/>
  <c r="I23" i="9"/>
  <c r="I21" i="9"/>
  <c r="I20" i="9"/>
  <c r="J18" i="9"/>
  <c r="I18" i="9"/>
  <c r="E18" i="9"/>
  <c r="F112" i="9"/>
  <c r="J17" i="9"/>
  <c r="I17" i="9"/>
  <c r="J12" i="9"/>
  <c r="J109" i="9"/>
  <c r="AA9" i="9"/>
  <c r="AA107" i="9"/>
  <c r="AA7" i="9"/>
  <c r="AA105" i="9"/>
  <c r="BI135" i="8"/>
  <c r="BH135" i="8"/>
  <c r="BG135" i="8"/>
  <c r="BF135" i="8"/>
  <c r="T135" i="8"/>
  <c r="R135" i="8"/>
  <c r="P135" i="8"/>
  <c r="J135" i="8"/>
  <c r="BE135" i="8" s="1"/>
  <c r="BI131" i="8"/>
  <c r="BH131" i="8"/>
  <c r="BG131" i="8"/>
  <c r="BF131" i="8"/>
  <c r="T131" i="8"/>
  <c r="R131" i="8"/>
  <c r="P131" i="8"/>
  <c r="J131" i="8"/>
  <c r="BE131" i="8"/>
  <c r="BI127" i="8"/>
  <c r="BH127" i="8"/>
  <c r="BG127" i="8"/>
  <c r="BF127" i="8"/>
  <c r="T127" i="8"/>
  <c r="R127" i="8"/>
  <c r="P127" i="8"/>
  <c r="J127" i="8"/>
  <c r="BE127" i="8" s="1"/>
  <c r="BI123" i="8"/>
  <c r="BH123" i="8"/>
  <c r="BG123" i="8"/>
  <c r="BF123" i="8"/>
  <c r="T123" i="8"/>
  <c r="R123" i="8"/>
  <c r="P123" i="8"/>
  <c r="J123" i="8"/>
  <c r="BE123" i="8"/>
  <c r="BI119" i="8"/>
  <c r="BH119" i="8"/>
  <c r="BG119" i="8"/>
  <c r="BF119" i="8"/>
  <c r="T119" i="8"/>
  <c r="R119" i="8"/>
  <c r="R118" i="8" s="1"/>
  <c r="R117" i="8" s="1"/>
  <c r="R116" i="8" s="1"/>
  <c r="P119" i="8"/>
  <c r="J119" i="8"/>
  <c r="BE119" i="8"/>
  <c r="T118" i="8"/>
  <c r="P118" i="8"/>
  <c r="J118" i="8"/>
  <c r="T117" i="8"/>
  <c r="P117" i="8"/>
  <c r="J117" i="8"/>
  <c r="T116" i="8"/>
  <c r="P116" i="8"/>
  <c r="J116" i="8"/>
  <c r="J113" i="8"/>
  <c r="I113" i="8"/>
  <c r="C113" i="8"/>
  <c r="J112" i="8"/>
  <c r="I112" i="8"/>
  <c r="F112" i="8"/>
  <c r="C112" i="8"/>
  <c r="I110" i="8"/>
  <c r="F110" i="8"/>
  <c r="C110" i="8"/>
  <c r="E108" i="8"/>
  <c r="C107" i="8"/>
  <c r="E106" i="8"/>
  <c r="C105" i="8"/>
  <c r="E104" i="8"/>
  <c r="C103" i="8"/>
  <c r="J95" i="8"/>
  <c r="J94" i="8"/>
  <c r="J93" i="8"/>
  <c r="J89" i="8"/>
  <c r="I89" i="8"/>
  <c r="J88" i="8"/>
  <c r="I88" i="8"/>
  <c r="I86" i="8"/>
  <c r="J71" i="8"/>
  <c r="G71" i="8"/>
  <c r="F71" i="8"/>
  <c r="D71" i="8"/>
  <c r="G60" i="8"/>
  <c r="D60" i="8"/>
  <c r="J56" i="8"/>
  <c r="G56" i="8"/>
  <c r="G45" i="8"/>
  <c r="D45" i="8"/>
  <c r="J32" i="8"/>
  <c r="I26" i="8"/>
  <c r="I25" i="8"/>
  <c r="I23" i="8"/>
  <c r="I22" i="8"/>
  <c r="J20" i="8"/>
  <c r="I20" i="8"/>
  <c r="E20" i="8"/>
  <c r="F113" i="8" s="1"/>
  <c r="J19" i="8"/>
  <c r="I19" i="8"/>
  <c r="J14" i="8"/>
  <c r="J110" i="8" s="1"/>
  <c r="AA11" i="8"/>
  <c r="AA108" i="8" s="1"/>
  <c r="AA9" i="8"/>
  <c r="AA106" i="8" s="1"/>
  <c r="AA7" i="8"/>
  <c r="AA104" i="8" s="1"/>
  <c r="BI336" i="7"/>
  <c r="BH336" i="7"/>
  <c r="BG336" i="7"/>
  <c r="BF336" i="7"/>
  <c r="T336" i="7"/>
  <c r="R336" i="7"/>
  <c r="P336" i="7"/>
  <c r="J336" i="7"/>
  <c r="BE336" i="7"/>
  <c r="BI332" i="7"/>
  <c r="BH332" i="7"/>
  <c r="BG332" i="7"/>
  <c r="BF332" i="7"/>
  <c r="T332" i="7"/>
  <c r="R332" i="7"/>
  <c r="P332" i="7"/>
  <c r="J332" i="7"/>
  <c r="BE332" i="7"/>
  <c r="BI331" i="7"/>
  <c r="BH331" i="7"/>
  <c r="BG331" i="7"/>
  <c r="BF331" i="7"/>
  <c r="T331" i="7"/>
  <c r="R331" i="7"/>
  <c r="P331" i="7"/>
  <c r="J331" i="7"/>
  <c r="BE331" i="7"/>
  <c r="BI330" i="7"/>
  <c r="BH330" i="7"/>
  <c r="BG330" i="7"/>
  <c r="BF330" i="7"/>
  <c r="T330" i="7"/>
  <c r="R330" i="7"/>
  <c r="P330" i="7"/>
  <c r="J330" i="7"/>
  <c r="BE330" i="7" s="1"/>
  <c r="BI320" i="7"/>
  <c r="BH320" i="7"/>
  <c r="BG320" i="7"/>
  <c r="BF320" i="7"/>
  <c r="T320" i="7"/>
  <c r="R320" i="7"/>
  <c r="P320" i="7"/>
  <c r="J320" i="7"/>
  <c r="BE320" i="7"/>
  <c r="BI314" i="7"/>
  <c r="BH314" i="7"/>
  <c r="BG314" i="7"/>
  <c r="BF314" i="7"/>
  <c r="T314" i="7"/>
  <c r="R314" i="7"/>
  <c r="P314" i="7"/>
  <c r="J314" i="7"/>
  <c r="BE314" i="7"/>
  <c r="BI310" i="7"/>
  <c r="BH310" i="7"/>
  <c r="BG310" i="7"/>
  <c r="BF310" i="7"/>
  <c r="T310" i="7"/>
  <c r="R310" i="7"/>
  <c r="P310" i="7"/>
  <c r="J310" i="7"/>
  <c r="BE310" i="7"/>
  <c r="BI304" i="7"/>
  <c r="BH304" i="7"/>
  <c r="BG304" i="7"/>
  <c r="BF304" i="7"/>
  <c r="T304" i="7"/>
  <c r="R304" i="7"/>
  <c r="P304" i="7"/>
  <c r="J304" i="7"/>
  <c r="BE304" i="7" s="1"/>
  <c r="BI298" i="7"/>
  <c r="BH298" i="7"/>
  <c r="BG298" i="7"/>
  <c r="BF298" i="7"/>
  <c r="T298" i="7"/>
  <c r="R298" i="7"/>
  <c r="P298" i="7"/>
  <c r="J298" i="7"/>
  <c r="BE298" i="7"/>
  <c r="BI291" i="7"/>
  <c r="BH291" i="7"/>
  <c r="BG291" i="7"/>
  <c r="BF291" i="7"/>
  <c r="T291" i="7"/>
  <c r="R291" i="7"/>
  <c r="P291" i="7"/>
  <c r="J291" i="7"/>
  <c r="BE291" i="7"/>
  <c r="BI287" i="7"/>
  <c r="BH287" i="7"/>
  <c r="BG287" i="7"/>
  <c r="BF287" i="7"/>
  <c r="T287" i="7"/>
  <c r="R287" i="7"/>
  <c r="P287" i="7"/>
  <c r="J287" i="7"/>
  <c r="BE287" i="7"/>
  <c r="BI283" i="7"/>
  <c r="BH283" i="7"/>
  <c r="BG283" i="7"/>
  <c r="BF283" i="7"/>
  <c r="T283" i="7"/>
  <c r="R283" i="7"/>
  <c r="P283" i="7"/>
  <c r="J283" i="7"/>
  <c r="BE283" i="7" s="1"/>
  <c r="BI279" i="7"/>
  <c r="BH279" i="7"/>
  <c r="BG279" i="7"/>
  <c r="BF279" i="7"/>
  <c r="T279" i="7"/>
  <c r="R279" i="7"/>
  <c r="P279" i="7"/>
  <c r="J279" i="7"/>
  <c r="BE279" i="7"/>
  <c r="BI275" i="7"/>
  <c r="BH275" i="7"/>
  <c r="BG275" i="7"/>
  <c r="BF275" i="7"/>
  <c r="T275" i="7"/>
  <c r="R275" i="7"/>
  <c r="P275" i="7"/>
  <c r="J275" i="7"/>
  <c r="BE275" i="7" s="1"/>
  <c r="BI265" i="7"/>
  <c r="BH265" i="7"/>
  <c r="BG265" i="7"/>
  <c r="BF265" i="7"/>
  <c r="T265" i="7"/>
  <c r="R265" i="7"/>
  <c r="P265" i="7"/>
  <c r="J265" i="7"/>
  <c r="BE265" i="7"/>
  <c r="BI263" i="7"/>
  <c r="BH263" i="7"/>
  <c r="BG263" i="7"/>
  <c r="BF263" i="7"/>
  <c r="T263" i="7"/>
  <c r="R263" i="7"/>
  <c r="P263" i="7"/>
  <c r="J263" i="7"/>
  <c r="BE263" i="7"/>
  <c r="BI259" i="7"/>
  <c r="BH259" i="7"/>
  <c r="BG259" i="7"/>
  <c r="BF259" i="7"/>
  <c r="T259" i="7"/>
  <c r="R259" i="7"/>
  <c r="P259" i="7"/>
  <c r="J259" i="7"/>
  <c r="BE259" i="7"/>
  <c r="BI255" i="7"/>
  <c r="BH255" i="7"/>
  <c r="BG255" i="7"/>
  <c r="BF255" i="7"/>
  <c r="T255" i="7"/>
  <c r="R255" i="7"/>
  <c r="P255" i="7"/>
  <c r="J255" i="7"/>
  <c r="BE255" i="7"/>
  <c r="BI249" i="7"/>
  <c r="BH249" i="7"/>
  <c r="BG249" i="7"/>
  <c r="BF249" i="7"/>
  <c r="T249" i="7"/>
  <c r="R249" i="7"/>
  <c r="P249" i="7"/>
  <c r="J249" i="7"/>
  <c r="BE249" i="7" s="1"/>
  <c r="BI244" i="7"/>
  <c r="BH244" i="7"/>
  <c r="BG244" i="7"/>
  <c r="BF244" i="7"/>
  <c r="T244" i="7"/>
  <c r="R244" i="7"/>
  <c r="P244" i="7"/>
  <c r="J244" i="7"/>
  <c r="BE244" i="7" s="1"/>
  <c r="BI240" i="7"/>
  <c r="BH240" i="7"/>
  <c r="BG240" i="7"/>
  <c r="BF240" i="7"/>
  <c r="T240" i="7"/>
  <c r="R240" i="7"/>
  <c r="P240" i="7"/>
  <c r="J240" i="7"/>
  <c r="BE240" i="7"/>
  <c r="BI236" i="7"/>
  <c r="BH236" i="7"/>
  <c r="BG236" i="7"/>
  <c r="BF236" i="7"/>
  <c r="T236" i="7"/>
  <c r="R236" i="7"/>
  <c r="P236" i="7"/>
  <c r="J236" i="7"/>
  <c r="BE236" i="7"/>
  <c r="BI235" i="7"/>
  <c r="BH235" i="7"/>
  <c r="BG235" i="7"/>
  <c r="BF235" i="7"/>
  <c r="T235" i="7"/>
  <c r="R235" i="7"/>
  <c r="P235" i="7"/>
  <c r="J235" i="7"/>
  <c r="BE235" i="7" s="1"/>
  <c r="BI234" i="7"/>
  <c r="BH234" i="7"/>
  <c r="BG234" i="7"/>
  <c r="BF234" i="7"/>
  <c r="T234" i="7"/>
  <c r="R234" i="7"/>
  <c r="P234" i="7"/>
  <c r="J234" i="7"/>
  <c r="BE234" i="7" s="1"/>
  <c r="BI233" i="7"/>
  <c r="BH233" i="7"/>
  <c r="BG233" i="7"/>
  <c r="BF233" i="7"/>
  <c r="T233" i="7"/>
  <c r="R233" i="7"/>
  <c r="P233" i="7"/>
  <c r="J233" i="7"/>
  <c r="BE233" i="7" s="1"/>
  <c r="BI232" i="7"/>
  <c r="BH232" i="7"/>
  <c r="BG232" i="7"/>
  <c r="BF232" i="7"/>
  <c r="T232" i="7"/>
  <c r="R232" i="7"/>
  <c r="P232" i="7"/>
  <c r="J232" i="7"/>
  <c r="BE232" i="7"/>
  <c r="BI231" i="7"/>
  <c r="BH231" i="7"/>
  <c r="BG231" i="7"/>
  <c r="BF231" i="7"/>
  <c r="T231" i="7"/>
  <c r="R231" i="7"/>
  <c r="P231" i="7"/>
  <c r="J231" i="7"/>
  <c r="BE231" i="7"/>
  <c r="BI230" i="7"/>
  <c r="BH230" i="7"/>
  <c r="BG230" i="7"/>
  <c r="BF230" i="7"/>
  <c r="T230" i="7"/>
  <c r="R230" i="7"/>
  <c r="P230" i="7"/>
  <c r="J230" i="7"/>
  <c r="BE230" i="7" s="1"/>
  <c r="BI229" i="7"/>
  <c r="BH229" i="7"/>
  <c r="BG229" i="7"/>
  <c r="BF229" i="7"/>
  <c r="T229" i="7"/>
  <c r="R229" i="7"/>
  <c r="P229" i="7"/>
  <c r="J229" i="7"/>
  <c r="BE229" i="7" s="1"/>
  <c r="BI228" i="7"/>
  <c r="BH228" i="7"/>
  <c r="BG228" i="7"/>
  <c r="BF228" i="7"/>
  <c r="T228" i="7"/>
  <c r="R228" i="7"/>
  <c r="P228" i="7"/>
  <c r="J228" i="7"/>
  <c r="BE228" i="7"/>
  <c r="BI227" i="7"/>
  <c r="BH227" i="7"/>
  <c r="BG227" i="7"/>
  <c r="BF227" i="7"/>
  <c r="T227" i="7"/>
  <c r="R227" i="7"/>
  <c r="P227" i="7"/>
  <c r="J227" i="7"/>
  <c r="BE227" i="7"/>
  <c r="BI226" i="7"/>
  <c r="BH226" i="7"/>
  <c r="BG226" i="7"/>
  <c r="BF226" i="7"/>
  <c r="T226" i="7"/>
  <c r="R226" i="7"/>
  <c r="P226" i="7"/>
  <c r="J226" i="7"/>
  <c r="BE226" i="7"/>
  <c r="BI225" i="7"/>
  <c r="BH225" i="7"/>
  <c r="BG225" i="7"/>
  <c r="BF225" i="7"/>
  <c r="T225" i="7"/>
  <c r="R225" i="7"/>
  <c r="P225" i="7"/>
  <c r="J225" i="7"/>
  <c r="BE225" i="7"/>
  <c r="BI224" i="7"/>
  <c r="BH224" i="7"/>
  <c r="BG224" i="7"/>
  <c r="BF224" i="7"/>
  <c r="T224" i="7"/>
  <c r="R224" i="7"/>
  <c r="P224" i="7"/>
  <c r="J224" i="7"/>
  <c r="BE224" i="7"/>
  <c r="BI220" i="7"/>
  <c r="BH220" i="7"/>
  <c r="BG220" i="7"/>
  <c r="BF220" i="7"/>
  <c r="T220" i="7"/>
  <c r="R220" i="7"/>
  <c r="P220" i="7"/>
  <c r="J220" i="7"/>
  <c r="BE220" i="7"/>
  <c r="BI213" i="7"/>
  <c r="BH213" i="7"/>
  <c r="BG213" i="7"/>
  <c r="BF213" i="7"/>
  <c r="T213" i="7"/>
  <c r="R213" i="7"/>
  <c r="P213" i="7"/>
  <c r="J213" i="7"/>
  <c r="BE213" i="7" s="1"/>
  <c r="BI209" i="7"/>
  <c r="BH209" i="7"/>
  <c r="BG209" i="7"/>
  <c r="BF209" i="7"/>
  <c r="T209" i="7"/>
  <c r="R209" i="7"/>
  <c r="P209" i="7"/>
  <c r="J209" i="7"/>
  <c r="BE209" i="7"/>
  <c r="BI205" i="7"/>
  <c r="BH205" i="7"/>
  <c r="BG205" i="7"/>
  <c r="BF205" i="7"/>
  <c r="T205" i="7"/>
  <c r="R205" i="7"/>
  <c r="P205" i="7"/>
  <c r="J205" i="7"/>
  <c r="BE205" i="7"/>
  <c r="BI200" i="7"/>
  <c r="BH200" i="7"/>
  <c r="BG200" i="7"/>
  <c r="BF200" i="7"/>
  <c r="T200" i="7"/>
  <c r="R200" i="7"/>
  <c r="P200" i="7"/>
  <c r="J200" i="7"/>
  <c r="BE200" i="7"/>
  <c r="BI196" i="7"/>
  <c r="BH196" i="7"/>
  <c r="BG196" i="7"/>
  <c r="BF196" i="7"/>
  <c r="T196" i="7"/>
  <c r="R196" i="7"/>
  <c r="P196" i="7"/>
  <c r="J196" i="7"/>
  <c r="BE196" i="7"/>
  <c r="BI190" i="7"/>
  <c r="BH190" i="7"/>
  <c r="BG190" i="7"/>
  <c r="BF190" i="7"/>
  <c r="T190" i="7"/>
  <c r="R190" i="7"/>
  <c r="P190" i="7"/>
  <c r="J190" i="7"/>
  <c r="BE190" i="7" s="1"/>
  <c r="T189" i="7"/>
  <c r="R189" i="7"/>
  <c r="P189" i="7"/>
  <c r="J189" i="7"/>
  <c r="BI185" i="7"/>
  <c r="BH185" i="7"/>
  <c r="BG185" i="7"/>
  <c r="BF185" i="7"/>
  <c r="T185" i="7"/>
  <c r="T184" i="7" s="1"/>
  <c r="T122" i="7" s="1"/>
  <c r="T121" i="7" s="1"/>
  <c r="T120" i="7" s="1"/>
  <c r="R185" i="7"/>
  <c r="P185" i="7"/>
  <c r="J185" i="7"/>
  <c r="BE185" i="7"/>
  <c r="R184" i="7"/>
  <c r="P184" i="7"/>
  <c r="J184" i="7"/>
  <c r="BI180" i="7"/>
  <c r="BH180" i="7"/>
  <c r="BG180" i="7"/>
  <c r="BF180" i="7"/>
  <c r="T180" i="7"/>
  <c r="R180" i="7"/>
  <c r="P180" i="7"/>
  <c r="J180" i="7"/>
  <c r="BE180" i="7" s="1"/>
  <c r="T179" i="7"/>
  <c r="R179" i="7"/>
  <c r="P179" i="7"/>
  <c r="BI175" i="7"/>
  <c r="BH175" i="7"/>
  <c r="BG175" i="7"/>
  <c r="BF175" i="7"/>
  <c r="T175" i="7"/>
  <c r="R175" i="7"/>
  <c r="P175" i="7"/>
  <c r="J175" i="7"/>
  <c r="BE175" i="7"/>
  <c r="BI170" i="7"/>
  <c r="BH170" i="7"/>
  <c r="BG170" i="7"/>
  <c r="BF170" i="7"/>
  <c r="T170" i="7"/>
  <c r="R170" i="7"/>
  <c r="P170" i="7"/>
  <c r="J170" i="7"/>
  <c r="BE170" i="7"/>
  <c r="BI166" i="7"/>
  <c r="BH166" i="7"/>
  <c r="BG166" i="7"/>
  <c r="BF166" i="7"/>
  <c r="T166" i="7"/>
  <c r="R166" i="7"/>
  <c r="P166" i="7"/>
  <c r="J166" i="7"/>
  <c r="BE166" i="7"/>
  <c r="BI162" i="7"/>
  <c r="BH162" i="7"/>
  <c r="BG162" i="7"/>
  <c r="BF162" i="7"/>
  <c r="T162" i="7"/>
  <c r="R162" i="7"/>
  <c r="P162" i="7"/>
  <c r="J162" i="7"/>
  <c r="BE162" i="7"/>
  <c r="BI157" i="7"/>
  <c r="BH157" i="7"/>
  <c r="BG157" i="7"/>
  <c r="BF157" i="7"/>
  <c r="T157" i="7"/>
  <c r="R157" i="7"/>
  <c r="P157" i="7"/>
  <c r="J157" i="7"/>
  <c r="BE157" i="7"/>
  <c r="BI156" i="7"/>
  <c r="BH156" i="7"/>
  <c r="BG156" i="7"/>
  <c r="BF156" i="7"/>
  <c r="T156" i="7"/>
  <c r="R156" i="7"/>
  <c r="P156" i="7"/>
  <c r="J156" i="7"/>
  <c r="BE156" i="7" s="1"/>
  <c r="BI155" i="7"/>
  <c r="BH155" i="7"/>
  <c r="BG155" i="7"/>
  <c r="BF155" i="7"/>
  <c r="T155" i="7"/>
  <c r="R155" i="7"/>
  <c r="P155" i="7"/>
  <c r="J155" i="7"/>
  <c r="BE155" i="7" s="1"/>
  <c r="BI154" i="7"/>
  <c r="BH154" i="7"/>
  <c r="BG154" i="7"/>
  <c r="BF154" i="7"/>
  <c r="T154" i="7"/>
  <c r="R154" i="7"/>
  <c r="P154" i="7"/>
  <c r="J154" i="7"/>
  <c r="BE154" i="7" s="1"/>
  <c r="BI153" i="7"/>
  <c r="BH153" i="7"/>
  <c r="BG153" i="7"/>
  <c r="BF153" i="7"/>
  <c r="T153" i="7"/>
  <c r="R153" i="7"/>
  <c r="P153" i="7"/>
  <c r="J153" i="7"/>
  <c r="BE153" i="7"/>
  <c r="BI152" i="7"/>
  <c r="BH152" i="7"/>
  <c r="BG152" i="7"/>
  <c r="BF152" i="7"/>
  <c r="T152" i="7"/>
  <c r="R152" i="7"/>
  <c r="P152" i="7"/>
  <c r="J152" i="7"/>
  <c r="BE152" i="7"/>
  <c r="BI151" i="7"/>
  <c r="BH151" i="7"/>
  <c r="BG151" i="7"/>
  <c r="BF151" i="7"/>
  <c r="T151" i="7"/>
  <c r="R151" i="7"/>
  <c r="P151" i="7"/>
  <c r="J151" i="7"/>
  <c r="BE151" i="7" s="1"/>
  <c r="BI150" i="7"/>
  <c r="BH150" i="7"/>
  <c r="BG150" i="7"/>
  <c r="BF150" i="7"/>
  <c r="T150" i="7"/>
  <c r="R150" i="7"/>
  <c r="P150" i="7"/>
  <c r="J150" i="7"/>
  <c r="BE150" i="7"/>
  <c r="BI149" i="7"/>
  <c r="BH149" i="7"/>
  <c r="BG149" i="7"/>
  <c r="BF149" i="7"/>
  <c r="T149" i="7"/>
  <c r="R149" i="7"/>
  <c r="P149" i="7"/>
  <c r="J149" i="7"/>
  <c r="BE149" i="7"/>
  <c r="BI148" i="7"/>
  <c r="BH148" i="7"/>
  <c r="BG148" i="7"/>
  <c r="BF148" i="7"/>
  <c r="T148" i="7"/>
  <c r="R148" i="7"/>
  <c r="P148" i="7"/>
  <c r="J148" i="7"/>
  <c r="BE148" i="7"/>
  <c r="BI147" i="7"/>
  <c r="BH147" i="7"/>
  <c r="BG147" i="7"/>
  <c r="BF147" i="7"/>
  <c r="T147" i="7"/>
  <c r="R147" i="7"/>
  <c r="P147" i="7"/>
  <c r="J147" i="7"/>
  <c r="BE147" i="7" s="1"/>
  <c r="BI146" i="7"/>
  <c r="BH146" i="7"/>
  <c r="BG146" i="7"/>
  <c r="BF146" i="7"/>
  <c r="T146" i="7"/>
  <c r="R146" i="7"/>
  <c r="P146" i="7"/>
  <c r="J146" i="7"/>
  <c r="BE146" i="7" s="1"/>
  <c r="BI145" i="7"/>
  <c r="BH145" i="7"/>
  <c r="BG145" i="7"/>
  <c r="BF145" i="7"/>
  <c r="T145" i="7"/>
  <c r="R145" i="7"/>
  <c r="P145" i="7"/>
  <c r="J145" i="7"/>
  <c r="BE145" i="7"/>
  <c r="BI144" i="7"/>
  <c r="BH144" i="7"/>
  <c r="BG144" i="7"/>
  <c r="BF144" i="7"/>
  <c r="T144" i="7"/>
  <c r="R144" i="7"/>
  <c r="P144" i="7"/>
  <c r="J144" i="7"/>
  <c r="BE144" i="7"/>
  <c r="BI143" i="7"/>
  <c r="BH143" i="7"/>
  <c r="BG143" i="7"/>
  <c r="BF143" i="7"/>
  <c r="T143" i="7"/>
  <c r="R143" i="7"/>
  <c r="P143" i="7"/>
  <c r="J143" i="7"/>
  <c r="BE143" i="7"/>
  <c r="BI142" i="7"/>
  <c r="BH142" i="7"/>
  <c r="BG142" i="7"/>
  <c r="BF142" i="7"/>
  <c r="T142" i="7"/>
  <c r="R142" i="7"/>
  <c r="P142" i="7"/>
  <c r="J142" i="7"/>
  <c r="BE142" i="7"/>
  <c r="BI141" i="7"/>
  <c r="BH141" i="7"/>
  <c r="BG141" i="7"/>
  <c r="BF141" i="7"/>
  <c r="T141" i="7"/>
  <c r="R141" i="7"/>
  <c r="P141" i="7"/>
  <c r="J141" i="7"/>
  <c r="BE141" i="7"/>
  <c r="BI140" i="7"/>
  <c r="BH140" i="7"/>
  <c r="BG140" i="7"/>
  <c r="BF140" i="7"/>
  <c r="T140" i="7"/>
  <c r="R140" i="7"/>
  <c r="P140" i="7"/>
  <c r="J140" i="7"/>
  <c r="BE140" i="7"/>
  <c r="BI139" i="7"/>
  <c r="BH139" i="7"/>
  <c r="BG139" i="7"/>
  <c r="BF139" i="7"/>
  <c r="T139" i="7"/>
  <c r="R139" i="7"/>
  <c r="P139" i="7"/>
  <c r="J139" i="7"/>
  <c r="BE139" i="7"/>
  <c r="BI138" i="7"/>
  <c r="BH138" i="7"/>
  <c r="BG138" i="7"/>
  <c r="BF138" i="7"/>
  <c r="T138" i="7"/>
  <c r="R138" i="7"/>
  <c r="P138" i="7"/>
  <c r="J138" i="7"/>
  <c r="BE138" i="7"/>
  <c r="BI136" i="7"/>
  <c r="BH136" i="7"/>
  <c r="BG136" i="7"/>
  <c r="BF136" i="7"/>
  <c r="T136" i="7"/>
  <c r="R136" i="7"/>
  <c r="P136" i="7"/>
  <c r="J136" i="7"/>
  <c r="BE136" i="7"/>
  <c r="BI133" i="7"/>
  <c r="BH133" i="7"/>
  <c r="BG133" i="7"/>
  <c r="BF133" i="7"/>
  <c r="T133" i="7"/>
  <c r="R133" i="7"/>
  <c r="P133" i="7"/>
  <c r="J133" i="7"/>
  <c r="BE133" i="7"/>
  <c r="BI129" i="7"/>
  <c r="BH129" i="7"/>
  <c r="BG129" i="7"/>
  <c r="BF129" i="7"/>
  <c r="T129" i="7"/>
  <c r="R129" i="7"/>
  <c r="P129" i="7"/>
  <c r="J129" i="7"/>
  <c r="BE129" i="7"/>
  <c r="BI123" i="7"/>
  <c r="BH123" i="7"/>
  <c r="BG123" i="7"/>
  <c r="BF123" i="7"/>
  <c r="T123" i="7"/>
  <c r="R123" i="7"/>
  <c r="P123" i="7"/>
  <c r="J123" i="7"/>
  <c r="BE123" i="7"/>
  <c r="R122" i="7"/>
  <c r="P122" i="7"/>
  <c r="R121" i="7"/>
  <c r="P121" i="7"/>
  <c r="R120" i="7"/>
  <c r="P120" i="7"/>
  <c r="J117" i="7"/>
  <c r="I117" i="7"/>
  <c r="C117" i="7"/>
  <c r="J116" i="7"/>
  <c r="I116" i="7"/>
  <c r="F116" i="7"/>
  <c r="C116" i="7"/>
  <c r="I114" i="7"/>
  <c r="F114" i="7"/>
  <c r="C114" i="7"/>
  <c r="E112" i="7"/>
  <c r="C111" i="7"/>
  <c r="E110" i="7"/>
  <c r="C109" i="7"/>
  <c r="E108" i="7"/>
  <c r="C107" i="7"/>
  <c r="J99" i="7"/>
  <c r="J98" i="7"/>
  <c r="J97" i="7"/>
  <c r="J89" i="7"/>
  <c r="I89" i="7"/>
  <c r="J88" i="7"/>
  <c r="I88" i="7"/>
  <c r="I86" i="7"/>
  <c r="J71" i="7"/>
  <c r="G71" i="7"/>
  <c r="F71" i="7"/>
  <c r="D71" i="7"/>
  <c r="G60" i="7"/>
  <c r="D60" i="7"/>
  <c r="J56" i="7"/>
  <c r="G56" i="7"/>
  <c r="G45" i="7"/>
  <c r="D45" i="7"/>
  <c r="I26" i="7"/>
  <c r="I25" i="7"/>
  <c r="I23" i="7"/>
  <c r="I22" i="7"/>
  <c r="J20" i="7"/>
  <c r="I20" i="7"/>
  <c r="E20" i="7"/>
  <c r="F117" i="7" s="1"/>
  <c r="J19" i="7"/>
  <c r="I19" i="7"/>
  <c r="J14" i="7"/>
  <c r="J114" i="7" s="1"/>
  <c r="AA11" i="7"/>
  <c r="AA112" i="7" s="1"/>
  <c r="AA9" i="7"/>
  <c r="AA110" i="7" s="1"/>
  <c r="AA7" i="7"/>
  <c r="AA108" i="7" s="1"/>
  <c r="BI182" i="6"/>
  <c r="BH182" i="6"/>
  <c r="BG182" i="6"/>
  <c r="BF182" i="6"/>
  <c r="T182" i="6"/>
  <c r="R182" i="6"/>
  <c r="P182" i="6"/>
  <c r="J182" i="6"/>
  <c r="BE182" i="6"/>
  <c r="BI178" i="6"/>
  <c r="BH178" i="6"/>
  <c r="BG178" i="6"/>
  <c r="BF178" i="6"/>
  <c r="T178" i="6"/>
  <c r="R178" i="6"/>
  <c r="P178" i="6"/>
  <c r="J178" i="6"/>
  <c r="BE178" i="6" s="1"/>
  <c r="BI174" i="6"/>
  <c r="BH174" i="6"/>
  <c r="BG174" i="6"/>
  <c r="BF174" i="6"/>
  <c r="T174" i="6"/>
  <c r="R174" i="6"/>
  <c r="P174" i="6"/>
  <c r="J174" i="6"/>
  <c r="BE174" i="6"/>
  <c r="BI155" i="6"/>
  <c r="BH155" i="6"/>
  <c r="BG155" i="6"/>
  <c r="BF155" i="6"/>
  <c r="T155" i="6"/>
  <c r="R155" i="6"/>
  <c r="P155" i="6"/>
  <c r="J155" i="6"/>
  <c r="BE155" i="6"/>
  <c r="BI148" i="6"/>
  <c r="BH148" i="6"/>
  <c r="BG148" i="6"/>
  <c r="BF148" i="6"/>
  <c r="T148" i="6"/>
  <c r="R148" i="6"/>
  <c r="P148" i="6"/>
  <c r="J148" i="6"/>
  <c r="BE148" i="6"/>
  <c r="BI138" i="6"/>
  <c r="BH138" i="6"/>
  <c r="BG138" i="6"/>
  <c r="BF138" i="6"/>
  <c r="T138" i="6"/>
  <c r="R138" i="6"/>
  <c r="P138" i="6"/>
  <c r="J138" i="6"/>
  <c r="BE138" i="6" s="1"/>
  <c r="BI121" i="6"/>
  <c r="BH121" i="6"/>
  <c r="BG121" i="6"/>
  <c r="BF121" i="6"/>
  <c r="T121" i="6"/>
  <c r="R121" i="6"/>
  <c r="P121" i="6"/>
  <c r="P118" i="6" s="1"/>
  <c r="P117" i="6" s="1"/>
  <c r="P116" i="6" s="1"/>
  <c r="AU97" i="1" s="1"/>
  <c r="AU96" i="1" s="1"/>
  <c r="J121" i="6"/>
  <c r="BE121" i="6"/>
  <c r="BI119" i="6"/>
  <c r="BH119" i="6"/>
  <c r="BG119" i="6"/>
  <c r="BF119" i="6"/>
  <c r="T119" i="6"/>
  <c r="R119" i="6"/>
  <c r="R118" i="6" s="1"/>
  <c r="R117" i="6" s="1"/>
  <c r="R116" i="6" s="1"/>
  <c r="P119" i="6"/>
  <c r="J119" i="6"/>
  <c r="BE119" i="6"/>
  <c r="T118" i="6"/>
  <c r="T117" i="6"/>
  <c r="T116" i="6"/>
  <c r="J113" i="6"/>
  <c r="I113" i="6"/>
  <c r="C113" i="6"/>
  <c r="J112" i="6"/>
  <c r="I112" i="6"/>
  <c r="F112" i="6"/>
  <c r="C112" i="6"/>
  <c r="I110" i="6"/>
  <c r="F110" i="6"/>
  <c r="C110" i="6"/>
  <c r="E108" i="6"/>
  <c r="C107" i="6"/>
  <c r="E106" i="6"/>
  <c r="C105" i="6"/>
  <c r="E104" i="6"/>
  <c r="C103" i="6"/>
  <c r="J89" i="6"/>
  <c r="I89" i="6"/>
  <c r="J88" i="6"/>
  <c r="I88" i="6"/>
  <c r="I86" i="6"/>
  <c r="J71" i="6"/>
  <c r="G71" i="6"/>
  <c r="F71" i="6"/>
  <c r="D71" i="6"/>
  <c r="G60" i="6"/>
  <c r="D60" i="6"/>
  <c r="J56" i="6"/>
  <c r="G56" i="6"/>
  <c r="G45" i="6"/>
  <c r="D45" i="6"/>
  <c r="I26" i="6"/>
  <c r="I25" i="6"/>
  <c r="I23" i="6"/>
  <c r="I22" i="6"/>
  <c r="J20" i="6"/>
  <c r="I20" i="6"/>
  <c r="E20" i="6"/>
  <c r="F113" i="6" s="1"/>
  <c r="J19" i="6"/>
  <c r="I19" i="6"/>
  <c r="J14" i="6"/>
  <c r="J110" i="6" s="1"/>
  <c r="AA11" i="6"/>
  <c r="AA108" i="6" s="1"/>
  <c r="AA9" i="6"/>
  <c r="AA106" i="6" s="1"/>
  <c r="AA7" i="6"/>
  <c r="AA104" i="6" s="1"/>
  <c r="BI189" i="5"/>
  <c r="BH189" i="5"/>
  <c r="BG189" i="5"/>
  <c r="BF189" i="5"/>
  <c r="T189" i="5"/>
  <c r="R189" i="5"/>
  <c r="P189" i="5"/>
  <c r="P188" i="5" s="1"/>
  <c r="P119" i="5" s="1"/>
  <c r="AU95" i="1" s="1"/>
  <c r="J189" i="5"/>
  <c r="BE189" i="5"/>
  <c r="T188" i="5"/>
  <c r="R188" i="5"/>
  <c r="J188" i="5"/>
  <c r="BI180" i="5"/>
  <c r="BH180" i="5"/>
  <c r="BG180" i="5"/>
  <c r="BF180" i="5"/>
  <c r="T180" i="5"/>
  <c r="R180" i="5"/>
  <c r="P180" i="5"/>
  <c r="J180" i="5"/>
  <c r="BE180" i="5" s="1"/>
  <c r="BI176" i="5"/>
  <c r="BH176" i="5"/>
  <c r="BG176" i="5"/>
  <c r="BF176" i="5"/>
  <c r="T176" i="5"/>
  <c r="R176" i="5"/>
  <c r="P176" i="5"/>
  <c r="J176" i="5"/>
  <c r="BE176" i="5"/>
  <c r="BI172" i="5"/>
  <c r="BH172" i="5"/>
  <c r="BG172" i="5"/>
  <c r="BF172" i="5"/>
  <c r="T172" i="5"/>
  <c r="R172" i="5"/>
  <c r="P172" i="5"/>
  <c r="J172" i="5"/>
  <c r="BE172" i="5" s="1"/>
  <c r="T171" i="5"/>
  <c r="R171" i="5"/>
  <c r="P171" i="5"/>
  <c r="BI167" i="5"/>
  <c r="BH167" i="5"/>
  <c r="BG167" i="5"/>
  <c r="BF167" i="5"/>
  <c r="T167" i="5"/>
  <c r="R167" i="5"/>
  <c r="P167" i="5"/>
  <c r="J167" i="5"/>
  <c r="BE167" i="5"/>
  <c r="BI160" i="5"/>
  <c r="BH160" i="5"/>
  <c r="BG160" i="5"/>
  <c r="BF160" i="5"/>
  <c r="T160" i="5"/>
  <c r="R160" i="5"/>
  <c r="P160" i="5"/>
  <c r="J160" i="5"/>
  <c r="BE160" i="5"/>
  <c r="BI152" i="5"/>
  <c r="BH152" i="5"/>
  <c r="BG152" i="5"/>
  <c r="BF152" i="5"/>
  <c r="T152" i="5"/>
  <c r="T151" i="5" s="1"/>
  <c r="T119" i="5" s="1"/>
  <c r="R152" i="5"/>
  <c r="P152" i="5"/>
  <c r="J152" i="5"/>
  <c r="BE152" i="5"/>
  <c r="R151" i="5"/>
  <c r="P151" i="5"/>
  <c r="J151" i="5"/>
  <c r="BI146" i="5"/>
  <c r="BH146" i="5"/>
  <c r="BG146" i="5"/>
  <c r="BF146" i="5"/>
  <c r="T146" i="5"/>
  <c r="R146" i="5"/>
  <c r="P146" i="5"/>
  <c r="J146" i="5"/>
  <c r="BE146" i="5" s="1"/>
  <c r="BI140" i="5"/>
  <c r="BH140" i="5"/>
  <c r="BG140" i="5"/>
  <c r="BF140" i="5"/>
  <c r="T140" i="5"/>
  <c r="R140" i="5"/>
  <c r="P140" i="5"/>
  <c r="J140" i="5"/>
  <c r="BE140" i="5"/>
  <c r="BI135" i="5"/>
  <c r="BH135" i="5"/>
  <c r="BG135" i="5"/>
  <c r="BF135" i="5"/>
  <c r="T135" i="5"/>
  <c r="R135" i="5"/>
  <c r="P135" i="5"/>
  <c r="J135" i="5"/>
  <c r="BE135" i="5"/>
  <c r="BI127" i="5"/>
  <c r="BH127" i="5"/>
  <c r="BG127" i="5"/>
  <c r="BF127" i="5"/>
  <c r="T127" i="5"/>
  <c r="R127" i="5"/>
  <c r="P127" i="5"/>
  <c r="J127" i="5"/>
  <c r="BE127" i="5"/>
  <c r="BI122" i="5"/>
  <c r="BH122" i="5"/>
  <c r="BG122" i="5"/>
  <c r="BF122" i="5"/>
  <c r="T122" i="5"/>
  <c r="R122" i="5"/>
  <c r="P122" i="5"/>
  <c r="J122" i="5"/>
  <c r="BE122" i="5"/>
  <c r="T121" i="5"/>
  <c r="R121" i="5"/>
  <c r="P121" i="5"/>
  <c r="J121" i="5"/>
  <c r="T120" i="5"/>
  <c r="R120" i="5"/>
  <c r="P120" i="5"/>
  <c r="J120" i="5"/>
  <c r="R119" i="5"/>
  <c r="J116" i="5"/>
  <c r="I116" i="5"/>
  <c r="C116" i="5"/>
  <c r="J115" i="5"/>
  <c r="I115" i="5"/>
  <c r="F115" i="5"/>
  <c r="C115" i="5"/>
  <c r="I113" i="5"/>
  <c r="F113" i="5"/>
  <c r="C113" i="5"/>
  <c r="E111" i="5"/>
  <c r="C110" i="5"/>
  <c r="E109" i="5"/>
  <c r="C108" i="5"/>
  <c r="E107" i="5"/>
  <c r="C106" i="5"/>
  <c r="J98" i="5"/>
  <c r="J96" i="5"/>
  <c r="J95" i="5"/>
  <c r="J94" i="5"/>
  <c r="J89" i="5"/>
  <c r="I89" i="5"/>
  <c r="J88" i="5"/>
  <c r="I88" i="5"/>
  <c r="I86" i="5"/>
  <c r="J71" i="5"/>
  <c r="G71" i="5"/>
  <c r="F71" i="5"/>
  <c r="D71" i="5"/>
  <c r="G60" i="5"/>
  <c r="D60" i="5"/>
  <c r="J56" i="5"/>
  <c r="G56" i="5"/>
  <c r="G45" i="5"/>
  <c r="D45" i="5"/>
  <c r="I26" i="5"/>
  <c r="I25" i="5"/>
  <c r="I23" i="5"/>
  <c r="I22" i="5"/>
  <c r="J20" i="5"/>
  <c r="I20" i="5"/>
  <c r="E20" i="5"/>
  <c r="F116" i="5"/>
  <c r="J19" i="5"/>
  <c r="I19" i="5"/>
  <c r="J14" i="5"/>
  <c r="J113" i="5"/>
  <c r="AA11" i="5"/>
  <c r="AA111" i="5"/>
  <c r="AA9" i="5"/>
  <c r="AA109" i="5"/>
  <c r="AA7" i="5"/>
  <c r="AA107" i="5"/>
  <c r="BI159" i="4"/>
  <c r="BH159" i="4"/>
  <c r="BG159" i="4"/>
  <c r="BF159" i="4"/>
  <c r="T159" i="4"/>
  <c r="R159" i="4"/>
  <c r="P159" i="4"/>
  <c r="J159" i="4"/>
  <c r="BE159" i="4" s="1"/>
  <c r="BI157" i="4"/>
  <c r="BH157" i="4"/>
  <c r="BG157" i="4"/>
  <c r="BF157" i="4"/>
  <c r="T157" i="4"/>
  <c r="R157" i="4"/>
  <c r="P157" i="4"/>
  <c r="J157" i="4"/>
  <c r="BE157" i="4"/>
  <c r="BI153" i="4"/>
  <c r="BH153" i="4"/>
  <c r="BG153" i="4"/>
  <c r="BF153" i="4"/>
  <c r="T153" i="4"/>
  <c r="R153" i="4"/>
  <c r="P153" i="4"/>
  <c r="J153" i="4"/>
  <c r="BE153" i="4" s="1"/>
  <c r="BI149" i="4"/>
  <c r="BH149" i="4"/>
  <c r="BG149" i="4"/>
  <c r="BF149" i="4"/>
  <c r="T149" i="4"/>
  <c r="R149" i="4"/>
  <c r="P149" i="4"/>
  <c r="J149" i="4"/>
  <c r="BE149" i="4"/>
  <c r="BI145" i="4"/>
  <c r="BH145" i="4"/>
  <c r="BG145" i="4"/>
  <c r="BF145" i="4"/>
  <c r="T145" i="4"/>
  <c r="R145" i="4"/>
  <c r="P145" i="4"/>
  <c r="J145" i="4"/>
  <c r="BE145" i="4"/>
  <c r="BI141" i="4"/>
  <c r="BH141" i="4"/>
  <c r="BG141" i="4"/>
  <c r="BF141" i="4"/>
  <c r="T141" i="4"/>
  <c r="R141" i="4"/>
  <c r="P141" i="4"/>
  <c r="J141" i="4"/>
  <c r="BE141" i="4"/>
  <c r="BI138" i="4"/>
  <c r="BH138" i="4"/>
  <c r="BG138" i="4"/>
  <c r="BF138" i="4"/>
  <c r="T138" i="4"/>
  <c r="R138" i="4"/>
  <c r="P138" i="4"/>
  <c r="J138" i="4"/>
  <c r="BE138" i="4" s="1"/>
  <c r="BI130" i="4"/>
  <c r="BH130" i="4"/>
  <c r="BG130" i="4"/>
  <c r="BF130" i="4"/>
  <c r="T130" i="4"/>
  <c r="R130" i="4"/>
  <c r="P130" i="4"/>
  <c r="J130" i="4"/>
  <c r="BE130" i="4" s="1"/>
  <c r="BI126" i="4"/>
  <c r="BH126" i="4"/>
  <c r="BG126" i="4"/>
  <c r="BF126" i="4"/>
  <c r="T126" i="4"/>
  <c r="R126" i="4"/>
  <c r="P126" i="4"/>
  <c r="J126" i="4"/>
  <c r="BE126" i="4"/>
  <c r="BI119" i="4"/>
  <c r="BH119" i="4"/>
  <c r="BG119" i="4"/>
  <c r="BF119" i="4"/>
  <c r="T119" i="4"/>
  <c r="R119" i="4"/>
  <c r="P119" i="4"/>
  <c r="J119" i="4"/>
  <c r="BE119" i="4"/>
  <c r="T118" i="4"/>
  <c r="R118" i="4"/>
  <c r="P118" i="4"/>
  <c r="J118" i="4"/>
  <c r="T117" i="4"/>
  <c r="R117" i="4"/>
  <c r="P117" i="4"/>
  <c r="J117" i="4"/>
  <c r="T116" i="4"/>
  <c r="R116" i="4"/>
  <c r="P116" i="4"/>
  <c r="J116" i="4"/>
  <c r="J113" i="4"/>
  <c r="I113" i="4"/>
  <c r="C113" i="4"/>
  <c r="J112" i="4"/>
  <c r="I112" i="4"/>
  <c r="F112" i="4"/>
  <c r="C112" i="4"/>
  <c r="I110" i="4"/>
  <c r="F110" i="4"/>
  <c r="C110" i="4"/>
  <c r="E108" i="4"/>
  <c r="C107" i="4"/>
  <c r="E106" i="4"/>
  <c r="C105" i="4"/>
  <c r="E104" i="4"/>
  <c r="C103" i="4"/>
  <c r="J95" i="4"/>
  <c r="J94" i="4"/>
  <c r="J93" i="4"/>
  <c r="J89" i="4"/>
  <c r="I89" i="4"/>
  <c r="J88" i="4"/>
  <c r="I88" i="4"/>
  <c r="I86" i="4"/>
  <c r="J71" i="4"/>
  <c r="G71" i="4"/>
  <c r="F71" i="4"/>
  <c r="D71" i="4"/>
  <c r="G60" i="4"/>
  <c r="D60" i="4"/>
  <c r="J56" i="4"/>
  <c r="G56" i="4"/>
  <c r="G45" i="4"/>
  <c r="D45" i="4"/>
  <c r="J32" i="4"/>
  <c r="I26" i="4"/>
  <c r="I25" i="4"/>
  <c r="I23" i="4"/>
  <c r="I22" i="4"/>
  <c r="J20" i="4"/>
  <c r="I20" i="4"/>
  <c r="E20" i="4"/>
  <c r="F113" i="4"/>
  <c r="J19" i="4"/>
  <c r="I19" i="4"/>
  <c r="J14" i="4"/>
  <c r="J110" i="4"/>
  <c r="AA11" i="4"/>
  <c r="AA108" i="4" s="1"/>
  <c r="AA9" i="4"/>
  <c r="AA106" i="4"/>
  <c r="AA7" i="4"/>
  <c r="AA104" i="4" s="1"/>
  <c r="BI165" i="3"/>
  <c r="BH165" i="3"/>
  <c r="BG165" i="3"/>
  <c r="BF165" i="3"/>
  <c r="T165" i="3"/>
  <c r="R165" i="3"/>
  <c r="P165" i="3"/>
  <c r="J165" i="3"/>
  <c r="BE165" i="3"/>
  <c r="BI163" i="3"/>
  <c r="BH163" i="3"/>
  <c r="BG163" i="3"/>
  <c r="BF163" i="3"/>
  <c r="T163" i="3"/>
  <c r="R163" i="3"/>
  <c r="P163" i="3"/>
  <c r="J163" i="3"/>
  <c r="BE163" i="3"/>
  <c r="T162" i="3"/>
  <c r="R162" i="3"/>
  <c r="P162" i="3"/>
  <c r="J162" i="3"/>
  <c r="BI157" i="3"/>
  <c r="BH157" i="3"/>
  <c r="BG157" i="3"/>
  <c r="BF157" i="3"/>
  <c r="T157" i="3"/>
  <c r="R157" i="3"/>
  <c r="P157" i="3"/>
  <c r="J157" i="3"/>
  <c r="BE157" i="3"/>
  <c r="BI153" i="3"/>
  <c r="BH153" i="3"/>
  <c r="BG153" i="3"/>
  <c r="BF153" i="3"/>
  <c r="T153" i="3"/>
  <c r="R153" i="3"/>
  <c r="P153" i="3"/>
  <c r="J153" i="3"/>
  <c r="BE153" i="3" s="1"/>
  <c r="BI149" i="3"/>
  <c r="BH149" i="3"/>
  <c r="BG149" i="3"/>
  <c r="BF149" i="3"/>
  <c r="T149" i="3"/>
  <c r="R149" i="3"/>
  <c r="P149" i="3"/>
  <c r="P148" i="3" s="1"/>
  <c r="P115" i="3" s="1"/>
  <c r="P114" i="3" s="1"/>
  <c r="AU93" i="1" s="1"/>
  <c r="AU92" i="1" s="1"/>
  <c r="J149" i="3"/>
  <c r="BE149" i="3"/>
  <c r="T148" i="3"/>
  <c r="R148" i="3"/>
  <c r="J148" i="3"/>
  <c r="BI144" i="3"/>
  <c r="BH144" i="3"/>
  <c r="BG144" i="3"/>
  <c r="BF144" i="3"/>
  <c r="T144" i="3"/>
  <c r="R144" i="3"/>
  <c r="P144" i="3"/>
  <c r="J144" i="3"/>
  <c r="BE144" i="3"/>
  <c r="BI140" i="3"/>
  <c r="BH140" i="3"/>
  <c r="BG140" i="3"/>
  <c r="BF140" i="3"/>
  <c r="T140" i="3"/>
  <c r="R140" i="3"/>
  <c r="P140" i="3"/>
  <c r="J140" i="3"/>
  <c r="BE140" i="3"/>
  <c r="BI136" i="3"/>
  <c r="BH136" i="3"/>
  <c r="BG136" i="3"/>
  <c r="BF136" i="3"/>
  <c r="T136" i="3"/>
  <c r="R136" i="3"/>
  <c r="P136" i="3"/>
  <c r="J136" i="3"/>
  <c r="BE136" i="3"/>
  <c r="BI132" i="3"/>
  <c r="BH132" i="3"/>
  <c r="BG132" i="3"/>
  <c r="BF132" i="3"/>
  <c r="T132" i="3"/>
  <c r="R132" i="3"/>
  <c r="P132" i="3"/>
  <c r="J132" i="3"/>
  <c r="BE132" i="3"/>
  <c r="BI128" i="3"/>
  <c r="BH128" i="3"/>
  <c r="BG128" i="3"/>
  <c r="BF128" i="3"/>
  <c r="T128" i="3"/>
  <c r="R128" i="3"/>
  <c r="P128" i="3"/>
  <c r="J128" i="3"/>
  <c r="BE128" i="3"/>
  <c r="BI124" i="3"/>
  <c r="BH124" i="3"/>
  <c r="BG124" i="3"/>
  <c r="BF124" i="3"/>
  <c r="T124" i="3"/>
  <c r="R124" i="3"/>
  <c r="P124" i="3"/>
  <c r="J124" i="3"/>
  <c r="BE124" i="3"/>
  <c r="T123" i="3"/>
  <c r="R123" i="3"/>
  <c r="P123" i="3"/>
  <c r="J123" i="3"/>
  <c r="BI118" i="3"/>
  <c r="BH118" i="3"/>
  <c r="BG118" i="3"/>
  <c r="BF118" i="3"/>
  <c r="T118" i="3"/>
  <c r="R118" i="3"/>
  <c r="P118" i="3"/>
  <c r="J118" i="3"/>
  <c r="BE118" i="3"/>
  <c r="T117" i="3"/>
  <c r="R117" i="3"/>
  <c r="P117" i="3"/>
  <c r="J117" i="3"/>
  <c r="T116" i="3"/>
  <c r="R116" i="3"/>
  <c r="P116" i="3"/>
  <c r="J116" i="3"/>
  <c r="T115" i="3"/>
  <c r="R115" i="3"/>
  <c r="J115" i="3"/>
  <c r="T114" i="3"/>
  <c r="R114" i="3"/>
  <c r="J114" i="3"/>
  <c r="J111" i="3"/>
  <c r="I111" i="3"/>
  <c r="C111" i="3"/>
  <c r="J110" i="3"/>
  <c r="I110" i="3"/>
  <c r="F110" i="3"/>
  <c r="C110" i="3"/>
  <c r="I108" i="3"/>
  <c r="F108" i="3"/>
  <c r="C108" i="3"/>
  <c r="E106" i="3"/>
  <c r="C105" i="3"/>
  <c r="E104" i="3"/>
  <c r="C103" i="3"/>
  <c r="J95" i="3"/>
  <c r="J94" i="3"/>
  <c r="J93" i="3"/>
  <c r="J92" i="3"/>
  <c r="J91" i="3"/>
  <c r="J90" i="3"/>
  <c r="J89" i="3"/>
  <c r="J85" i="3"/>
  <c r="I85" i="3"/>
  <c r="J84" i="3"/>
  <c r="I84" i="3"/>
  <c r="I82" i="3"/>
  <c r="J69" i="3"/>
  <c r="G69" i="3"/>
  <c r="F69" i="3"/>
  <c r="D69" i="3"/>
  <c r="G58" i="3"/>
  <c r="D58" i="3"/>
  <c r="J54" i="3"/>
  <c r="G54" i="3"/>
  <c r="G43" i="3"/>
  <c r="D43" i="3"/>
  <c r="J30" i="3"/>
  <c r="I24" i="3"/>
  <c r="I23" i="3"/>
  <c r="I21" i="3"/>
  <c r="I20" i="3"/>
  <c r="J18" i="3"/>
  <c r="I18" i="3"/>
  <c r="E18" i="3"/>
  <c r="F111" i="3" s="1"/>
  <c r="J17" i="3"/>
  <c r="I17" i="3"/>
  <c r="J12" i="3"/>
  <c r="J108" i="3" s="1"/>
  <c r="AA9" i="3"/>
  <c r="AA106" i="3"/>
  <c r="AA7" i="3"/>
  <c r="AA104" i="3" s="1"/>
  <c r="BI199" i="2"/>
  <c r="BH199" i="2"/>
  <c r="BG199" i="2"/>
  <c r="BF199" i="2"/>
  <c r="T199" i="2"/>
  <c r="R199" i="2"/>
  <c r="P199" i="2"/>
  <c r="J199" i="2"/>
  <c r="BE199" i="2"/>
  <c r="BI197" i="2"/>
  <c r="BH197" i="2"/>
  <c r="BG197" i="2"/>
  <c r="BF197" i="2"/>
  <c r="T197" i="2"/>
  <c r="R197" i="2"/>
  <c r="P197" i="2"/>
  <c r="J197" i="2"/>
  <c r="BE197" i="2"/>
  <c r="T196" i="2"/>
  <c r="R196" i="2"/>
  <c r="P196" i="2"/>
  <c r="J196" i="2"/>
  <c r="BI192" i="2"/>
  <c r="BH192" i="2"/>
  <c r="BG192" i="2"/>
  <c r="BF192" i="2"/>
  <c r="T192" i="2"/>
  <c r="R192" i="2"/>
  <c r="P192" i="2"/>
  <c r="J192" i="2"/>
  <c r="BE192" i="2"/>
  <c r="BI188" i="2"/>
  <c r="BH188" i="2"/>
  <c r="BG188" i="2"/>
  <c r="BF188" i="2"/>
  <c r="T188" i="2"/>
  <c r="R188" i="2"/>
  <c r="P188" i="2"/>
  <c r="J188" i="2"/>
  <c r="BE188" i="2"/>
  <c r="T187" i="2"/>
  <c r="R187" i="2"/>
  <c r="P187" i="2"/>
  <c r="J187" i="2"/>
  <c r="BI183" i="2"/>
  <c r="BH183" i="2"/>
  <c r="BG183" i="2"/>
  <c r="BF183" i="2"/>
  <c r="T183" i="2"/>
  <c r="R183" i="2"/>
  <c r="P183" i="2"/>
  <c r="J183" i="2"/>
  <c r="BE183" i="2"/>
  <c r="T182" i="2"/>
  <c r="R182" i="2"/>
  <c r="P182" i="2"/>
  <c r="J182" i="2"/>
  <c r="BI178" i="2"/>
  <c r="BH178" i="2"/>
  <c r="BG178" i="2"/>
  <c r="BF178" i="2"/>
  <c r="T178" i="2"/>
  <c r="R178" i="2"/>
  <c r="P178" i="2"/>
  <c r="J178" i="2"/>
  <c r="BE178" i="2"/>
  <c r="BI173" i="2"/>
  <c r="BH173" i="2"/>
  <c r="BG173" i="2"/>
  <c r="BF173" i="2"/>
  <c r="T173" i="2"/>
  <c r="R173" i="2"/>
  <c r="P173" i="2"/>
  <c r="J173" i="2"/>
  <c r="BE173" i="2"/>
  <c r="T172" i="2"/>
  <c r="R172" i="2"/>
  <c r="P172" i="2"/>
  <c r="J172" i="2"/>
  <c r="BI168" i="2"/>
  <c r="BH168" i="2"/>
  <c r="BG168" i="2"/>
  <c r="BF168" i="2"/>
  <c r="T168" i="2"/>
  <c r="R168" i="2"/>
  <c r="P168" i="2"/>
  <c r="J168" i="2"/>
  <c r="BE168" i="2" s="1"/>
  <c r="BI164" i="2"/>
  <c r="BH164" i="2"/>
  <c r="BG164" i="2"/>
  <c r="BF164" i="2"/>
  <c r="T164" i="2"/>
  <c r="R164" i="2"/>
  <c r="P164" i="2"/>
  <c r="J164" i="2"/>
  <c r="BE164" i="2"/>
  <c r="T163" i="2"/>
  <c r="R163" i="2"/>
  <c r="P163" i="2"/>
  <c r="J163" i="2"/>
  <c r="T162" i="2"/>
  <c r="R162" i="2"/>
  <c r="P162" i="2"/>
  <c r="J162" i="2"/>
  <c r="BI158" i="2"/>
  <c r="BH158" i="2"/>
  <c r="BG158" i="2"/>
  <c r="BF158" i="2"/>
  <c r="T158" i="2"/>
  <c r="R158" i="2"/>
  <c r="P158" i="2"/>
  <c r="J158" i="2"/>
  <c r="BE158" i="2"/>
  <c r="BI154" i="2"/>
  <c r="BH154" i="2"/>
  <c r="BG154" i="2"/>
  <c r="BF154" i="2"/>
  <c r="T154" i="2"/>
  <c r="R154" i="2"/>
  <c r="P154" i="2"/>
  <c r="J154" i="2"/>
  <c r="BE154" i="2"/>
  <c r="T153" i="2"/>
  <c r="R153" i="2"/>
  <c r="P153" i="2"/>
  <c r="J153" i="2"/>
  <c r="BI149" i="2"/>
  <c r="BH149" i="2"/>
  <c r="BG149" i="2"/>
  <c r="BF149" i="2"/>
  <c r="T149" i="2"/>
  <c r="R149" i="2"/>
  <c r="P149" i="2"/>
  <c r="J149" i="2"/>
  <c r="BE149" i="2"/>
  <c r="BI144" i="2"/>
  <c r="BH144" i="2"/>
  <c r="BG144" i="2"/>
  <c r="BF144" i="2"/>
  <c r="T144" i="2"/>
  <c r="R144" i="2"/>
  <c r="P144" i="2"/>
  <c r="J144" i="2"/>
  <c r="BE144" i="2"/>
  <c r="BI140" i="2"/>
  <c r="BH140" i="2"/>
  <c r="BG140" i="2"/>
  <c r="BF140" i="2"/>
  <c r="T140" i="2"/>
  <c r="R140" i="2"/>
  <c r="P140" i="2"/>
  <c r="J140" i="2"/>
  <c r="BE140" i="2"/>
  <c r="T139" i="2"/>
  <c r="R139" i="2"/>
  <c r="P139" i="2"/>
  <c r="J139" i="2"/>
  <c r="BI134" i="2"/>
  <c r="BH134" i="2"/>
  <c r="BG134" i="2"/>
  <c r="BF134" i="2"/>
  <c r="T134" i="2"/>
  <c r="R134" i="2"/>
  <c r="P134" i="2"/>
  <c r="J134" i="2"/>
  <c r="BE134" i="2"/>
  <c r="BI130" i="2"/>
  <c r="BH130" i="2"/>
  <c r="BG130" i="2"/>
  <c r="BF130" i="2"/>
  <c r="T130" i="2"/>
  <c r="R130" i="2"/>
  <c r="P130" i="2"/>
  <c r="J130" i="2"/>
  <c r="BE130" i="2"/>
  <c r="T129" i="2"/>
  <c r="R129" i="2"/>
  <c r="P129" i="2"/>
  <c r="J129" i="2"/>
  <c r="BI124" i="2"/>
  <c r="BH124" i="2"/>
  <c r="BG124" i="2"/>
  <c r="BF124" i="2"/>
  <c r="T124" i="2"/>
  <c r="R124" i="2"/>
  <c r="P124" i="2"/>
  <c r="J124" i="2"/>
  <c r="BE124" i="2"/>
  <c r="T123" i="2"/>
  <c r="R123" i="2"/>
  <c r="P123" i="2"/>
  <c r="J123" i="2"/>
  <c r="T122" i="2"/>
  <c r="R122" i="2"/>
  <c r="P122" i="2"/>
  <c r="J122" i="2"/>
  <c r="T121" i="2"/>
  <c r="R121" i="2"/>
  <c r="P121" i="2"/>
  <c r="J121" i="2"/>
  <c r="T120" i="2"/>
  <c r="R120" i="2"/>
  <c r="P120" i="2"/>
  <c r="J120" i="2"/>
  <c r="J117" i="2"/>
  <c r="I117" i="2"/>
  <c r="C117" i="2"/>
  <c r="J116" i="2"/>
  <c r="I116" i="2"/>
  <c r="F116" i="2"/>
  <c r="C116" i="2"/>
  <c r="I114" i="2"/>
  <c r="F114" i="2"/>
  <c r="C114" i="2"/>
  <c r="E112" i="2"/>
  <c r="C111" i="2"/>
  <c r="E110" i="2"/>
  <c r="C109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5" i="2"/>
  <c r="I85" i="2"/>
  <c r="J84" i="2"/>
  <c r="I84" i="2"/>
  <c r="I82" i="2"/>
  <c r="J69" i="2"/>
  <c r="G69" i="2"/>
  <c r="F69" i="2"/>
  <c r="D69" i="2"/>
  <c r="G58" i="2"/>
  <c r="D58" i="2"/>
  <c r="J54" i="2"/>
  <c r="G54" i="2"/>
  <c r="G43" i="2"/>
  <c r="D43" i="2"/>
  <c r="J30" i="2"/>
  <c r="I24" i="2"/>
  <c r="I23" i="2"/>
  <c r="I21" i="2"/>
  <c r="I20" i="2"/>
  <c r="J18" i="2"/>
  <c r="I18" i="2"/>
  <c r="E18" i="2"/>
  <c r="F117" i="2" s="1"/>
  <c r="J17" i="2"/>
  <c r="I17" i="2"/>
  <c r="J12" i="2"/>
  <c r="J114" i="2" s="1"/>
  <c r="AA9" i="2"/>
  <c r="AA112" i="2" s="1"/>
  <c r="AA7" i="2"/>
  <c r="AA110" i="2" s="1"/>
  <c r="AY111" i="1"/>
  <c r="AX111" i="1"/>
  <c r="AW111" i="1"/>
  <c r="AY110" i="1"/>
  <c r="AX110" i="1"/>
  <c r="AW110" i="1"/>
  <c r="AU110" i="1"/>
  <c r="AY109" i="1"/>
  <c r="AX109" i="1"/>
  <c r="AW109" i="1"/>
  <c r="BD108" i="1"/>
  <c r="BC108" i="1"/>
  <c r="BB108" i="1"/>
  <c r="BA108" i="1"/>
  <c r="AY108" i="1"/>
  <c r="AX108" i="1"/>
  <c r="AW108" i="1"/>
  <c r="AS108" i="1"/>
  <c r="AY107" i="1"/>
  <c r="AX107" i="1"/>
  <c r="AW107" i="1"/>
  <c r="AY106" i="1"/>
  <c r="AX106" i="1"/>
  <c r="AW106" i="1"/>
  <c r="AG106" i="1"/>
  <c r="AY105" i="1"/>
  <c r="AX105" i="1"/>
  <c r="AW105" i="1"/>
  <c r="AG105" i="1"/>
  <c r="AY104" i="1"/>
  <c r="AX104" i="1"/>
  <c r="AW104" i="1"/>
  <c r="AU104" i="1"/>
  <c r="AG104" i="1"/>
  <c r="AY103" i="1"/>
  <c r="AX103" i="1"/>
  <c r="AW103" i="1"/>
  <c r="AU103" i="1"/>
  <c r="AY102" i="1"/>
  <c r="AX102" i="1"/>
  <c r="AW102" i="1"/>
  <c r="AU102" i="1"/>
  <c r="AY101" i="1"/>
  <c r="AX101" i="1"/>
  <c r="AW101" i="1"/>
  <c r="AU101" i="1"/>
  <c r="AY100" i="1"/>
  <c r="AX100" i="1"/>
  <c r="AW100" i="1"/>
  <c r="AU100" i="1"/>
  <c r="AY99" i="1"/>
  <c r="AX99" i="1"/>
  <c r="AW99" i="1"/>
  <c r="AU99" i="1"/>
  <c r="AG99" i="1"/>
  <c r="AY98" i="1"/>
  <c r="AX98" i="1"/>
  <c r="AW98" i="1"/>
  <c r="AU98" i="1"/>
  <c r="AY97" i="1"/>
  <c r="AX97" i="1"/>
  <c r="AW97" i="1"/>
  <c r="BD96" i="1"/>
  <c r="BC96" i="1"/>
  <c r="BB96" i="1"/>
  <c r="BA96" i="1"/>
  <c r="AY96" i="1"/>
  <c r="AX96" i="1"/>
  <c r="AW96" i="1"/>
  <c r="AS96" i="1"/>
  <c r="AY95" i="1"/>
  <c r="AX95" i="1"/>
  <c r="AW95" i="1"/>
  <c r="AY94" i="1"/>
  <c r="AX94" i="1"/>
  <c r="AW94" i="1"/>
  <c r="AU94" i="1"/>
  <c r="AG94" i="1"/>
  <c r="AY93" i="1"/>
  <c r="AX93" i="1"/>
  <c r="AW93" i="1"/>
  <c r="AG93" i="1"/>
  <c r="BD92" i="1"/>
  <c r="BC92" i="1"/>
  <c r="BB92" i="1"/>
  <c r="BA92" i="1"/>
  <c r="AY92" i="1"/>
  <c r="AX92" i="1"/>
  <c r="AW92" i="1"/>
  <c r="AS92" i="1"/>
  <c r="AY91" i="1"/>
  <c r="AX91" i="1"/>
  <c r="AW91" i="1"/>
  <c r="AU91" i="1"/>
  <c r="AG91" i="1"/>
  <c r="BD90" i="1"/>
  <c r="BC90" i="1"/>
  <c r="BB90" i="1"/>
  <c r="BA90" i="1"/>
  <c r="AY90" i="1"/>
  <c r="AX90" i="1"/>
  <c r="AW90" i="1"/>
  <c r="AS90" i="1"/>
  <c r="CO86" i="1"/>
  <c r="AM86" i="1"/>
  <c r="L86" i="1"/>
  <c r="CO85" i="1"/>
  <c r="AM85" i="1"/>
  <c r="L85" i="1"/>
  <c r="AM83" i="1"/>
  <c r="L83" i="1"/>
  <c r="CQ81" i="1"/>
  <c r="L81" i="1"/>
  <c r="L80" i="1"/>
  <c r="P125" i="16" l="1"/>
  <c r="P124" i="16" s="1"/>
  <c r="R125" i="16"/>
  <c r="R124" i="16" s="1"/>
  <c r="R123" i="16" s="1"/>
  <c r="J201" i="9"/>
  <c r="BE231" i="16"/>
  <c r="J230" i="16"/>
  <c r="J96" i="16" s="1"/>
  <c r="P268" i="16"/>
  <c r="J118" i="6"/>
  <c r="J164" i="10"/>
  <c r="J117" i="11"/>
  <c r="J134" i="16"/>
  <c r="J92" i="16" s="1"/>
  <c r="J208" i="9"/>
  <c r="J243" i="12"/>
  <c r="P437" i="17"/>
  <c r="J171" i="5"/>
  <c r="J179" i="7"/>
  <c r="J144" i="16"/>
  <c r="J93" i="16" s="1"/>
  <c r="T195" i="16"/>
  <c r="T125" i="16" s="1"/>
  <c r="T124" i="16" s="1"/>
  <c r="T123" i="16" s="1"/>
  <c r="BE762" i="17"/>
  <c r="J761" i="17"/>
  <c r="J126" i="17" s="1"/>
  <c r="BE899" i="17"/>
  <c r="J897" i="17"/>
  <c r="J131" i="17" s="1"/>
  <c r="BE121" i="19"/>
  <c r="J117" i="19"/>
  <c r="J207" i="17"/>
  <c r="J99" i="17" s="1"/>
  <c r="J279" i="17"/>
  <c r="J102" i="17" s="1"/>
  <c r="J342" i="17"/>
  <c r="J415" i="17"/>
  <c r="J107" i="17" s="1"/>
  <c r="J428" i="17"/>
  <c r="J108" i="17" s="1"/>
  <c r="J438" i="17"/>
  <c r="BE486" i="17"/>
  <c r="J485" i="17"/>
  <c r="J115" i="17" s="1"/>
  <c r="T485" i="17"/>
  <c r="R485" i="17"/>
  <c r="BE496" i="17"/>
  <c r="J495" i="17"/>
  <c r="T495" i="17"/>
  <c r="T494" i="17" s="1"/>
  <c r="R495" i="17"/>
  <c r="R494" i="17" s="1"/>
  <c r="BE510" i="17"/>
  <c r="J507" i="17"/>
  <c r="J119" i="17" s="1"/>
  <c r="BE515" i="17"/>
  <c r="J514" i="17"/>
  <c r="J120" i="17" s="1"/>
  <c r="BE536" i="17"/>
  <c r="J535" i="17"/>
  <c r="J121" i="17" s="1"/>
  <c r="T535" i="17"/>
  <c r="R535" i="17"/>
  <c r="BE625" i="17"/>
  <c r="J622" i="17"/>
  <c r="J123" i="17" s="1"/>
  <c r="T622" i="17"/>
  <c r="J797" i="17"/>
  <c r="J127" i="17" s="1"/>
  <c r="BE882" i="17"/>
  <c r="J871" i="17"/>
  <c r="J128" i="17" s="1"/>
  <c r="BE894" i="17"/>
  <c r="J891" i="17"/>
  <c r="P897" i="17"/>
  <c r="R148" i="18"/>
  <c r="R120" i="18" s="1"/>
  <c r="P116" i="19"/>
  <c r="P115" i="19" s="1"/>
  <c r="AU111" i="1" s="1"/>
  <c r="R129" i="19"/>
  <c r="J257" i="16"/>
  <c r="J99" i="16" s="1"/>
  <c r="J272" i="16"/>
  <c r="J176" i="17"/>
  <c r="J193" i="17"/>
  <c r="J98" i="17" s="1"/>
  <c r="J235" i="17"/>
  <c r="J325" i="17"/>
  <c r="J103" i="17" s="1"/>
  <c r="J444" i="17"/>
  <c r="J111" i="17" s="1"/>
  <c r="BE469" i="17"/>
  <c r="J467" i="17"/>
  <c r="J114" i="17" s="1"/>
  <c r="T467" i="17"/>
  <c r="T451" i="17" s="1"/>
  <c r="T341" i="17" s="1"/>
  <c r="T150" i="17" s="1"/>
  <c r="BE614" i="17"/>
  <c r="J613" i="17"/>
  <c r="J122" i="17" s="1"/>
  <c r="P622" i="17"/>
  <c r="BE699" i="17"/>
  <c r="J688" i="17"/>
  <c r="J124" i="17" s="1"/>
  <c r="BE712" i="17"/>
  <c r="J703" i="17"/>
  <c r="J125" i="17" s="1"/>
  <c r="T797" i="17"/>
  <c r="R797" i="17"/>
  <c r="P797" i="17"/>
  <c r="P890" i="17"/>
  <c r="J98" i="18"/>
  <c r="T148" i="18"/>
  <c r="R116" i="19"/>
  <c r="R115" i="19" s="1"/>
  <c r="J241" i="16"/>
  <c r="J98" i="16" s="1"/>
  <c r="J159" i="17"/>
  <c r="J336" i="17"/>
  <c r="J104" i="17" s="1"/>
  <c r="J452" i="17"/>
  <c r="R452" i="17"/>
  <c r="R451" i="17" s="1"/>
  <c r="R341" i="17" s="1"/>
  <c r="R150" i="17" s="1"/>
  <c r="P452" i="17"/>
  <c r="P467" i="17"/>
  <c r="BE505" i="17"/>
  <c r="J503" i="17"/>
  <c r="J118" i="17" s="1"/>
  <c r="R703" i="17"/>
  <c r="P703" i="17"/>
  <c r="R890" i="17"/>
  <c r="T120" i="18"/>
  <c r="BE138" i="19"/>
  <c r="J129" i="19"/>
  <c r="J92" i="19" s="1"/>
  <c r="BE157" i="19"/>
  <c r="J156" i="19"/>
  <c r="J94" i="19" s="1"/>
  <c r="BE165" i="19"/>
  <c r="J162" i="19"/>
  <c r="J122" i="18"/>
  <c r="J143" i="18"/>
  <c r="J96" i="18" s="1"/>
  <c r="F33" i="2"/>
  <c r="J33" i="2" s="1"/>
  <c r="J36" i="2" s="1"/>
  <c r="F33" i="3"/>
  <c r="J33" i="3" s="1"/>
  <c r="J36" i="3" s="1"/>
  <c r="F35" i="4"/>
  <c r="J35" i="4"/>
  <c r="J38" i="4" s="1"/>
  <c r="F35" i="5"/>
  <c r="J35" i="5"/>
  <c r="F35" i="6"/>
  <c r="J35" i="6" s="1"/>
  <c r="F35" i="7"/>
  <c r="J35" i="7" s="1"/>
  <c r="F35" i="8"/>
  <c r="J35" i="8"/>
  <c r="J38" i="8" s="1"/>
  <c r="F33" i="9"/>
  <c r="J33" i="9" s="1"/>
  <c r="F33" i="10"/>
  <c r="J33" i="10" s="1"/>
  <c r="F33" i="11"/>
  <c r="J33" i="11" s="1"/>
  <c r="F33" i="12"/>
  <c r="J33" i="12"/>
  <c r="F33" i="13"/>
  <c r="J33" i="13"/>
  <c r="J36" i="13"/>
  <c r="F33" i="14"/>
  <c r="J33" i="14" s="1"/>
  <c r="J36" i="14" s="1"/>
  <c r="F33" i="15"/>
  <c r="J33" i="15" s="1"/>
  <c r="J36" i="15" s="1"/>
  <c r="F33" i="16"/>
  <c r="J33" i="16"/>
  <c r="F33" i="17"/>
  <c r="J33" i="17" s="1"/>
  <c r="F35" i="18"/>
  <c r="J35" i="18"/>
  <c r="F33" i="19"/>
  <c r="J33" i="19" s="1"/>
  <c r="J82" i="2"/>
  <c r="F85" i="2"/>
  <c r="J82" i="3"/>
  <c r="F85" i="3"/>
  <c r="J86" i="4"/>
  <c r="F89" i="4"/>
  <c r="J86" i="5"/>
  <c r="F89" i="5"/>
  <c r="J86" i="6"/>
  <c r="F89" i="6"/>
  <c r="J86" i="7"/>
  <c r="F89" i="7"/>
  <c r="J86" i="8"/>
  <c r="F89" i="8"/>
  <c r="J82" i="9"/>
  <c r="F85" i="9"/>
  <c r="J82" i="10"/>
  <c r="F85" i="10"/>
  <c r="J82" i="11"/>
  <c r="F85" i="11"/>
  <c r="J82" i="12"/>
  <c r="F85" i="12"/>
  <c r="J82" i="13"/>
  <c r="F85" i="13"/>
  <c r="J82" i="14"/>
  <c r="F85" i="14"/>
  <c r="J82" i="15"/>
  <c r="F85" i="15"/>
  <c r="J82" i="16"/>
  <c r="F85" i="16"/>
  <c r="J82" i="17"/>
  <c r="F85" i="17"/>
  <c r="J86" i="18"/>
  <c r="F89" i="18"/>
  <c r="J82" i="19"/>
  <c r="F85" i="19"/>
  <c r="J121" i="18" l="1"/>
  <c r="J95" i="18"/>
  <c r="J451" i="17"/>
  <c r="J112" i="17" s="1"/>
  <c r="J113" i="17"/>
  <c r="J890" i="17"/>
  <c r="J129" i="17" s="1"/>
  <c r="J130" i="17"/>
  <c r="J110" i="17"/>
  <c r="J437" i="17"/>
  <c r="J109" i="17" s="1"/>
  <c r="J125" i="16"/>
  <c r="J207" i="9"/>
  <c r="J95" i="9" s="1"/>
  <c r="J96" i="9"/>
  <c r="J96" i="19"/>
  <c r="J161" i="19"/>
  <c r="J95" i="19" s="1"/>
  <c r="J175" i="17"/>
  <c r="J96" i="17" s="1"/>
  <c r="J97" i="17"/>
  <c r="J122" i="7"/>
  <c r="J96" i="7"/>
  <c r="J116" i="11"/>
  <c r="J91" i="11"/>
  <c r="P451" i="17"/>
  <c r="P341" i="17" s="1"/>
  <c r="P150" i="17" s="1"/>
  <c r="AU109" i="1" s="1"/>
  <c r="AU108" i="1" s="1"/>
  <c r="J152" i="17"/>
  <c r="J93" i="17"/>
  <c r="J268" i="16"/>
  <c r="J102" i="16" s="1"/>
  <c r="J104" i="16"/>
  <c r="J494" i="17"/>
  <c r="J116" i="17" s="1"/>
  <c r="J117" i="17"/>
  <c r="J116" i="19"/>
  <c r="J91" i="19"/>
  <c r="J119" i="5"/>
  <c r="J97" i="5"/>
  <c r="J92" i="10"/>
  <c r="J112" i="10"/>
  <c r="J234" i="17"/>
  <c r="J100" i="17" s="1"/>
  <c r="J101" i="17"/>
  <c r="J106" i="17"/>
  <c r="J341" i="17"/>
  <c r="J105" i="17" s="1"/>
  <c r="J98" i="12"/>
  <c r="J236" i="12"/>
  <c r="J117" i="6"/>
  <c r="J95" i="6"/>
  <c r="J94" i="9"/>
  <c r="J116" i="9"/>
  <c r="P123" i="16"/>
  <c r="AU107" i="1" s="1"/>
  <c r="AZ91" i="1"/>
  <c r="AV91" i="1" s="1"/>
  <c r="AT91" i="1" s="1"/>
  <c r="AN91" i="1" s="1"/>
  <c r="AZ93" i="1"/>
  <c r="AV93" i="1" s="1"/>
  <c r="AT93" i="1" s="1"/>
  <c r="AN93" i="1" s="1"/>
  <c r="AZ94" i="1"/>
  <c r="AV94" i="1" s="1"/>
  <c r="AT94" i="1" s="1"/>
  <c r="AN94" i="1" s="1"/>
  <c r="AZ95" i="1"/>
  <c r="AV95" i="1" s="1"/>
  <c r="AT95" i="1" s="1"/>
  <c r="AZ97" i="1"/>
  <c r="AV97" i="1" s="1"/>
  <c r="AT97" i="1" s="1"/>
  <c r="AZ98" i="1"/>
  <c r="AV98" i="1" s="1"/>
  <c r="AT98" i="1" s="1"/>
  <c r="AZ99" i="1"/>
  <c r="AV99" i="1" s="1"/>
  <c r="AT99" i="1" s="1"/>
  <c r="AN99" i="1" s="1"/>
  <c r="AZ100" i="1"/>
  <c r="AV100" i="1" s="1"/>
  <c r="AT100" i="1" s="1"/>
  <c r="AZ101" i="1"/>
  <c r="AV101" i="1" s="1"/>
  <c r="AT101" i="1" s="1"/>
  <c r="AZ102" i="1"/>
  <c r="AV102" i="1" s="1"/>
  <c r="AT102" i="1" s="1"/>
  <c r="AZ103" i="1"/>
  <c r="AV103" i="1" s="1"/>
  <c r="AT103" i="1" s="1"/>
  <c r="AZ104" i="1"/>
  <c r="AV104" i="1" s="1"/>
  <c r="AT104" i="1" s="1"/>
  <c r="AN104" i="1" s="1"/>
  <c r="AZ105" i="1"/>
  <c r="AV105" i="1" s="1"/>
  <c r="AT105" i="1" s="1"/>
  <c r="AN105" i="1" s="1"/>
  <c r="AZ106" i="1"/>
  <c r="AV106" i="1" s="1"/>
  <c r="AT106" i="1" s="1"/>
  <c r="AN106" i="1" s="1"/>
  <c r="AZ107" i="1"/>
  <c r="AV107" i="1" s="1"/>
  <c r="AT107" i="1" s="1"/>
  <c r="AZ109" i="1"/>
  <c r="AV109" i="1" s="1"/>
  <c r="AT109" i="1" s="1"/>
  <c r="AZ110" i="1"/>
  <c r="AV110" i="1" s="1"/>
  <c r="AT110" i="1" s="1"/>
  <c r="AZ111" i="1"/>
  <c r="AV111" i="1" s="1"/>
  <c r="AT111" i="1" s="1"/>
  <c r="AU90" i="1" l="1"/>
  <c r="J94" i="6"/>
  <c r="J116" i="6"/>
  <c r="J115" i="19"/>
  <c r="J90" i="19"/>
  <c r="J90" i="9"/>
  <c r="J115" i="9"/>
  <c r="J117" i="12"/>
  <c r="J96" i="12"/>
  <c r="J115" i="11"/>
  <c r="J90" i="11"/>
  <c r="J93" i="5"/>
  <c r="J32" i="5"/>
  <c r="J91" i="17"/>
  <c r="J151" i="17"/>
  <c r="J124" i="16"/>
  <c r="J91" i="16"/>
  <c r="J120" i="18"/>
  <c r="J94" i="18"/>
  <c r="J111" i="10"/>
  <c r="J90" i="10"/>
  <c r="J121" i="7"/>
  <c r="J95" i="7"/>
  <c r="AZ92" i="1"/>
  <c r="AV92" i="1"/>
  <c r="AT92" i="1" s="1"/>
  <c r="AZ96" i="1"/>
  <c r="AV96" i="1"/>
  <c r="AT96" i="1" s="1"/>
  <c r="AZ108" i="1"/>
  <c r="AV108" i="1"/>
  <c r="AT108" i="1" s="1"/>
  <c r="AG95" i="1" l="1"/>
  <c r="J38" i="5"/>
  <c r="J123" i="16"/>
  <c r="J90" i="16"/>
  <c r="J89" i="12"/>
  <c r="J30" i="12"/>
  <c r="J89" i="19"/>
  <c r="J30" i="19"/>
  <c r="J150" i="17"/>
  <c r="J90" i="17"/>
  <c r="J89" i="9"/>
  <c r="J30" i="9"/>
  <c r="J93" i="6"/>
  <c r="J32" i="6"/>
  <c r="J89" i="10"/>
  <c r="J30" i="10"/>
  <c r="J120" i="7"/>
  <c r="J94" i="7"/>
  <c r="J93" i="18"/>
  <c r="J32" i="18"/>
  <c r="J89" i="11"/>
  <c r="J30" i="11"/>
  <c r="AZ90" i="1"/>
  <c r="AV90" i="1" s="1"/>
  <c r="AT90" i="1" s="1"/>
  <c r="AG92" i="1" l="1"/>
  <c r="AN95" i="1"/>
  <c r="AG110" i="1"/>
  <c r="AN110" i="1" s="1"/>
  <c r="J38" i="18"/>
  <c r="AG101" i="1"/>
  <c r="AN101" i="1" s="1"/>
  <c r="J36" i="10"/>
  <c r="AG100" i="1"/>
  <c r="AN100" i="1" s="1"/>
  <c r="J36" i="9"/>
  <c r="AG111" i="1"/>
  <c r="AN111" i="1" s="1"/>
  <c r="J36" i="19"/>
  <c r="J89" i="17"/>
  <c r="J30" i="17"/>
  <c r="J89" i="16"/>
  <c r="J30" i="16"/>
  <c r="J93" i="7"/>
  <c r="J32" i="7"/>
  <c r="AG102" i="1"/>
  <c r="AN102" i="1" s="1"/>
  <c r="J36" i="11"/>
  <c r="AG97" i="1"/>
  <c r="J38" i="6"/>
  <c r="AG103" i="1"/>
  <c r="AN103" i="1" s="1"/>
  <c r="J36" i="12"/>
  <c r="W29" i="1"/>
  <c r="AK29" i="1"/>
  <c r="AG98" i="1" l="1"/>
  <c r="AN98" i="1" s="1"/>
  <c r="J38" i="7"/>
  <c r="AG109" i="1"/>
  <c r="J36" i="17"/>
  <c r="AG96" i="1"/>
  <c r="AN96" i="1" s="1"/>
  <c r="AN97" i="1"/>
  <c r="AG107" i="1"/>
  <c r="AN107" i="1" s="1"/>
  <c r="J36" i="16"/>
  <c r="AN92" i="1"/>
  <c r="AG90" i="1" l="1"/>
  <c r="AG108" i="1"/>
  <c r="AN108" i="1" s="1"/>
  <c r="AN109" i="1"/>
  <c r="AK26" i="1" l="1"/>
  <c r="AK31" i="1" s="1"/>
  <c r="AN90" i="1"/>
</calcChain>
</file>

<file path=xl/sharedStrings.xml><?xml version="1.0" encoding="utf-8"?>
<sst xmlns="http://schemas.openxmlformats.org/spreadsheetml/2006/main" count="17845" uniqueCount="3160">
  <si>
    <t>Export Komplet</t>
  </si>
  <si>
    <t>VZ</t>
  </si>
  <si>
    <t>2.0</t>
  </si>
  <si>
    <t>ZAMOK</t>
  </si>
  <si>
    <t>{00015ee4-0000-0000-0000-000000000000}</t>
  </si>
  <si>
    <t>&gt;&gt;  skryté sloupce  &lt;&lt;</t>
  </si>
  <si>
    <t>REKAPITULACE STAVBY</t>
  </si>
  <si>
    <t>v ---  níže se nacházejí doplnkové a pomocné údaje k sestavám  --- v</t>
  </si>
  <si>
    <t>Návod na vyplnění</t>
  </si>
  <si>
    <t>Kód:</t>
  </si>
  <si>
    <t>Klucov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</si>
  <si>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</si>
  <si>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</si>
  <si>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REVITALIZACE ZÁMECKÉHO PARKU ‐ TVRZIŠTĚ KLUČOV</t>
  </si>
  <si>
    <t>KSO:</t>
  </si>
  <si>
    <t>CZ-CC:</t>
  </si>
  <si>
    <t/>
  </si>
  <si>
    <t>Místo:</t>
  </si>
  <si>
    <t>Datum:</t>
  </si>
  <si>
    <t>Zadavatel:</t>
  </si>
  <si>
    <t>IČ:</t>
  </si>
  <si>
    <t>00235431</t>
  </si>
  <si>
    <t>Obec Klučov</t>
  </si>
  <si>
    <t>DIČ:</t>
  </si>
  <si>
    <t>Zhotovitel:</t>
  </si>
  <si>
    <t>Vyplň údaj</t>
  </si>
  <si>
    <t>Projektant:</t>
  </si>
  <si>
    <t>Studio Anarchitekt s.r.o.</t>
  </si>
  <si>
    <t>Zpracovatel:</t>
  </si>
  <si>
    <t>05649358</t>
  </si>
  <si>
    <t>Ing. Theodor Collino</t>
  </si>
  <si>
    <t>CZ8201043686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</si>
  <si>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</si>
  <si>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</si>
  <si>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</si>
  <si>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</si>
  <si>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</si>
  <si>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</si>
  <si>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</si>
  <si>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Cena s DPH</t>
  </si>
  <si>
    <t>v</t>
  </si>
  <si>
    <t>CZK</t>
  </si>
  <si>
    <t>Datum a podpis:</t>
  </si>
  <si>
    <t>Razítko</t>
  </si>
  <si>
    <t>REKAPITULACE OBJEKTŮ STAVBY A SOUPISŮ PRACÍ</t>
  </si>
  <si>
    <t>Kód</t>
  </si>
  <si>
    <t>Informatívní údaje z listů zakázek</t>
  </si>
  <si>
    <t>Popis</t>
  </si>
  <si>
    <t>Cena bez DPH [CZK]</t>
  </si>
  <si>
    <t>Cena s DPH [CZK]</t>
  </si>
  <si>
    <t>Typ</t>
  </si>
  <si>
    <t>z toho Ostat.
náklady [CZK]</t>
  </si>
  <si>
    <t>DPH [CZK]</t>
  </si>
  <si>
    <t>Nh celkem [h]</t>
  </si>
  <si>
    <t>DPH základní [CZK]</t>
  </si>
  <si>
    <t>DPH snížená [CZK]</t>
  </si>
  <si>
    <t>DPH základní přenesená
[CZK]</t>
  </si>
  <si>
    <t>DPH snížená přenesená
[CZK]</t>
  </si>
  <si>
    <t>Základna
DPH základní</t>
  </si>
  <si>
    <t>Základna
DPH snížená</t>
  </si>
  <si>
    <t>Základna
DPH zákl. přenesená</t>
  </si>
  <si>
    <t>Základna
DPH sníž. přenesená</t>
  </si>
  <si>
    <t>Základna
DPH nulová</t>
  </si>
  <si>
    <t>Náklady soupisu celkem</t>
  </si>
  <si>
    <t>D</t>
  </si>
  <si>
    <t>###NOIMPORT###</t>
  </si>
  <si>
    <t>IMPORT</t>
  </si>
  <si>
    <t>{00b0d1d7-0000-0000-0000-000000000000}</t>
  </si>
  <si>
    <t>{00000000-0000-0000-0000-000000000000}</t>
  </si>
  <si>
    <t>/</t>
  </si>
  <si>
    <t>SO.10</t>
  </si>
  <si>
    <t>ÚPRAVA VEŘEJNÉ KOMUNIKACE </t>
  </si>
  <si>
    <t>STA</t>
  </si>
  <si>
    <t>{00b0d1d8-0000-0000-0000-000000000000}</t>
  </si>
  <si>
    <t>SO.11</t>
  </si>
  <si>
    <t>AREÁLOVÉ KOMUNIKACE A ZPEVNĚNÉ PLOCHY </t>
  </si>
  <si>
    <t>{00b0d1d9-0000-0000-0000-000000000000}</t>
  </si>
  <si>
    <t>Soupis</t>
  </si>
  <si>
    <t>###NOINSERT###</t>
  </si>
  <si>
    <t>SO.11-D</t>
  </si>
  <si>
    <t>Molo a pódium</t>
  </si>
  <si>
    <t>{00b0d1da-0000-0000-0000-000000000000}</t>
  </si>
  <si>
    <t>SO.11-M</t>
  </si>
  <si>
    <t>MOSTKY</t>
  </si>
  <si>
    <t>{00b0d1db-0000-0000-0000-000000000000}</t>
  </si>
  <si>
    <t>SO.12</t>
  </si>
  <si>
    <t>SADOVÉ ÚPRAVY A ZÁVLAHA</t>
  </si>
  <si>
    <t>{00b0d1dc-0000-0000-0000-000000000000}</t>
  </si>
  <si>
    <t>SO.12-K</t>
  </si>
  <si>
    <t>Kácení</t>
  </si>
  <si>
    <t>{00b0d1dd-0000-0000-0000-000000000000}</t>
  </si>
  <si>
    <t>SO.12-N</t>
  </si>
  <si>
    <t>Nové sadové úpravy</t>
  </si>
  <si>
    <t>{00b0d1de-0000-0000-0000-000000000000}</t>
  </si>
  <si>
    <t>SO.12-Z</t>
  </si>
  <si>
    <t>Závlaha</t>
  </si>
  <si>
    <t>{00b0d1df-0000-0000-0000-000000000000}</t>
  </si>
  <si>
    <t>SO.13</t>
  </si>
  <si>
    <t>OPLOCENÍ, MOBILIÁŘ</t>
  </si>
  <si>
    <t>{00b0d1e0-0000-0000-0000-000000000000}</t>
  </si>
  <si>
    <t>SO.19</t>
  </si>
  <si>
    <t>Zařízení staveniště</t>
  </si>
  <si>
    <t>{00b0d1e1-0000-0000-0000-000000000000}</t>
  </si>
  <si>
    <t>SO.21</t>
  </si>
  <si>
    <t>NN ROZVODY</t>
  </si>
  <si>
    <t>{00b0d1e2-0000-0000-0000-000000000000}</t>
  </si>
  <si>
    <t>SO.22</t>
  </si>
  <si>
    <t>Kanalizační přípojka</t>
  </si>
  <si>
    <t>{00b12687-0000-0000-0000-000000000000}</t>
  </si>
  <si>
    <t>SO.23</t>
  </si>
  <si>
    <t>DEŠŤOVÉ KANALIZACE A PŘÍPOJKY, AKUMULACE DEŠŤOVÝCH VOD, VSAK, ZÁVLAHA </t>
  </si>
  <si>
    <t>{00b0d1e3-0000-0000-0000-000000000000}</t>
  </si>
  <si>
    <t>SO.24</t>
  </si>
  <si>
    <t>Vodovodní přípojka</t>
  </si>
  <si>
    <t>{00b0d1e4-0000-0000-0000-000000000000}</t>
  </si>
  <si>
    <t>SO.25</t>
  </si>
  <si>
    <t>Veřejné osvětlení</t>
  </si>
  <si>
    <t>{00b0d1e5-0000-0000-0000-000000000000}</t>
  </si>
  <si>
    <t>SO.J</t>
  </si>
  <si>
    <t>Retenční nádrž</t>
  </si>
  <si>
    <t>{00b0d1e6-0000-0000-0000-000000000000}</t>
  </si>
  <si>
    <t>SO.K</t>
  </si>
  <si>
    <t>Altán</t>
  </si>
  <si>
    <t>{00b0d1e7-0000-0000-0000-000000000000}</t>
  </si>
  <si>
    <t>SO.K zdi</t>
  </si>
  <si>
    <t>Archeologická prezentace objektů</t>
  </si>
  <si>
    <t>{00b0d1e8-0000-0000-0000-000000000000}</t>
  </si>
  <si>
    <t>SO.L.</t>
  </si>
  <si>
    <t>Dětské hřiště</t>
  </si>
  <si>
    <t>{00b0d1ea-0000-0000-0000-000000000000}</t>
  </si>
  <si>
    <t>© 2026 ÚRS CZ a.s.: Informace v tomto dokumentu jsou chráněny autorskými a dalšími právy společnosti ÚRS CZ a.s. nebo tvůrce dokumentu.
Jakýmkoliv třetím osobám je zakázáno jejich automatizované či manuální zpracování pro šíření dalším osobám.</t>
  </si>
  <si>
    <t>KRYCÍ LIST SOUPISU PRACÍ</t>
  </si>
  <si>
    <t>Objekt:</t>
  </si>
  <si>
    <t>SO.10 - ÚPRAVA VEŘEJNÉ KOMUNIKACE </t>
  </si>
  <si>
    <t>REKAPITULACE ROZPOČTU</t>
  </si>
  <si>
    <t>Kód dílu - Popis</t>
  </si>
  <si>
    <t>Cena celkem [CZK]</t>
  </si>
  <si>
    <t>Náklady celkem</t>
  </si>
  <si>
    <t>HSV - Práce a dodávky HSV</t>
  </si>
  <si>
    <t xml:space="preserve">    1 - Zemní práce</t>
  </si>
  <si>
    <t xml:space="preserve">        12 - Zemní práce - odkopávky a prokopávky</t>
  </si>
  <si>
    <t xml:space="preserve">        16 - Zemní práce - přemístění výkopku</t>
  </si>
  <si>
    <t xml:space="preserve">        17 - Zemní práce - konstrukce ze zemin</t>
  </si>
  <si>
    <t xml:space="preserve">    2 - Zakládání</t>
  </si>
  <si>
    <t xml:space="preserve">    5 - Komunikace pozemní</t>
  </si>
  <si>
    <t xml:space="preserve">        56 - Podkladní vrstvy komunikací, letišť a ploch</t>
  </si>
  <si>
    <t xml:space="preserve">        59 - Kryty pozemních komunikací, letišť a ploch dlážděné</t>
  </si>
  <si>
    <t xml:space="preserve">    9 - Ostatní konstrukce a práce, bourání</t>
  </si>
  <si>
    <t xml:space="preserve">        91 - Doplňující konstrukce a práce pozemních komunikací, letišť a ploch</t>
  </si>
  <si>
    <t xml:space="preserve">    998 - Přesun hmot</t>
  </si>
  <si>
    <t>SOUPIS PRACÍ</t>
  </si>
  <si>
    <t>PČ</t>
  </si>
  <si>
    <t>MJ</t>
  </si>
  <si>
    <t>Množství</t>
  </si>
  <si>
    <t>J. cena [CZK]</t>
  </si>
  <si>
    <t>Cenová soustava</t>
  </si>
  <si>
    <t>J. Nh [h]</t>
  </si>
  <si>
    <t>J. hmotnost [t]</t>
  </si>
  <si>
    <t>Hmotnost celkem [t]</t>
  </si>
  <si>
    <t>J. suť [t]</t>
  </si>
  <si>
    <t>Suť Celkem [t]</t>
  </si>
  <si>
    <t>HSV</t>
  </si>
  <si>
    <t>Práce a dodávky HSV</t>
  </si>
  <si>
    <t>ROZPOCET</t>
  </si>
  <si>
    <t>1</t>
  </si>
  <si>
    <t>Zemní práce</t>
  </si>
  <si>
    <t>12</t>
  </si>
  <si>
    <t>Zemní práce - odkopávky a prokopávky</t>
  </si>
  <si>
    <t>K</t>
  </si>
  <si>
    <t>122251101</t>
  </si>
  <si>
    <t>Odkopávky a prokopávky nezapažené v hornině třídy těžitelnosti I skupiny 3 objem do 20 m3 strojně</t>
  </si>
  <si>
    <t>m3</t>
  </si>
  <si>
    <t>CS ÚRS 2026 01</t>
  </si>
  <si>
    <t>Online PSC</t>
  </si>
  <si>
    <t>https://podminky.urs.cz/item/CS_URS_2026_01/122251101</t>
  </si>
  <si>
    <t>VV</t>
  </si>
  <si>
    <t>0,45 * VV0002 (1)</t>
  </si>
  <si>
    <t>Součet 30,609</t>
  </si>
  <si>
    <t>Součet</t>
  </si>
  <si>
    <t>16</t>
  </si>
  <si>
    <t>Zemní práce - přemístění výkopku</t>
  </si>
  <si>
    <t>2</t>
  </si>
  <si>
    <t>162751117</t>
  </si>
  <si>
    <t>Vodorovné přemístění přes 9 000 do 10000 m výkopku/sypaniny z horniny třídy těžitelnosti I skupiny 1 až 3</t>
  </si>
  <si>
    <t>https://podminky.urs.cz/item/CS_URS_2026_01/162751117</t>
  </si>
  <si>
    <t>NaSkládku (1)</t>
  </si>
  <si>
    <t>3</t>
  </si>
  <si>
    <t>162751119</t>
  </si>
  <si>
    <t>Příplatek k vodorovnému přemístění výkopku/sypaniny z horniny třídy těžitelnosti I skupiny 1 až 3 ZKD 1000 m přes 10000 m</t>
  </si>
  <si>
    <t>https://podminky.urs.cz/item/CS_URS_2026_01/162751119</t>
  </si>
  <si>
    <t>30,609*9 'Přepočtené koeficientem množství</t>
  </si>
  <si>
    <t>17</t>
  </si>
  <si>
    <t>Zemní práce - konstrukce ze zemin</t>
  </si>
  <si>
    <t>4</t>
  </si>
  <si>
    <t>171152501</t>
  </si>
  <si>
    <t>Zhutnění podloží z hornin soudržných nebo nesoudržných pod násypy</t>
  </si>
  <si>
    <t>m2</t>
  </si>
  <si>
    <t>https://podminky.urs.cz/item/CS_URS_2026_01/171152501</t>
  </si>
  <si>
    <t>VV0002 (1)</t>
  </si>
  <si>
    <t>5</t>
  </si>
  <si>
    <t>171201231</t>
  </si>
  <si>
    <t>Poplatek za uložení zeminy a kamení na recyklační skládce (skládkovné) kód odpadu 17 05 04</t>
  </si>
  <si>
    <t>t</t>
  </si>
  <si>
    <t>https://podminky.urs.cz/item/CS_URS_2026_01/171201231</t>
  </si>
  <si>
    <t>30,609*2 'Přepočtené koeficientem množství</t>
  </si>
  <si>
    <t>6</t>
  </si>
  <si>
    <t>171251101</t>
  </si>
  <si>
    <t>Uložení sypaniny do násypů nezhutněných strojně</t>
  </si>
  <si>
    <t>https://podminky.urs.cz/item/CS_URS_2026_01/171251101</t>
  </si>
  <si>
    <t>Zakládání</t>
  </si>
  <si>
    <t>7</t>
  </si>
  <si>
    <t>211561111</t>
  </si>
  <si>
    <t>Výplň odvodňovacích žeber nebo trativodů kamenivem hrubým drceným frakce 4 až 16 mm</t>
  </si>
  <si>
    <t>https://podminky.urs.cz/item/CS_URS_2026_01/211561111</t>
  </si>
  <si>
    <t>0,5 * 0,5 * VV0003 (1)</t>
  </si>
  <si>
    <t>8</t>
  </si>
  <si>
    <t>212752401</t>
  </si>
  <si>
    <t>Trativod z drenážních trubek korugovaných PE-HD SN 8 perforace 360° včetně lože otevřený výkop DN 100 pro liniové stavby</t>
  </si>
  <si>
    <t>m</t>
  </si>
  <si>
    <t>https://podminky.urs.cz/item/CS_URS_2026_01/212752401</t>
  </si>
  <si>
    <t>SO.10 - žlab</t>
  </si>
  <si>
    <t>Komunikace pozemní</t>
  </si>
  <si>
    <t>56</t>
  </si>
  <si>
    <t>Podkladní vrstvy komunikací, letišť a ploch</t>
  </si>
  <si>
    <t>9</t>
  </si>
  <si>
    <t>564861111</t>
  </si>
  <si>
    <t>Podklad ze štěrkodrtě ŠD plochy přes 100 m2 tl 200 mm</t>
  </si>
  <si>
    <t>https://podminky.urs.cz/item/CS_URS_2026_01/564861111</t>
  </si>
  <si>
    <t>SO.10 - parkovací plocha</t>
  </si>
  <si>
    <t>10</t>
  </si>
  <si>
    <t>567122114</t>
  </si>
  <si>
    <t>Podklad ze směsi stmelené cementem SC C 8/10 (KSC I) tl 150 mm</t>
  </si>
  <si>
    <t>https://podminky.urs.cz/item/CS_URS_2026_01/567122114</t>
  </si>
  <si>
    <t>59</t>
  </si>
  <si>
    <t>Kryty pozemních komunikací, letišť a ploch dlážděné</t>
  </si>
  <si>
    <t>11</t>
  </si>
  <si>
    <t>596211211</t>
  </si>
  <si>
    <t>Kladení zámkové dlažby komunikací pro pěší ručně tl 80 mm skupiny A pl přes 50 do 100 m2</t>
  </si>
  <si>
    <t>https://podminky.urs.cz/item/CS_URS_2026_01/596211211</t>
  </si>
  <si>
    <t>P</t>
  </si>
  <si>
    <t>Poznámka k položce:_x000D_
s pískovými spárami, sklonu do 1%, souč. odtoku 0,5</t>
  </si>
  <si>
    <t>M</t>
  </si>
  <si>
    <t>59245005</t>
  </si>
  <si>
    <t>dlažba tvar obdélník betonová 200x100x80mm barevná</t>
  </si>
  <si>
    <t>68,02*1,1 'Přepočtené koeficientem množství</t>
  </si>
  <si>
    <t>Ostatní konstrukce a práce, bourání</t>
  </si>
  <si>
    <t>13</t>
  </si>
  <si>
    <t>935114112</t>
  </si>
  <si>
    <t>Mikroštěrbinový odvodňovací betonový žlab 220x260 mm se spádem dna 0,5 % se základem</t>
  </si>
  <si>
    <t>CS ÚRS 2022 02</t>
  </si>
  <si>
    <t>https://podminky.urs.cz/item/CS_URS_2022_02/935114112</t>
  </si>
  <si>
    <t>VV0003 (1)</t>
  </si>
  <si>
    <t>91</t>
  </si>
  <si>
    <t>Doplňující konstrukce a práce pozemních komunikací, letišť a ploch</t>
  </si>
  <si>
    <t>14</t>
  </si>
  <si>
    <t>916131213</t>
  </si>
  <si>
    <t>Osazení silničního obrubníku betonového stojatého s boční opěrou do lože z betonu prostého</t>
  </si>
  <si>
    <t>https://podminky.urs.cz/item/CS_URS_2026_01/916131213</t>
  </si>
  <si>
    <t>47,822-SO.10 - žlab</t>
  </si>
  <si>
    <t>15</t>
  </si>
  <si>
    <t>59217029</t>
  </si>
  <si>
    <t>obrubník betonový silniční nájezdový 1000x150x150mm</t>
  </si>
  <si>
    <t>VV0005 (1)</t>
  </si>
  <si>
    <t>27,304*1,05 'Přepočtené koeficientem množství</t>
  </si>
  <si>
    <t>998</t>
  </si>
  <si>
    <t>Přesun hmot</t>
  </si>
  <si>
    <t>998223011</t>
  </si>
  <si>
    <t>Přesun hmot pro pozemní komunikace s krytem dlážděným</t>
  </si>
  <si>
    <t>https://podminky.urs.cz/item/CS_URS_2026_01/998223011</t>
  </si>
  <si>
    <t>998223091</t>
  </si>
  <si>
    <t>Příplatek k přesunu hmot pro pozemní komunikace s krytem dlážděným za zvětšený přesun do 1000 m</t>
  </si>
  <si>
    <t>https://podminky.urs.cz/item/CS_URS_2026_01/998223091</t>
  </si>
  <si>
    <t>© 2026 ÚRS CZ a.s.: Informace v tomto dokumentu jsou chráněny autorskými a dalšími právy společnosti ÚRS CZ a.s. nebo tvůrce dokumentu._x000D_
Jakýmkoliv třetím osobám je zakázáno jejich automatizované či manuální zpracování pro šíření dalším osobám.</t>
  </si>
  <si>
    <t>SO.11 - AREÁLOVÉ KOMUNIKACE A ZPEVNĚNÉ PLOCHY </t>
  </si>
  <si>
    <t>18</t>
  </si>
  <si>
    <t>Poznámka k položce:_x000D_
sklonu 1-5%, souč. odtoku 0,4</t>
  </si>
  <si>
    <t>Mlatové chodníky</t>
  </si>
  <si>
    <t>19</t>
  </si>
  <si>
    <t>561121101</t>
  </si>
  <si>
    <t>Podklad z mechanicky zpevněné zeminy MZ tl 50 mm</t>
  </si>
  <si>
    <t>https://podminky.urs.cz/item/CS_URS_2026_01/561121101</t>
  </si>
  <si>
    <t>VV0001 (1)</t>
  </si>
  <si>
    <t>20</t>
  </si>
  <si>
    <t>58337310</t>
  </si>
  <si>
    <t>štěrkopísek frakce 0/4</t>
  </si>
  <si>
    <t>2710,77*0,09 'Přepočtené koeficientem množství</t>
  </si>
  <si>
    <t>21</t>
  </si>
  <si>
    <t>561121102</t>
  </si>
  <si>
    <t>Podklad z mechanicky zpevněné zeminy MZ tl 80 mm</t>
  </si>
  <si>
    <t>https://podminky.urs.cz/item/CS_URS_2026_01/561121102</t>
  </si>
  <si>
    <t>22</t>
  </si>
  <si>
    <t>58337302</t>
  </si>
  <si>
    <t>štěrkopísek frakce 0/16</t>
  </si>
  <si>
    <t>2710,77*0,144 'Přepočtené koeficientem množství</t>
  </si>
  <si>
    <t>23</t>
  </si>
  <si>
    <t>561121111</t>
  </si>
  <si>
    <t>Podklad z mechanicky zpevněné zeminy MZ tl 150 mm</t>
  </si>
  <si>
    <t>https://podminky.urs.cz/item/CS_URS_2026_01/561121111</t>
  </si>
  <si>
    <t>24</t>
  </si>
  <si>
    <t>58331200</t>
  </si>
  <si>
    <t>štěrkopísek netříděný</t>
  </si>
  <si>
    <t>2710,77*0,27 'Přepočtené koeficientem množství</t>
  </si>
  <si>
    <t>25</t>
  </si>
  <si>
    <t>919726122</t>
  </si>
  <si>
    <t>Geotextilie pro ochranu, separaci a filtraci netkaná měrná hm přes 200 do 300 g/m2</t>
  </si>
  <si>
    <t>https://podminky.urs.cz/item/CS_URS_2026_01/919726122</t>
  </si>
  <si>
    <t>26</t>
  </si>
  <si>
    <t>936941113</t>
  </si>
  <si>
    <t>Osazování doplňkových ocelových součástí hmotnosti přes 10 do 50 kg</t>
  </si>
  <si>
    <t>kg</t>
  </si>
  <si>
    <t>https://podminky.urs.cz/item/CS_URS_2026_01/936941113</t>
  </si>
  <si>
    <t>VV0002 (2) * 3,5</t>
  </si>
  <si>
    <t>27</t>
  </si>
  <si>
    <t>138cor</t>
  </si>
  <si>
    <t>Zahradní obrubník z přirozeně rezavějící oceli</t>
  </si>
  <si>
    <t>Poznámka k položce:_x000D_
Síla materiálu: 3 mm 
Délka 2980 mm, výška 150 mm
Lze jednoduše napojit spojkami nebo volně přiložit k sobě
hmotnost: 10,5 kg
Poznámka k materiálu: Přirozeně rezaví a vytváří charakteristickou rezavě hnědou ochrannou vrstvu.</t>
  </si>
  <si>
    <t>(100,834+36,378+23,646+35,202+34,259+521,051+131,100+77,788+70,435+68,227+54,602+114,624+264,163)</t>
  </si>
  <si>
    <t>1532,309*1,1 'Přepočtené koeficientem množství</t>
  </si>
  <si>
    <t>28</t>
  </si>
  <si>
    <t>998225111</t>
  </si>
  <si>
    <t>Přesun hmot pro pozemní komunikace s krytem z kamene, monolitickým betonovým nebo živičným</t>
  </si>
  <si>
    <t>https://podminky.urs.cz/item/CS_URS_2026_01/998225111</t>
  </si>
  <si>
    <t>29</t>
  </si>
  <si>
    <t>998225191</t>
  </si>
  <si>
    <t>Příplatek k přesunu hmot pro pozemní komunikace s krytem z kamene, živičným, betonovým do 1000 m</t>
  </si>
  <si>
    <t>https://podminky.urs.cz/item/CS_URS_2026_01/998225191</t>
  </si>
  <si>
    <t>Soupis:</t>
  </si>
  <si>
    <t>SO.11-D - Molo a pódium</t>
  </si>
  <si>
    <t>PSV - Práce a dodávky PSV</t>
  </si>
  <si>
    <t xml:space="preserve">    762 - Konstrukce tesařské</t>
  </si>
  <si>
    <t>PSV</t>
  </si>
  <si>
    <t>Práce a dodávky PSV</t>
  </si>
  <si>
    <t>762</t>
  </si>
  <si>
    <t>Konstrukce tesařské</t>
  </si>
  <si>
    <t>30</t>
  </si>
  <si>
    <t>762081150</t>
  </si>
  <si>
    <t>Hoblování hraněného řeziva ve staveništní dílně</t>
  </si>
  <si>
    <t>https://podminky.urs.cz/item/CS_URS_2026_01/762081150</t>
  </si>
  <si>
    <t>DélkaŘeziva (1) * 0,12*0,18</t>
  </si>
  <si>
    <t>VV0001 (2) * 0,06</t>
  </si>
  <si>
    <t>VV0004 (1) * 0,03</t>
  </si>
  <si>
    <t>Součet 18,469</t>
  </si>
  <si>
    <t>31</t>
  </si>
  <si>
    <t>762083122</t>
  </si>
  <si>
    <t>Impregnace řeziva proti dřevokaznému hmyzu, houbám a plísním máčením třída ohrožení 3 a 4</t>
  </si>
  <si>
    <t>https://podminky.urs.cz/item/CS_URS_2026_01/762083122</t>
  </si>
  <si>
    <t>ObjemŘeziva (1)</t>
  </si>
  <si>
    <t>32</t>
  </si>
  <si>
    <t>762512261</t>
  </si>
  <si>
    <t>Montáž podlahové kce podkladového roštu</t>
  </si>
  <si>
    <t>https://podminky.urs.cz/item/CS_URS_2026_01/762512261</t>
  </si>
  <si>
    <t>Molo</t>
  </si>
  <si>
    <t>2 * VV0001 (2) / 0,6</t>
  </si>
  <si>
    <t>Podium</t>
  </si>
  <si>
    <t>VV0004 (1) / 0,6</t>
  </si>
  <si>
    <t>Součet 466,384</t>
  </si>
  <si>
    <t>33</t>
  </si>
  <si>
    <t>60552001</t>
  </si>
  <si>
    <t>hranol stavební řezivo dub průřezu do 224cm2 přes dl 8m</t>
  </si>
  <si>
    <t>34</t>
  </si>
  <si>
    <t>762524108</t>
  </si>
  <si>
    <t>Položení podlahy z hoblovaných fošen na pero a drážku</t>
  </si>
  <si>
    <t>https://podminky.urs.cz/item/CS_URS_2026_01/762524108</t>
  </si>
  <si>
    <t>VV0001 (2) + VV0004 (1)</t>
  </si>
  <si>
    <t>35</t>
  </si>
  <si>
    <t>60556102</t>
  </si>
  <si>
    <t>řezivo dubové sušené tl 60mm</t>
  </si>
  <si>
    <t>95,84*0,06 'Přepočtené koeficientem množství</t>
  </si>
  <si>
    <t>36</t>
  </si>
  <si>
    <t>60556100</t>
  </si>
  <si>
    <t>řezivo dubové sušené tl 30mm</t>
  </si>
  <si>
    <t>Dřevěné podium</t>
  </si>
  <si>
    <t>88,15*0,03 'Přepočtené koeficientem množství</t>
  </si>
  <si>
    <t>37</t>
  </si>
  <si>
    <t>762595001</t>
  </si>
  <si>
    <t>Spojovací prostředky pro položení dřevěných podlah a zakrytí kanálů</t>
  </si>
  <si>
    <t>https://podminky.urs.cz/item/CS_URS_2026_01/762595001</t>
  </si>
  <si>
    <t>38</t>
  </si>
  <si>
    <t>998762101</t>
  </si>
  <si>
    <t>Přesun hmot tonážní pro kce tesařské v objektech v do 6 m</t>
  </si>
  <si>
    <t>https://podminky.urs.cz/item/CS_URS_2026_01/998762101</t>
  </si>
  <si>
    <t>39</t>
  </si>
  <si>
    <t>998762181</t>
  </si>
  <si>
    <t>Příplatek k přesunu hmot tonážní 762 prováděný bez použití mechanizace</t>
  </si>
  <si>
    <t>CS ÚRS 2023 02</t>
  </si>
  <si>
    <t>https://podminky.urs.cz/item/CS_URS_2023_02/998762181</t>
  </si>
  <si>
    <t>SO.11-M - MOSTKY</t>
  </si>
  <si>
    <t>2 - Základy</t>
  </si>
  <si>
    <t>4 - Vodorovné konstrukce</t>
  </si>
  <si>
    <t>9 - Ostatní konstrukce a práce</t>
  </si>
  <si>
    <t>40</t>
  </si>
  <si>
    <t>132251251</t>
  </si>
  <si>
    <t>Hloubení rýh nezapažených š do 2000 mm v hornině třídy těžitelnosti I skupiny 3 objem do 20 m3 strojně</t>
  </si>
  <si>
    <t>CS ÚRS 2026 02</t>
  </si>
  <si>
    <t>https://podminky.urs.cz/item/CS_URS_2026_02/132251251</t>
  </si>
  <si>
    <t>Výkop pro základy mostků</t>
  </si>
  <si>
    <t>1,610*3*2*2</t>
  </si>
  <si>
    <t>41</t>
  </si>
  <si>
    <t>162351103</t>
  </si>
  <si>
    <t>Vodorovné přemístění přes 50 do 500 m výkopku/sypaniny z horniny třídy těžitelnosti I skupiny 1 až 3</t>
  </si>
  <si>
    <t>https://podminky.urs.cz/item/CS_URS_2026_02/162351103</t>
  </si>
  <si>
    <t>Poznámka k položce:_x000D_
Předpokládá se uložení přebytečné zeminy v rámci staveniště.</t>
  </si>
  <si>
    <t>Rýhy</t>
  </si>
  <si>
    <t>SO.11 - Rýhy 800-2000 mm, do 20 m3</t>
  </si>
  <si>
    <t>Zemina pro zpětné zásypy</t>
  </si>
  <si>
    <t>SO.11 - Zásypy se zhutněním</t>
  </si>
  <si>
    <t>42</t>
  </si>
  <si>
    <t>167151101</t>
  </si>
  <si>
    <t>Nakládání výkopku z hornin třídy těžitelnosti I skupiny 1 až 3 do 100 m3 strojně</t>
  </si>
  <si>
    <t>https://podminky.urs.cz/item/CS_URS_2026_02/167151101</t>
  </si>
  <si>
    <t>Zpětné zásypy</t>
  </si>
  <si>
    <t>43</t>
  </si>
  <si>
    <t>171251201</t>
  </si>
  <si>
    <t>Uložení sypaniny na skládky nebo meziskládky</t>
  </si>
  <si>
    <t>https://podminky.urs.cz/item/CS_URS_2026_02/171251201</t>
  </si>
  <si>
    <t>44</t>
  </si>
  <si>
    <t>174151101</t>
  </si>
  <si>
    <t>Zásyp jam, šachet rýh nebo kolem objektů sypaninou se zhutněním strojně</t>
  </si>
  <si>
    <t>https://podminky.urs.cz/item/CS_URS_2026_02/174151101</t>
  </si>
  <si>
    <t>Základy mostků</t>
  </si>
  <si>
    <t>(0,820+0,140)*3*2*2</t>
  </si>
  <si>
    <t>Základy</t>
  </si>
  <si>
    <t>45</t>
  </si>
  <si>
    <t>271532212</t>
  </si>
  <si>
    <t>Podsyp pod základové konstrukce se zhutněním z hrubého kameniva frakce 16 až 32 mm</t>
  </si>
  <si>
    <t>https://podminky.urs.cz/item/CS_URS_2026_02/271532212</t>
  </si>
  <si>
    <t>Základové prahy mostků</t>
  </si>
  <si>
    <t>Most 1</t>
  </si>
  <si>
    <t>0,240*3*2</t>
  </si>
  <si>
    <t>Most 2</t>
  </si>
  <si>
    <t>46</t>
  </si>
  <si>
    <t>272325</t>
  </si>
  <si>
    <t>ZÁKLADY ZE ŽELEZOBETONU DO C30/37</t>
  </si>
  <si>
    <t>M3</t>
  </si>
  <si>
    <t>2023_OTSKP ~ 2023_OTSKP</t>
  </si>
  <si>
    <t>Poznámka k položce:_x000D_
- dodání  čerstvého  betonu  (betonové  směsi)  požadované  kvality,  jeho  uložení  do požadovaného tvaru při jakékoliv hustotě výztuže, konzistenci čerstvého betonu a způsobu hutnění, ošetření a ochranu betonu, - zhotovení nepropustného, mrazuvzdorného betonu a betonu požadované trvanlivosti a vlastností, - užití potřebných přísad a technologií výroby betonu, - zřízení pracovních a dilatačních spar, včetně potřebných úprav, výplně, vložek, opracování, očištění a ošetření, - bednění  požadovaných  konstr. (i ztracené) s úpravou  dle požadované  kvality povrchu betonu, včetně odbedňovacích a odskružovacích prostředků, - podpěrné  konstr. (skruže) a lešení všech druhů pro bednění, uložení čerstvého betonu, výztuže a doplňkových konstr., vč. požadovaných otvorů, ochranných a bezpečnostních opatření a základů těchto konstrukcí a lešení, - vytvoření kotevních čel, kapes, nálitků, a sedel, - zřízení  všech  požadovaných  otvorů, kapes, výklenků, prostupů, dutin, drážek a pod., vč. ztížení práce a úprav  kolem nich, - úpravy pro osazení výztuže, doplňkových konstrukcí a vybavení, - úpravy povrchu pro položení požadované izolace, povlaků a nátěrů, případně vyspravení, - ztížení práce u kabelových a injektážních trubek a ostatních zařízení osazovaných do betonu, - konstrukce betonových kloubů, upevnění kotevních prvků a doplňkových konstrukcí, - nátěry zabraňující soudržnost betonu a bednění, - výplň, těsnění  a tmelení spar a spojů, - opatření  povrchů  betonu  izolací  proti zemní vlhkosti v částech, kde přijdou do styku se zeminou nebo kamenivem, - případné zřízení spojovací vrstvy u základů, - úpravy pro osazení zařízení ochrany konstrukce proti vlivu bludných proudů,</t>
  </si>
  <si>
    <t>0,580*3*2</t>
  </si>
  <si>
    <t>0,590*3*2</t>
  </si>
  <si>
    <t>47</t>
  </si>
  <si>
    <t>272365</t>
  </si>
  <si>
    <t>VÝZTUŽ ZÁKLADŮ Z OCELI 10505, B500B</t>
  </si>
  <si>
    <t>T</t>
  </si>
  <si>
    <t>Poznámka k položce:_x000D_
Položka zahrnuje veškerý materiál, výrobky a polotovary, včetně mimostaveništní a vnitrostaveništní dopravy (rovněž přesuny), včetně naložení a složení, případně s uložením - dodání betonářské výztuže v požadované kvalitě, stříhání, řezání, ohýbání a spojování do všech požadovaných tvarů (vč. armakošů) a uložení s požadovaným zajištěním polohy a krytí výztuže betonem, - veškeré svary nebo jiné spoje výztuže, - pomocné konstrukce a práce pro osazení a upevnění výztuže, - zednické výpomoci pro montáž betonářské výztuže, - úpravy výztuže pro osazení doplňkových konstrukcí, - ochranu výztuže do doby jejího zabetonování, - úpravy výztuže pro zřízení železobetonových kloubů, kotevních prvků, závěsných ok a doplňkových konstrukcí, - veškerá opatření pro zajištění soudržnosti výztuže a betonu, - vodivé propojení výztuže, které je součástí ochrany konstrukce proti vlivům bludných proudů, vyvedení do měřících skříní nebo míst pro měření bludných proudů (vlastní měřící skříně se uvádějí položkami SD 74), - povrchovou antikorozní úpravu výztuže, - separaci výztuže, - osazení měřících zařízení a úpravy pro ně, - osazení měřících skříní nebo míst pro měření bludných proudů.</t>
  </si>
  <si>
    <t>VV0001 (3) * 0,2</t>
  </si>
  <si>
    <t>Vodorovné konstrukce</t>
  </si>
  <si>
    <t>48</t>
  </si>
  <si>
    <t>424A32.R1</t>
  </si>
  <si>
    <t>SPŘAŽENÁ MOSTOVKA OCEL LÁVKY, ROZPĚTÍ DO 15M</t>
  </si>
  <si>
    <t>M2</t>
  </si>
  <si>
    <t>Poznámka k položce:_x000D_
Součástí položky je kompletní dodávka a montáž ocelové lávky dle PD.</t>
  </si>
  <si>
    <t>Lávka jižní</t>
  </si>
  <si>
    <t>49</t>
  </si>
  <si>
    <t>424A34.R1</t>
  </si>
  <si>
    <t>SPŘAŽENÁ MOSTOVKA OCEL LÁVKY, ROZPĚTÍ DO 25M</t>
  </si>
  <si>
    <t>Lávka severní</t>
  </si>
  <si>
    <t>50</t>
  </si>
  <si>
    <t>42860</t>
  </si>
  <si>
    <t>MOSTNÍ LOŽISKA ELASTOMEROVÁ</t>
  </si>
  <si>
    <t>KUS</t>
  </si>
  <si>
    <t>OTSKP ~ 2023</t>
  </si>
  <si>
    <t>Poznámka k položce:_x000D_
- výrobní dokumentaci, jde-li o ložisko individuálně vyráběné
- dodání kompletních ložisek požadované kvality
- přípravu, očištění a úpravy úložných ploch
- osazení ložisek podle předepsaného technologického předpisu bez ohledu na způsob uložení a kotvení
- uložení do malty jakéhokoliv druhu včetně dodávky této malty
- uložení na plastické vložky nebo maltu včetně dodávky této vložky nebo malty
- uložení na vrstvu plastbetonové malty nebo podobné vrstvy jako ochranu proti průchodu bludných proudů
- vyplnění kotevních otvorů
- lešení a podpěrné konstrukce
- tmelení, těsnění a výplně spar
- nastavení ložisek a odborná prohlídka
- dočasné zpevnění nebo naopak dočasné uvolnění ložisek
- opatření ložisek znakem výrobce a typovým číslem
- úpravy, očištění a ošetření okolí ložisek
- přiměřeným způsobem je nutné zahrnout ustanovení pro TMCH 94 pro kovové konstrukce.</t>
  </si>
  <si>
    <t>Severní</t>
  </si>
  <si>
    <t>2 * 2</t>
  </si>
  <si>
    <t>Jižní</t>
  </si>
  <si>
    <t>Součet 8,0</t>
  </si>
  <si>
    <t>Ostatní konstrukce a práce</t>
  </si>
  <si>
    <t>51</t>
  </si>
  <si>
    <t>9112B1</t>
  </si>
  <si>
    <t>ZÁBRADLÍ MOSTNÍ SE SVISLOU VÝPLNÍ - DODÁVKA A MONTÁŽ</t>
  </si>
  <si>
    <t>Poznámka k položce:_x000D_
položka zahrnuje: dodání zábradlí včetně předepsané povrchové úpravy kotvení sloupků, t.j. kotevní desky, šrouby z nerez oceli, vrty a zálivku, pokud zadávací dokumentace nestanoví jinak případné nivelační hmoty pod kotevní desky</t>
  </si>
  <si>
    <t>Zábradlí lávek</t>
  </si>
  <si>
    <t>SO.12 - SADOVÉ ÚPRAVY A ZÁVLAHA</t>
  </si>
  <si>
    <t>SO.12-K - Kácení</t>
  </si>
  <si>
    <t>52</t>
  </si>
  <si>
    <t>111209111</t>
  </si>
  <si>
    <t>Spálení proutí a klestu</t>
  </si>
  <si>
    <t>https://podminky.urs.cz/item/CS_URS_2026_01/111209111</t>
  </si>
  <si>
    <t>53</t>
  </si>
  <si>
    <t>111212211</t>
  </si>
  <si>
    <t>Odstranění nevhodných dřevin do 100 m2 v do 1 m s odstraněním pařezů v rovině nebo svahu do 1:5</t>
  </si>
  <si>
    <t>https://podminky.urs.cz/item/CS_URS_2026_01/111212211</t>
  </si>
  <si>
    <t>18 " líska obecná, ořešák královský, třešeň ptačí ( Corylus avellana, Juglans regia, Prunus avium )</t>
  </si>
  <si>
    <t>88 " líska obecná, topol osika ( Corylus avellana, Populus tremula )</t>
  </si>
  <si>
    <t>58 " bez černý ( Sambucus nigra )</t>
  </si>
  <si>
    <t>33 " líska obecná ( Corylus avellana )</t>
  </si>
  <si>
    <t>47 " brslen evropský, líska obecná ( Euonymus europaeus, Corylus avellana )</t>
  </si>
  <si>
    <t>8 " jasan ztepilý ( Fraxinus excelsior )</t>
  </si>
  <si>
    <t>19 " bez černý ( Sambucus nigra )</t>
  </si>
  <si>
    <t>12 " bez černý, jasan ztepilý ( Sambucus nigra, Fraxinus excelsior )</t>
  </si>
  <si>
    <t>3 " bez černý, jasan ztepilý ( Sambucus nigra, Fraxinus excelsior )</t>
  </si>
  <si>
    <t>67 " bez černý, růže šípková ( Sambucus nigra, Rosa canina )</t>
  </si>
  <si>
    <t>29 " růže šípková, svída krvavá ( Rosa canina, Cornus sanguinea )</t>
  </si>
  <si>
    <t>4 " jasan ztepilý ( Fraxinus excelsior )</t>
  </si>
  <si>
    <t>Součet 398,0</t>
  </si>
  <si>
    <t>54</t>
  </si>
  <si>
    <t>111212215</t>
  </si>
  <si>
    <t>Odstranění nevhodných dřevin přes 100 do 500 m2 v do 1 m s odstraněním pařezů v rovině nebo svahu do 1:5</t>
  </si>
  <si>
    <t>https://podminky.urs.cz/item/CS_URS_2026_01/111212215</t>
  </si>
  <si>
    <t>226 " bez černý, brslen evropský, jasan ztepilý, ořešák královský ( Sambucus nigra, Euonymus europaeus, Fraxinus excelsior, Juglans regia )</t>
  </si>
  <si>
    <t>245 " brslen evropský, hloh jednosemenný, jasan ztepilý, ořešák královský, pustoryl věncový, slivoň myrobalán, třešeň ptačí ( Euonymus europaeus, Crat</t>
  </si>
  <si>
    <t>421 " bez černý, brslen evropský, jasan ztepilý, líska obecná, slivoň myrobalán, třešeň ptačí ( Sambucus nigra, Euonymus europaeus, Fraxinus excelsior</t>
  </si>
  <si>
    <t>111 " bez černý, brslen evropský, jasan ztepilý, ořešák královský ( Sambucus nigra, Euonymus europaeus, Fraxinus excelsior, Juglans regia )</t>
  </si>
  <si>
    <t>207 " bez černý, líska obecná, slivoň myrobalán ( Sambucus nigra, Corylus avellana, Prunus cerasifera )</t>
  </si>
  <si>
    <t>113 " bez černý, ořešák královský, slivoň myrobalán ( Sambucus nigra, Juglans regia, Prunus cerasifera )</t>
  </si>
  <si>
    <t>Součet 1323,0</t>
  </si>
  <si>
    <t>55</t>
  </si>
  <si>
    <t>111212221</t>
  </si>
  <si>
    <t>Odstranění nevhodných dřevin přes 500 m2 v do 1 m s odstraněním pařezů v rovině nebo svahu do 1:5</t>
  </si>
  <si>
    <t>https://podminky.urs.cz/item/CS_URS_2026_01/111212221</t>
  </si>
  <si>
    <t>715 " bez černý, ořešák královský, vrba křehká ( Sambucus nigra, Juglans regia, Salix Fragilis )</t>
  </si>
  <si>
    <t>650 " jasan ztepilý, líska obecná, ořešák královský, růže šípková, slivoň myrobalán ( Fraxinus excelsior, Corylus avellana, Juglans regia, Rosa canina</t>
  </si>
  <si>
    <t>680 " bez černý, brslen evropský, hloh jednosemenný, jasan ztepilý, líska obecná, ořešák královský, růže šípková, slivoň myrobalán, třešeň ptačí, topo</t>
  </si>
  <si>
    <t>Součet 2045,0</t>
  </si>
  <si>
    <t>111212351</t>
  </si>
  <si>
    <t>Odstranění nevhodných dřevin do 100 m2 v přes 1 m s odstraněním pařezů v rovině nebo svahu do 1:5</t>
  </si>
  <si>
    <t>https://podminky.urs.cz/item/CS_URS_2026_01/111212351</t>
  </si>
  <si>
    <t>1 "hrušeň obecná (Pyrus communis)</t>
  </si>
  <si>
    <t>1 "jasan ztepilý (Fraxinus excelsior)</t>
  </si>
  <si>
    <t>1 "třešeň ptačí (Prunus avium)</t>
  </si>
  <si>
    <t>1 "topol bílý (Populus alba)</t>
  </si>
  <si>
    <t>1 "ořešák královský (Juglans regia)</t>
  </si>
  <si>
    <t>1 "jilm vaz (Ulmus laevis)</t>
  </si>
  <si>
    <t>Mezisoučet 15,0</t>
  </si>
  <si>
    <t>57</t>
  </si>
  <si>
    <t>112111111</t>
  </si>
  <si>
    <t>Spálení větví všech druhů stromů</t>
  </si>
  <si>
    <t>kus</t>
  </si>
  <si>
    <t>https://podminky.urs.cz/item/CS_URS_2026_01/112111111</t>
  </si>
  <si>
    <t>StromyKmenDo100mm (1)</t>
  </si>
  <si>
    <t>58</t>
  </si>
  <si>
    <t>112211111</t>
  </si>
  <si>
    <t>Spálení pařezu D do 0,3 m</t>
  </si>
  <si>
    <t>https://podminky.urs.cz/item/CS_URS_2026_01/112211111</t>
  </si>
  <si>
    <t>162301301</t>
  </si>
  <si>
    <t>Vodorovné přemístění lesní hrabanky přes 50 do 500 m</t>
  </si>
  <si>
    <t>https://podminky.urs.cz/item/CS_URS_2026_01/162301301</t>
  </si>
  <si>
    <t>OdstraněníKeřeAstrom (1)</t>
  </si>
  <si>
    <t>3776</t>
  </si>
  <si>
    <t>Součet 3791,0</t>
  </si>
  <si>
    <t>SO.12-N - Nové sadové úpravy</t>
  </si>
  <si>
    <t xml:space="preserve">        18 - Zemní práce - povrchové úpravy terénu</t>
  </si>
  <si>
    <t>60</t>
  </si>
  <si>
    <t>183101121</t>
  </si>
  <si>
    <t>Hloubení jamek bez výměny půdy zeminy tř 1 až 4 obj přes 0,4 do 1 m3 v rovině a svahu do 1:5</t>
  </si>
  <si>
    <t>https://podminky.urs.cz/item/CS_URS_2026_01/183101121</t>
  </si>
  <si>
    <t>Výsadba vzrostlého stromu</t>
  </si>
  <si>
    <t>Součet 91,0</t>
  </si>
  <si>
    <t>61</t>
  </si>
  <si>
    <t>183106611</t>
  </si>
  <si>
    <t>Ochrana stromu protikořenovou clonou v rovině nebo na svahu do 1:5 hl do 500 mm</t>
  </si>
  <si>
    <t>https://podminky.urs.cz/item/CS_URS_2026_01/183106611</t>
  </si>
  <si>
    <t>Instalace protikořenové fólie</t>
  </si>
  <si>
    <t>62</t>
  </si>
  <si>
    <t>69311085</t>
  </si>
  <si>
    <t>geotextilie netkaná separační, ochranná, filtrační, drenážní PP 800g/m2</t>
  </si>
  <si>
    <t>VV0001 (4) * 0,8</t>
  </si>
  <si>
    <t>63</t>
  </si>
  <si>
    <t>184102115</t>
  </si>
  <si>
    <t>Výsadba dřeviny s balem D přes 0,5 do 0,6 m do jamky se zalitím v rovině a svahu do 1:5</t>
  </si>
  <si>
    <t>https://podminky.urs.cz/item/CS_URS_2026_01/184102115</t>
  </si>
  <si>
    <t>64</t>
  </si>
  <si>
    <t>026-S1</t>
  </si>
  <si>
    <t>Quercus robur</t>
  </si>
  <si>
    <t>65</t>
  </si>
  <si>
    <t>026-S2</t>
  </si>
  <si>
    <t xml:space="preserve">Salix alba </t>
  </si>
  <si>
    <t>66</t>
  </si>
  <si>
    <t>026-S3</t>
  </si>
  <si>
    <t xml:space="preserve">Acer pseudoplatanus 'Atropurpureum' </t>
  </si>
  <si>
    <t>67</t>
  </si>
  <si>
    <t>026-S4</t>
  </si>
  <si>
    <t xml:space="preserve">Tilia platyphyllos 'Rubra' </t>
  </si>
  <si>
    <t>68</t>
  </si>
  <si>
    <t>026-S5</t>
  </si>
  <si>
    <t xml:space="preserve">Acer plata noides </t>
  </si>
  <si>
    <t>69</t>
  </si>
  <si>
    <t>026-S6</t>
  </si>
  <si>
    <t xml:space="preserve">Betula pendula (syn. Betula alba) </t>
  </si>
  <si>
    <t>70</t>
  </si>
  <si>
    <t>026-S7</t>
  </si>
  <si>
    <t xml:space="preserve">Acer ca mpestře </t>
  </si>
  <si>
    <t>71</t>
  </si>
  <si>
    <t>026-S8</t>
  </si>
  <si>
    <t xml:space="preserve">Populus alba </t>
  </si>
  <si>
    <t>72</t>
  </si>
  <si>
    <t>026-S9</t>
  </si>
  <si>
    <t xml:space="preserve">Salix alba 'Tristis' </t>
  </si>
  <si>
    <t>73</t>
  </si>
  <si>
    <t>026-S10</t>
  </si>
  <si>
    <t>Fagus sylvatica</t>
  </si>
  <si>
    <t>74</t>
  </si>
  <si>
    <t>026-S11</t>
  </si>
  <si>
    <t xml:space="preserve">Carpinus betulus </t>
  </si>
  <si>
    <t>75</t>
  </si>
  <si>
    <t>026-S12</t>
  </si>
  <si>
    <t xml:space="preserve">Sorbus aria 'magnifica' </t>
  </si>
  <si>
    <t>76</t>
  </si>
  <si>
    <t>026-S13</t>
  </si>
  <si>
    <t xml:space="preserve">Salix fragilis </t>
  </si>
  <si>
    <t>77</t>
  </si>
  <si>
    <t>026-S14</t>
  </si>
  <si>
    <t xml:space="preserve">Quercus frainetto </t>
  </si>
  <si>
    <t>78</t>
  </si>
  <si>
    <t>026-S15</t>
  </si>
  <si>
    <t xml:space="preserve">Prun us avium </t>
  </si>
  <si>
    <t>79</t>
  </si>
  <si>
    <t>026-S16</t>
  </si>
  <si>
    <t xml:space="preserve">Malus 'Rudolph' </t>
  </si>
  <si>
    <t>80</t>
  </si>
  <si>
    <t>026-S17</t>
  </si>
  <si>
    <t xml:space="preserve">Fraxinus excelsior </t>
  </si>
  <si>
    <t>81</t>
  </si>
  <si>
    <t>026-S18</t>
  </si>
  <si>
    <t xml:space="preserve">Pyrus communis </t>
  </si>
  <si>
    <t>82</t>
  </si>
  <si>
    <t>026-S19</t>
  </si>
  <si>
    <t>Acer pseudoplatanus</t>
  </si>
  <si>
    <t>83</t>
  </si>
  <si>
    <t>184215132</t>
  </si>
  <si>
    <t>Ukotvení kmene dřevin třemi kůly D do 0,1 m dl přes 1 do 2 m</t>
  </si>
  <si>
    <t>https://podminky.urs.cz/item/CS_URS_2026_01/184215132</t>
  </si>
  <si>
    <t>PočetStromu (1)</t>
  </si>
  <si>
    <t>Mezisoučet 91,0</t>
  </si>
  <si>
    <t>84</t>
  </si>
  <si>
    <t>60591253</t>
  </si>
  <si>
    <t>kůl vyvazovací dřevěný impregnovaný D 8cm dl 2m</t>
  </si>
  <si>
    <t>91*3 'Přepočtené koeficientem množství</t>
  </si>
  <si>
    <t>85</t>
  </si>
  <si>
    <t>184813121</t>
  </si>
  <si>
    <t>Ochrana dřevin před okusem ručně pletivem v rovině a svahu do 1:5</t>
  </si>
  <si>
    <t>https://podminky.urs.cz/item/CS_URS_2026_01/184813121</t>
  </si>
  <si>
    <t>86</t>
  </si>
  <si>
    <t>184816112</t>
  </si>
  <si>
    <t>Hnojení sazenic vápenatými hnojivy přes 1 do 2 kg k jedné sazenici</t>
  </si>
  <si>
    <t>https://podminky.urs.cz/item/CS_URS_2026_01/184816112</t>
  </si>
  <si>
    <t>Hnojení umělým hnojivem s rozdělením k jednotlivým dřevinám</t>
  </si>
  <si>
    <t>87</t>
  </si>
  <si>
    <t>25191155</t>
  </si>
  <si>
    <t>hnojivo průmyslové</t>
  </si>
  <si>
    <t>91*1,5 'Přepočtené koeficientem množství</t>
  </si>
  <si>
    <t>88</t>
  </si>
  <si>
    <t>122151404</t>
  </si>
  <si>
    <t>Vykopávky v zemníku na suchu v hornině třídy těžitelnosti I skupiny 1 a 2 objem do 500 m3 strojně</t>
  </si>
  <si>
    <t>https://podminky.urs.cz/item/CS_URS_2026_01/122151404</t>
  </si>
  <si>
    <t>0,2 *OrniceCelkem (1)</t>
  </si>
  <si>
    <t>89</t>
  </si>
  <si>
    <t>162351104</t>
  </si>
  <si>
    <t>Vodorovné přemístění přes 500 do 1000 m výkopku/sypaniny z horniny třídy těžitelnosti I skupiny 1 až 3</t>
  </si>
  <si>
    <t>https://podminky.urs.cz/item/CS_URS_2026_01/162351104</t>
  </si>
  <si>
    <t>0,2 * OrniceCelkem (1)</t>
  </si>
  <si>
    <t>Zemní práce - povrchové úpravy terénu</t>
  </si>
  <si>
    <t>90</t>
  </si>
  <si>
    <t>181111111</t>
  </si>
  <si>
    <t>Plošná úprava terénu do 500 m2 zemina skupiny 1 až 4 nerovnosti přes 50 do 100 mm v rovinně a svahu do 1:5</t>
  </si>
  <si>
    <t>https://podminky.urs.cz/item/CS_URS_2026_01/181111111</t>
  </si>
  <si>
    <t>VV0002 (3)</t>
  </si>
  <si>
    <t>VV0003 (2)</t>
  </si>
  <si>
    <t>Součet 6640,53</t>
  </si>
  <si>
    <t>181311103</t>
  </si>
  <si>
    <t>Rozprostření ornice tl vrstvy do 200 mm v rovině nebo ve svahu do 1:5 ručně</t>
  </si>
  <si>
    <t>https://podminky.urs.cz/item/CS_URS_2026_01/181311103</t>
  </si>
  <si>
    <t>Záhony</t>
  </si>
  <si>
    <t>92</t>
  </si>
  <si>
    <t>181351103</t>
  </si>
  <si>
    <t>Rozprostření ornice tl vrstvy do 200 mm pl přes 100 do 500 m2 v rovině nebo ve svahu do 1:5 strojně</t>
  </si>
  <si>
    <t>https://podminky.urs.cz/item/CS_URS_2026_01/181351103</t>
  </si>
  <si>
    <t>rozprostření ornice</t>
  </si>
  <si>
    <t>-(17,910+5,770+17,850+6,160+8,580+10,920+4,610+9,520+8,040+15,450+10,140+7,440+10,300)</t>
  </si>
  <si>
    <t>93</t>
  </si>
  <si>
    <t>181411131</t>
  </si>
  <si>
    <t>Založení parkového trávníku výsevem pl do 1000 m2 v rovině a ve svahu do 1:5</t>
  </si>
  <si>
    <t>https://podminky.urs.cz/item/CS_URS_2026_01/181411131</t>
  </si>
  <si>
    <t>94</t>
  </si>
  <si>
    <t>00572410</t>
  </si>
  <si>
    <t>osivo směs travní parková</t>
  </si>
  <si>
    <t>5006,89*0,02 'Přepočtené koeficientem množství</t>
  </si>
  <si>
    <t>95</t>
  </si>
  <si>
    <t>183111114</t>
  </si>
  <si>
    <t>Hloubení jamek bez výměny půdy zeminy tř 1 až 4 obj přes 0,01 do 0,02 m3 v rovině a svahu do 1:5</t>
  </si>
  <si>
    <t>https://podminky.urs.cz/item/CS_URS_2026_01/183111114</t>
  </si>
  <si>
    <t>Poznámka k položce:_x000D_
vč. vyříznutí otvoru v plachetce</t>
  </si>
  <si>
    <t>Výsadba rostlin - trvalek - v kontejnerech</t>
  </si>
  <si>
    <t>360</t>
  </si>
  <si>
    <t>Mezisoučet 360,0</t>
  </si>
  <si>
    <t>96</t>
  </si>
  <si>
    <t>183211322</t>
  </si>
  <si>
    <t>Výsadba květin krytokořenných průměru kontejneru přes 80 do 120 mm</t>
  </si>
  <si>
    <t>https://podminky.urs.cz/item/CS_URS_2026_01/183211322</t>
  </si>
  <si>
    <t>JamkyProTrvalky (1)</t>
  </si>
  <si>
    <t>97</t>
  </si>
  <si>
    <t>026-3.02</t>
  </si>
  <si>
    <t>Calamagrostis x acutiflora Karl Foester</t>
  </si>
  <si>
    <t>98</t>
  </si>
  <si>
    <t>026-3.03</t>
  </si>
  <si>
    <t>Stipa tenuissima Ponytails</t>
  </si>
  <si>
    <t>99</t>
  </si>
  <si>
    <t>026-3.04</t>
  </si>
  <si>
    <t>Aster dumosus Kristina</t>
  </si>
  <si>
    <t>100</t>
  </si>
  <si>
    <t>026-3.05</t>
  </si>
  <si>
    <t>Begenia cordifolia Rotblum</t>
  </si>
  <si>
    <t>101</t>
  </si>
  <si>
    <t>026-3.06</t>
  </si>
  <si>
    <t>Coreopsis verticillata Zagreb</t>
  </si>
  <si>
    <t>102</t>
  </si>
  <si>
    <t>026-3.07</t>
  </si>
  <si>
    <t>Echinacea purpurea Alba</t>
  </si>
  <si>
    <t>103</t>
  </si>
  <si>
    <t>026-3.08</t>
  </si>
  <si>
    <t>Hemerocallis Corky</t>
  </si>
  <si>
    <t>104</t>
  </si>
  <si>
    <t>026-3.09</t>
  </si>
  <si>
    <t>Linum flavum Compactum</t>
  </si>
  <si>
    <t>105</t>
  </si>
  <si>
    <t>026-3.10</t>
  </si>
  <si>
    <t>Oenothera missouriensis</t>
  </si>
  <si>
    <t>106</t>
  </si>
  <si>
    <t>026-3.11</t>
  </si>
  <si>
    <t>Sedum telephium Herbstfreude</t>
  </si>
  <si>
    <t>107</t>
  </si>
  <si>
    <t>026-3.12</t>
  </si>
  <si>
    <t>Sedum kamtschaticum</t>
  </si>
  <si>
    <t>108</t>
  </si>
  <si>
    <t>026-3.13</t>
  </si>
  <si>
    <t>Sedum album Corale</t>
  </si>
  <si>
    <t>109</t>
  </si>
  <si>
    <t>183402121</t>
  </si>
  <si>
    <t>Rozrušení půdy souvislé pl přes 100 do 500 m2 hl přes 50 do 150 mm v rovině a svahu do 1:5</t>
  </si>
  <si>
    <t>https://podminky.urs.cz/item/CS_URS_2026_01/183402121</t>
  </si>
  <si>
    <t>OrniceCelkem (1)</t>
  </si>
  <si>
    <t>110</t>
  </si>
  <si>
    <t>183403114</t>
  </si>
  <si>
    <t>Obdělání půdy kultivátorováním v rovině a svahu do 1:5</t>
  </si>
  <si>
    <t>https://podminky.urs.cz/item/CS_URS_2026_01/183403114</t>
  </si>
  <si>
    <t>111</t>
  </si>
  <si>
    <t>183552413</t>
  </si>
  <si>
    <t>Hnojení tekutými hnojivy bez zapravení do půdy v množství do 2 t/ha ploch do 5 ha sklonu do 5°</t>
  </si>
  <si>
    <t>ha</t>
  </si>
  <si>
    <t>https://podminky.urs.cz/item/CS_URS_2026_01/183552413</t>
  </si>
  <si>
    <t>6640,53*0,0001 'Přepočtené koeficientem množství</t>
  </si>
  <si>
    <t>112</t>
  </si>
  <si>
    <t>183553813</t>
  </si>
  <si>
    <t>Sečení a rozřezání směsek pro zelené hnojení ploch do 5 ha sklonu do 5°</t>
  </si>
  <si>
    <t>https://podminky.urs.cz/item/CS_URS_2026_01/183553813</t>
  </si>
  <si>
    <t>Sečení trávníku 4x ročně</t>
  </si>
  <si>
    <t>OrniceCelkem (1)* 4</t>
  </si>
  <si>
    <t>26562,12*0,0001 'Přepočtené koeficientem množství</t>
  </si>
  <si>
    <t>113</t>
  </si>
  <si>
    <t>184808324</t>
  </si>
  <si>
    <t>Hnojení ostatních dřevin strojenými hnojivy 0,5 kg k jedné sazenici</t>
  </si>
  <si>
    <t>https://podminky.urs.cz/item/CS_URS_2026_01/184808324</t>
  </si>
  <si>
    <t>114</t>
  </si>
  <si>
    <t>10321310-R</t>
  </si>
  <si>
    <t>hnojivo vegetačních střech s dlouhodobým účinkem 10 g/rostlina</t>
  </si>
  <si>
    <t>360*0,01 'Přepočtené koeficientem množství</t>
  </si>
  <si>
    <t>115</t>
  </si>
  <si>
    <t>184817111</t>
  </si>
  <si>
    <t>Řez trvalek ve vegetačním období v rovině nebo ve svahu do 1:5 jarní řez</t>
  </si>
  <si>
    <t>https://podminky.urs.cz/item/CS_URS_2026_01/184817111</t>
  </si>
  <si>
    <t>116</t>
  </si>
  <si>
    <t>184853511</t>
  </si>
  <si>
    <t>Chemické odplevelení před založením kultury nad 20 m2 postřikem na široko v rovině a svahu do 1:5 strojně</t>
  </si>
  <si>
    <t>https://podminky.urs.cz/item/CS_URS_2026_01/184853511</t>
  </si>
  <si>
    <t>ZALOŽENÍ TRÁVNÍKU</t>
  </si>
  <si>
    <t>3333</t>
  </si>
  <si>
    <t>Mezisoučet 3333,0</t>
  </si>
  <si>
    <t>ZALOŽENÍ ZÁHONŮ</t>
  </si>
  <si>
    <t>Mezisoučet 79,0</t>
  </si>
  <si>
    <t>Součet 3412,0</t>
  </si>
  <si>
    <t>117</t>
  </si>
  <si>
    <t>184911161</t>
  </si>
  <si>
    <t>Mulčování záhonů kačírkem tl vrstvy přes 0,05 do 0,1 m v rovině a svahu do 1:5</t>
  </si>
  <si>
    <t>https://podminky.urs.cz/item/CS_URS_2026_01/184911161</t>
  </si>
  <si>
    <t>ZáhonyPlocha (1)</t>
  </si>
  <si>
    <t>118</t>
  </si>
  <si>
    <t>58343930</t>
  </si>
  <si>
    <t>kamenivo drcené hrubé frakce 16/32</t>
  </si>
  <si>
    <t>79*0,27 'Přepočtené koeficientem množství</t>
  </si>
  <si>
    <t>119</t>
  </si>
  <si>
    <t>184911311</t>
  </si>
  <si>
    <t>Položení mulčovací textilie v rovině a svahu do 1:5</t>
  </si>
  <si>
    <t>https://podminky.urs.cz/item/CS_URS_2026_01/184911311</t>
  </si>
  <si>
    <t>120</t>
  </si>
  <si>
    <t>69311012</t>
  </si>
  <si>
    <t>geotextilie tkaná PES 150S/50kN/m</t>
  </si>
  <si>
    <t>79*1,2 'Přepočtené koeficientem množství</t>
  </si>
  <si>
    <t>121</t>
  </si>
  <si>
    <t>185802113</t>
  </si>
  <si>
    <t>Hnojení půdy umělým hnojivem na široko v rovině a svahu do 1:5</t>
  </si>
  <si>
    <t>https://podminky.urs.cz/item/CS_URS_2026_01/185802113</t>
  </si>
  <si>
    <t>HnojivoNPK (1)</t>
  </si>
  <si>
    <t>HnojivoLEDEK (1)</t>
  </si>
  <si>
    <t>Součet 83,325</t>
  </si>
  <si>
    <t>83,325*0,001 'Přepočtené koeficientem množství</t>
  </si>
  <si>
    <t>122</t>
  </si>
  <si>
    <t>Hnojení umělým hnojivem na široko 20 g/m2 NPK</t>
  </si>
  <si>
    <t>0,02 * TrávníkPlocha (1)</t>
  </si>
  <si>
    <t>Součet 66,66</t>
  </si>
  <si>
    <t>123</t>
  </si>
  <si>
    <t>25111111</t>
  </si>
  <si>
    <t>ledek amonný s vápencem</t>
  </si>
  <si>
    <t>Hnojení umělým hnojivem na šíroko 5 g/m2 ledek amonný</t>
  </si>
  <si>
    <t>0,005 * TrávníkPlocha (1)</t>
  </si>
  <si>
    <t>Součet 16,665</t>
  </si>
  <si>
    <t>124</t>
  </si>
  <si>
    <t>185803111</t>
  </si>
  <si>
    <t>Ošetření trávníku shrabáním v rovině a svahu do 1:5</t>
  </si>
  <si>
    <t>https://podminky.urs.cz/item/CS_URS_2026_01/185803111</t>
  </si>
  <si>
    <t>125</t>
  </si>
  <si>
    <t>185804211</t>
  </si>
  <si>
    <t>Vypletí záhonu květin s naložením a odvozem odpadu do 20 km v rovině a svahu do 1:5</t>
  </si>
  <si>
    <t>https://podminky.urs.cz/item/CS_URS_2026_01/185804211</t>
  </si>
  <si>
    <t>Jarní seřírnutí trav a odstranění suchlýh částí trvalek</t>
  </si>
  <si>
    <t>DobaPéče (1) * VV0003 (2)</t>
  </si>
  <si>
    <t>Součet 8168,2</t>
  </si>
  <si>
    <t>126</t>
  </si>
  <si>
    <t>185804312</t>
  </si>
  <si>
    <t>Zalití rostlin vodou plocha přes 20 m2</t>
  </si>
  <si>
    <t>https://podminky.urs.cz/item/CS_URS_2026_01/185804312</t>
  </si>
  <si>
    <t>Zálivka trávníku vodou (20 l/m2, opakovat 4 x)</t>
  </si>
  <si>
    <t>VV0002 (3) * 0,02 * 4</t>
  </si>
  <si>
    <t>VV0003 (2) * 0,02 * 3 " navíc zálivka rostlin</t>
  </si>
  <si>
    <t>PočetStromu (1) * 0,08 * 6 " Zálivka rostlin jednotlivě do 20 m2 - 80 l/ks, opakovat 6 x</t>
  </si>
  <si>
    <t>Mezisoučet 542,249</t>
  </si>
  <si>
    <t>Součet 542,249</t>
  </si>
  <si>
    <t>127</t>
  </si>
  <si>
    <t>185804412-R</t>
  </si>
  <si>
    <t>Zřízení ochrany rostlin svázáním</t>
  </si>
  <si>
    <t>128</t>
  </si>
  <si>
    <t>185804422-R</t>
  </si>
  <si>
    <t>Odstranění ochrany rostlin svázáním</t>
  </si>
  <si>
    <t>129</t>
  </si>
  <si>
    <t>185804511</t>
  </si>
  <si>
    <t>Odplevelení záhonu květin v rovině a svahu do 1:5</t>
  </si>
  <si>
    <t>https://podminky.urs.cz/item/CS_URS_2026_01/185804511</t>
  </si>
  <si>
    <t>130</t>
  </si>
  <si>
    <t>185851121</t>
  </si>
  <si>
    <t>Dovoz vody pro zálivku rostlin za vzdálenost do 1000 m</t>
  </si>
  <si>
    <t>https://podminky.urs.cz/item/CS_URS_2026_01/185851121</t>
  </si>
  <si>
    <t>VodaNaZalití (1)</t>
  </si>
  <si>
    <t>SO.12-Z - Závlaha</t>
  </si>
  <si>
    <t xml:space="preserve">    8 - Trubní vedení</t>
  </si>
  <si>
    <t>Trubní vedení</t>
  </si>
  <si>
    <t>131</t>
  </si>
  <si>
    <t>871143201</t>
  </si>
  <si>
    <t>Kapková závlaha osazená pod povrchem plošně</t>
  </si>
  <si>
    <t>https://podminky.urs.cz/item/CS_URS_2026_01/871143201</t>
  </si>
  <si>
    <t>VV0001 (5)</t>
  </si>
  <si>
    <t>132</t>
  </si>
  <si>
    <t>871143211</t>
  </si>
  <si>
    <t>Regulátor tlaku kapkové závlahy průtok 3,8 - 30,4 l/min</t>
  </si>
  <si>
    <t>https://podminky.urs.cz/item/CS_URS_2026_01/871143211</t>
  </si>
  <si>
    <t>VV0001 (5) / 50</t>
  </si>
  <si>
    <t>133</t>
  </si>
  <si>
    <t>871162101</t>
  </si>
  <si>
    <t>Potrubí pro závlahy v otevřeném výkopu LDPE PE 40 SDR 11 PN6 25x2,3</t>
  </si>
  <si>
    <t>https://podminky.urs.cz/item/CS_URS_2026_01/871162101</t>
  </si>
  <si>
    <t>Rozvody závlahy</t>
  </si>
  <si>
    <t>134</t>
  </si>
  <si>
    <t>879311302</t>
  </si>
  <si>
    <t>Montáž a nastavení postřikovače rotorového elektricky ovládaného napojení 1"</t>
  </si>
  <si>
    <t>https://podminky.urs.cz/item/CS_URS_2026_01/879311302</t>
  </si>
  <si>
    <t>135</t>
  </si>
  <si>
    <t>28655709</t>
  </si>
  <si>
    <t>postřikovač rotorový s celokruhovou výsečí 360°, vstup 1" elektricky ovládaný</t>
  </si>
  <si>
    <t>SO.13 - OPLOCENÍ, MOBILIÁŘ</t>
  </si>
  <si>
    <t xml:space="preserve">    3 - Svislé a kompletní konstrukce</t>
  </si>
  <si>
    <t xml:space="preserve">    6 - Úpravy povrchů, podlahy a osazování výplní</t>
  </si>
  <si>
    <t>VRN - Vedlejší rozpočtové náklady</t>
  </si>
  <si>
    <t xml:space="preserve">    VRN1 - Průzkumné, geodetické a projektové práce</t>
  </si>
  <si>
    <t>Svislé a kompletní konstrukce</t>
  </si>
  <si>
    <t>136</t>
  </si>
  <si>
    <t>311213113</t>
  </si>
  <si>
    <t>Zdivo z nepravidelných kamenů na maltu objem jednoho kamene do 0,02 m3 š spáry přes 10 do 20 mm</t>
  </si>
  <si>
    <t>https://podminky.urs.cz/item/CS_URS_2026_01/311213113</t>
  </si>
  <si>
    <t>Nastavení historické zdi o cca 1m * 0,60 * 1,0</t>
  </si>
  <si>
    <t>137</t>
  </si>
  <si>
    <t>311213911</t>
  </si>
  <si>
    <t>Příplatek k cenám zdění zdiva z kamene na maltu za jednostranné lícování zdiva</t>
  </si>
  <si>
    <t>https://podminky.urs.cz/item/CS_URS_2026_01/311213911</t>
  </si>
  <si>
    <t>VV0002 (4)</t>
  </si>
  <si>
    <t>138</t>
  </si>
  <si>
    <t>317231626</t>
  </si>
  <si>
    <t>Zdivo klenbových pásů z cihel plných dl 290 mm pevnosti P 20 na MVC 10</t>
  </si>
  <si>
    <t>https://podminky.urs.cz/item/CS_URS_2026_01/317231626</t>
  </si>
  <si>
    <t>doplnění historických kleneb</t>
  </si>
  <si>
    <t>Úpravy povrchů, podlahy a osazování výplní</t>
  </si>
  <si>
    <t>139</t>
  </si>
  <si>
    <t>622121100</t>
  </si>
  <si>
    <t>Zatření spár vápennou u maltou vnějších stěn z cihel</t>
  </si>
  <si>
    <t>https://podminky.urs.cz/item/CS_URS_2026_01/622121100</t>
  </si>
  <si>
    <t>Nastavení historické zdi o cca 1m * 3</t>
  </si>
  <si>
    <t>140</t>
  </si>
  <si>
    <t>622131100</t>
  </si>
  <si>
    <t>Vápenný postřik vnějších stěn nanášený celoplošně ručně</t>
  </si>
  <si>
    <t>https://podminky.urs.cz/item/CS_URS_2026_01/622131100</t>
  </si>
  <si>
    <t>141</t>
  </si>
  <si>
    <t>622131121</t>
  </si>
  <si>
    <t>Penetrační nátěr vnějších stěn nanášený ručně</t>
  </si>
  <si>
    <t>https://podminky.urs.cz/item/CS_URS_2026_01/622131121</t>
  </si>
  <si>
    <t>VV0003 (3)</t>
  </si>
  <si>
    <t>142</t>
  </si>
  <si>
    <t>622311101</t>
  </si>
  <si>
    <t>Vápenná omítka hrubá jednovrstvá nezatřená vnějších stěn nanášená ručně</t>
  </si>
  <si>
    <t>https://podminky.urs.cz/item/CS_URS_2026_01/622311101</t>
  </si>
  <si>
    <t>143</t>
  </si>
  <si>
    <t>622311191</t>
  </si>
  <si>
    <t>Příplatek k vápenné omítce vnějších stěn za každých dalších 5 mm tloušťky ručně</t>
  </si>
  <si>
    <t>https://podminky.urs.cz/item/CS_URS_2026_01/622311191</t>
  </si>
  <si>
    <t>2 * VV0003 (3)</t>
  </si>
  <si>
    <t>144</t>
  </si>
  <si>
    <t>936001002.R1</t>
  </si>
  <si>
    <t>Montáž prvků městské a zahradní architektury hmotnosti přes 0,1 do 1,5 t - Betonový patník M5</t>
  </si>
  <si>
    <t>https://podminky.urs.cz/item/CS_URS_2026_01/936001002.R1</t>
  </si>
  <si>
    <t>Poznámka k položce:_x000D_
Přesná specifikace viz. PD. 
Cena je odborným odhadem, nutno poptat u dodavatele.
Cena za kompletní dodávku a montáž.</t>
  </si>
  <si>
    <t>M5 - Patník betonový, válec, v. 50 cm, pr. 30 cm</t>
  </si>
  <si>
    <t>145</t>
  </si>
  <si>
    <t>RMAT001R4</t>
  </si>
  <si>
    <t>146</t>
  </si>
  <si>
    <t>936104211</t>
  </si>
  <si>
    <t>Montáž odpadkového koše do betonové patky</t>
  </si>
  <si>
    <t>https://podminky.urs.cz/item/CS_URS_2026_01/936104211</t>
  </si>
  <si>
    <t>M6 - Odpadkový koš</t>
  </si>
  <si>
    <t>M9 - Zásobník na sáčky na psí exkrementy</t>
  </si>
  <si>
    <t>147</t>
  </si>
  <si>
    <t>RMAT001R5</t>
  </si>
  <si>
    <t>148</t>
  </si>
  <si>
    <t>RMAT001R6</t>
  </si>
  <si>
    <t>149</t>
  </si>
  <si>
    <t>936124112</t>
  </si>
  <si>
    <t>Montáž lavičky stabilní parkové se zabetonováním noh</t>
  </si>
  <si>
    <t>https://podminky.urs.cz/item/CS_URS_2026_01/936124112</t>
  </si>
  <si>
    <t>M1 - Lavička s opěradlem 1800x670x600 mm</t>
  </si>
  <si>
    <t>M2 - Lavička bez opěrky 1815x445x500 mm</t>
  </si>
  <si>
    <t>M3 - Lavička atyp</t>
  </si>
  <si>
    <t>150</t>
  </si>
  <si>
    <t>RMAT001R1</t>
  </si>
  <si>
    <t>M1 - Lavička s opěradlem</t>
  </si>
  <si>
    <t>151</t>
  </si>
  <si>
    <t>RMAT001R2</t>
  </si>
  <si>
    <t>M2 - Lavička bez opěrky</t>
  </si>
  <si>
    <t>152</t>
  </si>
  <si>
    <t>RMAT001R3</t>
  </si>
  <si>
    <t xml:space="preserve">M3 - Lavička atyp
</t>
  </si>
  <si>
    <t>153</t>
  </si>
  <si>
    <t>936174311</t>
  </si>
  <si>
    <t>Montáž stojanu na kola pro 5 kol kotevními šrouby na pevný podklad</t>
  </si>
  <si>
    <t>https://podminky.urs.cz/item/CS_URS_2026_01/936174311</t>
  </si>
  <si>
    <t>M8 - Kolostav 1240x1060x250 mm</t>
  </si>
  <si>
    <t>154</t>
  </si>
  <si>
    <t>RMAT001R7</t>
  </si>
  <si>
    <t>155</t>
  </si>
  <si>
    <t>936174311.R1</t>
  </si>
  <si>
    <t>D+M M10 - Informační skříň s LCD interaktivním panelem</t>
  </si>
  <si>
    <t>156</t>
  </si>
  <si>
    <t>936174311.R2</t>
  </si>
  <si>
    <t>D+M M11 - Infotabule atyp</t>
  </si>
  <si>
    <t>157</t>
  </si>
  <si>
    <t>936174311.R3</t>
  </si>
  <si>
    <t>D+M M13 - Socha/Vodní prvek</t>
  </si>
  <si>
    <t>158</t>
  </si>
  <si>
    <t>936174311.R4</t>
  </si>
  <si>
    <t>D+M M12 - Orientační systém OS, 1485x700x3200 mm</t>
  </si>
  <si>
    <t>159</t>
  </si>
  <si>
    <t>949101111</t>
  </si>
  <si>
    <t>Lešení pomocné pro objekty pozemních staveb s lešeňovou podlahou v do 1,9 m zatížení do 150 kg/m2</t>
  </si>
  <si>
    <t>https://podminky.urs.cz/item/CS_URS_2026_01/949101111</t>
  </si>
  <si>
    <t>VV0032 (1)</t>
  </si>
  <si>
    <t>160</t>
  </si>
  <si>
    <t>998018001</t>
  </si>
  <si>
    <t>Přesun hmot ruční pro budovy v do 6 m</t>
  </si>
  <si>
    <t>https://podminky.urs.cz/item/CS_URS_2026_01/998018001</t>
  </si>
  <si>
    <t>161</t>
  </si>
  <si>
    <t>998018011</t>
  </si>
  <si>
    <t>Příplatek k ručnímu přesunu hmot pro budovy za zvětšený přesun ZKD 100 m</t>
  </si>
  <si>
    <t>https://podminky.urs.cz/item/CS_URS_2026_01/998018011</t>
  </si>
  <si>
    <t>311,22011681*2 'Přepočtené koeficientem množství</t>
  </si>
  <si>
    <t>VRN</t>
  </si>
  <si>
    <t>Vedlejší rozpočtové náklady</t>
  </si>
  <si>
    <t>VRN1</t>
  </si>
  <si>
    <t>Průzkumné, geodetické a projektové práce</t>
  </si>
  <si>
    <t>162</t>
  </si>
  <si>
    <t>011303000</t>
  </si>
  <si>
    <t>Archeologická činnost bez rozlišení</t>
  </si>
  <si>
    <t>kpl</t>
  </si>
  <si>
    <t>https://podminky.urs.cz/item/CS_URS_2026_01/011303000</t>
  </si>
  <si>
    <t>Poznámka k položce:_x000D_
stratigrafický _x000D_
průzkum fragmentárních omítek.  </t>
  </si>
  <si>
    <t>SO.19 - Zařízení staveniště</t>
  </si>
  <si>
    <t xml:space="preserve">    VRN3 - Zařízení staveniště</t>
  </si>
  <si>
    <t xml:space="preserve">    VRN4 - Inženýrská činnost</t>
  </si>
  <si>
    <t>VRN3</t>
  </si>
  <si>
    <t>163</t>
  </si>
  <si>
    <t>032103000</t>
  </si>
  <si>
    <t>Náklady na stavební buňky</t>
  </si>
  <si>
    <t>https://podminky.urs.cz/item/CS_URS_2026_01/032103000</t>
  </si>
  <si>
    <t>Poznámka k položce:_x000D_
"Dočasné zázemí - včetně montáže, napojení na inženýrské sítě a následné demontáže"_x000D_
včetně dopravy, nájmu (2 měsíce) a odvozu</t>
  </si>
  <si>
    <t>šatnové moduly</t>
  </si>
  <si>
    <t>1 * 2</t>
  </si>
  <si>
    <t>skladový modul</t>
  </si>
  <si>
    <t>Součet 6,0</t>
  </si>
  <si>
    <t>164</t>
  </si>
  <si>
    <t>032803000</t>
  </si>
  <si>
    <t>Ostatní vybavení staveniště</t>
  </si>
  <si>
    <t>měs</t>
  </si>
  <si>
    <t>https://podminky.urs.cz/item/CS_URS_2026_01/032803000</t>
  </si>
  <si>
    <t>Poznámka k položce:_x000D_
včetně dopravy,  nájmu a odvozu</t>
  </si>
  <si>
    <t>Mobilní chemické WC</t>
  </si>
  <si>
    <t>2 * ( 2 )</t>
  </si>
  <si>
    <t>165</t>
  </si>
  <si>
    <t>032903000</t>
  </si>
  <si>
    <t>Náklady na provoz a údržbu vybavení staveniště</t>
  </si>
  <si>
    <t>https://podminky.urs.cz/item/CS_URS_2026_01/032903000</t>
  </si>
  <si>
    <t>166</t>
  </si>
  <si>
    <t>033103000</t>
  </si>
  <si>
    <t>Připojení energií</t>
  </si>
  <si>
    <t>https://podminky.urs.cz/item/CS_URS_2026_01/033103000</t>
  </si>
  <si>
    <t>Poznámka k položce:_x000D_
napojení na inženýrské sítě a následné demontáže</t>
  </si>
  <si>
    <t>1 + 1</t>
  </si>
  <si>
    <t>167</t>
  </si>
  <si>
    <t>033203000</t>
  </si>
  <si>
    <t>Energie pro zařízení staveniště</t>
  </si>
  <si>
    <t>https://podminky.urs.cz/item/CS_URS_2026_01/033203000</t>
  </si>
  <si>
    <t>Poznámka k položce:_x000D_
včetně osazení staveništního rozvaděče</t>
  </si>
  <si>
    <t>168</t>
  </si>
  <si>
    <t>034103000</t>
  </si>
  <si>
    <t>Oplocení staveniště</t>
  </si>
  <si>
    <t>https://podminky.urs.cz/item/CS_URS_2026_01/034103000</t>
  </si>
  <si>
    <t xml:space="preserve">Poznámka k položce:_x000D_
_x000D_
</t>
  </si>
  <si>
    <t>"mobilní oplocení z modulů - betonový podstavec + ocelová kce s drátěnou výplní + konzoly a bal žiletkového drátu"</t>
  </si>
  <si>
    <t>25,31</t>
  </si>
  <si>
    <t>4,865</t>
  </si>
  <si>
    <t>Součet 30,175</t>
  </si>
  <si>
    <t>169</t>
  </si>
  <si>
    <t>034103000 B</t>
  </si>
  <si>
    <t>Oplocení staveniště - branka</t>
  </si>
  <si>
    <t xml:space="preserve">Poznámka k položce:_x000D_
"dočasná branka pro vstup do prostoru stanice BOL
- včetně montáže a demontáže"_x000D_
ocelová kce, uzamykatelná, bezpečnostní kování_x000D_
</t>
  </si>
  <si>
    <t>ocelová kce, uzamykatelná, bezpečnostní kování Š=2,5m</t>
  </si>
  <si>
    <t>170</t>
  </si>
  <si>
    <t>034103000 BR</t>
  </si>
  <si>
    <t>Oplocení staveniště - BRANKA</t>
  </si>
  <si>
    <t xml:space="preserve">Poznámka k položce:_x000D_
"dočasná vjezdová brána pro vjezd na staveniště
- včetně montáže a demontáže"_x000D_
_x000D_
ocelová kce, uzamykatelná, bezpečnostní kování_x000D_
_x000D_
</t>
  </si>
  <si>
    <t>ocelová kce, uzamykatelná, bezpečnostní kování Š=5,00m</t>
  </si>
  <si>
    <t>171</t>
  </si>
  <si>
    <t>034403000</t>
  </si>
  <si>
    <t>Osvětlení staveniště</t>
  </si>
  <si>
    <t>https://podminky.urs.cz/item/CS_URS_2026_01/034403000</t>
  </si>
  <si>
    <t>172</t>
  </si>
  <si>
    <t>039103000</t>
  </si>
  <si>
    <t>Rozebrání, bourání a odvoz zařízení staveniště</t>
  </si>
  <si>
    <t>https://podminky.urs.cz/item/CS_URS_2026_01/039103000</t>
  </si>
  <si>
    <t>173</t>
  </si>
  <si>
    <t>039203000</t>
  </si>
  <si>
    <t>Úprava terénu po zrušení zařízení staveniště</t>
  </si>
  <si>
    <t>https://podminky.urs.cz/item/CS_URS_2026_01/039203000</t>
  </si>
  <si>
    <t>VRN4</t>
  </si>
  <si>
    <t>Inženýrská činnost</t>
  </si>
  <si>
    <t>174</t>
  </si>
  <si>
    <t>045303000</t>
  </si>
  <si>
    <t>Koordinační činnost</t>
  </si>
  <si>
    <t>https://podminky.urs.cz/item/CS_URS_2026_01/045303000</t>
  </si>
  <si>
    <t>SO.21 - NN ROZVODY</t>
  </si>
  <si>
    <t xml:space="preserve">    741 - Elektroinstalace - silnoproud</t>
  </si>
  <si>
    <t xml:space="preserve">    742 - Elektroinstalace - slaboproud</t>
  </si>
  <si>
    <t>M - Práce a dodávky M</t>
  </si>
  <si>
    <t xml:space="preserve">    46-M - Zemní práce při extr.mont.pracích</t>
  </si>
  <si>
    <t>175</t>
  </si>
  <si>
    <t>800A4002</t>
  </si>
  <si>
    <t>Přípojka elektro v zemi, kabel CYKY 4x16 mm2</t>
  </si>
  <si>
    <t>ÚRS RYRO 2026 01</t>
  </si>
  <si>
    <t>741</t>
  </si>
  <si>
    <t>Elektroinstalace - silnoproud</t>
  </si>
  <si>
    <t>176</t>
  </si>
  <si>
    <t>741110327</t>
  </si>
  <si>
    <t>Montáž trubky ochranné do krabic plastové ohebné D přes 40 do 90 mm uložené volně</t>
  </si>
  <si>
    <t>https://podminky.urs.cz/item/CS_URS_2026_02/741110327</t>
  </si>
  <si>
    <t>Hlavní areálový rozvod NN</t>
  </si>
  <si>
    <t>713</t>
  </si>
  <si>
    <t>177</t>
  </si>
  <si>
    <t>34571351</t>
  </si>
  <si>
    <t>trubka elektroinstalační ohebná dvouplášťová korugovaná HDPE (chránička) D 40/50mm</t>
  </si>
  <si>
    <t>713*1,05 'Přepočtené koeficientem množství</t>
  </si>
  <si>
    <t>178</t>
  </si>
  <si>
    <t>741122144</t>
  </si>
  <si>
    <t>Montáž kabel Cu plný kulatý žíla 5x10 mm2 zatažený v trubkách (např. CYKY, CYKFY)</t>
  </si>
  <si>
    <t>https://podminky.urs.cz/item/CS_URS_2026_02/741122144</t>
  </si>
  <si>
    <t>179</t>
  </si>
  <si>
    <t>PKB.711040</t>
  </si>
  <si>
    <t>CYKY-J 5x10 RE</t>
  </si>
  <si>
    <t>km</t>
  </si>
  <si>
    <t>0,713*1,2 'Přepočtené koeficientem množství</t>
  </si>
  <si>
    <t>180</t>
  </si>
  <si>
    <t>998741101</t>
  </si>
  <si>
    <t>Přesun hmot tonážní pro silnoproud v objektech v do 6 m</t>
  </si>
  <si>
    <t>https://podminky.urs.cz/item/CS_URS_2026_02/998741101</t>
  </si>
  <si>
    <t>742</t>
  </si>
  <si>
    <t>Elektroinstalace - slaboproud</t>
  </si>
  <si>
    <t>181</t>
  </si>
  <si>
    <t>742124009</t>
  </si>
  <si>
    <t>Montáž kabelů datových FTP, UTP, STP pro vnější rozvody do trubky</t>
  </si>
  <si>
    <t>https://podminky.urs.cz/item/CS_URS_2026_02/742124009</t>
  </si>
  <si>
    <t>182</t>
  </si>
  <si>
    <t>34121267</t>
  </si>
  <si>
    <t>kabel datový venkovní celkově stíněný Al fólií jádro Cu plné plášť PE (F/UTP) kategorie 6</t>
  </si>
  <si>
    <t>Poznámka k položce:_x000D_
CAT6A F/UTP</t>
  </si>
  <si>
    <t>713*1,2 'Přepočtené koeficientem množství</t>
  </si>
  <si>
    <t>183</t>
  </si>
  <si>
    <t>998742101</t>
  </si>
  <si>
    <t>Přesun hmot tonážní pro slaboproud v objektech v do 6 m</t>
  </si>
  <si>
    <t>https://podminky.urs.cz/item/CS_URS_2026_02/998742101</t>
  </si>
  <si>
    <t>Práce a dodávky M</t>
  </si>
  <si>
    <t>46-M</t>
  </si>
  <si>
    <t>Zemní práce při extr.mont.pracích</t>
  </si>
  <si>
    <t>184</t>
  </si>
  <si>
    <t>460171142</t>
  </si>
  <si>
    <t>Hloubení kabelových nezapažených rýh strojně š 35 cm hl 50 cm v hornině tř I skupiny 3</t>
  </si>
  <si>
    <t>https://podminky.urs.cz/item/CS_URS_2026_02/460171142</t>
  </si>
  <si>
    <t>Hlavní areálový rozvod NN - trasa mimo VO</t>
  </si>
  <si>
    <t>185</t>
  </si>
  <si>
    <t>460321111</t>
  </si>
  <si>
    <t>Vodorovné přemístění horniny jakékoliv třídy stavebním kolečkem při elektromontážích do 10 m</t>
  </si>
  <si>
    <t>https://podminky.urs.cz/item/CS_URS_2026_02/460321111</t>
  </si>
  <si>
    <t>Hlavní areálový rozvod NN - trasa mimo VO, hl. 300 mm, zemina pro zpětný zásyp</t>
  </si>
  <si>
    <t>80*0,35*0,3</t>
  </si>
  <si>
    <t>186</t>
  </si>
  <si>
    <t>460341112</t>
  </si>
  <si>
    <t>Vodorovné přemístění horniny jakékoliv třídy dopravními prostředky při elektromontážích přes 50 do 500 m</t>
  </si>
  <si>
    <t>https://podminky.urs.cz/item/CS_URS_2026_02/460341112</t>
  </si>
  <si>
    <t>Hlavní areálový rozvod NN - trasa mimo VO, hl. 200 mm</t>
  </si>
  <si>
    <t>80*0,35*0,2</t>
  </si>
  <si>
    <t>187</t>
  </si>
  <si>
    <t>460451132</t>
  </si>
  <si>
    <t>Zásyp kabelových rýh strojně se zhutněním š 35 cm hl 30 cm z horniny tř I skupiny 3</t>
  </si>
  <si>
    <t>https://podminky.urs.cz/item/CS_URS_2026_02/460451132</t>
  </si>
  <si>
    <t>188</t>
  </si>
  <si>
    <t>460661111</t>
  </si>
  <si>
    <t>Kabelové lože z písku pro kabely nn bez zakrytí š lože do 35 cm</t>
  </si>
  <si>
    <t>https://podminky.urs.cz/item/CS_URS_2026_02/460661111</t>
  </si>
  <si>
    <t>189</t>
  </si>
  <si>
    <t>460671114</t>
  </si>
  <si>
    <t>Výstražná fólie pro krytí kabelů šířky přes 35 do 40 cm</t>
  </si>
  <si>
    <t>https://podminky.urs.cz/item/CS_URS_2026_02/460671114</t>
  </si>
  <si>
    <t>SO.22 - Kanalizační přípojka</t>
  </si>
  <si>
    <t xml:space="preserve">    4 - Vodorovné konstrukce</t>
  </si>
  <si>
    <t xml:space="preserve">    8 - Vedení trubní dálková a přípojná</t>
  </si>
  <si>
    <t xml:space="preserve">    721 - Zdravotechnika - vnitřní kanalizace</t>
  </si>
  <si>
    <t xml:space="preserve">    722 - Zdravotechnika - vnitřní vodovod</t>
  </si>
  <si>
    <t>190</t>
  </si>
  <si>
    <t>132251102</t>
  </si>
  <si>
    <t>Hloubení rýh nezapažených š do 800 mm v hornině třídy těžitelnosti I skupiny 3 objem do 50 m3 strojně</t>
  </si>
  <si>
    <t>https://podminky.urs.cz/item/CS_URS_2026_01/132251102</t>
  </si>
  <si>
    <t>Kanalizační přípojka, š. 0,8 m, pr. hl. 1,5 m</t>
  </si>
  <si>
    <t>(95,58+3,38)*1,5*0,8</t>
  </si>
  <si>
    <t>Čerpací jímka, pr. 1,1 m, hl. 2,1 m + 0,1 m podkladní betonová deska</t>
  </si>
  <si>
    <t>1,6*1,6*2,2</t>
  </si>
  <si>
    <t>191</t>
  </si>
  <si>
    <t>161151103</t>
  </si>
  <si>
    <t>Svislé přemístění výkopku z horniny třídy těžitelnosti I skupiny 1 až 3 hl výkopu přes 4 do 8 m</t>
  </si>
  <si>
    <t>https://podminky.urs.cz/item/CS_URS_2026_01/161151103</t>
  </si>
  <si>
    <t>192</t>
  </si>
  <si>
    <t>162251102</t>
  </si>
  <si>
    <t>Vodorovné přemístění přes 20 do 50 m výkopku/sypaniny z horniny třídy těžitelnosti I skupiny 1 až 3</t>
  </si>
  <si>
    <t>https://podminky.urs.cz/item/CS_URS_2026_01/162251102</t>
  </si>
  <si>
    <t>Poznámka k položce:_x000D_
Nepředpokládá se další přesun přebytečné zeminy.</t>
  </si>
  <si>
    <t>Zemina pro zpětné zásypy z původních výkopů</t>
  </si>
  <si>
    <t>83,126</t>
  </si>
  <si>
    <t>193</t>
  </si>
  <si>
    <t>Nakládání výkopku z hornin třídy těžitelnosti I skupiny 1 až 3 do 100 m3</t>
  </si>
  <si>
    <t>https://podminky.urs.cz/item/CS_URS_2026_01/167151101</t>
  </si>
  <si>
    <t>Kanalizační přípojka, š. 0,8 m, pr. hl. 1,5 m - odečet podsypu - 0,1 m, odečet obsypu - 0,35 m - pr. hl. 1,05 m</t>
  </si>
  <si>
    <t>(95,58+3,38)*1,05*0,8</t>
  </si>
  <si>
    <t>194</t>
  </si>
  <si>
    <t>https://podminky.urs.cz/item/CS_URS_2026_01/171251201</t>
  </si>
  <si>
    <t>195</t>
  </si>
  <si>
    <t>Zásyp jam, šachet rýh nebo kolem objektů sypaninou se zhutněním</t>
  </si>
  <si>
    <t>https://podminky.urs.cz/item/CS_URS_2026_01/174151101</t>
  </si>
  <si>
    <t>Poznámka k položce:_x000D_
Zpětné zásypy - původní zeminou.</t>
  </si>
  <si>
    <t>196</t>
  </si>
  <si>
    <t>174251109</t>
  </si>
  <si>
    <t>Příplatek k ceně za prohození sypaniny strojně</t>
  </si>
  <si>
    <t>https://podminky.urs.cz/item/CS_URS_2026_01/174251109</t>
  </si>
  <si>
    <t>197</t>
  </si>
  <si>
    <t>175151101</t>
  </si>
  <si>
    <t>Obsypání potrubí strojně sypaninou bez prohození, uloženou do 3 m</t>
  </si>
  <si>
    <t>https://podminky.urs.cz/item/CS_URS_2026_01/175151101</t>
  </si>
  <si>
    <t>Kanalizační přípojka, š. 0,8 m, tl. 0,350 m</t>
  </si>
  <si>
    <t>(95,58+3,38)*0,8*0,35</t>
  </si>
  <si>
    <t>Čerpací jímka, pr. 1,1 m, hl. 2,1 m + 0,1 m betonová deska</t>
  </si>
  <si>
    <t>1,6*1,6*2,1-3,14*0,55*0,55*2,1</t>
  </si>
  <si>
    <t>198</t>
  </si>
  <si>
    <t>31,09*2 'Přepočtené koeficientem množství</t>
  </si>
  <si>
    <t>199</t>
  </si>
  <si>
    <t>382413111.R1</t>
  </si>
  <si>
    <t>Čerpací jímka tlakové kanalizace</t>
  </si>
  <si>
    <t>https://podminky.urs.cz/item/CS_URS_2026_02/382413111.R1</t>
  </si>
  <si>
    <t>Poznámka k položce:_x000D_
Cena je odborným odhadem. Nutno určit přesný typ a poptat u dodavatele.</t>
  </si>
  <si>
    <t>200</t>
  </si>
  <si>
    <t>451573111</t>
  </si>
  <si>
    <t>Lože pod potrubí otevřený výkop ze štěrkopísku</t>
  </si>
  <si>
    <t>https://podminky.urs.cz/item/CS_URS_2026_01/451573111</t>
  </si>
  <si>
    <t>Kanalizační přípojka, š. 0,8 m, tl. 0,1 m</t>
  </si>
  <si>
    <t>(95,58+3,38)*0,8*0,1</t>
  </si>
  <si>
    <t>201</t>
  </si>
  <si>
    <t>452321151</t>
  </si>
  <si>
    <t>Podkladní desky ze ŽB bez zvýšených nároků na prostředí tř. C 20/25 otevřený výkop</t>
  </si>
  <si>
    <t>https://podminky.urs.cz/item/CS_URS_2026_02/452321151</t>
  </si>
  <si>
    <t>Podkladní deska pro čerpací jímku 1600x1600x100 mm</t>
  </si>
  <si>
    <t>1,6*1,6*0,1</t>
  </si>
  <si>
    <t>202</t>
  </si>
  <si>
    <t>452368211</t>
  </si>
  <si>
    <t>Výztuž podkladních desek nebo bloků nebo pražců otevřený výkop ze svařovaných sítí Kari</t>
  </si>
  <si>
    <t>https://podminky.urs.cz/item/CS_URS_2026_02/452368211</t>
  </si>
  <si>
    <t>Podkladní deska pod čerpací jímku 1600x1600x100 mm</t>
  </si>
  <si>
    <t>Předpoklad KARI 8x150x150 (5,398 kg/m2) + 15% rezerva na prořez a přesahy</t>
  </si>
  <si>
    <t>1,6*1,6*0,005398*1,15</t>
  </si>
  <si>
    <t>Vedení trubní dálková a přípojná</t>
  </si>
  <si>
    <t>203</t>
  </si>
  <si>
    <t>871214201</t>
  </si>
  <si>
    <t>Montáž kanalizačního potrubí z PE SDR11 otevřený výkop sklon do 20 % svařovaných na tupo d 50x4,6 mm</t>
  </si>
  <si>
    <t>https://podminky.urs.cz/item/CS_URS_2026_02/871214201</t>
  </si>
  <si>
    <t>Tlaková kanalizace</t>
  </si>
  <si>
    <t>95,58</t>
  </si>
  <si>
    <t>Rezerva</t>
  </si>
  <si>
    <t>204</t>
  </si>
  <si>
    <t>28613602</t>
  </si>
  <si>
    <t>potrubí kanalizační jednovrstvé PE100 RC SDR11 s ochranným pláštěm 50x4,6mm</t>
  </si>
  <si>
    <t>99,58*1,015 'Přepočtené koeficientem množství</t>
  </si>
  <si>
    <t>205</t>
  </si>
  <si>
    <t>871310310</t>
  </si>
  <si>
    <t>Montáž kanalizačního potrubí hladkého plnostěnného SN 10 z polypropylenu DN 150</t>
  </si>
  <si>
    <t>https://podminky.urs.cz/item/CS_URS_2026_02/871310310</t>
  </si>
  <si>
    <t>Gravitační kanalizace</t>
  </si>
  <si>
    <t>3,38</t>
  </si>
  <si>
    <t>206</t>
  </si>
  <si>
    <t>28614325</t>
  </si>
  <si>
    <t>trubka kanalizační PP plnostěnná jednovrstvá DN 160x3000mm SN10</t>
  </si>
  <si>
    <t>5,38*1,015 'Přepočtené koeficientem množství</t>
  </si>
  <si>
    <t>207</t>
  </si>
  <si>
    <t>899722111</t>
  </si>
  <si>
    <t>Krytí potrubí z plastů výstražnou fólií z PVC do 20 cm</t>
  </si>
  <si>
    <t>https://podminky.urs.cz/item/CS_URS_2026_01/899722111</t>
  </si>
  <si>
    <t>95,58+3,38</t>
  </si>
  <si>
    <t>208</t>
  </si>
  <si>
    <t>998011001</t>
  </si>
  <si>
    <t>Přesun hmot pro budovy zděné v do 6 m</t>
  </si>
  <si>
    <t>https://podminky.urs.cz/item/CS_URS_2026_01/998011001</t>
  </si>
  <si>
    <t>209</t>
  </si>
  <si>
    <t>998011014</t>
  </si>
  <si>
    <t>Příplatek k přesunu hmot pro budovy zděné za zvětšený přesun do 500 m</t>
  </si>
  <si>
    <t>https://podminky.urs.cz/item/CS_URS_2026_01/998011014</t>
  </si>
  <si>
    <t>721</t>
  </si>
  <si>
    <t>Zdravotechnika - vnitřní kanalizace</t>
  </si>
  <si>
    <t>210</t>
  </si>
  <si>
    <t>721290112</t>
  </si>
  <si>
    <t>Zkouška těsnosti potrubí kanalizace vodou DN 150/DN 200</t>
  </si>
  <si>
    <t>https://podminky.urs.cz/item/CS_URS_2026_02/721290112</t>
  </si>
  <si>
    <t>Gravitační kanalizace DN150</t>
  </si>
  <si>
    <t>722</t>
  </si>
  <si>
    <t>Zdravotechnika - vnitřní vodovod</t>
  </si>
  <si>
    <t>211</t>
  </si>
  <si>
    <t>722290249</t>
  </si>
  <si>
    <t>Zkouška těsnosti vodovodního potrubí plastového DN přes 40 do 90</t>
  </si>
  <si>
    <t>https://podminky.urs.cz/item/CS_URS_2026_02/722290249</t>
  </si>
  <si>
    <t>Tlaková kanalizace DN50</t>
  </si>
  <si>
    <t>212</t>
  </si>
  <si>
    <t>998722101</t>
  </si>
  <si>
    <t>Přesun hmot tonážní pro vnitřní vodovod v objektech v do 6 m</t>
  </si>
  <si>
    <t>https://podminky.urs.cz/item/CS_URS_2026_01/998722101</t>
  </si>
  <si>
    <t>213</t>
  </si>
  <si>
    <t>998722193</t>
  </si>
  <si>
    <t>Příplatek k přesunu hmot tonážnímu pro vnitřní vodovod za zvětšený přesun do 500 m</t>
  </si>
  <si>
    <t>https://podminky.urs.cz/item/CS_URS_2026_01/998722193</t>
  </si>
  <si>
    <t>SO.23 - DEŠŤOVÉ KANALIZACE A PŘÍPOJKY, AKUMULACE DEŠŤOVÝCH VOD, VSAK, ZÁVLAHA </t>
  </si>
  <si>
    <t>214</t>
  </si>
  <si>
    <t>871370320</t>
  </si>
  <si>
    <t>Montáž kanalizačního potrubí hladkého plnostěnného SN 12 z polypropylenu DN 300</t>
  </si>
  <si>
    <t>https://podminky.urs.cz/item/CS_URS_2026_01/871370320</t>
  </si>
  <si>
    <t>VĚTEV VÝCHODNÍ PVC D300 – 18 m</t>
  </si>
  <si>
    <t>VĚTEV ZÁPADNÍ, PVC D300 ‐ 11 m</t>
  </si>
  <si>
    <t>Součet 29,0</t>
  </si>
  <si>
    <t>215</t>
  </si>
  <si>
    <t>28617040</t>
  </si>
  <si>
    <t>trubka kanalizační PP plnostěnná třívrstvá DN 300x6000mm SN12</t>
  </si>
  <si>
    <t>29*1,015 'Přepočtené koeficientem množství</t>
  </si>
  <si>
    <t>216</t>
  </si>
  <si>
    <t>894412411</t>
  </si>
  <si>
    <t>Osazení betonových nebo železobetonových dílců pro šachty skruží přechodových</t>
  </si>
  <si>
    <t>https://podminky.urs.cz/item/CS_URS_2026_01/894412411</t>
  </si>
  <si>
    <t>217</t>
  </si>
  <si>
    <t>592TBM-Q</t>
  </si>
  <si>
    <t>VÝTOKOVÉ ČELO</t>
  </si>
  <si>
    <t>218</t>
  </si>
  <si>
    <t>998276101</t>
  </si>
  <si>
    <t>Přesun hmot pro trubní vedení z trub z plastických hmot otevřený výkop</t>
  </si>
  <si>
    <t>https://podminky.urs.cz/item/CS_URS_2026_01/998276101</t>
  </si>
  <si>
    <t>219</t>
  </si>
  <si>
    <t>998276124</t>
  </si>
  <si>
    <t>Příplatek k přesunu hmot pro trubní vedení z trub z plastických hmot za zvětšený přesun do 500 m</t>
  </si>
  <si>
    <t>https://podminky.urs.cz/item/CS_URS_2026_01/998276124</t>
  </si>
  <si>
    <t>SO.24 - Vodovodní přípojka</t>
  </si>
  <si>
    <t>220</t>
  </si>
  <si>
    <t>Vodovodní přípojka, š. 0,8 m, pr. hl. 1,4 m</t>
  </si>
  <si>
    <t>42,6*1,4*0,8</t>
  </si>
  <si>
    <t>Vodoměrná šachta, pr. 1 m, hl. 1,5 m + 0,1 m podkladní betonová deska</t>
  </si>
  <si>
    <t>1,5*1,5*1,6</t>
  </si>
  <si>
    <t>221</t>
  </si>
  <si>
    <t>222</t>
  </si>
  <si>
    <t>(42,6-10,578)*0,8*0,968</t>
  </si>
  <si>
    <t>223</t>
  </si>
  <si>
    <t>224</t>
  </si>
  <si>
    <t>225</t>
  </si>
  <si>
    <t>Poznámka k položce:_x000D_
Zpětné zásypy mimo komunikaci - původní zeminou.
Zpětné zásypy pod komunikací - dovezenou zhutnitelnou zeminou/recyklátem.</t>
  </si>
  <si>
    <t>Vodovodní přípojka, š. 0,8 m, pr. hl. 1,4 m - odečet podsypu - 0,1 m, odečet obsypu - 0,332 m - pr. hl. 0,968 m</t>
  </si>
  <si>
    <t>42,6*0,968*0,8</t>
  </si>
  <si>
    <t>226</t>
  </si>
  <si>
    <t>10364100</t>
  </si>
  <si>
    <t>zemina pro terénní úpravy - tříděná</t>
  </si>
  <si>
    <t>Vodovodní přípojka, š. 0,8 m, pr. hl. 1,4 m - odečet podsypu - 0,1 m, odečet obsypu - 0,332 m - pr. hl. 0,968 m - pod komunikací</t>
  </si>
  <si>
    <t>10,578*0,8*0,968</t>
  </si>
  <si>
    <t>8,192*1,8 'Přepočtené koeficientem množství</t>
  </si>
  <si>
    <t>227</t>
  </si>
  <si>
    <t>228</t>
  </si>
  <si>
    <t>Vodovodní přípojka, š. 0,8 m, tl. 0,332 m</t>
  </si>
  <si>
    <t>42,6*0,8*0,332</t>
  </si>
  <si>
    <t>Vodoměrná šachta, pr. 1 m, hl. 1,5 m + 0,1 m betonová deska</t>
  </si>
  <si>
    <t>1,5*1,5*1,6-3,14*0,5*0,5*1,5</t>
  </si>
  <si>
    <t>229</t>
  </si>
  <si>
    <t>13,738*2 'Přepočtené koeficientem množství</t>
  </si>
  <si>
    <t>230</t>
  </si>
  <si>
    <t>Vodovodní přípojka, š. 0,8 m, tl. 0,1 m</t>
  </si>
  <si>
    <t>42,6*0,8*0,1</t>
  </si>
  <si>
    <t>231</t>
  </si>
  <si>
    <t>871161141</t>
  </si>
  <si>
    <t>Montáž potrubí z PE100 RC SDR 11 otevřený výkop svařovaných na tupo d 32 x 3,0 mm</t>
  </si>
  <si>
    <t>https://podminky.urs.cz/item/CS_URS_2026_01/871161141</t>
  </si>
  <si>
    <t>42,6</t>
  </si>
  <si>
    <t>232</t>
  </si>
  <si>
    <t>28613524</t>
  </si>
  <si>
    <t>potrubí vodovodní třívrstvé PE100 RC SDR11 32x3,0mm</t>
  </si>
  <si>
    <t>Poznámka k položce:_x000D_
Potrubí nebylo přesněji specifikováno. V případě odlišnosti typu potrubí bude položka adekvátně upravena.</t>
  </si>
  <si>
    <t>42,6*1,015 'Přepočtené koeficientem množství</t>
  </si>
  <si>
    <t>233</t>
  </si>
  <si>
    <t>877161218.R1</t>
  </si>
  <si>
    <t>Montáž kohoutů na vodovodním potrubí z PE trub d 32</t>
  </si>
  <si>
    <t>https://podminky.urs.cz/item/CS_URS_2026_01/877161218.R1</t>
  </si>
  <si>
    <t>234</t>
  </si>
  <si>
    <t>RMAT008</t>
  </si>
  <si>
    <t>Uzavírací kohout D 32</t>
  </si>
  <si>
    <t>Poznámka k položce:_x000D_
Uzavírací armatura nebyla přesně určena. Její cena se může lišit v závislosti na jejím výběru.</t>
  </si>
  <si>
    <t>235</t>
  </si>
  <si>
    <t>893811152</t>
  </si>
  <si>
    <t>Osazení vodoměrné šachty kruhové z PP samonosné pro běžné zatížení D do 1,0 m hl přes 1,2 do 1,5 m</t>
  </si>
  <si>
    <t>https://podminky.urs.cz/item/CS_URS_2026_01/893811152</t>
  </si>
  <si>
    <t>236</t>
  </si>
  <si>
    <t>56230583</t>
  </si>
  <si>
    <t>šachta plastová vodoměrná samonosná kruhová 1,0/1,5m</t>
  </si>
  <si>
    <t>237</t>
  </si>
  <si>
    <t>899102112</t>
  </si>
  <si>
    <t>Osazení poklopů litinových, ocelových nebo železobetonových včetně rámů pro třídu zatížení A15, A50</t>
  </si>
  <si>
    <t>https://podminky.urs.cz/item/CS_URS_2026_01/899102112</t>
  </si>
  <si>
    <t>238</t>
  </si>
  <si>
    <t>28661932</t>
  </si>
  <si>
    <t>poklop šachtový litinový DN 600 pro třídu zatížení A15</t>
  </si>
  <si>
    <t>239</t>
  </si>
  <si>
    <t>240</t>
  </si>
  <si>
    <t>241</t>
  </si>
  <si>
    <t>242</t>
  </si>
  <si>
    <t>722262213</t>
  </si>
  <si>
    <t>Vodoměr závitový jednovtokový suchoběžný do 40°C G 3/4"x 130 mm Qn 1,5 m3/h horizontální</t>
  </si>
  <si>
    <t>https://podminky.urs.cz/item/CS_URS_2026_01/722262213</t>
  </si>
  <si>
    <t>243</t>
  </si>
  <si>
    <t>722270103</t>
  </si>
  <si>
    <t>Sestava vodoměrová závitová G 5/4"</t>
  </si>
  <si>
    <t>soubor</t>
  </si>
  <si>
    <t>https://podminky.urs.cz/item/CS_URS_2026_01/722270103</t>
  </si>
  <si>
    <t>244</t>
  </si>
  <si>
    <t>722290234</t>
  </si>
  <si>
    <t>Proplach a dezinfekce vodovodního potrubí DN do 80</t>
  </si>
  <si>
    <t>https://podminky.urs.cz/item/CS_URS_2026_01/722290234</t>
  </si>
  <si>
    <t>245</t>
  </si>
  <si>
    <t>722290246</t>
  </si>
  <si>
    <t>Zkouška těsnosti vodovodního potrubí plastového DN do 40</t>
  </si>
  <si>
    <t>https://podminky.urs.cz/item/CS_URS_2026_01/722290246</t>
  </si>
  <si>
    <t>246</t>
  </si>
  <si>
    <t>247</t>
  </si>
  <si>
    <t>SO.25 - Veřejné osvětlení</t>
  </si>
  <si>
    <t xml:space="preserve">    21-M - Elektromontáže</t>
  </si>
  <si>
    <t>248</t>
  </si>
  <si>
    <t>741372101.R1</t>
  </si>
  <si>
    <t>Montáž svítidlo LED exteriérové vestavné podhledové bodové se zapojením vodičů</t>
  </si>
  <si>
    <t>https://podminky.urs.cz/item/CS_URS_2026_02/741372101.R1</t>
  </si>
  <si>
    <t>VO2 - Stropní svítidlo s asymetrickou distribucí světla</t>
  </si>
  <si>
    <t>249</t>
  </si>
  <si>
    <t>RMAT002</t>
  </si>
  <si>
    <t>Stropní svítidlo s asymetrickou distribucí světla - 4W LED 3000K, CRI &gt; 80, 716lm(ze svítidla),úhel pol.sv. 56º, stmívatelné, DALI, RGBW IP67, barva antracit Třída ochrany: II Krytí: IP 65 Energetická třída světelného zdroje: E</t>
  </si>
  <si>
    <t>ks</t>
  </si>
  <si>
    <t>Poznámka k položce:_x000D_
Přesná specifikace viz PD. Cena je odborným odhadem. Nutno poptat u dodavatele.</t>
  </si>
  <si>
    <t>250</t>
  </si>
  <si>
    <t>741372125</t>
  </si>
  <si>
    <t>Montáž svítidlo LED exteriérové vestavné stěnové páskové se zapojením vodičů</t>
  </si>
  <si>
    <t>https://podminky.urs.cz/item/CS_URS_2026_02/741372125</t>
  </si>
  <si>
    <t>VO5 - Svítidlo pro zabudování</t>
  </si>
  <si>
    <t>0,5*16</t>
  </si>
  <si>
    <t>251</t>
  </si>
  <si>
    <t>RMAT003</t>
  </si>
  <si>
    <t>Svítidlo pro zabudování - 10,5 LED 3000K, CRI &gt; 80, 495 lm(ze 
svítidla), stmívatelné, DALI, RGBW, IP67, barva nerez, Třída ochrany: II, Krytí: IP 65, Energetická třída světelného zdroje: E</t>
  </si>
  <si>
    <t>252</t>
  </si>
  <si>
    <t>741372127</t>
  </si>
  <si>
    <t>Montáž svítidlo LED exteriérové samostatné sloupkové se zapojením vodičů</t>
  </si>
  <si>
    <t>https://podminky.urs.cz/item/CS_URS_2026_02/741372127</t>
  </si>
  <si>
    <t>VO8 - Parkové osvětlení cest</t>
  </si>
  <si>
    <t>253</t>
  </si>
  <si>
    <t>RMAT004</t>
  </si>
  <si>
    <t>Parkové osvětlení cest - 8W LED 3000K, Ra&gt;80, min 463lm, stmívatelné, DALI, 800x100x100mm</t>
  </si>
  <si>
    <t>254</t>
  </si>
  <si>
    <t>741372131</t>
  </si>
  <si>
    <t>Montáž svítidlo LED exteriérové samostatné zemní se zapojením vodičů</t>
  </si>
  <si>
    <t>https://podminky.urs.cz/item/CS_URS_2026_02/741372131</t>
  </si>
  <si>
    <t>VO7</t>
  </si>
  <si>
    <t>255</t>
  </si>
  <si>
    <t>RMAT001</t>
  </si>
  <si>
    <t>Zemní svítidlo s asymetrickou distribucí světla - Svítidlo exteriérové zemní 9,2W, LED 3000K, Ra&gt;80, 600lm(ze svítidla),úhel pol.sv. 53º, stmívatelné, DALI, RGBW</t>
  </si>
  <si>
    <t>21-M</t>
  </si>
  <si>
    <t>Elektromontáže</t>
  </si>
  <si>
    <t>256</t>
  </si>
  <si>
    <t>210203902</t>
  </si>
  <si>
    <t>Montáž svítidel LED se zapojením vodičů průmyslových nebo venkovních na sloupek parkový</t>
  </si>
  <si>
    <t>https://podminky.urs.cz/item/CS_URS_2026_01/210203902</t>
  </si>
  <si>
    <t>257</t>
  </si>
  <si>
    <t>34774004.R1</t>
  </si>
  <si>
    <t xml:space="preserve"> Sloupové svítidlo se symetrickou světelnou 
charakteristikou - Materiál korpusu Tlakově litý hliník, Materiál optik Polymetylmetakrylát 
(PMMA), Materiál optického krytu/čoček Sklo
Stupeň krytí IP66, Mechanická odolnost IK09, Životnost 100000 h</t>
  </si>
  <si>
    <t>Poznámka k položce:_x000D_
Přesná specifikace viz PD.
Cena je odborným odhadem. Nutno poptat u dodavatele.</t>
  </si>
  <si>
    <t>VO Typ 1</t>
  </si>
  <si>
    <t>VO Typ 2</t>
  </si>
  <si>
    <t>258</t>
  </si>
  <si>
    <t>210204002</t>
  </si>
  <si>
    <t>Montáž stožárů osvětlení parkových ocelových</t>
  </si>
  <si>
    <t>https://podminky.urs.cz/item/CS_URS_2026_01/210204002</t>
  </si>
  <si>
    <t>VO - stožár - výložník 1x Svítidlo 1x</t>
  </si>
  <si>
    <t>259</t>
  </si>
  <si>
    <t>31674065.R1</t>
  </si>
  <si>
    <t>Stožár sadový pr.108/60mm,bezpaticový, jednostupňový, s redukcí pr.60mm, 5m nad zem, žárový zinek, antracitový nástřik se strukturou (RAL 7016)</t>
  </si>
  <si>
    <t>260</t>
  </si>
  <si>
    <t>210204202-R</t>
  </si>
  <si>
    <t>Elektrovýzbroj stožárů osvětlení 2 okruhy</t>
  </si>
  <si>
    <t>261</t>
  </si>
  <si>
    <t>210220001</t>
  </si>
  <si>
    <t>Montáž uzemňovacího vedení vodičů FeZn pomocí svorek na povrchu páskou do 120 mm2</t>
  </si>
  <si>
    <t>https://podminky.urs.cz/item/CS_URS_2026_01/210220001</t>
  </si>
  <si>
    <t>DélkaRýh (1)</t>
  </si>
  <si>
    <t>(PočetStožaru (1)+2) * 2,3</t>
  </si>
  <si>
    <t>262</t>
  </si>
  <si>
    <t>35441986</t>
  </si>
  <si>
    <t>svorka odbočovací a spojovací pro pásek 30x4 mm, FeZn</t>
  </si>
  <si>
    <t>263</t>
  </si>
  <si>
    <t>35442062</t>
  </si>
  <si>
    <t>pás zemnící 30x4mm FeZn</t>
  </si>
  <si>
    <t>Mezisoučet 713,535</t>
  </si>
  <si>
    <t>713,535*0,9 'Přepočtené koeficientem množství</t>
  </si>
  <si>
    <t>264</t>
  </si>
  <si>
    <t>210812035</t>
  </si>
  <si>
    <t>Montáž kabelu Cu plného nebo laněného do 1 kV žíly 4x16 mm2 (např. CYKY) bez ukončení uloženého volně nebo v liště</t>
  </si>
  <si>
    <t>https://podminky.urs.cz/item/CS_URS_2026_01/210812035</t>
  </si>
  <si>
    <t>VO</t>
  </si>
  <si>
    <t>DélkaRýh_V1 (1) + DélkaRýh_V2 (1) + DélkaRýh_V3 (1) + DélkaRýh_VO102 (1)</t>
  </si>
  <si>
    <t>(PočetStožaru (1)+2) * VýškaStožáru (1)</t>
  </si>
  <si>
    <t>265</t>
  </si>
  <si>
    <t>34111080</t>
  </si>
  <si>
    <t>kabel instalační jádro Cu plné izolace PVC plášť PVC 450/750V (CYKY) 4x16mm2</t>
  </si>
  <si>
    <t>CYKY_4x16 (1)</t>
  </si>
  <si>
    <t>Mezisoučet 813,535</t>
  </si>
  <si>
    <t>266</t>
  </si>
  <si>
    <t>460010002</t>
  </si>
  <si>
    <t>Vytyčení trasy vedení vzdušného sdělovacího nebo ovládacího podél silnice</t>
  </si>
  <si>
    <t>https://podminky.urs.cz/item/CS_URS_2026_01/460010002</t>
  </si>
  <si>
    <t>713,535*0,001 'Přepočtené koeficientem množství</t>
  </si>
  <si>
    <t>267</t>
  </si>
  <si>
    <t>460061121</t>
  </si>
  <si>
    <t>Přechodová lávka délky do 2 m včetně zábradlí přes výkop u elektromontážních prací zřízení</t>
  </si>
  <si>
    <t>https://podminky.urs.cz/item/CS_URS_2026_01/460061121</t>
  </si>
  <si>
    <t>268</t>
  </si>
  <si>
    <t>460061122</t>
  </si>
  <si>
    <t>Přechodová lávka délky do 2 m včetně zábradlí přes výkop u elektromontážních prací odstranění</t>
  </si>
  <si>
    <t>https://podminky.urs.cz/item/CS_URS_2026_01/460061122</t>
  </si>
  <si>
    <t>PočetLávek (1)</t>
  </si>
  <si>
    <t>Mezisoučet 13,0</t>
  </si>
  <si>
    <t>269</t>
  </si>
  <si>
    <t>460131113</t>
  </si>
  <si>
    <t>Hloubení nezapažených jam při elektromontážích ručně v hornině tř I skupiny 3</t>
  </si>
  <si>
    <t>https://podminky.urs.cz/item/CS_URS_2026_01/460131113</t>
  </si>
  <si>
    <t>RučníVýkop (1) * (PočetStožaru (1)+2) * 0,8 * 0,8 * 2</t>
  </si>
  <si>
    <t>270</t>
  </si>
  <si>
    <t>460141112</t>
  </si>
  <si>
    <t>Hloubení nezapažených jam při elektromontážích strojně v hornině tř I skupiny 3</t>
  </si>
  <si>
    <t>https://podminky.urs.cz/item/CS_URS_2026_01/460141112</t>
  </si>
  <si>
    <t>( 1 - RučníVýkop (1) ) * (PočetStožaru (1)+2) * 0,8 * 0,8 * 2</t>
  </si>
  <si>
    <t>271</t>
  </si>
  <si>
    <t>460161142</t>
  </si>
  <si>
    <t>Hloubení kabelových rýh ručně š 35 cm hl 50 cm v hornině tř I skupiny 3</t>
  </si>
  <si>
    <t>https://podminky.urs.cz/item/CS_URS_2026_01/460161142</t>
  </si>
  <si>
    <t>272</t>
  </si>
  <si>
    <t>https://podminky.urs.cz/item/CS_URS_2026_01/460171142</t>
  </si>
  <si>
    <t>( 1 - RučníVýkop (1) ) * DélkaRýh (1)</t>
  </si>
  <si>
    <t>Mezisoučet 642,182</t>
  </si>
  <si>
    <t>273</t>
  </si>
  <si>
    <t>https://podminky.urs.cz/item/CS_URS_2026_01/460321111</t>
  </si>
  <si>
    <t>RučníVýkop (1) * DélkaRýh (1) * ŠířkaRýhy (1) * HloubkaRýhy (1)</t>
  </si>
  <si>
    <t>Ruční Výkop 19,979</t>
  </si>
  <si>
    <t>274</t>
  </si>
  <si>
    <t>https://podminky.urs.cz/item/CS_URS_2026_01/460341112</t>
  </si>
  <si>
    <t>DélkaRýh (1) * ŠířkaRýhy (1) * HloubkaRýhy (1)</t>
  </si>
  <si>
    <t>- DélkaRýh (1) * ŠířkaRýhy (1) * 0,3</t>
  </si>
  <si>
    <t>Mezisoučet 124,869</t>
  </si>
  <si>
    <t>275</t>
  </si>
  <si>
    <t>460341113</t>
  </si>
  <si>
    <t>Vodorovné přemístění horniny jakékoliv třídy dopravními prostředky při elektromontážích přes 500 do 1000 m</t>
  </si>
  <si>
    <t>https://podminky.urs.cz/item/CS_URS_2026_01/460341113</t>
  </si>
  <si>
    <t>- ObsypPísky (1)</t>
  </si>
  <si>
    <t>Mezisoučet 74,921</t>
  </si>
  <si>
    <t>276</t>
  </si>
  <si>
    <t>460371121</t>
  </si>
  <si>
    <t>Naložení výkopku při elektromontážích strojně z hornin třídy I skupiny 1 až 3</t>
  </si>
  <si>
    <t>https://podminky.urs.cz/item/CS_URS_2026_01/460371121</t>
  </si>
  <si>
    <t>-ObsypPísky (1)</t>
  </si>
  <si>
    <t>Mezisoučet 274,711</t>
  </si>
  <si>
    <t>277</t>
  </si>
  <si>
    <t>460391123</t>
  </si>
  <si>
    <t>Zásyp jam při elektromontážích ručně se zhutněním z hornin třídy I skupiny 3</t>
  </si>
  <si>
    <t>https://podminky.urs.cz/item/CS_URS_2026_01/460391123</t>
  </si>
  <si>
    <t>JámyRučně (1)</t>
  </si>
  <si>
    <t>Mezisoučet 2,56</t>
  </si>
  <si>
    <t>278</t>
  </si>
  <si>
    <t>460411122</t>
  </si>
  <si>
    <t>Zásyp jam při elektromontážích strojně včetně zhutnění v hornině tř I skupiny 3</t>
  </si>
  <si>
    <t>https://podminky.urs.cz/item/CS_URS_2026_01/460411122</t>
  </si>
  <si>
    <t>JámyStrojně (1)</t>
  </si>
  <si>
    <t>Mezisoučet 23,04</t>
  </si>
  <si>
    <t>279</t>
  </si>
  <si>
    <t>460451122</t>
  </si>
  <si>
    <t>Zásyp kabelových rýh strojně se zhutněním š 35 cm hl 20 cm z horniny tř I skupiny 3</t>
  </si>
  <si>
    <t>https://podminky.urs.cz/item/CS_URS_2026_01/460451122</t>
  </si>
  <si>
    <t>280</t>
  </si>
  <si>
    <t>460641124-R</t>
  </si>
  <si>
    <t>Základové konstrukce stožárů VO dle vzorového základu stožáru</t>
  </si>
  <si>
    <t>PočetStožaru (1)+2</t>
  </si>
  <si>
    <t>281</t>
  </si>
  <si>
    <t>https://podminky.urs.cz/item/CS_URS_2026_01/460661111</t>
  </si>
  <si>
    <t>282</t>
  </si>
  <si>
    <t>Výstražná fólie pro krytí kabelů šířky 40 cm</t>
  </si>
  <si>
    <t>https://podminky.urs.cz/item/CS_URS_2026_01/460671114</t>
  </si>
  <si>
    <t>283</t>
  </si>
  <si>
    <t>460791213</t>
  </si>
  <si>
    <t>Montáž trubek ochranných plastových uložených volně do rýhy ohebných přes 50 do 90 mm</t>
  </si>
  <si>
    <t>https://podminky.urs.cz/item/CS_URS_2026_01/460791213</t>
  </si>
  <si>
    <t>RezervaProSvítidla (1)</t>
  </si>
  <si>
    <t>Mezisoučet 0,0</t>
  </si>
  <si>
    <t>Součet 813,535</t>
  </si>
  <si>
    <t>597</t>
  </si>
  <si>
    <t>34571354</t>
  </si>
  <si>
    <t>trubka elektroinstalační ohebná dvouplášťová korugovaná HDPE (chránička) D 75/90mm</t>
  </si>
  <si>
    <t>823,535*1,03 'Přepočtené koeficientem množství</t>
  </si>
  <si>
    <t>285</t>
  </si>
  <si>
    <t>469981111</t>
  </si>
  <si>
    <t>Přesun hmot pro pomocné stavební práce při elektromotážích</t>
  </si>
  <si>
    <t>https://podminky.urs.cz/item/CS_URS_2026_01/469981111</t>
  </si>
  <si>
    <t>SO.J - Retenční nádrž</t>
  </si>
  <si>
    <t xml:space="preserve">        11 - Zemní práce - přípravné a přidružené práce</t>
  </si>
  <si>
    <t xml:space="preserve">    997 - Přesun sutě</t>
  </si>
  <si>
    <t>286</t>
  </si>
  <si>
    <t>180501112</t>
  </si>
  <si>
    <t>Zpevnění ploch drnováním plošným ve svahu přes 1:5 do 1:2</t>
  </si>
  <si>
    <t>https://podminky.urs.cz/item/CS_URS_2026_01/180501112</t>
  </si>
  <si>
    <t>VV0011 (1)</t>
  </si>
  <si>
    <t>287</t>
  </si>
  <si>
    <t>00572474</t>
  </si>
  <si>
    <t>osivo směs travní krajinná-svahová</t>
  </si>
  <si>
    <t>7102,74*0,2 'Přepočtené koeficientem množství</t>
  </si>
  <si>
    <t>Zemní práce - přípravné a přidružené práce</t>
  </si>
  <si>
    <t>288</t>
  </si>
  <si>
    <t>115101202</t>
  </si>
  <si>
    <t>Čerpání vody na dopravní výšku do 10 m průměrný přítok přes 500 do 1 000 l/min</t>
  </si>
  <si>
    <t>hod</t>
  </si>
  <si>
    <t>https://podminky.urs.cz/item/CS_URS_2026_01/115101202</t>
  </si>
  <si>
    <t>objem 2336 ; uvažováno po dobu prací 3x naplnění</t>
  </si>
  <si>
    <t>2336 / 60 * 3</t>
  </si>
  <si>
    <t>289</t>
  </si>
  <si>
    <t>115001103</t>
  </si>
  <si>
    <t>Převedení vody potrubím DN přes 150 do 250</t>
  </si>
  <si>
    <t>https://podminky.urs.cz/item/CS_URS_2026_01/115001103</t>
  </si>
  <si>
    <t>převedení vody potrubím</t>
  </si>
  <si>
    <t>290</t>
  </si>
  <si>
    <t>122151107</t>
  </si>
  <si>
    <t>Odkopávky a prokopávky nezapažené v hornině třídy těžitelnosti I skupiny 1 a 2 objem přes 5000 m3 strojně</t>
  </si>
  <si>
    <t>https://podminky.urs.cz/item/CS_URS_2026_01/122151107</t>
  </si>
  <si>
    <t>Bilance odhadu objemu zemních prací (m3)</t>
  </si>
  <si>
    <t>Objem výkopu pod vodou</t>
  </si>
  <si>
    <t>7300 * ( 1 - poměr znehodnocené zeminy pro trvalou skládku )</t>
  </si>
  <si>
    <t>Objem výkopu objektů</t>
  </si>
  <si>
    <t>2642</t>
  </si>
  <si>
    <t>291</t>
  </si>
  <si>
    <t>127751102</t>
  </si>
  <si>
    <t>Vykopávky pod vodou v hornině třídy těžitelnosti I a II skupiny 1 až 4 tl vrstvy do 0,5 m objem do 5000 m3 strojně</t>
  </si>
  <si>
    <t>https://podminky.urs.cz/item/CS_URS_2026_01/127751102</t>
  </si>
  <si>
    <t>Objem výkopu retenční nádrž</t>
  </si>
  <si>
    <t>7300 *poměr znehodnocené zeminy pro trvalou skládku</t>
  </si>
  <si>
    <t>292</t>
  </si>
  <si>
    <t>122151407</t>
  </si>
  <si>
    <t>Vykopávky v zemníku na suchu v hornině třídy těžitelnosti I skupiny 1 a 2 objem přes 5000 m3 strojně</t>
  </si>
  <si>
    <t>https://podminky.urs.cz/item/CS_URS_2026_01/122151407</t>
  </si>
  <si>
    <t>VV0009 (1)</t>
  </si>
  <si>
    <t>293</t>
  </si>
  <si>
    <t>121103111</t>
  </si>
  <si>
    <t>Skrývka zemin schopných zúrodnění v rovině a svahu do 1:5</t>
  </si>
  <si>
    <t>https://podminky.urs.cz/item/CS_URS_2026_01/121103111</t>
  </si>
  <si>
    <t>Poznámka k položce:_x000D_
Skrývky ornice a drnů je provedena na celé zájmové ploše 122 735 m2. Průměrná výška skrývky organické vrstvy je uvažovaná 0,30 m. _x000D_
Skrývka ornice je včetně drobných deponií zeminy nalézající se v zájmovém území.</t>
  </si>
  <si>
    <t>0,20 *111 sejmutí ornice PLOCHA</t>
  </si>
  <si>
    <t>294</t>
  </si>
  <si>
    <t xml:space="preserve">Poznámka k položce:_x000D_
ORNICE, ODVOZ NA MEZIDEPONII_x000D_
</t>
  </si>
  <si>
    <t>VV0003 (4)</t>
  </si>
  <si>
    <t>295</t>
  </si>
  <si>
    <t>Poznámka k položce:_x000D_
ZEMINA, ODVOZ NA MEZIDEPONII A ZPĚT</t>
  </si>
  <si>
    <t>Objem zpětného zásypu - objekty</t>
  </si>
  <si>
    <t>3692</t>
  </si>
  <si>
    <t>3692*2 'Přepočtené koeficientem množství</t>
  </si>
  <si>
    <t>296</t>
  </si>
  <si>
    <t>Poznámka k položce:_x000D_
odvoz a uložení na skládku zemin nevhodných pro zpětné užití</t>
  </si>
  <si>
    <t>VV0007 (1)</t>
  </si>
  <si>
    <t>VV0004 (3)</t>
  </si>
  <si>
    <t>-VV0009 (1)</t>
  </si>
  <si>
    <t>Součet 6250,0</t>
  </si>
  <si>
    <t>297</t>
  </si>
  <si>
    <t>OdvozNaSkládku (1)</t>
  </si>
  <si>
    <t>6250*9 'Přepočtené koeficientem množství</t>
  </si>
  <si>
    <t>298</t>
  </si>
  <si>
    <t>171151101</t>
  </si>
  <si>
    <t>Hutnění boků násypů pro jakýkoliv sklon a míru zhutnění svahu</t>
  </si>
  <si>
    <t>https://podminky.urs.cz/item/CS_URS_2026_01/171151101</t>
  </si>
  <si>
    <t>Hutnění boků násypů-Hutnění boků násypů - odpočet</t>
  </si>
  <si>
    <t>299</t>
  </si>
  <si>
    <t>Uložení na mezideponii</t>
  </si>
  <si>
    <t>300</t>
  </si>
  <si>
    <t>OdvozNaSkládku (1)-SkládkaBláto (1)</t>
  </si>
  <si>
    <t>5155*2 'Přepočtené koeficientem množství</t>
  </si>
  <si>
    <t>301</t>
  </si>
  <si>
    <t>171201221</t>
  </si>
  <si>
    <t>Poplatek za uložení na skládce (skládkovné) zeminy a kamení kód odpadu 17 05 04</t>
  </si>
  <si>
    <t>https://podminky.urs.cz/item/CS_URS_2026_01/171201221</t>
  </si>
  <si>
    <t>SkládkaBláto (1)</t>
  </si>
  <si>
    <t>Součet 1095,0</t>
  </si>
  <si>
    <t>1095*2 'Přepočtené koeficientem množství</t>
  </si>
  <si>
    <t>302</t>
  </si>
  <si>
    <t>171151103</t>
  </si>
  <si>
    <t>Uložení sypaniny z hornin soudržných do násypů zhutněných strojně</t>
  </si>
  <si>
    <t>https://podminky.urs.cz/item/CS_URS_2026_01/171151103</t>
  </si>
  <si>
    <t>Součet 3692,0</t>
  </si>
  <si>
    <t>303</t>
  </si>
  <si>
    <t>172152101</t>
  </si>
  <si>
    <t>Zřízení těsnicí výplně se zhutněním bez dodání sypaniny</t>
  </si>
  <si>
    <t>https://podminky.urs.cz/item/CS_URS_2026_01/172152101</t>
  </si>
  <si>
    <t>0,15 * Plošné těsnění / cos(9,5)</t>
  </si>
  <si>
    <t>304</t>
  </si>
  <si>
    <t>58125110</t>
  </si>
  <si>
    <t>jíl surový kusový</t>
  </si>
  <si>
    <t>VV0010 (1)</t>
  </si>
  <si>
    <t>Mezisoučet 332,65</t>
  </si>
  <si>
    <t>332,65*2,4 'Přepočtené koeficientem množství</t>
  </si>
  <si>
    <t>305</t>
  </si>
  <si>
    <t>213141112</t>
  </si>
  <si>
    <t>Zřízení vrstvy z geotextilie v rovině nebo ve sklonu do 1:5 š přes 3 do 6 m</t>
  </si>
  <si>
    <t>https://podminky.urs.cz/item/CS_URS_2026_01/213141112</t>
  </si>
  <si>
    <t>VV0012 (1)</t>
  </si>
  <si>
    <t>598</t>
  </si>
  <si>
    <t>69311084</t>
  </si>
  <si>
    <t>geotextilie netkaná separační, ochranná, filtrační, drenážní PP 700g/m2</t>
  </si>
  <si>
    <t>2217,664*1,1845 'Přepočtené koeficientem množství</t>
  </si>
  <si>
    <t>307</t>
  </si>
  <si>
    <t>382122111</t>
  </si>
  <si>
    <t>Montáž dna ŽB prefabrikovaných pravoúhlých nádrží včetně těsnění výšky do 1 m délky do 3 m</t>
  </si>
  <si>
    <t>https://podminky.urs.cz/item/CS_URS_2026_01/382122111</t>
  </si>
  <si>
    <t>308</t>
  </si>
  <si>
    <t>PFB.000.POŽERÁK</t>
  </si>
  <si>
    <t>Požerák</t>
  </si>
  <si>
    <t>309</t>
  </si>
  <si>
    <t>831372121</t>
  </si>
  <si>
    <t>Montáž potrubí z trub kameninových hrdlových s integrovaným těsněním výkop sklon do 20 % DN 300</t>
  </si>
  <si>
    <t>https://podminky.urs.cz/item/CS_URS_2026_01/831372121</t>
  </si>
  <si>
    <t>POTRUBÍ  NÁTOK + VÝTOK</t>
  </si>
  <si>
    <t>310</t>
  </si>
  <si>
    <t>59710707</t>
  </si>
  <si>
    <t>trouba kameninová glazovaná DN 300 dl 2,50m spojovací systém C Třída 240</t>
  </si>
  <si>
    <t>VV0013 (1)</t>
  </si>
  <si>
    <t>30,313*1,015 'Přepočtené koeficientem množství</t>
  </si>
  <si>
    <t>311</t>
  </si>
  <si>
    <t>891371222</t>
  </si>
  <si>
    <t>Montáž vodovodních šoupátek s ručním kolečkem v šachtách DN 300</t>
  </si>
  <si>
    <t>https://podminky.urs.cz/item/CS_URS_2026_01/891371222</t>
  </si>
  <si>
    <t>312</t>
  </si>
  <si>
    <t>42221122</t>
  </si>
  <si>
    <t>šoupátko s přírubami voda DN 300 PN10</t>
  </si>
  <si>
    <t>313</t>
  </si>
  <si>
    <t>314</t>
  </si>
  <si>
    <t>315</t>
  </si>
  <si>
    <t>592TBM-Q n</t>
  </si>
  <si>
    <t>NÁTOKOVÉ ČELO NEGATIVNÍ (VNITŘNÍ) - NÁTOK</t>
  </si>
  <si>
    <t>316</t>
  </si>
  <si>
    <t>934953112</t>
  </si>
  <si>
    <t xml:space="preserve">Obslužná lávka se zábradlím </t>
  </si>
  <si>
    <t>https://podminky.urs.cz/item/CS_URS_2026_01/934953112</t>
  </si>
  <si>
    <t>317</t>
  </si>
  <si>
    <t>934956123</t>
  </si>
  <si>
    <t>Hradítka z dubového dřeva tl 40 mm</t>
  </si>
  <si>
    <t>https://podminky.urs.cz/item/CS_URS_2026_01/934956123</t>
  </si>
  <si>
    <t>HRADÍTKO</t>
  </si>
  <si>
    <t>997</t>
  </si>
  <si>
    <t>Přesun sutě</t>
  </si>
  <si>
    <t>318</t>
  </si>
  <si>
    <t>998231311</t>
  </si>
  <si>
    <t>Přesun hmot pro sadovnické a krajinářské úpravy vodorovně do 5000 m</t>
  </si>
  <si>
    <t>https://podminky.urs.cz/item/CS_URS_2026_01/998231311</t>
  </si>
  <si>
    <t>319</t>
  </si>
  <si>
    <t>011103000</t>
  </si>
  <si>
    <t>Geologický průzkum bez rozlišení - určení zakládání objektů</t>
  </si>
  <si>
    <t>https://podminky.urs.cz/item/CS_URS_2026_01/011103000</t>
  </si>
  <si>
    <t>320</t>
  </si>
  <si>
    <t>042903000</t>
  </si>
  <si>
    <t>Ostatní posudky - určení konkrétního způsobu hutnění</t>
  </si>
  <si>
    <t>https://podminky.urs.cz/item/CS_URS_2026_01/042903000</t>
  </si>
  <si>
    <t>321</t>
  </si>
  <si>
    <t>043203000</t>
  </si>
  <si>
    <t>Měření, monitoring, rozbory bez rozlišení</t>
  </si>
  <si>
    <t>https://podminky.urs.cz/item/CS_URS_2026_01/043203000</t>
  </si>
  <si>
    <t>Poznámka k položce:_x000D_
rozbory vytěžené zeminy</t>
  </si>
  <si>
    <t>SO.K - Altán</t>
  </si>
  <si>
    <t xml:space="preserve">        13 - Zemní práce - hloubené vykopávky</t>
  </si>
  <si>
    <t xml:space="preserve">        273 - Zakládání - desky</t>
  </si>
  <si>
    <t xml:space="preserve">        274 - Zakládání - pasy</t>
  </si>
  <si>
    <t xml:space="preserve">        411 - Stropy a stropní konstrukce pozemních staveb - STROPY</t>
  </si>
  <si>
    <t xml:space="preserve">    712 - Povlakové krytiny</t>
  </si>
  <si>
    <t xml:space="preserve">    713 - Izolace tepelné</t>
  </si>
  <si>
    <t xml:space="preserve">        722.1 - Zdravotechnika - vnitřní vodovod</t>
  </si>
  <si>
    <t xml:space="preserve">        722.2 - Příprava teplé vody – TUV
</t>
  </si>
  <si>
    <t xml:space="preserve">        741.1 - Fotovoltaický systém FVE</t>
  </si>
  <si>
    <t xml:space="preserve">        741.2 - Elektroinstalace - silnoproud</t>
  </si>
  <si>
    <t xml:space="preserve">        741.3 - Uzemnění a ochrana před bleskem</t>
  </si>
  <si>
    <t xml:space="preserve">        742.1 - DATA/Wi-Fi</t>
  </si>
  <si>
    <t xml:space="preserve">        742.2 - Autonomní požární detekce</t>
  </si>
  <si>
    <t xml:space="preserve">    751 - Vzduchotechnika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</si>
  <si>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</si>
  <si>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</si>
  <si>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</si>
  <si>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</si>
  <si>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</si>
  <si>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</si>
  <si>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</si>
  <si>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</si>
  <si>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OST - Ostatní</t>
  </si>
  <si>
    <t xml:space="preserve">    GASTRO - Gastro technologie – výrobník ledu</t>
  </si>
  <si>
    <t xml:space="preserve">    PO - Přenosné hasicí přístroje a požární značení</t>
  </si>
  <si>
    <t>Zemní práce - hloubené vykopávky</t>
  </si>
  <si>
    <t>322</t>
  </si>
  <si>
    <t>132112131</t>
  </si>
  <si>
    <t>Hloubení nezapažených rýh šířky do 800 mm v soudržných horninách třídy těžitelnosti I skupiny 1 a 2 ručně</t>
  </si>
  <si>
    <t>https://podminky.urs.cz/item/CS_URS_2026_01/132112131</t>
  </si>
  <si>
    <t>Hloubení rýh pro historizující zeď okolo altánu * 0,8</t>
  </si>
  <si>
    <t>31,105*0,4*0,8</t>
  </si>
  <si>
    <t>323</t>
  </si>
  <si>
    <t>VV0001 (6)</t>
  </si>
  <si>
    <t>324</t>
  </si>
  <si>
    <t>171211101</t>
  </si>
  <si>
    <t>Uložení sypaniny do násypů nezhutněných ručně</t>
  </si>
  <si>
    <t>https://podminky.urs.cz/item/CS_URS_2026_01/171211101</t>
  </si>
  <si>
    <t>325</t>
  </si>
  <si>
    <t>181912112</t>
  </si>
  <si>
    <t>Úprava pláně v hornině třídy těžitelnosti I skupiny 3 se zhutněním ručně</t>
  </si>
  <si>
    <t>https://podminky.urs.cz/item/CS_URS_2026_01/181912112</t>
  </si>
  <si>
    <t>Hutněná plocha altánu</t>
  </si>
  <si>
    <t>Zakládání - desky</t>
  </si>
  <si>
    <t>326</t>
  </si>
  <si>
    <t>273322511</t>
  </si>
  <si>
    <t>Základové desky ze ŽB se zvýšenými nároky na prostředí tř. C 25/30</t>
  </si>
  <si>
    <t>https://podminky.urs.cz/item/CS_URS_2026_01/273322511</t>
  </si>
  <si>
    <t>Základová deska altánu*0,15</t>
  </si>
  <si>
    <t>327</t>
  </si>
  <si>
    <t>273351121</t>
  </si>
  <si>
    <t>Zřízení bednění základových desek</t>
  </si>
  <si>
    <t>https://podminky.urs.cz/item/CS_URS_2026_01/273351121</t>
  </si>
  <si>
    <t>0,2 *31,105</t>
  </si>
  <si>
    <t>328</t>
  </si>
  <si>
    <t>273351122</t>
  </si>
  <si>
    <t>Odstranění bednění základových desek</t>
  </si>
  <si>
    <t>https://podminky.urs.cz/item/CS_URS_2026_01/273351122</t>
  </si>
  <si>
    <t>VV0019 (1)</t>
  </si>
  <si>
    <t>329</t>
  </si>
  <si>
    <t>273362021</t>
  </si>
  <si>
    <t>Výztuž základových desek svařovanými sítěmi Kari</t>
  </si>
  <si>
    <t>https://podminky.urs.cz/item/CS_URS_2026_01/273362021</t>
  </si>
  <si>
    <t>VV0019 (1) * 0,09</t>
  </si>
  <si>
    <t>Zakládání - pasy</t>
  </si>
  <si>
    <t>330</t>
  </si>
  <si>
    <t>274313611</t>
  </si>
  <si>
    <t>Základové pásy z betonu tř. C 16/20</t>
  </si>
  <si>
    <t>https://podminky.urs.cz/item/CS_URS_2026_01/274313611</t>
  </si>
  <si>
    <t>VV0017 (1) * 0,05</t>
  </si>
  <si>
    <t>331</t>
  </si>
  <si>
    <t>274351121</t>
  </si>
  <si>
    <t>Zřízení bednění základových pasů rovného</t>
  </si>
  <si>
    <t>https://podminky.urs.cz/item/CS_URS_2026_01/274351121</t>
  </si>
  <si>
    <t>31,105*0,8*2</t>
  </si>
  <si>
    <t>332</t>
  </si>
  <si>
    <t>274351122</t>
  </si>
  <si>
    <t>Odstranění bednění základových pasů rovného</t>
  </si>
  <si>
    <t>https://podminky.urs.cz/item/CS_URS_2026_01/274351122</t>
  </si>
  <si>
    <t>VV0020 (1)</t>
  </si>
  <si>
    <t>333</t>
  </si>
  <si>
    <t>342244201</t>
  </si>
  <si>
    <t>Příčka z cihel broušených na tenkovrstvou maltu tloušťky 80 mm</t>
  </si>
  <si>
    <t>https://podminky.urs.cz/item/CS_URS_2026_01/342244201</t>
  </si>
  <si>
    <t>Příčka keram. zdivo, tl. 80 mm</t>
  </si>
  <si>
    <t>(0,500+0,900+0,400+0,300)*2,650</t>
  </si>
  <si>
    <t>334</t>
  </si>
  <si>
    <t>345321515</t>
  </si>
  <si>
    <t>Zídky atikové, parapetní, schodišťové a zábradelní ze ŽB tř. C 25/30</t>
  </si>
  <si>
    <t>https://podminky.urs.cz/item/CS_URS_2026_01/345321515</t>
  </si>
  <si>
    <t>Atika, tl. 70 mm, v. 150 mm</t>
  </si>
  <si>
    <t>32,599*0,15*0,07</t>
  </si>
  <si>
    <t>335</t>
  </si>
  <si>
    <t>345351005</t>
  </si>
  <si>
    <t>Zřízení bednění plnostěnných zídek atikových, parapetních, zábradelních</t>
  </si>
  <si>
    <t>https://podminky.urs.cz/item/CS_URS_2026_01/345351005</t>
  </si>
  <si>
    <t>32,599*0,15*2</t>
  </si>
  <si>
    <t>336</t>
  </si>
  <si>
    <t>345351006</t>
  </si>
  <si>
    <t>Odstranění bednění plnostěnných zídek atikových, parapetních, zábradelních</t>
  </si>
  <si>
    <t>https://podminky.urs.cz/item/CS_URS_2026_01/345351006</t>
  </si>
  <si>
    <t>337</t>
  </si>
  <si>
    <t>345361821</t>
  </si>
  <si>
    <t>Výztuž zídek atikových, parapetních, schodišťových a zábradelních betonářskou ocelí 10 505</t>
  </si>
  <si>
    <t>https://podminky.urs.cz/item/CS_URS_2026_01/345361821</t>
  </si>
  <si>
    <t>Poznámka k položce:_x000D_
Předpoklad 100 kg/m3. Bude upřesněno statikem.</t>
  </si>
  <si>
    <t>32,599*0,15*0,07*0,1</t>
  </si>
  <si>
    <t>411</t>
  </si>
  <si>
    <t>Stropy a stropní konstrukce pozemních staveb - STROPY</t>
  </si>
  <si>
    <t>338</t>
  </si>
  <si>
    <t>411324646</t>
  </si>
  <si>
    <t>Stropy deskové ze ŽB pohledového tř. C 30/37</t>
  </si>
  <si>
    <t>https://podminky.urs.cz/item/CS_URS_2026_01/411324646</t>
  </si>
  <si>
    <t>ŽLB střecha, tl. 150 mm</t>
  </si>
  <si>
    <t>55,860*0,15</t>
  </si>
  <si>
    <t>339</t>
  </si>
  <si>
    <t>411351021</t>
  </si>
  <si>
    <t>Zřízení bednění stropů deskových tl přes 25 do 50 cm bez podpěrné kce</t>
  </si>
  <si>
    <t>https://podminky.urs.cz/item/CS_URS_2026_01/411351021</t>
  </si>
  <si>
    <t>34,999*0,15</t>
  </si>
  <si>
    <t>55,860</t>
  </si>
  <si>
    <t>340</t>
  </si>
  <si>
    <t>411359111</t>
  </si>
  <si>
    <t>Příplatek k cenám bednění stropů za pohledový beton</t>
  </si>
  <si>
    <t>https://podminky.urs.cz/item/CS_URS_2026_01/411359111</t>
  </si>
  <si>
    <t>341</t>
  </si>
  <si>
    <t>411351022</t>
  </si>
  <si>
    <t>Odstranění bednění stropů deskových tl přes 25 do 50 cm bez podpěrné kce</t>
  </si>
  <si>
    <t>https://podminky.urs.cz/item/CS_URS_2026_01/411351022</t>
  </si>
  <si>
    <t>342</t>
  </si>
  <si>
    <t>411354313</t>
  </si>
  <si>
    <t>Zřízení podpěrné konstrukce stropů výšky do 4 m tl přes 15 do 25 cm</t>
  </si>
  <si>
    <t>https://podminky.urs.cz/item/CS_URS_2026_01/411354313</t>
  </si>
  <si>
    <t>343</t>
  </si>
  <si>
    <t>411354314</t>
  </si>
  <si>
    <t>Odstranění podpěrné konstrukce stropů výšky do 4 m tl přes 15 do 25 cm</t>
  </si>
  <si>
    <t>https://podminky.urs.cz/item/CS_URS_2026_01/411354314</t>
  </si>
  <si>
    <t>344</t>
  </si>
  <si>
    <t>411361821</t>
  </si>
  <si>
    <t>Výztuž stropů betonářskou ocelí 10 505</t>
  </si>
  <si>
    <t>https://podminky.urs.cz/item/CS_URS_2026_01/411361821</t>
  </si>
  <si>
    <t>Dle statiky cca 50% R10 á 250 (horní + spodní) + R10 á 150 (horní + spodní)</t>
  </si>
  <si>
    <t>R10 - 610 g/m</t>
  </si>
  <si>
    <t>R10 á 150 mm - 4,067 kg/m2 v jedné vrstvě</t>
  </si>
  <si>
    <t>R10 á 250 mm - 2,44 kg/m2 v jedné vrstvě</t>
  </si>
  <si>
    <t>+ 15% rezerva na prořez a přesahy</t>
  </si>
  <si>
    <t>(55,860/2)*0,004067*2*1,15</t>
  </si>
  <si>
    <t>(55,860/2)*0,00244*2*1,15</t>
  </si>
  <si>
    <t>345</t>
  </si>
  <si>
    <t>612131121</t>
  </si>
  <si>
    <t>Penetrační disperzní nátěr vnitřních stěn nanášený ručně</t>
  </si>
  <si>
    <t>https://podminky.urs.cz/item/CS_URS_2026_01/612131121</t>
  </si>
  <si>
    <t>Omítka vnitřní - stěny</t>
  </si>
  <si>
    <t>1,300*2,400</t>
  </si>
  <si>
    <t>346</t>
  </si>
  <si>
    <t>612142001</t>
  </si>
  <si>
    <t>Pletivo sklovláknité vnitřních stěn vtlačené do tmelu</t>
  </si>
  <si>
    <t>https://podminky.urs.cz/item/CS_URS_2026_01/612142001</t>
  </si>
  <si>
    <t>347</t>
  </si>
  <si>
    <t>612321121</t>
  </si>
  <si>
    <t>Vápenocementová omítka hladká jednovrstvá vnitřních stěn nanášená ručně</t>
  </si>
  <si>
    <t>https://podminky.urs.cz/item/CS_URS_2026_01/612321121</t>
  </si>
  <si>
    <t>348</t>
  </si>
  <si>
    <t>612321131</t>
  </si>
  <si>
    <t>Vápenocementový štuk vnitřních stěn tloušťky do 3 mm</t>
  </si>
  <si>
    <t>https://podminky.urs.cz/item/CS_URS_2026_01/612321131</t>
  </si>
  <si>
    <t>349</t>
  </si>
  <si>
    <t>Omítka vnější - stěny</t>
  </si>
  <si>
    <t>2,650*2,900</t>
  </si>
  <si>
    <t>350</t>
  </si>
  <si>
    <t>622142001</t>
  </si>
  <si>
    <t>Sklovláknité pletivo vnějších stěn vtlačené do tmelu</t>
  </si>
  <si>
    <t>https://podminky.urs.cz/item/CS_URS_2026_01/622142001</t>
  </si>
  <si>
    <t>351</t>
  </si>
  <si>
    <t>622151011</t>
  </si>
  <si>
    <t>Penetrační silikátový nátěr vnějších pastovitých tenkovrstvých omítek stěn</t>
  </si>
  <si>
    <t>https://podminky.urs.cz/item/CS_URS_2026_01/622151011</t>
  </si>
  <si>
    <t>352</t>
  </si>
  <si>
    <t>622521012</t>
  </si>
  <si>
    <t>Tenkovrstvá silikátová zatíraná omítka zrnitost 1,5 mm vnějších stěn</t>
  </si>
  <si>
    <t>https://podminky.urs.cz/item/CS_URS_2026_01/622521012</t>
  </si>
  <si>
    <t>353</t>
  </si>
  <si>
    <t>632481215</t>
  </si>
  <si>
    <t>Separační vrstva z geotextilie</t>
  </si>
  <si>
    <t>https://podminky.urs.cz/item/CS_URS_2026_01/632481215</t>
  </si>
  <si>
    <t>Podlaha/podhled</t>
  </si>
  <si>
    <t>(13,760+0,280+2,340+2,340)</t>
  </si>
  <si>
    <t>354</t>
  </si>
  <si>
    <t>VV0032 (2)</t>
  </si>
  <si>
    <t>355</t>
  </si>
  <si>
    <t>953943211</t>
  </si>
  <si>
    <t>Osazování hasicího přístroje</t>
  </si>
  <si>
    <t>https://podminky.urs.cz/item/CS_URS_2026_01/953943211</t>
  </si>
  <si>
    <t>356</t>
  </si>
  <si>
    <t>44934A</t>
  </si>
  <si>
    <t>přístroj hasicí ruční práškový 34 A</t>
  </si>
  <si>
    <t>357</t>
  </si>
  <si>
    <t>953943212</t>
  </si>
  <si>
    <t>Osazování skříně pro hasicí přístroj</t>
  </si>
  <si>
    <t>https://podminky.urs.cz/item/CS_URS_2026_01/953943212</t>
  </si>
  <si>
    <t>358</t>
  </si>
  <si>
    <t>44983131</t>
  </si>
  <si>
    <t>skříňka na RHP</t>
  </si>
  <si>
    <t>359</t>
  </si>
  <si>
    <t>712</t>
  </si>
  <si>
    <t>Povlakové krytiny</t>
  </si>
  <si>
    <t>361</t>
  </si>
  <si>
    <t>712311101</t>
  </si>
  <si>
    <t>Provedení povlakové krytiny střech do 10° za studena lakem penetračním nebo asfaltovým</t>
  </si>
  <si>
    <t>https://podminky.urs.cz/item/CS_URS_2026_01/712311101</t>
  </si>
  <si>
    <t>Zelená střecha</t>
  </si>
  <si>
    <t>599</t>
  </si>
  <si>
    <t>11163153</t>
  </si>
  <si>
    <t>emulze asfaltová penetrační</t>
  </si>
  <si>
    <t>litr</t>
  </si>
  <si>
    <t>40,51*0,3 'Přepočtené koeficientem množství</t>
  </si>
  <si>
    <t>363</t>
  </si>
  <si>
    <t>712331101</t>
  </si>
  <si>
    <t>Provedení povlakové krytiny střech do 10° podkladní vrstvy pásy na sucho AIP nebo NAIP</t>
  </si>
  <si>
    <t>https://podminky.urs.cz/item/CS_URS_2026_01/712331101</t>
  </si>
  <si>
    <t>364</t>
  </si>
  <si>
    <t>62855011</t>
  </si>
  <si>
    <t>pás asfaltový natavitelný modifikovaný SBS s vložkou z polyesterové rohože a hrubozrnným břidličným posypem na horním povrchu tl 5,3mm</t>
  </si>
  <si>
    <t>40,51*1,1655 'Přepočtené koeficientem množství</t>
  </si>
  <si>
    <t>366</t>
  </si>
  <si>
    <t>712341559</t>
  </si>
  <si>
    <t>Provedení povlakové krytiny střech do 10° pásy NAIP přitavením v plné ploše</t>
  </si>
  <si>
    <t>https://podminky.urs.cz/item/CS_URS_2026_01/712341559</t>
  </si>
  <si>
    <t>Zelená střecha*2</t>
  </si>
  <si>
    <t>367</t>
  </si>
  <si>
    <t>62853004</t>
  </si>
  <si>
    <t>pás asfaltový natavitelný modifikovaný SBS s vložkou ze skleněné tkaniny a spalitelnou PE fólií nebo jemnozrnným minerálním posypem na horním povrchu tl 4,0mm</t>
  </si>
  <si>
    <t>VV0036 (1)</t>
  </si>
  <si>
    <t>368</t>
  </si>
  <si>
    <t>62855001</t>
  </si>
  <si>
    <t>pás asfaltový natavitelný modifikovaný SBS s vložkou z polyesterové rohože a spalitelnou PE fólií nebo jemnozrnným minerálním posypem na horním povrchu tl 4,0mm</t>
  </si>
  <si>
    <t>369</t>
  </si>
  <si>
    <t>712391172</t>
  </si>
  <si>
    <t>Provedení povlakové krytiny střech do 10° ochranné textilní vrstvy</t>
  </si>
  <si>
    <t>https://podminky.urs.cz/item/CS_URS_2026_01/712391172</t>
  </si>
  <si>
    <t>VV0036 (1)*2</t>
  </si>
  <si>
    <t>370</t>
  </si>
  <si>
    <t>69311080</t>
  </si>
  <si>
    <t>geotextilie netkaná separační, ochranná, filtrační, drenážní PES 200g/m2</t>
  </si>
  <si>
    <t>40,51*1,155 'Přepočtené koeficientem množství</t>
  </si>
  <si>
    <t>371</t>
  </si>
  <si>
    <t>69311081</t>
  </si>
  <si>
    <t>geotextilie netkaná separační, ochranná, filtrační, drenážní PES 300g/m2</t>
  </si>
  <si>
    <t>600</t>
  </si>
  <si>
    <t>712771221</t>
  </si>
  <si>
    <t>Provedení drenážní vrstvy vegetační střechy z plastových nopových fólií v nopů do 25 mm do 5°</t>
  </si>
  <si>
    <t>https://podminky.urs.cz/item/CS_URS_2026_02/712771221</t>
  </si>
  <si>
    <t>601</t>
  </si>
  <si>
    <t>69334152</t>
  </si>
  <si>
    <t>fólie profilovaná (nopová) perforovaná HDPE s hydroakumulační a drenážní funkcí do vegetačních střech s výškou nopů 20mm</t>
  </si>
  <si>
    <t>40,51*1,1025 'Přepočtené koeficientem množství</t>
  </si>
  <si>
    <t>372</t>
  </si>
  <si>
    <t>712771401</t>
  </si>
  <si>
    <t>Provedení vegetační vrstvy ze substrátu tl do 100 mm vegetační střechy sklon do 5°</t>
  </si>
  <si>
    <t>https://podminky.urs.cz/item/CS_URS_2026_01/712771401</t>
  </si>
  <si>
    <t>373</t>
  </si>
  <si>
    <t>10321002</t>
  </si>
  <si>
    <t>substrát vegetačních střech extenzivní trávníkový</t>
  </si>
  <si>
    <t>VV0036 (1) * 0,08</t>
  </si>
  <si>
    <t>374</t>
  </si>
  <si>
    <t>712771521</t>
  </si>
  <si>
    <t>Položení vegetační nebo trávníkové rohože vegetační střechy sklon do 5°</t>
  </si>
  <si>
    <t>https://podminky.urs.cz/item/CS_URS_2026_01/712771521</t>
  </si>
  <si>
    <t>Součet 40,51</t>
  </si>
  <si>
    <t>375</t>
  </si>
  <si>
    <t>69334504</t>
  </si>
  <si>
    <t>koberec rozchodníkový vegetačních střech</t>
  </si>
  <si>
    <t>376</t>
  </si>
  <si>
    <t>712771613</t>
  </si>
  <si>
    <t>Osazení ochranné kačírkové lišty navařením na hydroizolaci</t>
  </si>
  <si>
    <t>https://podminky.urs.cz/item/CS_URS_2026_01/712771613</t>
  </si>
  <si>
    <t>29,703</t>
  </si>
  <si>
    <t>377</t>
  </si>
  <si>
    <t>69334041</t>
  </si>
  <si>
    <t>lišta kačírková nerez výška 130mm</t>
  </si>
  <si>
    <t>VV0037 (1)</t>
  </si>
  <si>
    <t>29,703*1,02 'Přepočtené koeficientem množství</t>
  </si>
  <si>
    <t>378</t>
  </si>
  <si>
    <t>998712101</t>
  </si>
  <si>
    <t>Přesun hmot tonážní pro krytiny povlakové v objektech v do 6 m</t>
  </si>
  <si>
    <t>https://podminky.urs.cz/item/CS_URS_2026_01/998712101</t>
  </si>
  <si>
    <t>379</t>
  </si>
  <si>
    <t>998712193</t>
  </si>
  <si>
    <t>Příplatek k přesunu hmot tonážnímu pro krytiny povlakové za zvětšený přesun do 500 m</t>
  </si>
  <si>
    <t>https://podminky.urs.cz/item/CS_URS_2026_01/998712193</t>
  </si>
  <si>
    <t>Izolace tepelné</t>
  </si>
  <si>
    <t>380</t>
  </si>
  <si>
    <t>713121111</t>
  </si>
  <si>
    <t>Montáž izolace tepelné podlah volně kladenými rohožemi, pásy, dílci, deskami 1 vrstva</t>
  </si>
  <si>
    <t>https://podminky.urs.cz/item/CS_URS_2026_01/713121111</t>
  </si>
  <si>
    <t>Podlaha - rošt</t>
  </si>
  <si>
    <t>381</t>
  </si>
  <si>
    <t>28375909</t>
  </si>
  <si>
    <t>deska EPS 150 pro konstrukce s vysokým zatížením λ=0,035 tl 50mm</t>
  </si>
  <si>
    <t>50,75*1,05 'Přepočtené koeficientem množství</t>
  </si>
  <si>
    <t>382</t>
  </si>
  <si>
    <t>998713101</t>
  </si>
  <si>
    <t>Přesun hmot tonážní pro izolace tepelné v objektech v do 6 m</t>
  </si>
  <si>
    <t>https://podminky.urs.cz/item/CS_URS_2026_01/998713101</t>
  </si>
  <si>
    <t>383</t>
  </si>
  <si>
    <t>998713193</t>
  </si>
  <si>
    <t>Příplatek k přesunu hmot tonážnímu pro izolace tepelné za zvětšený přesun do 500 m</t>
  </si>
  <si>
    <t>https://podminky.urs.cz/item/CS_URS_2026_01/998713193</t>
  </si>
  <si>
    <t>507</t>
  </si>
  <si>
    <t>721001R1</t>
  </si>
  <si>
    <t>Vnitřní splašková kanalizace HT včetně tvarovek a upevnění</t>
  </si>
  <si>
    <t>508</t>
  </si>
  <si>
    <t>721001R2</t>
  </si>
  <si>
    <t>Připojovací kanalizační potrubí zařizovacích předmětů</t>
  </si>
  <si>
    <t>509</t>
  </si>
  <si>
    <t>721001R3</t>
  </si>
  <si>
    <t>Odvětrání kanalizace včetně prostupu a ukončení</t>
  </si>
  <si>
    <t>510</t>
  </si>
  <si>
    <t>721001R4</t>
  </si>
  <si>
    <t>Napojení WC na kanalizaci</t>
  </si>
  <si>
    <t>511</t>
  </si>
  <si>
    <t>721001R5</t>
  </si>
  <si>
    <t>Napojení umyvadel na kanalizaci</t>
  </si>
  <si>
    <t>512</t>
  </si>
  <si>
    <t>721001R6</t>
  </si>
  <si>
    <t>Napojení gastro dřezu na kanalizaci</t>
  </si>
  <si>
    <t>513</t>
  </si>
  <si>
    <t>721001R7</t>
  </si>
  <si>
    <t>Napojení myčky nádobí na kanalizaci</t>
  </si>
  <si>
    <t>514</t>
  </si>
  <si>
    <t>721001R8</t>
  </si>
  <si>
    <t>Zkouška těsnosti a uvedení kanalizace do provozu</t>
  </si>
  <si>
    <t>722.1</t>
  </si>
  <si>
    <t>515</t>
  </si>
  <si>
    <t>722001R1</t>
  </si>
  <si>
    <t>Potrubí studené vody včetně tvarovek a upevnění</t>
  </si>
  <si>
    <t>516</t>
  </si>
  <si>
    <t>722001R2</t>
  </si>
  <si>
    <t>Hlavní uzávěr vody objektu</t>
  </si>
  <si>
    <t>517</t>
  </si>
  <si>
    <t>722001R3</t>
  </si>
  <si>
    <t>Uzavírací a připojovací armatury</t>
  </si>
  <si>
    <t>518</t>
  </si>
  <si>
    <t>722001R4</t>
  </si>
  <si>
    <t>Napojení zařizovacích předmětů na vodovod</t>
  </si>
  <si>
    <t>519</t>
  </si>
  <si>
    <t>722001R5</t>
  </si>
  <si>
    <t>Proplach, tlaková zkouška a uvedení vodovodu do provozu</t>
  </si>
  <si>
    <t>722.2</t>
  </si>
  <si>
    <t xml:space="preserve">Příprava teplé vody – TUV
</t>
  </si>
  <si>
    <t>520</t>
  </si>
  <si>
    <t>722001R6</t>
  </si>
  <si>
    <t>Elektrický zásobníkový ohřívač k ohřevu a uchovávání teplé užitkové vody, včetně potřebného příslušenství</t>
  </si>
  <si>
    <t>521</t>
  </si>
  <si>
    <t>722001R7</t>
  </si>
  <si>
    <t>Potrubí teplé vody včetně tvarovek a upevnění</t>
  </si>
  <si>
    <t>522</t>
  </si>
  <si>
    <t>722001R8</t>
  </si>
  <si>
    <t>Tepelná izolace potrubí TUV</t>
  </si>
  <si>
    <t>523</t>
  </si>
  <si>
    <t>722001R9</t>
  </si>
  <si>
    <t>Pojistná, uzavírací a připojovací armatura ohřívače</t>
  </si>
  <si>
    <t>524</t>
  </si>
  <si>
    <t>722001R10</t>
  </si>
  <si>
    <t>Napojení ohřívače na vodovod</t>
  </si>
  <si>
    <t>525</t>
  </si>
  <si>
    <t>722001R11</t>
  </si>
  <si>
    <t>Montáž, napuštění, zkouška a uvedení TUV do provozu</t>
  </si>
  <si>
    <t>741.1</t>
  </si>
  <si>
    <t>Fotovoltaický systém FVE</t>
  </si>
  <si>
    <t>526</t>
  </si>
  <si>
    <t>741001R1</t>
  </si>
  <si>
    <t>Fotovoltaický panel min. 450 Wp, včetně montáže</t>
  </si>
  <si>
    <t>527</t>
  </si>
  <si>
    <t>741001R2</t>
  </si>
  <si>
    <t>Nosná konstrukce FVE panelů pro plochou zelenou střechu</t>
  </si>
  <si>
    <t>528</t>
  </si>
  <si>
    <t>741001R3</t>
  </si>
  <si>
    <t>Hybridní střídač FVE, výkon dle soustavy min. 2,7 kWp</t>
  </si>
  <si>
    <t>529</t>
  </si>
  <si>
    <t>741001R4</t>
  </si>
  <si>
    <t>Bateriové úložiště FVE, využitelná kapacita min. 5 kWh, včetně BMS</t>
  </si>
  <si>
    <t>530</t>
  </si>
  <si>
    <t>741001R5</t>
  </si>
  <si>
    <t>DC kabeláž FVE včetně uložení</t>
  </si>
  <si>
    <t>531</t>
  </si>
  <si>
    <t>741001R6</t>
  </si>
  <si>
    <t>AC kabeláž mezi střídačem a rozvaděčem</t>
  </si>
  <si>
    <t>532</t>
  </si>
  <si>
    <t>741001R7</t>
  </si>
  <si>
    <t>DC jištění, odpojování a přepěťová ochrana</t>
  </si>
  <si>
    <t>533</t>
  </si>
  <si>
    <t>741001R8</t>
  </si>
  <si>
    <t>AC jištění a přepěťová ochrana</t>
  </si>
  <si>
    <t>534</t>
  </si>
  <si>
    <t>741001R9</t>
  </si>
  <si>
    <t>Rozvaděč FVE včetně výzbroje</t>
  </si>
  <si>
    <t>535</t>
  </si>
  <si>
    <t>741001R10</t>
  </si>
  <si>
    <t>TOTAL STOP</t>
  </si>
  <si>
    <t>536</t>
  </si>
  <si>
    <t>741001R11</t>
  </si>
  <si>
    <t>FVE STOP</t>
  </si>
  <si>
    <t>537</t>
  </si>
  <si>
    <t>741001R12</t>
  </si>
  <si>
    <t>Konektory a propojovací materiál FVE</t>
  </si>
  <si>
    <t>538</t>
  </si>
  <si>
    <t>741001R13</t>
  </si>
  <si>
    <t>Montáž, zapojení, nastavení a zprovoznění FVE</t>
  </si>
  <si>
    <t>539</t>
  </si>
  <si>
    <t>741001R14</t>
  </si>
  <si>
    <t>Výchozí revize a funkční zkoušky FVE</t>
  </si>
  <si>
    <t>741.2</t>
  </si>
  <si>
    <t>540</t>
  </si>
  <si>
    <t>741001R15</t>
  </si>
  <si>
    <t>Hlavní rozvaděč objektu včetně výzbroje</t>
  </si>
  <si>
    <t>556</t>
  </si>
  <si>
    <t>741001R31</t>
  </si>
  <si>
    <t>Měření, zkoušky a výchozí revize elektroinstalace</t>
  </si>
  <si>
    <t>555</t>
  </si>
  <si>
    <t>741001R30</t>
  </si>
  <si>
    <t>Montážní a pomocný elektroinstalační materiál</t>
  </si>
  <si>
    <t>554</t>
  </si>
  <si>
    <t>741001R29</t>
  </si>
  <si>
    <t>Přepěťové ochrany a proudové chrániče</t>
  </si>
  <si>
    <t>553</t>
  </si>
  <si>
    <t>741001R28</t>
  </si>
  <si>
    <t>Elektrické napojení ventilátorů WC</t>
  </si>
  <si>
    <t>552</t>
  </si>
  <si>
    <t>741001R27</t>
  </si>
  <si>
    <t>Elektrické napojení ohřívače TUV</t>
  </si>
  <si>
    <t>551</t>
  </si>
  <si>
    <t>741001R26</t>
  </si>
  <si>
    <t>Samostatné okruhy a napojení gastro technologie</t>
  </si>
  <si>
    <t>550</t>
  </si>
  <si>
    <t>741001R25</t>
  </si>
  <si>
    <t>Vypínače / ovládací prvky osvětlení</t>
  </si>
  <si>
    <t>549</t>
  </si>
  <si>
    <t>741001R24</t>
  </si>
  <si>
    <t>Kabeláž a připojení LED pásků</t>
  </si>
  <si>
    <t>548</t>
  </si>
  <si>
    <t>741001R23</t>
  </si>
  <si>
    <t>Napájecí zdroj / driver pro LED pásek</t>
  </si>
  <si>
    <t>547</t>
  </si>
  <si>
    <t>741001R22</t>
  </si>
  <si>
    <t>AL profil LED pásku včetně difuzoru</t>
  </si>
  <si>
    <t>bm</t>
  </si>
  <si>
    <t>546</t>
  </si>
  <si>
    <t>741001R21</t>
  </si>
  <si>
    <t>LED pásek</t>
  </si>
  <si>
    <t>545</t>
  </si>
  <si>
    <t>741001R20</t>
  </si>
  <si>
    <t>Přívod a napojení svítidla</t>
  </si>
  <si>
    <t>544</t>
  </si>
  <si>
    <t>741001R19</t>
  </si>
  <si>
    <t>Svítidlo objektu / altánu včetně světelného zdroje</t>
  </si>
  <si>
    <t>543</t>
  </si>
  <si>
    <t>741001R18</t>
  </si>
  <si>
    <t>Venkovní zásuvka 230 V min. IP44</t>
  </si>
  <si>
    <t>542</t>
  </si>
  <si>
    <t>741001R17</t>
  </si>
  <si>
    <t>Zásuvka 230 V včetně instalačního materiálu</t>
  </si>
  <si>
    <t>541</t>
  </si>
  <si>
    <t>741001R16</t>
  </si>
  <si>
    <t>Silové kabelové rozvody včetně uložení</t>
  </si>
  <si>
    <t>741.3</t>
  </si>
  <si>
    <t>Uzemnění a ochrana před bleskem</t>
  </si>
  <si>
    <t>557</t>
  </si>
  <si>
    <t>741001R32</t>
  </si>
  <si>
    <t>Uzemňovací vedení / zemnič</t>
  </si>
  <si>
    <t>564</t>
  </si>
  <si>
    <t>741001R39</t>
  </si>
  <si>
    <t>Měření zemního odporu a výchozí revize LPS</t>
  </si>
  <si>
    <t>563</t>
  </si>
  <si>
    <t>741001R38</t>
  </si>
  <si>
    <t>Propojení kovových konstrukcí a technologie na pospojování</t>
  </si>
  <si>
    <t>562</t>
  </si>
  <si>
    <t>741001R37</t>
  </si>
  <si>
    <t>Hlavní ochranné pospojování objektu</t>
  </si>
  <si>
    <t>561</t>
  </si>
  <si>
    <t>741001R36</t>
  </si>
  <si>
    <t>Zkušební svorka svodu</t>
  </si>
  <si>
    <t>560</t>
  </si>
  <si>
    <t>741001R35</t>
  </si>
  <si>
    <t>Svody hromosvodu</t>
  </si>
  <si>
    <t>559</t>
  </si>
  <si>
    <t>741001R34</t>
  </si>
  <si>
    <t>Jímací tyč včetně upevnění</t>
  </si>
  <si>
    <t>558</t>
  </si>
  <si>
    <t>741001R33</t>
  </si>
  <si>
    <t>Jímací vedení hromosvodu včetně podpěr</t>
  </si>
  <si>
    <t>742.1</t>
  </si>
  <si>
    <t>DATA/Wi-Fi</t>
  </si>
  <si>
    <t>565</t>
  </si>
  <si>
    <t>742001R1</t>
  </si>
  <si>
    <t>Datový kabel včetně uložení</t>
  </si>
  <si>
    <t>566</t>
  </si>
  <si>
    <t>742001R2</t>
  </si>
  <si>
    <t>Datová zásuvka RJ45 včetně zakončení</t>
  </si>
  <si>
    <t>567</t>
  </si>
  <si>
    <t>742001R3</t>
  </si>
  <si>
    <t>Wi‑Fi router včetně napájecího zdroje</t>
  </si>
  <si>
    <t>568</t>
  </si>
  <si>
    <t>742001R4</t>
  </si>
  <si>
    <t>Wi‑Fi access point / zesilovač</t>
  </si>
  <si>
    <t>569</t>
  </si>
  <si>
    <t>742001R5</t>
  </si>
  <si>
    <t>Datové propojení Wi‑Fi zařízení</t>
  </si>
  <si>
    <t>570</t>
  </si>
  <si>
    <t>742001R6</t>
  </si>
  <si>
    <t>Montáž, konfigurace a zprovoznění datové / Wi‑Fi sítě</t>
  </si>
  <si>
    <t>571</t>
  </si>
  <si>
    <t>742001R7</t>
  </si>
  <si>
    <t>Proměření a kontrola datových rozvodů</t>
  </si>
  <si>
    <t>742.2</t>
  </si>
  <si>
    <t>Autonomní požární detekce</t>
  </si>
  <si>
    <t>572</t>
  </si>
  <si>
    <t>742001R8</t>
  </si>
  <si>
    <t>Autonomní optický hlásič kouře včetně baterie</t>
  </si>
  <si>
    <t>573</t>
  </si>
  <si>
    <t>742001R9</t>
  </si>
  <si>
    <t>Montáž a označení autonomních požárních hlásičů</t>
  </si>
  <si>
    <t>574</t>
  </si>
  <si>
    <t>742001R10</t>
  </si>
  <si>
    <t>Funkční zkouška autonomních požárních hlásičů</t>
  </si>
  <si>
    <t>751</t>
  </si>
  <si>
    <t>Vzduchotechnika</t>
  </si>
  <si>
    <t>575</t>
  </si>
  <si>
    <t>751001R1</t>
  </si>
  <si>
    <t>Odtahový ventilátor WC včetně zpětné klapky</t>
  </si>
  <si>
    <t>576</t>
  </si>
  <si>
    <t>751001R2</t>
  </si>
  <si>
    <t>VZT odtahové potrubí včetně tvarovek a upevnění</t>
  </si>
  <si>
    <t>577</t>
  </si>
  <si>
    <t>751001R3</t>
  </si>
  <si>
    <t>VZT mřížka / vyústka</t>
  </si>
  <si>
    <t>578</t>
  </si>
  <si>
    <t>751001R4</t>
  </si>
  <si>
    <t>Vývod VZT do venkovního prostoru / nad střechu včetně ukončení</t>
  </si>
  <si>
    <t>579</t>
  </si>
  <si>
    <t>751001R5</t>
  </si>
  <si>
    <t>Ovládání ventilátorů s osvětlením a doběhem</t>
  </si>
  <si>
    <t>580</t>
  </si>
  <si>
    <t>751001R6</t>
  </si>
  <si>
    <t>Montáž, funkční zkouška a zprovoznění VZT</t>
  </si>
  <si>
    <t>384</t>
  </si>
  <si>
    <t>Podkladní rošt mezi základovou deskou a dřevěnou kcí, hranol 50x50x mm</t>
  </si>
  <si>
    <t>Podélný</t>
  </si>
  <si>
    <t>(6,000+2,250)*3</t>
  </si>
  <si>
    <t>Příčný</t>
  </si>
  <si>
    <t>2,600*(3+7)</t>
  </si>
  <si>
    <t>385</t>
  </si>
  <si>
    <t>60512125</t>
  </si>
  <si>
    <t>hranol stavební řezivo průřezu do 120cm2 do dl 6m</t>
  </si>
  <si>
    <t>Podkladní rošt mezi základovou deskou a dřevěnou kcí, hranol 50x50 mm</t>
  </si>
  <si>
    <t>(6,000+2,250)*3*0,05*0,05</t>
  </si>
  <si>
    <t>2,600*(3+7)*0,05*0,05</t>
  </si>
  <si>
    <t>0,127*1,15 'Přepočtené koeficientem množství</t>
  </si>
  <si>
    <t>386</t>
  </si>
  <si>
    <t>387</t>
  </si>
  <si>
    <t>998762194</t>
  </si>
  <si>
    <t>Příplatek k přesunu hmot tonážnímu pro kce tesařské za zvětšený přesun do 1000 m</t>
  </si>
  <si>
    <t>https://podminky.urs.cz/item/CS_URS_2026_01/998762194</t>
  </si>
  <si>
    <t>763</t>
  </si>
  <si>
    <t>Konstrukce suché výstavby</t>
  </si>
  <si>
    <t>388</t>
  </si>
  <si>
    <t>763131411</t>
  </si>
  <si>
    <t>SDK podhled desky 1xA 12,5 bez izolace dvouvrstvá spodní kce profil CD+UD</t>
  </si>
  <si>
    <t>https://podminky.urs.cz/item/CS_URS_2026_01/763131411</t>
  </si>
  <si>
    <t>389</t>
  </si>
  <si>
    <t>763131751</t>
  </si>
  <si>
    <t>Montáž parotěsné zábrany do SDK podhledu</t>
  </si>
  <si>
    <t>https://podminky.urs.cz/item/CS_URS_2026_01/763131751</t>
  </si>
  <si>
    <t>390</t>
  </si>
  <si>
    <t>28329276</t>
  </si>
  <si>
    <t>fólie PE vyztužená pro parotěsnou vrstvu (reakce na oheň - třída E) 140g/m2</t>
  </si>
  <si>
    <t>18,72*1,1235 'Přepočtené koeficientem množství</t>
  </si>
  <si>
    <t>391</t>
  </si>
  <si>
    <t>763181311</t>
  </si>
  <si>
    <t>Montáž jednokřídlové kovové zárubně do SDK příčky</t>
  </si>
  <si>
    <t>https://podminky.urs.cz/item/CS_URS_2026_01/763181311</t>
  </si>
  <si>
    <t>Dveře 800x2100 mm</t>
  </si>
  <si>
    <t>Dveře 700x2100 mm</t>
  </si>
  <si>
    <t>392</t>
  </si>
  <si>
    <t>55331589</t>
  </si>
  <si>
    <t>zárubeň jednokřídlá ocelová pro sádrokartonové příčky tl stěny 75-100mm rozměru 700/1970, 2100mm</t>
  </si>
  <si>
    <t>393</t>
  </si>
  <si>
    <t>55331590</t>
  </si>
  <si>
    <t>zárubeň jednokřídlá ocelová pro sádrokartonové příčky tl stěny 75-100mm rozměru 800/1970, 2100mm</t>
  </si>
  <si>
    <t>394</t>
  </si>
  <si>
    <t>763221671</t>
  </si>
  <si>
    <t>Montáž desek tl 1 x 10 mm sádrovláknitá stěna předsazená jednoduše opláštěná</t>
  </si>
  <si>
    <t>https://podminky.urs.cz/item/CS_URS_2026_01/763221671</t>
  </si>
  <si>
    <t>Sádrovláknitá deska, tl. 10 mm - vnitřní strana CLT panelů</t>
  </si>
  <si>
    <t>(15,300+6,750+6,750)*2,400</t>
  </si>
  <si>
    <t>Odečet otvorů</t>
  </si>
  <si>
    <t>-(2,4*2,6+3*1,24+0,8*2,1+0,7*2,1*2)</t>
  </si>
  <si>
    <t>395</t>
  </si>
  <si>
    <t>59030904</t>
  </si>
  <si>
    <t>deska sádrovláknitá univerzální tl 10mm</t>
  </si>
  <si>
    <t>54,54*1,05 'Přepočtené koeficientem množství</t>
  </si>
  <si>
    <t>602</t>
  </si>
  <si>
    <t>763251111</t>
  </si>
  <si>
    <t>Sádrovláknitá podlaha tl 20 mm z podlahových prvků tl 20 mm bez podsypu</t>
  </si>
  <si>
    <t>https://podminky.urs.cz/item/CS_URS_2026_02/763251111</t>
  </si>
  <si>
    <t>Podlaha/podhled*2</t>
  </si>
  <si>
    <t>397</t>
  </si>
  <si>
    <t>763711122</t>
  </si>
  <si>
    <t>Montáž dřevostaveb stěn a příček z panelů tl přes 55 do 114 mm pl přes 1,5 do 3,6 m2</t>
  </si>
  <si>
    <t>https://podminky.urs.cz/item/CS_URS_2026_01/763711122</t>
  </si>
  <si>
    <t>CLT panely - stěny</t>
  </si>
  <si>
    <t>(2,600*2+6,000*2+2,600*2+2,250*2-1,5)*2,600</t>
  </si>
  <si>
    <t>CLT panely - příčky</t>
  </si>
  <si>
    <t>2,400*2,400</t>
  </si>
  <si>
    <t>398</t>
  </si>
  <si>
    <t>61231302.R1</t>
  </si>
  <si>
    <t>panel masivní dřevěný CLT včetně vzduchotěsné úpravy pro obvodové stěny tl 84mm</t>
  </si>
  <si>
    <t>51,45980392*1,02 'Přepočtené koeficientem množství</t>
  </si>
  <si>
    <t>399</t>
  </si>
  <si>
    <t>61231300.R1</t>
  </si>
  <si>
    <t>panel masivní dřevěný CLT bez vzduchotěsné úpravy pro vnitřní příčky tl 84mm</t>
  </si>
  <si>
    <t>5,75980392*1,02 'Přepočtené koeficientem množství</t>
  </si>
  <si>
    <t>400</t>
  </si>
  <si>
    <t>763751213</t>
  </si>
  <si>
    <t>Montáž dřevostaveb podlah z panelů tl do 240 mm pl přes 10 do 20 m2</t>
  </si>
  <si>
    <t>https://podminky.urs.cz/item/CS_URS_2026_01/763751213</t>
  </si>
  <si>
    <t>CLT panely - strop/podlaha</t>
  </si>
  <si>
    <t>2,600*6,000+2,600*2,250</t>
  </si>
  <si>
    <t>401</t>
  </si>
  <si>
    <t>21,45*1,02 'Přepočtené koeficientem množství</t>
  </si>
  <si>
    <t>402</t>
  </si>
  <si>
    <t>763781223</t>
  </si>
  <si>
    <t>Montáž dřevostaveb stropní konstrukce z panelů tl přes 55 do 240 mm pl přes 10 do 20 m2</t>
  </si>
  <si>
    <t>https://podminky.urs.cz/item/CS_URS_2026_01/763781223</t>
  </si>
  <si>
    <t>403</t>
  </si>
  <si>
    <t>404</t>
  </si>
  <si>
    <t>998763100</t>
  </si>
  <si>
    <t>Přesun hmot tonážní pro dřevostavby v objektech v do 6 m</t>
  </si>
  <si>
    <t>https://podminky.urs.cz/item/CS_URS_2026_01/998763100</t>
  </si>
  <si>
    <t>5,934-1,874</t>
  </si>
  <si>
    <t>405</t>
  </si>
  <si>
    <t>998763194</t>
  </si>
  <si>
    <t>Příplatek k přesunu hmot tonážnímu pro dřevostavby za zvětšený přesun do 1000 m</t>
  </si>
  <si>
    <t>https://podminky.urs.cz/item/CS_URS_2026_01/998763194</t>
  </si>
  <si>
    <t>406</t>
  </si>
  <si>
    <t>998763301</t>
  </si>
  <si>
    <t>Přesun hmot tonážní pro konstrukce montované z desek v objektech v do 6 m</t>
  </si>
  <si>
    <t>https://podminky.urs.cz/item/CS_URS_2026_01/998763301</t>
  </si>
  <si>
    <t>407</t>
  </si>
  <si>
    <t>998763392</t>
  </si>
  <si>
    <t>Příplatek k přesunu hmot tonážnímu pro konstrukce montované z desek za zvětšený přesun do 500 m</t>
  </si>
  <si>
    <t>https://podminky.urs.cz/item/CS_URS_2026_01/998763392</t>
  </si>
  <si>
    <t>764</t>
  </si>
  <si>
    <t>Konstrukce klempířské</t>
  </si>
  <si>
    <t>408</t>
  </si>
  <si>
    <t>764215605</t>
  </si>
  <si>
    <t>Oplechování horních ploch a atik bez rohů z Pz plechu s povrch úpravou celoplošně lepené rš 400 mm</t>
  </si>
  <si>
    <t>https://podminky.urs.cz/item/CS_URS_2026_01/764215605</t>
  </si>
  <si>
    <t>409</t>
  </si>
  <si>
    <t>998764101</t>
  </si>
  <si>
    <t>Přesun hmot tonážní pro konstrukce klempířské v objektech v do 6 m</t>
  </si>
  <si>
    <t>https://podminky.urs.cz/item/CS_URS_2026_01/998764101</t>
  </si>
  <si>
    <t>410</t>
  </si>
  <si>
    <t>998764193</t>
  </si>
  <si>
    <t>Příplatek k přesunu hmot tonážnímu pro konstrukce klempířské za zvětšený přesun do 500 m</t>
  </si>
  <si>
    <t>https://podminky.urs.cz/item/CS_URS_2026_01/998764193</t>
  </si>
  <si>
    <t>766</t>
  </si>
  <si>
    <t>Konstrukce truhlářské</t>
  </si>
  <si>
    <t>766001R1</t>
  </si>
  <si>
    <t>D+M Zásuvné otvírání š. 1500 mm, v. 2600 mm</t>
  </si>
  <si>
    <t>Poznámka k položce:_x000D_
Cena je odborným odhadem. Není součástí ceníků ÚRS. Nutno poptat u dodavatele.</t>
  </si>
  <si>
    <t>412</t>
  </si>
  <si>
    <t>766001R2</t>
  </si>
  <si>
    <t>D+M Dvoukřídlé dřevěné dveře š. 1500 mm, v. 2600 mm</t>
  </si>
  <si>
    <t>413</t>
  </si>
  <si>
    <t>766001R3</t>
  </si>
  <si>
    <t>D+M Výklopné otvírání dvoudílné 3000x1240 mm</t>
  </si>
  <si>
    <t>414</t>
  </si>
  <si>
    <t>766001R4</t>
  </si>
  <si>
    <t>D+M Výklopné otvírání jednodílné 2400x2600 mm</t>
  </si>
  <si>
    <t>415</t>
  </si>
  <si>
    <t>766417413</t>
  </si>
  <si>
    <t>Montáž provětrávané fasády pl přes 5 m2 z dřevěných profilů š do 60 mm tl přes 20 mm</t>
  </si>
  <si>
    <t>https://podminky.urs.cz/item/CS_URS_2026_01/766417413</t>
  </si>
  <si>
    <t>Obklad fasáda</t>
  </si>
  <si>
    <t>(2,600+6,000+4,560+1,700+2,600*2+2,250*2)*2,650</t>
  </si>
  <si>
    <t>416</t>
  </si>
  <si>
    <t>61191160.R1</t>
  </si>
  <si>
    <t>palubky obkladové modřín 30x30 mm jakost A/B</t>
  </si>
  <si>
    <t>Obklad fasáda - předpoklad mezery : obklad - 50% : 50%</t>
  </si>
  <si>
    <t>Obklad fasáda/2</t>
  </si>
  <si>
    <t>25,252*1,1 'Přepočtené koeficientem množství</t>
  </si>
  <si>
    <t>417</t>
  </si>
  <si>
    <t>766417513</t>
  </si>
  <si>
    <t>Montáž podkladového roštu dvojitého pro montáž dřevěných svislých profilů provětrávané fasády</t>
  </si>
  <si>
    <t>https://podminky.urs.cz/item/CS_URS_2026_01/766417513</t>
  </si>
  <si>
    <t>Obklad fasáda - rošt á 500 mm (předpoklad)</t>
  </si>
  <si>
    <t>Obklad fasáda*2</t>
  </si>
  <si>
    <t>418</t>
  </si>
  <si>
    <t>60514103</t>
  </si>
  <si>
    <t>řezivo jehličnaté lať 30x50mm</t>
  </si>
  <si>
    <t>Obklad fasáda*2*0,03*0,05</t>
  </si>
  <si>
    <t>0,152*1,15 'Přepočtené koeficientem množství</t>
  </si>
  <si>
    <t>419</t>
  </si>
  <si>
    <t>766417523</t>
  </si>
  <si>
    <t>Montáž difúzní paropropustné fólie pro dřevěnou provětrávanou fasádu s lepenými přesahy</t>
  </si>
  <si>
    <t>https://podminky.urs.cz/item/CS_URS_2026_01/766417523</t>
  </si>
  <si>
    <t>Podlaha</t>
  </si>
  <si>
    <t>Stěny</t>
  </si>
  <si>
    <t>((2,600*2+6,000*2)+(2,600*2+2,250*2)-1,5)*2,600</t>
  </si>
  <si>
    <t>Stěny - odečet otvorů</t>
  </si>
  <si>
    <t>Střecha</t>
  </si>
  <si>
    <t>420</t>
  </si>
  <si>
    <t>28329039</t>
  </si>
  <si>
    <t>fólie PES difuzně propustná fasádní (spára max 30 mm, max.30% plochy), 200 g/m2</t>
  </si>
  <si>
    <t>94,36*1,111 'Přepočtené koeficientem množství</t>
  </si>
  <si>
    <t>421</t>
  </si>
  <si>
    <t>766660001</t>
  </si>
  <si>
    <t>Montáž dveřních křídel otvíravých jednokřídlových š do 0,8 m do ocelové zárubně</t>
  </si>
  <si>
    <t>https://podminky.urs.cz/item/CS_URS_2026_01/766660001</t>
  </si>
  <si>
    <t>422</t>
  </si>
  <si>
    <t>61162001</t>
  </si>
  <si>
    <t>dveře jednokřídlé dřevotřískové povrch dýhovaný plné 700x1970-2100mm</t>
  </si>
  <si>
    <t>423</t>
  </si>
  <si>
    <t>61162002</t>
  </si>
  <si>
    <t>dveře jednokřídlé dřevotřískové povrch dýhovaný plné 800x1970-2100mm</t>
  </si>
  <si>
    <t>424</t>
  </si>
  <si>
    <t>998766101</t>
  </si>
  <si>
    <t>Přesun hmot tonážní pro kce truhlářské v objektech v do 6 m</t>
  </si>
  <si>
    <t>https://podminky.urs.cz/item/CS_URS_2026_01/998766101</t>
  </si>
  <si>
    <t>425</t>
  </si>
  <si>
    <t>998766193</t>
  </si>
  <si>
    <t>Příplatek k přesunu hmot tonážnímu pro kce truhlářské za zvětšený přesun do 500 m</t>
  </si>
  <si>
    <t>https://podminky.urs.cz/item/CS_URS_2026_01/998766193</t>
  </si>
  <si>
    <t>767</t>
  </si>
  <si>
    <t>Konstrukce zámečnické</t>
  </si>
  <si>
    <t>426</t>
  </si>
  <si>
    <t>767995114</t>
  </si>
  <si>
    <t>Montáž atypických zámečnických konstrukcí hmotnosti přes 20 do 50 kg</t>
  </si>
  <si>
    <t>https://podminky.urs.cz/item/CS_URS_2026_01/767995114</t>
  </si>
  <si>
    <t>Ocelové sloupy - TR 139,1x5,0 (16,61 kg/m)</t>
  </si>
  <si>
    <t>2,95*8*16,61</t>
  </si>
  <si>
    <t>427</t>
  </si>
  <si>
    <t>14011096</t>
  </si>
  <si>
    <t>trubka ocelová bezešvá hladká jakost 11 353 140x8,0mm</t>
  </si>
  <si>
    <t>2,95*8</t>
  </si>
  <si>
    <t>23,6*1,05 'Přepočtené koeficientem množství</t>
  </si>
  <si>
    <t>428</t>
  </si>
  <si>
    <t>998767101</t>
  </si>
  <si>
    <t>Přesun hmot tonážní pro zámečnické konstrukce v objektech v do 6 m</t>
  </si>
  <si>
    <t>https://podminky.urs.cz/item/CS_URS_2026_01/998767101</t>
  </si>
  <si>
    <t>429</t>
  </si>
  <si>
    <t>998767193</t>
  </si>
  <si>
    <t>Příplatek k přesunu hmot tonážnímu pro zámečnické konstrukce za zvětšený přesun do 500 m</t>
  </si>
  <si>
    <t>https://podminky.urs.cz/item/CS_URS_2026_01/998767193</t>
  </si>
  <si>
    <t>771</t>
  </si>
  <si>
    <t>Podlahy z dlaždic</t>
  </si>
  <si>
    <t>430</t>
  </si>
  <si>
    <t>771111011</t>
  </si>
  <si>
    <t>Vysátí podkladu podlah před pokládkou dlažby</t>
  </si>
  <si>
    <t>https://podminky.urs.cz/item/CS_URS_2026_01/771111011</t>
  </si>
  <si>
    <t>431</t>
  </si>
  <si>
    <t>771121011</t>
  </si>
  <si>
    <t>Nátěr penetrační na podlahu</t>
  </si>
  <si>
    <t>https://podminky.urs.cz/item/CS_URS_2026_01/771121011</t>
  </si>
  <si>
    <t>432</t>
  </si>
  <si>
    <t>771474113</t>
  </si>
  <si>
    <t>Montáž soklů z dlaždic keramických rovných lepených cementovým flexibilním lepidlem v přes 90 do 120 mm</t>
  </si>
  <si>
    <t>https://podminky.urs.cz/item/CS_URS_2026_01/771474113</t>
  </si>
  <si>
    <t>Dlažba - sokl</t>
  </si>
  <si>
    <t>16,600-(2,4+0,8)</t>
  </si>
  <si>
    <t>2,200-0,5</t>
  </si>
  <si>
    <t>6,750-0,7</t>
  </si>
  <si>
    <t>433</t>
  </si>
  <si>
    <t>59761110.R1</t>
  </si>
  <si>
    <t>dlažba keramická slinutá mrazuvzdorná R10/B povrch hladký/matný tl do 10mm přes 2 do 4ks/m2 - sokl</t>
  </si>
  <si>
    <t>27,2*1,15 'Přepočtené koeficientem množství</t>
  </si>
  <si>
    <t>434</t>
  </si>
  <si>
    <t>771574413</t>
  </si>
  <si>
    <t>Montáž podlah keramických hladkých lepených cementovým flexibilním lepidlem přes 2 do 4 ks/m2</t>
  </si>
  <si>
    <t>https://podminky.urs.cz/item/CS_URS_2026_01/771574413</t>
  </si>
  <si>
    <t>435</t>
  </si>
  <si>
    <t>59761110</t>
  </si>
  <si>
    <t>dlažba keramická slinutá mrazuvzdorná R10/B povrch hladký/matný tl do 10mm přes 2 do 4ks/m2</t>
  </si>
  <si>
    <t>18,72*1,15 'Přepočtené koeficientem množství</t>
  </si>
  <si>
    <t>436</t>
  </si>
  <si>
    <t>771591112</t>
  </si>
  <si>
    <t>Izolace pod dlažbu nátěrem nebo stěrkou ve dvou vrstvách</t>
  </si>
  <si>
    <t>https://podminky.urs.cz/item/CS_URS_2026_01/771591112</t>
  </si>
  <si>
    <t>Dlažba - HI plocha</t>
  </si>
  <si>
    <t>(2,340+2,340)</t>
  </si>
  <si>
    <t>437</t>
  </si>
  <si>
    <t>771591115</t>
  </si>
  <si>
    <t>Podlahy spárování silikonem</t>
  </si>
  <si>
    <t>https://podminky.urs.cz/item/CS_URS_2026_01/771591115</t>
  </si>
  <si>
    <t>Styk podlaha - stěna</t>
  </si>
  <si>
    <t>(16,600+2,200+6,750+6,750)</t>
  </si>
  <si>
    <t>438</t>
  </si>
  <si>
    <t>771591117</t>
  </si>
  <si>
    <t>Podlahy spárování akrylem</t>
  </si>
  <si>
    <t>https://podminky.urs.cz/item/CS_URS_2026_01/771591117</t>
  </si>
  <si>
    <t>439</t>
  </si>
  <si>
    <t>771591241</t>
  </si>
  <si>
    <t>Izolace těsnícími pásy vnitřní kout</t>
  </si>
  <si>
    <t>https://podminky.urs.cz/item/CS_URS_2026_01/771591241</t>
  </si>
  <si>
    <t>440</t>
  </si>
  <si>
    <t>771591264</t>
  </si>
  <si>
    <t>Izolace těsnícími pásy mezi podlahou a stěnou</t>
  </si>
  <si>
    <t>https://podminky.urs.cz/item/CS_URS_2026_01/771591264</t>
  </si>
  <si>
    <t>Dlažba - HI pás</t>
  </si>
  <si>
    <t>(6,750+6,750)</t>
  </si>
  <si>
    <t>441</t>
  </si>
  <si>
    <t>771592011</t>
  </si>
  <si>
    <t>Čištění vnitřních ploch podlah nebo schodišť po položení dlažby chemickými prostředky</t>
  </si>
  <si>
    <t>https://podminky.urs.cz/item/CS_URS_2026_01/771592011</t>
  </si>
  <si>
    <t>442</t>
  </si>
  <si>
    <t>998771101</t>
  </si>
  <si>
    <t>Přesun hmot tonážní pro podlahy z dlaždic v objektech v do 6 m</t>
  </si>
  <si>
    <t>https://podminky.urs.cz/item/CS_URS_2026_01/998771101</t>
  </si>
  <si>
    <t>443</t>
  </si>
  <si>
    <t>998771193</t>
  </si>
  <si>
    <t>Příplatek k přesunu hmot tonážnímu pro podlahy z dlaždic za zvětšený přesun do 500 m</t>
  </si>
  <si>
    <t>https://podminky.urs.cz/item/CS_URS_2026_01/998771193</t>
  </si>
  <si>
    <t>781</t>
  </si>
  <si>
    <t>Dokončovací práce - obklady</t>
  </si>
  <si>
    <t>444</t>
  </si>
  <si>
    <t>781111011</t>
  </si>
  <si>
    <t>Ometení (oprášení) stěny při přípravě podkladu</t>
  </si>
  <si>
    <t>https://podminky.urs.cz/item/CS_URS_2026_01/781111011</t>
  </si>
  <si>
    <t>Obklad - plocha</t>
  </si>
  <si>
    <t>(0,975+0,975)*2,400</t>
  </si>
  <si>
    <t>445</t>
  </si>
  <si>
    <t>59761703</t>
  </si>
  <si>
    <t>obklad keramický nemrazuvzdorný povrch hladký/lesklý tl do 10mm přes 2 do 4ks/m2</t>
  </si>
  <si>
    <t>4,68*1,15 'Přepočtené koeficientem množství</t>
  </si>
  <si>
    <t>446</t>
  </si>
  <si>
    <t>781121011</t>
  </si>
  <si>
    <t>Nátěr penetrační na stěnu</t>
  </si>
  <si>
    <t>https://podminky.urs.cz/item/CS_URS_2026_01/781121011</t>
  </si>
  <si>
    <t>447</t>
  </si>
  <si>
    <t>781472213</t>
  </si>
  <si>
    <t>Montáž obkladů keramických hladkých lepených cementovým flexibilním lepidlem přes 2 do 4 ks/m2</t>
  </si>
  <si>
    <t>https://podminky.urs.cz/item/CS_URS_2026_01/781472213</t>
  </si>
  <si>
    <t>448</t>
  </si>
  <si>
    <t>781495117</t>
  </si>
  <si>
    <t>Spárování vnitřních obkladů akrylem</t>
  </si>
  <si>
    <t>https://podminky.urs.cz/item/CS_URS_2026_01/781495117</t>
  </si>
  <si>
    <t>Styk stěna - strop</t>
  </si>
  <si>
    <t>(0,975+0,975)</t>
  </si>
  <si>
    <t>Styk stěna - stěna</t>
  </si>
  <si>
    <t>2,4*2*2</t>
  </si>
  <si>
    <t>449</t>
  </si>
  <si>
    <t>781495142</t>
  </si>
  <si>
    <t>Průnik obkladem kruhový přes DN 30 do DN 90</t>
  </si>
  <si>
    <t>https://podminky.urs.cz/item/CS_URS_2026_01/781495142</t>
  </si>
  <si>
    <t>Poznámka k položce:_x000D_
Množství je odborným odhadem. Nutno upřesnit na stavbě.</t>
  </si>
  <si>
    <t>450</t>
  </si>
  <si>
    <t>781495211</t>
  </si>
  <si>
    <t>Čištění vnitřních ploch stěn po provedení obkladu chemickými prostředky</t>
  </si>
  <si>
    <t>https://podminky.urs.cz/item/CS_URS_2026_01/781495211</t>
  </si>
  <si>
    <t>451</t>
  </si>
  <si>
    <t>998781101</t>
  </si>
  <si>
    <t>Přesun hmot tonážní pro obklady keramické v objektech v do 6 m</t>
  </si>
  <si>
    <t>https://podminky.urs.cz/item/CS_URS_2026_01/998781101</t>
  </si>
  <si>
    <t>452</t>
  </si>
  <si>
    <t>998781193</t>
  </si>
  <si>
    <t>Příplatek k přesunu hmot tonážnímu pro obklady keramické za zvětšený přesun do 500 m</t>
  </si>
  <si>
    <t>https://podminky.urs.cz/item/CS_URS_2026_01/998781193</t>
  </si>
  <si>
    <t>783</t>
  </si>
  <si>
    <t>Dokončovací práce - nátěry</t>
  </si>
  <si>
    <t>453</t>
  </si>
  <si>
    <t>783101403</t>
  </si>
  <si>
    <t>Oprášení podkladu truhlářských konstrukcí před provedením nátěru</t>
  </si>
  <si>
    <t>https://podminky.urs.cz/item/CS_URS_2026_01/783101403</t>
  </si>
  <si>
    <t>Poznámka k položce:_x000D_
V případě jiné skladby nátěru budou položky adekvátně upraveny.</t>
  </si>
  <si>
    <t>Nátěr truhlářských kcí bez lazury</t>
  </si>
  <si>
    <t>Nátěr truhlářských kcí s lazurou</t>
  </si>
  <si>
    <t>454</t>
  </si>
  <si>
    <t>783123121</t>
  </si>
  <si>
    <t>Dvojnásobný napouštěcí fungicidní akrylátový nátěr truhlářských konstrukcí</t>
  </si>
  <si>
    <t>https://podminky.urs.cz/item/CS_URS_2026_01/783123121</t>
  </si>
  <si>
    <t>455</t>
  </si>
  <si>
    <t>783128101</t>
  </si>
  <si>
    <t>Lazurovací jednonásobný akrylátový nátěr truhlářských konstrukcí</t>
  </si>
  <si>
    <t>https://podminky.urs.cz/item/CS_URS_2026_01/783128101</t>
  </si>
  <si>
    <t>Poznámka k položce:_x000D_
Předpokládá se dvojnásobný nátěr.
V případě jiné skladby nátěru budou položky adekvátně upraveny.</t>
  </si>
  <si>
    <t>Nátěr truhlářských kcí s lazurou*2</t>
  </si>
  <si>
    <t>456</t>
  </si>
  <si>
    <t>783301303</t>
  </si>
  <si>
    <t>Bezoplachové odrezivění zámečnických konstrukcí</t>
  </si>
  <si>
    <t>https://podminky.urs.cz/item/CS_URS_2026_01/783301303</t>
  </si>
  <si>
    <t>Nátěr ocelových a zámečnických kcí vč. krycího nátěru</t>
  </si>
  <si>
    <t>Nátěr ocelových a zámečnických kcí bez krycího nátěru</t>
  </si>
  <si>
    <t>457</t>
  </si>
  <si>
    <t>783301311</t>
  </si>
  <si>
    <t>Odmaštění zámečnických konstrukcí vodou ředitelným odmašťovačem</t>
  </si>
  <si>
    <t>https://podminky.urs.cz/item/CS_URS_2026_01/783301311</t>
  </si>
  <si>
    <t>458</t>
  </si>
  <si>
    <t>783301401</t>
  </si>
  <si>
    <t>Ometení zámečnických konstrukcí</t>
  </si>
  <si>
    <t>https://podminky.urs.cz/item/CS_URS_2026_01/783301401</t>
  </si>
  <si>
    <t>459</t>
  </si>
  <si>
    <t>783314203</t>
  </si>
  <si>
    <t>Základní antikorozní jednonásobný syntetický samozákladující nátěr zámečnických konstrukcí</t>
  </si>
  <si>
    <t>https://podminky.urs.cz/item/CS_URS_2026_01/783314203</t>
  </si>
  <si>
    <t>460</t>
  </si>
  <si>
    <t>783317105</t>
  </si>
  <si>
    <t>Krycí jednonásobný syntetický samozákladující nátěr zámečnických konstrukcí</t>
  </si>
  <si>
    <t>https://podminky.urs.cz/item/CS_URS_2026_01/783317105</t>
  </si>
  <si>
    <t>Nátěr ocelových a zámečnických kcí vč. krycího nátěru*2</t>
  </si>
  <si>
    <t>461</t>
  </si>
  <si>
    <t>783901453</t>
  </si>
  <si>
    <t>Vysátí betonových podlah před provedením nátěru</t>
  </si>
  <si>
    <t>https://podminky.urs.cz/item/CS_URS_2026_01/783901453</t>
  </si>
  <si>
    <t>Nátěr betonových podlah</t>
  </si>
  <si>
    <t>25,130</t>
  </si>
  <si>
    <t>462</t>
  </si>
  <si>
    <t>783901453.R1</t>
  </si>
  <si>
    <t>Vysátí betonových stropů před provedením nátěru</t>
  </si>
  <si>
    <t>Stropní deska střechy - nátěr</t>
  </si>
  <si>
    <t>463</t>
  </si>
  <si>
    <t>783933161</t>
  </si>
  <si>
    <t>Penetrační epoxidový nátěr pórovitých betonových podlah</t>
  </si>
  <si>
    <t>https://podminky.urs.cz/item/CS_URS_2026_01/783933161</t>
  </si>
  <si>
    <t>464</t>
  </si>
  <si>
    <t>783933161.R1</t>
  </si>
  <si>
    <t>Penetrační epoxidový nátěr pórovitých betonových stropů</t>
  </si>
  <si>
    <t>465</t>
  </si>
  <si>
    <t>783937163</t>
  </si>
  <si>
    <t>Krycí dvojnásobný epoxidový rozpouštědlový nátěr betonové podlahy</t>
  </si>
  <si>
    <t>https://podminky.urs.cz/item/CS_URS_2026_01/783937163</t>
  </si>
  <si>
    <t>466</t>
  </si>
  <si>
    <t>783937163.R1</t>
  </si>
  <si>
    <t>Krycí dvojnásobný epoxidový rozpouštědlový nátěr betonových stropů</t>
  </si>
  <si>
    <t>784</t>
  </si>
  <si>
    <t>Dokončovací práce - malby a tapety</t>
  </si>
  <si>
    <t>467</t>
  </si>
  <si>
    <t>784111001</t>
  </si>
  <si>
    <t>Oprášení (ometení ) podkladu v místnostech v do 3,80 m</t>
  </si>
  <si>
    <t>https://podminky.urs.cz/item/CS_URS_2026_01/784111001</t>
  </si>
  <si>
    <t>Malby - stropy</t>
  </si>
  <si>
    <t>Malby - stěny</t>
  </si>
  <si>
    <t>16,600*2,4-(2,4*2,6+3*1,24+0,8*2,1)</t>
  </si>
  <si>
    <t>(2,200-0,5)*2,4</t>
  </si>
  <si>
    <t>(6,750-0,975)*2,4-0,7*2,1</t>
  </si>
  <si>
    <t>468</t>
  </si>
  <si>
    <t>784181101</t>
  </si>
  <si>
    <t>Základní akrylátová jednonásobná bezbarvá penetrace podkladu v místnostech v do 3,80 m</t>
  </si>
  <si>
    <t>https://podminky.urs.cz/item/CS_URS_2026_01/784181101</t>
  </si>
  <si>
    <t>Malby</t>
  </si>
  <si>
    <t>469</t>
  </si>
  <si>
    <t>784211101</t>
  </si>
  <si>
    <t>Dvojnásobné bílé malby ze směsí za mokra výborně oděruvzdorných v místnostech v do 3,80 m</t>
  </si>
  <si>
    <t>https://podminky.urs.cz/item/CS_URS_2026_01/784211101</t>
  </si>
  <si>
    <t>OST</t>
  </si>
  <si>
    <t>Ostatní</t>
  </si>
  <si>
    <t>GASTRO</t>
  </si>
  <si>
    <t>Gastro technologie – výrobník ledu</t>
  </si>
  <si>
    <t>581</t>
  </si>
  <si>
    <t>OST001R1</t>
  </si>
  <si>
    <t>Výrobník ledu – kompaktní gastro provedení, kompletní dodávka</t>
  </si>
  <si>
    <t>582</t>
  </si>
  <si>
    <t>OST001R2</t>
  </si>
  <si>
    <t>Napojení výrobníku ledu na studenou vodu včetně uzávěru a armatury</t>
  </si>
  <si>
    <t>583</t>
  </si>
  <si>
    <t>OST001R3</t>
  </si>
  <si>
    <t>Napojení odpadu výrobníku ledu na kanalizaci včetně sifonu</t>
  </si>
  <si>
    <t>584</t>
  </si>
  <si>
    <t>OST001R4</t>
  </si>
  <si>
    <t>Elektrické napojení výrobníku ledu</t>
  </si>
  <si>
    <t>585</t>
  </si>
  <si>
    <t>OST001R5</t>
  </si>
  <si>
    <t>Montáž, nastavení, odzkoušení a uvedení výrobníku ledu do provozu</t>
  </si>
  <si>
    <t>PO</t>
  </si>
  <si>
    <t>Přenosné hasicí přístroje a požární značení</t>
  </si>
  <si>
    <t>593</t>
  </si>
  <si>
    <t>OST001R13</t>
  </si>
  <si>
    <t>Kompletace dokladů požární ochrany pro uvedení stavby do užívání</t>
  </si>
  <si>
    <t>592</t>
  </si>
  <si>
    <t>OST001R12</t>
  </si>
  <si>
    <t>Kontrola provozuschopnosti přenosných hasicích přístrojů včetně dokladů</t>
  </si>
  <si>
    <t>591</t>
  </si>
  <si>
    <t>OST001R11</t>
  </si>
  <si>
    <t>Označení hlavních uzávěrů a dalších zařízení dle PBŘ</t>
  </si>
  <si>
    <t>590</t>
  </si>
  <si>
    <t>OST001R10</t>
  </si>
  <si>
    <t>Označení hlavního vypínače / TOTAL STOP a FVE STOP</t>
  </si>
  <si>
    <t>589</t>
  </si>
  <si>
    <t>OST001R9</t>
  </si>
  <si>
    <t>Požární a bezpečnostní značení objektu pro uvedení do užívání</t>
  </si>
  <si>
    <t>588</t>
  </si>
  <si>
    <t>OST001R8</t>
  </si>
  <si>
    <t>Bezpečnostní tabulka „Hasicí přístroj“ – fotoluminiscenční</t>
  </si>
  <si>
    <t>SO.K zdi - Archeologická prezentace objektů</t>
  </si>
  <si>
    <t xml:space="preserve">    VRN1 - Průzkumné, zeměměřičské a projektové práce</t>
  </si>
  <si>
    <t xml:space="preserve">    VRN2 - Příprava staveniště</t>
  </si>
  <si>
    <t>481</t>
  </si>
  <si>
    <t>311214121</t>
  </si>
  <si>
    <t>Zdivo z pravidelných kamenů na sucho objem jednoho kamene do 0,02 m3</t>
  </si>
  <si>
    <t>https://podminky.urs.cz/item/CS_URS_2026_01/311214121</t>
  </si>
  <si>
    <t>3,1 *Hloubení rýh pro historizující zeď okolo altánu</t>
  </si>
  <si>
    <t>Historické zdi V=1,0m Š=0,5m * 1 * 0,5</t>
  </si>
  <si>
    <t>482</t>
  </si>
  <si>
    <t>311214912</t>
  </si>
  <si>
    <t>Příplatek k cenám zdění zdiva z kamene na sucho za oboustranné lícování zdiva</t>
  </si>
  <si>
    <t>https://podminky.urs.cz/item/CS_URS_2026_01/311214912</t>
  </si>
  <si>
    <t>483</t>
  </si>
  <si>
    <t>311214921</t>
  </si>
  <si>
    <t>Příplatek k cenám zdění zdiva z kamene na sucho za vytvoření hrany rohu</t>
  </si>
  <si>
    <t>https://podminky.urs.cz/item/CS_URS_2026_01/311214921</t>
  </si>
  <si>
    <t>Roh u altánu V=3m*3</t>
  </si>
  <si>
    <t>Roh zdí V=1m*1</t>
  </si>
  <si>
    <t>484</t>
  </si>
  <si>
    <t>311214922</t>
  </si>
  <si>
    <t>Příplatek k cenám zdění zdiva z kamene na sucho za vytvoření hrany nároží</t>
  </si>
  <si>
    <t>https://podminky.urs.cz/item/CS_URS_2026_01/311214922</t>
  </si>
  <si>
    <t>Nároží u altánu V=3m*3</t>
  </si>
  <si>
    <t>Nároží zdí V=1m*1</t>
  </si>
  <si>
    <t>485</t>
  </si>
  <si>
    <t>Přesun hmot pro budovy ruční pro budovy v do 6 m</t>
  </si>
  <si>
    <t>486</t>
  </si>
  <si>
    <t>Průzkumné, zeměměřičské a projektové práce</t>
  </si>
  <si>
    <t>487</t>
  </si>
  <si>
    <t>011314000</t>
  </si>
  <si>
    <t>Archeologický dohled</t>
  </si>
  <si>
    <t>den</t>
  </si>
  <si>
    <t>https://podminky.urs.cz/item/CS_URS_2026_01/011314000</t>
  </si>
  <si>
    <t>VRN2</t>
  </si>
  <si>
    <t>Příprava staveniště</t>
  </si>
  <si>
    <t>488</t>
  </si>
  <si>
    <t>021303000</t>
  </si>
  <si>
    <t>Zabezpečení archeologických nálezů na místě</t>
  </si>
  <si>
    <t>https://podminky.urs.cz/item/CS_URS_2026_01/021303000</t>
  </si>
  <si>
    <t>SO.L. - Dětské hřiště</t>
  </si>
  <si>
    <t>489</t>
  </si>
  <si>
    <t>348101310</t>
  </si>
  <si>
    <t>Osazení vrat nebo vrátek k oplocení na dřevěné sloupky pl do 2 m2</t>
  </si>
  <si>
    <t>https://podminky.urs.cz/item/CS_URS_2026_01/348101310</t>
  </si>
  <si>
    <t>490</t>
  </si>
  <si>
    <t>61231140</t>
  </si>
  <si>
    <t>branka jednokřídlá dřevěná z půlené kulatiny impregnovaná 100x100cm</t>
  </si>
  <si>
    <t>491</t>
  </si>
  <si>
    <t>348181113</t>
  </si>
  <si>
    <t>Montáž dřevěného oplocení z dílců v přes 1 do 1,5 m</t>
  </si>
  <si>
    <t>https://podminky.urs.cz/item/CS_URS_2026_01/348181113</t>
  </si>
  <si>
    <t>Délka plotu dětského hřiště</t>
  </si>
  <si>
    <t>492</t>
  </si>
  <si>
    <t>61231132</t>
  </si>
  <si>
    <t>plot dřevěný impregnovaný z půlené kulatiny plotový díl 2400x1500mm</t>
  </si>
  <si>
    <t>VV0001 (7) / 2,4</t>
  </si>
  <si>
    <t>21,777*0,417 'Přepočtené koeficientem množství</t>
  </si>
  <si>
    <t>493</t>
  </si>
  <si>
    <t>VV0003 (5)</t>
  </si>
  <si>
    <t>494</t>
  </si>
  <si>
    <t>916,08*0,09 'Přepočtené koeficientem množství</t>
  </si>
  <si>
    <t>495</t>
  </si>
  <si>
    <t>496</t>
  </si>
  <si>
    <t>58337344</t>
  </si>
  <si>
    <t>štěrkopísek frakce 0/32</t>
  </si>
  <si>
    <t>Plocha dětského hřiště</t>
  </si>
  <si>
    <t>916,08*0,27 'Přepočtené koeficientem množství</t>
  </si>
  <si>
    <t>497</t>
  </si>
  <si>
    <t>593235131</t>
  </si>
  <si>
    <t>Kryt venkovních hřišť ze zámkových desek z pryže tl 43 mm černý kladený volně na vyrovnaný podklad</t>
  </si>
  <si>
    <t>https://podminky.urs.cz/item/CS_URS_2026_01/593235131</t>
  </si>
  <si>
    <t>0,5 * Plocha dětského hřiště</t>
  </si>
  <si>
    <t>Rekreační plochy v mlatech</t>
  </si>
  <si>
    <t>498</t>
  </si>
  <si>
    <t>936009123</t>
  </si>
  <si>
    <t>Bezpečnostní dopadová plocha venkovní na dětském hřišti tl 40 cm z kačírku</t>
  </si>
  <si>
    <t>https://podminky.urs.cz/item/CS_URS_2026_01/936009123</t>
  </si>
  <si>
    <t>2* 20</t>
  </si>
  <si>
    <t>499</t>
  </si>
  <si>
    <t>500</t>
  </si>
  <si>
    <t>501</t>
  </si>
  <si>
    <t>DA 1205 F4</t>
  </si>
  <si>
    <t>Herní sestava Námořní loď ( dodávka a montáž )</t>
  </si>
  <si>
    <t>502</t>
  </si>
  <si>
    <t>DA 2803 B</t>
  </si>
  <si>
    <t>Multifunkřní sestava Hrad ( dodávka a montáž )</t>
  </si>
  <si>
    <t>594</t>
  </si>
  <si>
    <t>https://podminky.urs.cz/item/CS_URS_2026_02/998766101</t>
  </si>
  <si>
    <t>595</t>
  </si>
  <si>
    <t>https://podminky.urs.cz/item/CS_URS_2026_02/998766193</t>
  </si>
  <si>
    <t>SEZNAM FIGUR</t>
  </si>
  <si>
    <t>Výměra</t>
  </si>
  <si>
    <t>111 sejmutí ornice PLOCHA</t>
  </si>
  <si>
    <t>Plocha sejmutí ornice</t>
  </si>
  <si>
    <t>Použití figury:</t>
  </si>
  <si>
    <t>823,535</t>
  </si>
  <si>
    <t>52,264</t>
  </si>
  <si>
    <t>713,535</t>
  </si>
  <si>
    <t>DélkaRýh_V1 (1)</t>
  </si>
  <si>
    <t>DélkaRýh_V2 (1)</t>
  </si>
  <si>
    <t>0,0</t>
  </si>
  <si>
    <t>DélkaRýh_V3 (1)</t>
  </si>
  <si>
    <t>DélkaRýh_VO102 (1)</t>
  </si>
  <si>
    <t>DélkaŘeziva (1)</t>
  </si>
  <si>
    <t>466,384</t>
  </si>
  <si>
    <t>DobaPéče (1)</t>
  </si>
  <si>
    <t>5,0</t>
  </si>
  <si>
    <t>88,150</t>
  </si>
  <si>
    <t>Historické zdi V=1,0m Š=0,5m</t>
  </si>
  <si>
    <t>4,532+8,364+11,093+10,264+16,003+6,070+9,264+20,421+11,598+11,090</t>
  </si>
  <si>
    <t>Hloubení rýh pro historizující zeď okolo altánu</t>
  </si>
  <si>
    <t>9,760</t>
  </si>
  <si>
    <t>HloubkaRýhy (1)</t>
  </si>
  <si>
    <t>0,8</t>
  </si>
  <si>
    <t>16,665</t>
  </si>
  <si>
    <t>66,66</t>
  </si>
  <si>
    <t>1,400</t>
  </si>
  <si>
    <t>53,050</t>
  </si>
  <si>
    <t>Hutnění boků násypů</t>
  </si>
  <si>
    <t>9411,770</t>
  </si>
  <si>
    <t>Hutnění boků násypů - odpočet</t>
  </si>
  <si>
    <t>2309,030</t>
  </si>
  <si>
    <t>76,155</t>
  </si>
  <si>
    <t>360,0</t>
  </si>
  <si>
    <t>2,816</t>
  </si>
  <si>
    <t>25,344</t>
  </si>
  <si>
    <t>48,510</t>
  </si>
  <si>
    <t>71,000</t>
  </si>
  <si>
    <t>105,640+39,240+26,570+42,150+32,540+1264,680+646,260+88,630+55,410+72,000+44,910+101,140+191,600</t>
  </si>
  <si>
    <t>95,840</t>
  </si>
  <si>
    <t>Nároží u altánu V=3m</t>
  </si>
  <si>
    <t>1,000</t>
  </si>
  <si>
    <t>Nároží zdí V=1m</t>
  </si>
  <si>
    <t>1,000+4,000</t>
  </si>
  <si>
    <t>30,609</t>
  </si>
  <si>
    <t>Nastavení historické zdi o cca 1m</t>
  </si>
  <si>
    <t>171,803</t>
  </si>
  <si>
    <t>Ocelové sloupy uvnitř stěny, pr. 140 mm, v. 2950 mm, 3 ks</t>
  </si>
  <si>
    <t>2*3,14*0,07*2,95*3</t>
  </si>
  <si>
    <t>Ocelové sloupy v prostoru, pr. 140 mm, v. 2950 mm, 5 ks</t>
  </si>
  <si>
    <t>2*3,14*0,07*2,95*5</t>
  </si>
  <si>
    <t>Obklad fasáda*2*(0,03*2+0,05*2)</t>
  </si>
  <si>
    <t>Podkladní rošt podlahový, hranol 50x50 mm</t>
  </si>
  <si>
    <t>Podlaha - rošt*0,05*4</t>
  </si>
  <si>
    <t>Obklad fasáda - nátěr z obou stran</t>
  </si>
  <si>
    <t>18,469</t>
  </si>
  <si>
    <t>ObsypPísky (1)</t>
  </si>
  <si>
    <t>-74,921</t>
  </si>
  <si>
    <t>15,0</t>
  </si>
  <si>
    <t>6250,0</t>
  </si>
  <si>
    <t>6640,53</t>
  </si>
  <si>
    <t>916,080</t>
  </si>
  <si>
    <t>10500,000</t>
  </si>
  <si>
    <t>Plošné těsnění</t>
  </si>
  <si>
    <t>2187,250</t>
  </si>
  <si>
    <t>13,0</t>
  </si>
  <si>
    <t>PočetStožaru (1)</t>
  </si>
  <si>
    <t>20,0</t>
  </si>
  <si>
    <t>91,0</t>
  </si>
  <si>
    <t>poměr znehodnocené zeminy pro trvalou skládku</t>
  </si>
  <si>
    <t>0,15 " 15%</t>
  </si>
  <si>
    <t>30,313</t>
  </si>
  <si>
    <t>41,715+39,403</t>
  </si>
  <si>
    <t>27,740+25,400+34,860+40,940</t>
  </si>
  <si>
    <t>Roh u altánu V=3m</t>
  </si>
  <si>
    <t>4,000</t>
  </si>
  <si>
    <t>Roh zdí V=1m</t>
  </si>
  <si>
    <t>8,000+34,000</t>
  </si>
  <si>
    <t>33,320+62,740+204,490+108,210+2369,710+211,620+67,950+279,280+856,630+567,170+378,460</t>
  </si>
  <si>
    <t>77,691+366,126</t>
  </si>
  <si>
    <t>RučníVýkop (1)</t>
  </si>
  <si>
    <t>0,1</t>
  </si>
  <si>
    <t>1095,0</t>
  </si>
  <si>
    <t>68,020</t>
  </si>
  <si>
    <t>20,518</t>
  </si>
  <si>
    <t>ŠířkaRýhy (1)</t>
  </si>
  <si>
    <t>0,35</t>
  </si>
  <si>
    <t>TrávníkPlocha (1)</t>
  </si>
  <si>
    <t>3333,0</t>
  </si>
  <si>
    <t>542,249</t>
  </si>
  <si>
    <t>2710,770</t>
  </si>
  <si>
    <t>Součet 2710,77</t>
  </si>
  <si>
    <t>VV0001 (2)</t>
  </si>
  <si>
    <t>Součet 95,84</t>
  </si>
  <si>
    <t>VV0001 (3)</t>
  </si>
  <si>
    <t>Základové trámy mostů - beton C 30/37</t>
  </si>
  <si>
    <t>Součet 10,98</t>
  </si>
  <si>
    <t>VV0001 (4)</t>
  </si>
  <si>
    <t>Součet 76,155</t>
  </si>
  <si>
    <t>443,817</t>
  </si>
  <si>
    <t>Součet 443,817</t>
  </si>
  <si>
    <t>17,762</t>
  </si>
  <si>
    <t>Součet 17,762</t>
  </si>
  <si>
    <t>VV0001 (7)</t>
  </si>
  <si>
    <t>Součet 52,264</t>
  </si>
  <si>
    <t>Součet 68,02</t>
  </si>
  <si>
    <t>VV0002 (2)</t>
  </si>
  <si>
    <t>1532,309</t>
  </si>
  <si>
    <t>Součet 1532,309</t>
  </si>
  <si>
    <t>5006,890</t>
  </si>
  <si>
    <t>Součet 5006,89</t>
  </si>
  <si>
    <t>103,082</t>
  </si>
  <si>
    <t>Součet 103,082</t>
  </si>
  <si>
    <t>Součet 20,518</t>
  </si>
  <si>
    <t>1633,64</t>
  </si>
  <si>
    <t>Součet 1633,64</t>
  </si>
  <si>
    <t>515,409</t>
  </si>
  <si>
    <t>Součet 515,409</t>
  </si>
  <si>
    <t>2100,000</t>
  </si>
  <si>
    <t>Součet 2100,0</t>
  </si>
  <si>
    <t>Součet 916,08</t>
  </si>
  <si>
    <t>VV0004 (1)</t>
  </si>
  <si>
    <t>Součet 88,15</t>
  </si>
  <si>
    <t>1095,000</t>
  </si>
  <si>
    <t>27,304</t>
  </si>
  <si>
    <t>Součet 27,304</t>
  </si>
  <si>
    <t>8847,000</t>
  </si>
  <si>
    <t>Součet 8847,0</t>
  </si>
  <si>
    <t>3692,000</t>
  </si>
  <si>
    <t>332,650</t>
  </si>
  <si>
    <t>Součet 332,65</t>
  </si>
  <si>
    <t>7102,740</t>
  </si>
  <si>
    <t>Součet 7102,74</t>
  </si>
  <si>
    <t>2217,664</t>
  </si>
  <si>
    <t>Součet 2217,664</t>
  </si>
  <si>
    <t>Součet 30,313</t>
  </si>
  <si>
    <t>VV0017 (1)</t>
  </si>
  <si>
    <t>Součet 53,05</t>
  </si>
  <si>
    <t>6,221</t>
  </si>
  <si>
    <t>Součet 6,221</t>
  </si>
  <si>
    <t>49,768</t>
  </si>
  <si>
    <t>Součet 49,768</t>
  </si>
  <si>
    <t>126,145</t>
  </si>
  <si>
    <t>Součet 126,145</t>
  </si>
  <si>
    <t>40,510</t>
  </si>
  <si>
    <t>Součet 29,703</t>
  </si>
  <si>
    <t>VýškaStožáru (1)</t>
  </si>
  <si>
    <t>15,648+15,721+23,353+23,269</t>
  </si>
  <si>
    <t>41,260+31,120+7,180+7,750+6,340+17,910+5,770+17,850+6,160+8,580+10,920+4,610+9,520+8,040+20,880+10,120+15,450+495,740+7,610+7,910+10,800+10,140+8,620+15,600+7,440+10,300+369,770+19,360+11,370+3,710+15,980+44,940+7,840+38,300+27,030+26,940+89,880+65,530+39,350+11,400+51,480+7,140</t>
  </si>
  <si>
    <t>79,0</t>
  </si>
  <si>
    <t>Základová deska altánu</t>
  </si>
  <si>
    <t>43,870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</si>
  <si>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</si>
  <si>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</si>
  <si>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</si>
  <si>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</si>
  <si>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</si>
  <si>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CZ-CC,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</si>
  <si>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</si>
  <si>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</si>
  <si>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</si>
  <si>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</si>
  <si>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</si>
  <si>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</si>
  <si>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</si>
  <si>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</si>
  <si>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</si>
  <si>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</si>
  <si>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</si>
  <si>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</si>
  <si>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</si>
  <si>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</si>
  <si>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</si>
  <si>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</si>
  <si>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CZ-CC,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</si>
  <si>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</si>
  <si>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</si>
  <si>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</si>
  <si>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</si>
  <si>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</si>
  <si>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</si>
  <si>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</si>
  <si>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</si>
  <si>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</si>
  <si>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</si>
  <si>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</si>
  <si>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</si>
  <si>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</si>
  <si>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</si>
  <si>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</si>
  <si>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</si>
  <si>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</si>
  <si>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</si>
  <si>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</si>
  <si>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</si>
  <si>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</si>
  <si>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</si>
  <si>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</si>
  <si>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</si>
  <si>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</si>
  <si>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</si>
  <si>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</si>
  <si>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</si>
  <si>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</si>
  <si>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</si>
  <si>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</si>
  <si>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</si>
  <si>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</si>
  <si>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</si>
  <si>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</si>
  <si>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</si>
  <si>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</si>
  <si>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</si>
  <si>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</si>
  <si>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</si>
  <si>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</si>
  <si>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</si>
  <si>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</si>
  <si>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</si>
  <si>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</si>
  <si>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</si>
  <si>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</si>
  <si>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</si>
  <si>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</si>
  <si>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</si>
  <si>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</si>
  <si>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</si>
  <si>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</si>
  <si>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</si>
  <si>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</si>
  <si>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</si>
  <si>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</si>
  <si>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</si>
  <si>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</si>
  <si>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CZ-CC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</si>
  <si>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</si>
  <si>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</si>
  <si>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</si>
  <si>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</si>
  <si>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</si>
  <si>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</si>
  <si>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</si>
  <si>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</si>
  <si>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</si>
  <si>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</si>
  <si>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</si>
  <si>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</si>
  <si>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</si>
  <si>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</si>
  <si>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</si>
  <si>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</si>
  <si>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</si>
  <si>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</si>
  <si>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</si>
  <si>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</si>
  <si>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</si>
  <si>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</si>
  <si>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</si>
  <si>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</si>
  <si>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</si>
  <si>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</si>
  <si>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</si>
  <si>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</si>
  <si>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</si>
  <si>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</si>
  <si>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</si>
  <si>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</si>
  <si>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</si>
  <si>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</si>
  <si>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</si>
  <si>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</si>
  <si>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</si>
  <si>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</si>
  <si>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</si>
  <si>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</si>
  <si>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</si>
  <si>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</si>
  <si>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</si>
  <si>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</si>
  <si>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</si>
  <si>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</si>
  <si>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</si>
  <si>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</si>
  <si>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</si>
  <si>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</si>
  <si>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</si>
  <si>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</si>
  <si>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</si>
  <si>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</si>
  <si>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</si>
  <si>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</si>
  <si>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</si>
  <si>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</si>
  <si>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</si>
  <si>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</si>
  <si>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</si>
  <si>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</si>
  <si>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</si>
  <si>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</si>
  <si>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</si>
  <si>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</si>
  <si>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</si>
  <si>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</si>
  <si>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</si>
  <si>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</si>
  <si>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</si>
  <si>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</si>
  <si>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</si>
  <si>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</si>
  <si>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</si>
  <si>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</si>
  <si>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</si>
  <si>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</si>
  <si>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</si>
  <si>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</si>
  <si>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</si>
  <si>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</si>
  <si>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</si>
  <si>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</si>
  <si>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</si>
  <si>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</si>
  <si>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</si>
  <si>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</si>
  <si>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</si>
  <si>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</si>
  <si>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</si>
  <si>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</t>
  </si>
  <si>
    <t>Snížená sazba DPH</t>
  </si>
  <si>
    <t>nulová</t>
  </si>
  <si>
    <t>Nulová sazba DPH</t>
  </si>
  <si>
    <t>zákl. přenesená</t>
  </si>
  <si>
    <t>Základní sazba DPH přenesená</t>
  </si>
  <si>
    <t>sníž.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</si>
  <si>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</si>
  <si>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</si>
  <si>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</si>
  <si>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</si>
  <si>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</si>
  <si>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</si>
  <si>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</si>
  <si>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</si>
  <si>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ZAŘAZENO DO NEZPŮSOBILÝCH VÝDAJŮ</t>
  </si>
  <si>
    <t>ZPŮSOBILÉ VÝDAJE</t>
  </si>
  <si>
    <t>NAD SCHVÁLENÝ LIMIT bude zařazeno do nezpůsobilých výdajů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</si>
</sst>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#,##0.00%"/>
    <numFmt numFmtId="166" formatCode="#,##0.00000"/>
    <numFmt numFmtId="167" formatCode="#,##0.000"/>
  </numFmts>
  <fonts count="77" x14ac:knownFonts="1">
    <font>
      <sz val="11"/>
      <name val="Calibri"/>
      <family val="2"/>
      <charset val="238"/>
    </font>
    <font>
      <sz val="11"/>
      <color theme="1"/>
      <name val="Calibri"/>
      <charset val="238"/>
      <scheme val="minor"/>
    </font>
    <font>
      <sz val="10"/>
      <color rgb="FF969696"/>
      <name val="Arial CE"/>
      <charset val="238"/>
    </font>
    <font>
      <sz val="10"/>
      <color rgb="FF000000"/>
      <name val="Arial CE"/>
      <charset val="238"/>
    </font>
    <font>
      <b/>
      <sz val="11"/>
      <color rgb="FF000000"/>
      <name val="Arial CE"/>
      <charset val="238"/>
    </font>
    <font>
      <b/>
      <sz val="12"/>
      <color rgb="FF000000"/>
      <name val="Arial CE"/>
      <charset val="238"/>
    </font>
    <font>
      <b/>
      <sz val="12"/>
      <color rgb="FF003366"/>
      <name val="Arial CE"/>
      <charset val="238"/>
    </font>
    <font>
      <sz val="12"/>
      <color rgb="FF003366"/>
      <name val="Arial CE"/>
      <charset val="238"/>
    </font>
    <font>
      <sz val="10"/>
      <color rgb="FF003366"/>
      <name val="Calibri"/>
      <charset val="238"/>
    </font>
    <font>
      <i/>
      <sz val="8"/>
      <color rgb="FF003366"/>
      <name val="Calibri"/>
      <charset val="238"/>
    </font>
    <font>
      <sz val="18"/>
      <color theme="1"/>
      <name val="Wingdings 2"/>
      <family val="1"/>
      <charset val="2"/>
    </font>
    <font>
      <sz val="18"/>
      <color rgb="FFFFFFFF"/>
      <name val="Wingdings 2"/>
      <family val="1"/>
      <charset val="2"/>
    </font>
    <font>
      <sz val="8"/>
      <color rgb="FFFFFFFF"/>
      <name val="Arial CE"/>
      <charset val="238"/>
    </font>
    <font>
      <sz val="8"/>
      <color rgb="FF3366FF"/>
      <name val="Arial CE"/>
      <charset val="238"/>
    </font>
    <font>
      <b/>
      <sz val="14"/>
      <color rgb="FF000000"/>
      <name val="Arial CE"/>
      <charset val="238"/>
    </font>
    <font>
      <b/>
      <sz val="12"/>
      <color rgb="FF969696"/>
      <name val="Arial CE"/>
      <charset val="238"/>
    </font>
    <font>
      <b/>
      <sz val="8"/>
      <color rgb="FF969696"/>
      <name val="Arial CE"/>
      <charset val="238"/>
    </font>
    <font>
      <b/>
      <sz val="10"/>
      <color rgb="FF000000"/>
      <name val="Arial CE"/>
      <charset val="238"/>
    </font>
    <font>
      <sz val="18"/>
      <color rgb="FF969696"/>
      <name val="Wingdings 2"/>
      <family val="1"/>
      <charset val="2"/>
    </font>
    <font>
      <b/>
      <sz val="10"/>
      <color rgb="FF969696"/>
      <name val="Arial CE"/>
      <charset val="238"/>
    </font>
    <font>
      <b/>
      <sz val="10"/>
      <color rgb="FF464646"/>
      <name val="Arial CE"/>
      <charset val="238"/>
    </font>
    <font>
      <sz val="18"/>
      <color rgb="FF000000"/>
      <name val="Wingdings 2"/>
      <family val="1"/>
      <charset val="2"/>
    </font>
    <font>
      <b/>
      <sz val="18"/>
      <color rgb="FF000000"/>
      <name val="Wingdings 2"/>
      <family val="1"/>
      <charset val="2"/>
    </font>
    <font>
      <sz val="12"/>
      <color rgb="FF969696"/>
      <name val="Arial CE"/>
      <charset val="238"/>
    </font>
    <font>
      <sz val="12"/>
      <color theme="1"/>
      <name val="Wingdings 2"/>
      <family val="1"/>
      <charset val="2"/>
    </font>
    <font>
      <sz val="9"/>
      <color rgb="FF000000"/>
      <name val="Arial CE"/>
      <charset val="238"/>
    </font>
    <font>
      <sz val="9"/>
      <color rgb="FF969696"/>
      <name val="Arial CE"/>
      <charset val="238"/>
    </font>
    <font>
      <b/>
      <sz val="12"/>
      <color rgb="FF000000"/>
      <name val="Wingdings 2"/>
      <family val="1"/>
      <charset val="2"/>
    </font>
    <font>
      <b/>
      <sz val="12"/>
      <color rgb="FF960000"/>
      <name val="Arial CE"/>
      <charset val="238"/>
    </font>
    <font>
      <sz val="12"/>
      <color rgb="FF000000"/>
      <name val="Arial CE"/>
      <charset val="238"/>
    </font>
    <font>
      <b/>
      <sz val="12"/>
      <color rgb="FF003366"/>
      <name val="Wingdings 2"/>
      <family val="1"/>
      <charset val="2"/>
    </font>
    <font>
      <sz val="11"/>
      <color rgb="FF003366"/>
      <name val="Arial CE"/>
      <charset val="238"/>
    </font>
    <font>
      <b/>
      <sz val="11"/>
      <color rgb="FF003366"/>
      <name val="Arial CE"/>
      <charset val="238"/>
    </font>
    <font>
      <sz val="11"/>
      <color rgb="FF969696"/>
      <name val="Arial CE"/>
      <charset val="238"/>
    </font>
    <font>
      <sz val="8"/>
      <color rgb="FF969696"/>
      <name val="Arial CE"/>
      <charset val="238"/>
    </font>
    <font>
      <sz val="10"/>
      <color rgb="FF003366"/>
      <name val="Arial CE"/>
      <charset val="238"/>
    </font>
    <font>
      <b/>
      <sz val="10"/>
      <color rgb="FF003366"/>
      <name val="Arial CE"/>
      <charset val="238"/>
    </font>
    <font>
      <sz val="11"/>
      <color rgb="FF969696"/>
      <name val="Calibri"/>
      <charset val="238"/>
      <scheme val="minor"/>
    </font>
    <font>
      <sz val="10"/>
      <color theme="1"/>
      <name val="Arial CE"/>
      <charset val="238"/>
    </font>
    <font>
      <b/>
      <sz val="14"/>
      <name val="Arial CE"/>
      <charset val="238"/>
    </font>
    <font>
      <b/>
      <sz val="11"/>
      <name val="Arial CE"/>
      <charset val="238"/>
    </font>
    <font>
      <b/>
      <sz val="11"/>
      <color theme="1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0"/>
      <color rgb="FF3366FF"/>
      <name val="Arial CE"/>
      <charset val="238"/>
    </font>
    <font>
      <sz val="9"/>
      <name val="Arial CE"/>
      <charset val="238"/>
    </font>
    <font>
      <sz val="9"/>
      <name val="Arial CE"/>
    </font>
    <font>
      <sz val="9"/>
      <color rgb="FF960000"/>
      <name val="Arial CE"/>
    </font>
    <font>
      <sz val="8"/>
      <color rgb="FF003366"/>
      <name val="Arial CE"/>
      <charset val="238"/>
    </font>
    <font>
      <i/>
      <sz val="8"/>
      <color rgb="FF003366"/>
      <name val="Arial CE"/>
      <charset val="238"/>
    </font>
    <font>
      <sz val="11"/>
      <color rgb="FF000000"/>
      <name val="Calibri"/>
      <charset val="238"/>
      <scheme val="minor"/>
    </font>
    <font>
      <u/>
      <sz val="11"/>
      <color theme="10"/>
      <name val="Calibri"/>
      <scheme val="minor"/>
    </font>
    <font>
      <sz val="11"/>
      <color theme="1"/>
      <name val="Calibri"/>
      <charset val="238"/>
    </font>
    <font>
      <sz val="7"/>
      <color rgb="FF969696"/>
      <name val="Arial CE"/>
      <charset val="238"/>
    </font>
    <font>
      <i/>
      <u/>
      <sz val="7"/>
      <color rgb="FF979797"/>
      <name val="Calibri"/>
      <scheme val="minor"/>
    </font>
    <font>
      <sz val="8"/>
      <color rgb="FF505050"/>
      <name val="Arial CE"/>
      <charset val="238"/>
    </font>
    <font>
      <sz val="8"/>
      <color rgb="FF505050"/>
      <name val="Calibri"/>
      <charset val="238"/>
    </font>
    <font>
      <sz val="8"/>
      <color rgb="FF800080"/>
      <name val="Arial CE"/>
      <charset val="238"/>
    </font>
    <font>
      <sz val="8"/>
      <color rgb="FFE56277"/>
      <name val="Arial CE"/>
      <charset val="238"/>
    </font>
    <font>
      <sz val="8"/>
      <color rgb="FFFF0000"/>
      <name val="Arial CE"/>
      <charset val="238"/>
    </font>
    <font>
      <i/>
      <sz val="7"/>
      <color rgb="FF969696"/>
      <name val="Arial CE"/>
      <charset val="238"/>
    </font>
    <font>
      <i/>
      <sz val="9"/>
      <color rgb="FF0000FF"/>
      <name val="Arial CE"/>
      <charset val="238"/>
    </font>
    <font>
      <i/>
      <sz val="11"/>
      <color rgb="FF0000FF"/>
      <name val="Calibri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11"/>
      <color rgb="FF000000"/>
      <name val="Calibri"/>
    </font>
    <font>
      <u/>
      <sz val="8"/>
      <color theme="10"/>
      <name val="Trebuchet MS"/>
      <charset val="238"/>
    </font>
    <font>
      <i/>
      <sz val="8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D2D2D2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6" tint="0.59999389629810485"/>
        <bgColor rgb="FFFFFFFF"/>
      </patternFill>
    </fill>
    <fill>
      <patternFill patternType="solid">
        <fgColor rgb="FFEFDF9B"/>
        <bgColor rgb="FFFFFFFF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thin">
        <color indexed="64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 style="thin">
        <color indexed="64"/>
      </right>
      <top style="hair">
        <color rgb="FF969696"/>
      </top>
      <bottom style="hair">
        <color rgb="FF969696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969696"/>
      </right>
      <top/>
      <bottom style="hair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1" applyBorder="0">
      <protection locked="0"/>
    </xf>
    <xf numFmtId="0" fontId="74" fillId="0" borderId="2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1" applyNumberFormat="0" applyFill="0" applyBorder="0" applyAlignment="0" applyProtection="0">
      <alignment vertical="top"/>
      <protection locked="0"/>
    </xf>
    <xf numFmtId="0" fontId="2" fillId="0" borderId="0">
      <alignment horizontal="left" vertical="center" wrapText="1"/>
    </xf>
    <xf numFmtId="0" fontId="2" fillId="0" borderId="0">
      <alignment horizontal="left" vertical="center"/>
    </xf>
    <xf numFmtId="49" fontId="42" fillId="0" borderId="0">
      <alignment horizontal="left" vertical="center"/>
    </xf>
    <xf numFmtId="0" fontId="42" fillId="0" borderId="0">
      <alignment horizontal="left" vertical="center"/>
    </xf>
    <xf numFmtId="0" fontId="2" fillId="0" borderId="0">
      <alignment horizontal="right" vertical="center"/>
    </xf>
    <xf numFmtId="0" fontId="20" fillId="0" borderId="29">
      <alignment horizontal="left" vertical="center"/>
    </xf>
    <xf numFmtId="0" fontId="46" fillId="5" borderId="39">
      <alignment horizontal="center" vertical="center" wrapText="1"/>
    </xf>
    <xf numFmtId="0" fontId="25" fillId="0" borderId="54">
      <alignment vertical="center" wrapText="1"/>
    </xf>
    <xf numFmtId="0" fontId="52" fillId="0" borderId="0" applyNumberFormat="0" applyFill="0" applyBorder="0" applyAlignment="0" applyProtection="0"/>
    <xf numFmtId="167" fontId="25" fillId="0" borderId="54">
      <alignment vertical="center"/>
    </xf>
    <xf numFmtId="0" fontId="54" fillId="0" borderId="0">
      <alignment vertical="center"/>
    </xf>
    <xf numFmtId="167" fontId="62" fillId="0" borderId="54">
      <alignment vertical="center"/>
    </xf>
  </cellStyleXfs>
  <cellXfs count="3420">
    <xf numFmtId="0" fontId="0" fillId="0" borderId="1" xfId="0" applyAlignment="1">
      <alignment vertical="top"/>
      <protection locked="0"/>
    </xf>
    <xf numFmtId="0" fontId="1" fillId="0" borderId="2" xfId="1" applyNumberFormat="1" applyFont="1" applyFill="1" applyAlignment="1" applyProtection="1">
      <alignment vertical="center"/>
    </xf>
    <xf numFmtId="0" fontId="2" fillId="0" borderId="2" xfId="1" applyNumberFormat="1" applyFont="1" applyFill="1" applyAlignment="1" applyProtection="1">
      <alignment vertical="center"/>
    </xf>
    <xf numFmtId="0" fontId="3" fillId="0" borderId="2" xfId="1" applyNumberFormat="1" applyFont="1" applyFill="1" applyAlignment="1" applyProtection="1">
      <alignment vertical="center"/>
    </xf>
    <xf numFmtId="0" fontId="4" fillId="0" borderId="2" xfId="1" applyNumberFormat="1" applyFont="1" applyFill="1" applyAlignment="1" applyProtection="1">
      <alignment vertical="center"/>
    </xf>
    <xf numFmtId="0" fontId="5" fillId="0" borderId="2" xfId="1" applyNumberFormat="1" applyFont="1" applyFill="1" applyAlignment="1" applyProtection="1">
      <alignment vertical="center"/>
    </xf>
    <xf numFmtId="0" fontId="6" fillId="0" borderId="2" xfId="1" applyNumberFormat="1" applyFont="1" applyFill="1" applyAlignment="1" applyProtection="1">
      <alignment vertical="center"/>
    </xf>
    <xf numFmtId="0" fontId="1" fillId="0" borderId="0" xfId="2" applyAlignment="1">
      <alignment vertical="center"/>
    </xf>
    <xf numFmtId="0" fontId="1" fillId="0" borderId="0" xfId="2" applyAlignment="1">
      <alignment vertical="center" wrapText="1"/>
    </xf>
    <xf numFmtId="0" fontId="1" fillId="0" borderId="0" xfId="2" applyAlignment="1">
      <alignment horizontal="center" vertical="center" wrapText="1"/>
    </xf>
    <xf numFmtId="0" fontId="7" fillId="0" borderId="0" xfId="2" applyFont="1"/>
    <xf numFmtId="0" fontId="8" fillId="0" borderId="0" xfId="2" applyFont="1"/>
    <xf numFmtId="0" fontId="9" fillId="0" borderId="0" xfId="2" applyFont="1"/>
    <xf numFmtId="0" fontId="1" fillId="0" borderId="0" xfId="3" applyAlignment="1">
      <alignment vertical="center"/>
    </xf>
    <xf numFmtId="0" fontId="1" fillId="0" borderId="0" xfId="3" applyAlignment="1">
      <alignment vertical="center" wrapText="1"/>
    </xf>
    <xf numFmtId="0" fontId="1" fillId="0" borderId="0" xfId="3" applyAlignment="1">
      <alignment horizontal="center" vertical="center" wrapText="1"/>
    </xf>
    <xf numFmtId="0" fontId="7" fillId="0" borderId="0" xfId="3" applyFont="1"/>
    <xf numFmtId="0" fontId="8" fillId="0" borderId="0" xfId="3" applyFont="1"/>
    <xf numFmtId="0" fontId="9" fillId="0" borderId="0" xfId="3" applyFont="1"/>
    <xf numFmtId="0" fontId="1" fillId="0" borderId="0" xfId="4" applyAlignment="1">
      <alignment vertical="center"/>
    </xf>
    <xf numFmtId="0" fontId="1" fillId="0" borderId="0" xfId="4" applyAlignment="1">
      <alignment vertical="center" wrapText="1"/>
    </xf>
    <xf numFmtId="0" fontId="1" fillId="0" borderId="0" xfId="4" applyAlignment="1">
      <alignment horizontal="center" vertical="center" wrapText="1"/>
    </xf>
    <xf numFmtId="0" fontId="7" fillId="0" borderId="0" xfId="4" applyFont="1"/>
    <xf numFmtId="0" fontId="8" fillId="0" borderId="0" xfId="4" applyFont="1"/>
    <xf numFmtId="0" fontId="1" fillId="0" borderId="0" xfId="5" applyAlignment="1">
      <alignment vertical="center"/>
    </xf>
    <xf numFmtId="0" fontId="1" fillId="0" borderId="0" xfId="5" applyAlignment="1">
      <alignment vertical="center" wrapText="1"/>
    </xf>
    <xf numFmtId="0" fontId="1" fillId="0" borderId="0" xfId="5" applyAlignment="1">
      <alignment horizontal="center" vertical="center" wrapText="1"/>
    </xf>
    <xf numFmtId="0" fontId="7" fillId="0" borderId="0" xfId="5" applyFont="1"/>
    <xf numFmtId="0" fontId="8" fillId="0" borderId="0" xfId="5" applyFont="1"/>
    <xf numFmtId="0" fontId="1" fillId="0" borderId="0" xfId="6" applyAlignment="1">
      <alignment vertical="center"/>
    </xf>
    <xf numFmtId="0" fontId="1" fillId="0" borderId="0" xfId="6" applyAlignment="1">
      <alignment vertical="center" wrapText="1"/>
    </xf>
    <xf numFmtId="0" fontId="1" fillId="0" borderId="0" xfId="6" applyAlignment="1">
      <alignment horizontal="center" vertical="center" wrapText="1"/>
    </xf>
    <xf numFmtId="0" fontId="7" fillId="0" borderId="0" xfId="6" applyFont="1"/>
    <xf numFmtId="0" fontId="8" fillId="0" borderId="0" xfId="6" applyFont="1"/>
    <xf numFmtId="0" fontId="1" fillId="0" borderId="0" xfId="7" applyAlignment="1">
      <alignment vertical="center"/>
    </xf>
    <xf numFmtId="0" fontId="1" fillId="0" borderId="0" xfId="7" applyAlignment="1">
      <alignment vertical="center" wrapText="1"/>
    </xf>
    <xf numFmtId="0" fontId="1" fillId="0" borderId="0" xfId="7" applyAlignment="1">
      <alignment horizontal="center" vertical="center" wrapText="1"/>
    </xf>
    <xf numFmtId="0" fontId="7" fillId="0" borderId="0" xfId="7" applyFont="1"/>
    <xf numFmtId="0" fontId="8" fillId="0" borderId="0" xfId="7" applyFont="1"/>
    <xf numFmtId="0" fontId="9" fillId="0" borderId="0" xfId="7" applyFont="1"/>
    <xf numFmtId="0" fontId="1" fillId="0" borderId="0" xfId="8" applyAlignment="1">
      <alignment vertical="center"/>
    </xf>
    <xf numFmtId="0" fontId="1" fillId="0" borderId="0" xfId="8" applyAlignment="1">
      <alignment vertical="center" wrapText="1"/>
    </xf>
    <xf numFmtId="0" fontId="1" fillId="0" borderId="0" xfId="8" applyAlignment="1">
      <alignment horizontal="center" vertical="center" wrapText="1"/>
    </xf>
    <xf numFmtId="0" fontId="7" fillId="0" borderId="0" xfId="8" applyFont="1"/>
    <xf numFmtId="0" fontId="8" fillId="0" borderId="0" xfId="8" applyFont="1"/>
    <xf numFmtId="0" fontId="1" fillId="0" borderId="0" xfId="9" applyAlignment="1">
      <alignment vertical="center"/>
    </xf>
    <xf numFmtId="0" fontId="1" fillId="0" borderId="0" xfId="9" applyAlignment="1">
      <alignment vertical="center" wrapText="1"/>
    </xf>
    <xf numFmtId="0" fontId="1" fillId="0" borderId="0" xfId="9" applyAlignment="1">
      <alignment horizontal="center" vertical="center" wrapText="1"/>
    </xf>
    <xf numFmtId="0" fontId="7" fillId="0" borderId="0" xfId="9" applyFont="1"/>
    <xf numFmtId="0" fontId="8" fillId="0" borderId="0" xfId="9" applyFont="1"/>
    <xf numFmtId="0" fontId="1" fillId="0" borderId="0" xfId="10" applyAlignment="1">
      <alignment vertical="center"/>
    </xf>
    <xf numFmtId="0" fontId="1" fillId="0" borderId="0" xfId="10" applyAlignment="1">
      <alignment vertical="center" wrapText="1"/>
    </xf>
    <xf numFmtId="0" fontId="1" fillId="0" borderId="0" xfId="10" applyAlignment="1">
      <alignment horizontal="center" vertical="center" wrapText="1"/>
    </xf>
    <xf numFmtId="0" fontId="7" fillId="0" borderId="0" xfId="10" applyFont="1"/>
    <xf numFmtId="0" fontId="8" fillId="0" borderId="0" xfId="10" applyFont="1"/>
    <xf numFmtId="0" fontId="1" fillId="0" borderId="0" xfId="11" applyAlignment="1">
      <alignment vertical="center"/>
    </xf>
    <xf numFmtId="0" fontId="1" fillId="0" borderId="0" xfId="11" applyAlignment="1">
      <alignment vertical="center" wrapText="1"/>
    </xf>
    <xf numFmtId="0" fontId="1" fillId="0" borderId="0" xfId="11" applyAlignment="1">
      <alignment horizontal="center" vertical="center" wrapText="1"/>
    </xf>
    <xf numFmtId="0" fontId="7" fillId="0" borderId="0" xfId="11" applyFont="1"/>
    <xf numFmtId="0" fontId="8" fillId="0" borderId="0" xfId="11" applyFont="1"/>
    <xf numFmtId="0" fontId="1" fillId="0" borderId="0" xfId="12" applyAlignment="1">
      <alignment vertical="center"/>
    </xf>
    <xf numFmtId="0" fontId="1" fillId="0" borderId="0" xfId="12" applyAlignment="1">
      <alignment vertical="center" wrapText="1"/>
    </xf>
    <xf numFmtId="0" fontId="1" fillId="0" borderId="0" xfId="12" applyAlignment="1">
      <alignment horizontal="center" vertical="center" wrapText="1"/>
    </xf>
    <xf numFmtId="0" fontId="7" fillId="0" borderId="0" xfId="12" applyFont="1"/>
    <xf numFmtId="0" fontId="8" fillId="0" borderId="0" xfId="12" applyFont="1"/>
    <xf numFmtId="0" fontId="1" fillId="0" borderId="0" xfId="13" applyAlignment="1">
      <alignment vertical="center"/>
    </xf>
    <xf numFmtId="0" fontId="1" fillId="0" borderId="0" xfId="13" applyAlignment="1">
      <alignment vertical="center" wrapText="1"/>
    </xf>
    <xf numFmtId="0" fontId="1" fillId="0" borderId="0" xfId="13" applyAlignment="1">
      <alignment horizontal="center" vertical="center" wrapText="1"/>
    </xf>
    <xf numFmtId="0" fontId="7" fillId="0" borderId="0" xfId="13" applyFont="1"/>
    <xf numFmtId="0" fontId="8" fillId="0" borderId="0" xfId="13" applyFont="1"/>
    <xf numFmtId="0" fontId="1" fillId="0" borderId="0" xfId="14" applyAlignment="1">
      <alignment vertical="center"/>
    </xf>
    <xf numFmtId="0" fontId="1" fillId="0" borderId="0" xfId="14" applyAlignment="1">
      <alignment vertical="center" wrapText="1"/>
    </xf>
    <xf numFmtId="0" fontId="1" fillId="0" borderId="0" xfId="14" applyAlignment="1">
      <alignment horizontal="center" vertical="center" wrapText="1"/>
    </xf>
    <xf numFmtId="0" fontId="7" fillId="0" borderId="0" xfId="14" applyFont="1"/>
    <xf numFmtId="0" fontId="8" fillId="0" borderId="0" xfId="14" applyFont="1"/>
    <xf numFmtId="0" fontId="1" fillId="0" borderId="0" xfId="15" applyAlignment="1">
      <alignment vertical="center"/>
    </xf>
    <xf numFmtId="0" fontId="1" fillId="0" borderId="0" xfId="15" applyAlignment="1">
      <alignment vertical="center" wrapText="1"/>
    </xf>
    <xf numFmtId="0" fontId="1" fillId="0" borderId="0" xfId="15" applyAlignment="1">
      <alignment horizontal="center" vertical="center" wrapText="1"/>
    </xf>
    <xf numFmtId="0" fontId="7" fillId="0" borderId="0" xfId="15" applyFont="1"/>
    <xf numFmtId="0" fontId="8" fillId="0" borderId="0" xfId="15" applyFont="1"/>
    <xf numFmtId="0" fontId="1" fillId="0" borderId="0" xfId="16" applyAlignment="1">
      <alignment vertical="center"/>
    </xf>
    <xf numFmtId="0" fontId="1" fillId="0" borderId="0" xfId="16" applyAlignment="1">
      <alignment vertical="center" wrapText="1"/>
    </xf>
    <xf numFmtId="0" fontId="1" fillId="0" borderId="0" xfId="16" applyAlignment="1">
      <alignment horizontal="center" vertical="center" wrapText="1"/>
    </xf>
    <xf numFmtId="0" fontId="7" fillId="0" borderId="0" xfId="16" applyFont="1"/>
    <xf numFmtId="0" fontId="8" fillId="0" borderId="0" xfId="16" applyFont="1"/>
    <xf numFmtId="0" fontId="9" fillId="0" borderId="0" xfId="16" applyFont="1"/>
    <xf numFmtId="0" fontId="1" fillId="0" borderId="0" xfId="17" applyAlignment="1">
      <alignment vertical="center"/>
    </xf>
    <xf numFmtId="0" fontId="1" fillId="0" borderId="0" xfId="17" applyAlignment="1">
      <alignment vertical="center" wrapText="1"/>
    </xf>
    <xf numFmtId="0" fontId="1" fillId="0" borderId="0" xfId="17" applyAlignment="1">
      <alignment horizontal="center" vertical="center" wrapText="1"/>
    </xf>
    <xf numFmtId="0" fontId="7" fillId="0" borderId="0" xfId="17" applyFont="1"/>
    <xf numFmtId="0" fontId="8" fillId="0" borderId="0" xfId="17" applyFont="1"/>
    <xf numFmtId="0" fontId="9" fillId="0" borderId="0" xfId="17" applyFont="1"/>
    <xf numFmtId="0" fontId="1" fillId="0" borderId="0" xfId="18" applyAlignment="1">
      <alignment vertical="center"/>
    </xf>
    <xf numFmtId="0" fontId="1" fillId="0" borderId="0" xfId="18" applyAlignment="1">
      <alignment vertical="center" wrapText="1"/>
    </xf>
    <xf numFmtId="0" fontId="1" fillId="0" borderId="0" xfId="18" applyAlignment="1">
      <alignment horizontal="center" vertical="center" wrapText="1"/>
    </xf>
    <xf numFmtId="0" fontId="7" fillId="0" borderId="0" xfId="18" applyFont="1"/>
    <xf numFmtId="0" fontId="8" fillId="0" borderId="0" xfId="18" applyFont="1"/>
    <xf numFmtId="0" fontId="1" fillId="0" borderId="0" xfId="19" applyAlignment="1">
      <alignment vertical="center"/>
    </xf>
    <xf numFmtId="0" fontId="1" fillId="0" borderId="0" xfId="19" applyAlignment="1">
      <alignment vertical="center" wrapText="1"/>
    </xf>
    <xf numFmtId="0" fontId="1" fillId="0" borderId="0" xfId="19" applyAlignment="1">
      <alignment horizontal="center" vertical="center" wrapText="1"/>
    </xf>
    <xf numFmtId="0" fontId="7" fillId="0" borderId="0" xfId="19" applyFont="1"/>
    <xf numFmtId="0" fontId="8" fillId="0" borderId="0" xfId="19" applyFont="1"/>
    <xf numFmtId="0" fontId="0" fillId="0" borderId="1" xfId="0" applyAlignment="1" applyProtection="1">
      <alignment vertical="center"/>
    </xf>
    <xf numFmtId="0" fontId="0" fillId="0" borderId="1" xfId="0" applyAlignment="1" applyProtection="1">
      <alignment horizontal="center" vertical="center" wrapText="1"/>
    </xf>
    <xf numFmtId="0" fontId="0" fillId="0" borderId="1" xfId="0" applyAlignment="1">
      <alignment horizontal="center" vertical="center"/>
      <protection locked="0"/>
    </xf>
    <xf numFmtId="0" fontId="0" fillId="0" borderId="1" xfId="0" applyAlignment="1" applyProtection="1"/>
    <xf numFmtId="0" fontId="10" fillId="0" borderId="2" xfId="1" applyNumberFormat="1" applyFont="1" applyFill="1" applyAlignment="1" applyProtection="1">
      <alignment horizontal="center"/>
    </xf>
    <xf numFmtId="0" fontId="1" fillId="0" borderId="2" xfId="1" applyNumberFormat="1" applyFont="1" applyFill="1" applyAlignment="1" applyProtection="1"/>
    <xf numFmtId="0" fontId="11" fillId="0" borderId="2" xfId="1" applyNumberFormat="1" applyFont="1" applyFill="1" applyAlignment="1" applyProtection="1">
      <alignment horizontal="center" vertical="center"/>
    </xf>
    <xf numFmtId="0" fontId="12" fillId="0" borderId="2" xfId="1" applyNumberFormat="1" applyFont="1" applyFill="1" applyAlignment="1" applyProtection="1">
      <alignment horizontal="left" vertical="center"/>
    </xf>
    <xf numFmtId="0" fontId="1" fillId="0" borderId="2" xfId="1" applyNumberFormat="1" applyFont="1" applyFill="1" applyAlignment="1" applyProtection="1">
      <alignment horizontal="left" vertical="center"/>
    </xf>
    <xf numFmtId="0" fontId="1" fillId="0" borderId="3" xfId="1" applyNumberFormat="1" applyFont="1" applyFill="1" applyBorder="1" applyAlignment="1" applyProtection="1"/>
    <xf numFmtId="0" fontId="1" fillId="0" borderId="4" xfId="1" applyNumberFormat="1" applyFont="1" applyFill="1" applyBorder="1" applyAlignment="1" applyProtection="1"/>
    <xf numFmtId="0" fontId="1" fillId="0" borderId="5" xfId="1" applyNumberFormat="1" applyFont="1" applyFill="1" applyBorder="1" applyAlignment="1" applyProtection="1"/>
    <xf numFmtId="0" fontId="14" fillId="0" borderId="2" xfId="1" applyNumberFormat="1" applyFont="1" applyFill="1" applyAlignment="1" applyProtection="1">
      <alignment horizontal="left" vertical="center"/>
    </xf>
    <xf numFmtId="0" fontId="13" fillId="0" borderId="2" xfId="1" applyNumberFormat="1" applyFont="1" applyFill="1" applyAlignment="1" applyProtection="1">
      <alignment horizontal="left" vertical="center"/>
    </xf>
    <xf numFmtId="0" fontId="15" fillId="0" borderId="2" xfId="1" applyNumberFormat="1" applyFont="1" applyFill="1" applyAlignment="1" applyProtection="1">
      <alignment vertical="center"/>
    </xf>
    <xf numFmtId="0" fontId="2" fillId="0" borderId="2" xfId="1" applyNumberFormat="1" applyFont="1" applyFill="1" applyAlignment="1" applyProtection="1">
      <alignment horizontal="left" vertical="top"/>
    </xf>
    <xf numFmtId="0" fontId="3" fillId="0" borderId="2" xfId="1" applyNumberFormat="1" applyFont="1" applyFill="1" applyAlignment="1" applyProtection="1">
      <alignment horizontal="left" vertical="center"/>
    </xf>
    <xf numFmtId="0" fontId="4" fillId="0" borderId="2" xfId="1" applyNumberFormat="1" applyFont="1" applyFill="1" applyAlignment="1" applyProtection="1">
      <alignment horizontal="left" vertical="top"/>
    </xf>
    <xf numFmtId="0" fontId="4" fillId="0" borderId="2" xfId="1" applyNumberFormat="1" applyFont="1" applyFill="1" applyAlignment="1" applyProtection="1">
      <alignment horizontal="left" vertical="top" wrapText="1"/>
    </xf>
    <xf numFmtId="0" fontId="2" fillId="0" borderId="2" xfId="1" applyNumberFormat="1" applyFont="1" applyFill="1" applyAlignment="1" applyProtection="1">
      <alignment horizontal="left" vertical="center"/>
    </xf>
    <xf numFmtId="164" fontId="3" fillId="0" borderId="2" xfId="1" applyNumberFormat="1" applyFont="1" applyFill="1" applyAlignment="1" applyProtection="1">
      <alignment horizontal="left" vertical="center"/>
    </xf>
    <xf numFmtId="164" fontId="3" fillId="3" borderId="2" xfId="1" applyNumberFormat="1" applyFont="1" applyFill="1" applyAlignment="1" applyProtection="1">
      <alignment horizontal="left" vertical="center"/>
      <protection locked="0"/>
    </xf>
    <xf numFmtId="49" fontId="3" fillId="0" borderId="2" xfId="1" applyNumberFormat="1" applyFont="1" applyFill="1" applyAlignment="1" applyProtection="1">
      <alignment horizontal="left" vertical="center"/>
    </xf>
    <xf numFmtId="49" fontId="1" fillId="0" borderId="2" xfId="1" applyNumberFormat="1" applyFont="1" applyFill="1" applyAlignment="1" applyProtection="1"/>
    <xf numFmtId="0" fontId="3" fillId="3" borderId="2" xfId="1" applyNumberFormat="1" applyFont="1" applyFill="1" applyAlignment="1" applyProtection="1">
      <alignment horizontal="left" vertical="center"/>
      <protection locked="0"/>
    </xf>
    <xf numFmtId="0" fontId="3" fillId="0" borderId="2" xfId="1" applyNumberFormat="1" applyFont="1" applyFill="1" applyAlignment="1" applyProtection="1">
      <alignment horizontal="left" vertical="center" wrapText="1"/>
    </xf>
    <xf numFmtId="0" fontId="1" fillId="0" borderId="6" xfId="1" applyNumberFormat="1" applyFont="1" applyFill="1" applyBorder="1" applyAlignment="1" applyProtection="1"/>
    <xf numFmtId="0" fontId="10" fillId="0" borderId="2" xfId="1" applyNumberFormat="1" applyFont="1" applyFill="1" applyAlignment="1" applyProtection="1">
      <alignment horizontal="center" vertical="center"/>
    </xf>
    <xf numFmtId="0" fontId="1" fillId="0" borderId="5" xfId="1" applyNumberFormat="1" applyFont="1" applyFill="1" applyBorder="1" applyAlignment="1" applyProtection="1">
      <alignment vertical="center"/>
    </xf>
    <xf numFmtId="0" fontId="17" fillId="0" borderId="7" xfId="1" applyNumberFormat="1" applyFont="1" applyFill="1" applyBorder="1" applyAlignment="1" applyProtection="1">
      <alignment horizontal="left" vertical="center"/>
    </xf>
    <xf numFmtId="0" fontId="1" fillId="0" borderId="7" xfId="1" applyNumberFormat="1" applyFont="1" applyFill="1" applyBorder="1" applyAlignment="1" applyProtection="1">
      <alignment vertical="center"/>
    </xf>
    <xf numFmtId="4" fontId="1" fillId="0" borderId="7" xfId="1" applyNumberFormat="1" applyFont="1" applyFill="1" applyBorder="1" applyAlignment="1" applyProtection="1">
      <alignment vertical="center"/>
    </xf>
    <xf numFmtId="4" fontId="1" fillId="0" borderId="2" xfId="1" applyNumberFormat="1" applyFont="1" applyFill="1" applyAlignment="1" applyProtection="1">
      <alignment vertical="center"/>
    </xf>
    <xf numFmtId="0" fontId="18" fillId="0" borderId="2" xfId="1" applyNumberFormat="1" applyFont="1" applyFill="1" applyAlignment="1" applyProtection="1">
      <alignment horizontal="center" vertical="center"/>
    </xf>
    <xf numFmtId="0" fontId="2" fillId="0" borderId="5" xfId="1" applyNumberFormat="1" applyFont="1" applyFill="1" applyBorder="1" applyAlignment="1" applyProtection="1">
      <alignment vertical="center"/>
    </xf>
    <xf numFmtId="4" fontId="2" fillId="0" borderId="2" xfId="1" applyNumberFormat="1" applyFont="1" applyFill="1" applyAlignment="1" applyProtection="1">
      <alignment vertical="center"/>
    </xf>
    <xf numFmtId="0" fontId="1" fillId="4" borderId="2" xfId="1" applyNumberFormat="1" applyFont="1" applyFill="1" applyAlignment="1" applyProtection="1">
      <alignment vertical="center"/>
    </xf>
    <xf numFmtId="0" fontId="5" fillId="4" borderId="8" xfId="1" applyNumberFormat="1" applyFont="1" applyFill="1" applyBorder="1" applyAlignment="1" applyProtection="1">
      <alignment horizontal="left" vertical="center"/>
    </xf>
    <xf numFmtId="0" fontId="1" fillId="4" borderId="9" xfId="1" applyNumberFormat="1" applyFont="1" applyFill="1" applyBorder="1" applyAlignment="1" applyProtection="1">
      <alignment vertical="center"/>
    </xf>
    <xf numFmtId="0" fontId="5" fillId="4" borderId="9" xfId="1" applyNumberFormat="1" applyFont="1" applyFill="1" applyBorder="1" applyAlignment="1" applyProtection="1">
      <alignment horizontal="center" vertical="center"/>
    </xf>
    <xf numFmtId="4" fontId="1" fillId="4" borderId="9" xfId="1" applyNumberFormat="1" applyFont="1" applyFill="1" applyBorder="1" applyAlignment="1" applyProtection="1">
      <alignment vertical="center"/>
    </xf>
    <xf numFmtId="0" fontId="20" fillId="0" borderId="6" xfId="1" applyNumberFormat="1" applyFont="1" applyFill="1" applyBorder="1" applyAlignment="1" applyProtection="1">
      <alignment horizontal="left" vertical="center"/>
    </xf>
    <xf numFmtId="0" fontId="1" fillId="0" borderId="6" xfId="1" applyNumberFormat="1" applyFont="1" applyFill="1" applyBorder="1" applyAlignment="1" applyProtection="1">
      <alignment vertical="center"/>
    </xf>
    <xf numFmtId="0" fontId="2" fillId="0" borderId="7" xfId="1" applyNumberFormat="1" applyFont="1" applyFill="1" applyBorder="1" applyAlignment="1" applyProtection="1">
      <alignment horizontal="left" vertical="center"/>
    </xf>
    <xf numFmtId="0" fontId="1" fillId="0" borderId="11" xfId="1" applyNumberFormat="1" applyFont="1" applyFill="1" applyBorder="1" applyAlignment="1" applyProtection="1">
      <alignment vertical="center"/>
    </xf>
    <xf numFmtId="0" fontId="1" fillId="0" borderId="12" xfId="1" applyNumberFormat="1" applyFont="1" applyFill="1" applyBorder="1" applyAlignment="1" applyProtection="1">
      <alignment vertical="center"/>
    </xf>
    <xf numFmtId="0" fontId="1" fillId="0" borderId="3" xfId="1" applyNumberFormat="1" applyFont="1" applyFill="1" applyBorder="1" applyAlignment="1" applyProtection="1">
      <alignment vertical="center"/>
    </xf>
    <xf numFmtId="0" fontId="1" fillId="0" borderId="4" xfId="1" applyNumberFormat="1" applyFont="1" applyFill="1" applyBorder="1" applyAlignment="1" applyProtection="1">
      <alignment vertical="center"/>
    </xf>
    <xf numFmtId="0" fontId="21" fillId="0" borderId="2" xfId="1" applyNumberFormat="1" applyFont="1" applyFill="1" applyAlignment="1" applyProtection="1">
      <alignment horizontal="center" vertical="center"/>
    </xf>
    <xf numFmtId="0" fontId="3" fillId="0" borderId="5" xfId="1" applyNumberFormat="1" applyFont="1" applyFill="1" applyBorder="1" applyAlignment="1" applyProtection="1">
      <alignment vertical="center"/>
    </xf>
    <xf numFmtId="0" fontId="22" fillId="0" borderId="2" xfId="1" applyNumberFormat="1" applyFont="1" applyFill="1" applyAlignment="1" applyProtection="1">
      <alignment horizontal="center" vertical="center"/>
    </xf>
    <xf numFmtId="0" fontId="4" fillId="0" borderId="5" xfId="1" applyNumberFormat="1" applyFont="1" applyFill="1" applyBorder="1" applyAlignment="1" applyProtection="1">
      <alignment vertical="center"/>
    </xf>
    <xf numFmtId="0" fontId="4" fillId="0" borderId="2" xfId="1" applyNumberFormat="1" applyFont="1" applyFill="1" applyAlignment="1" applyProtection="1">
      <alignment horizontal="left" vertical="center"/>
    </xf>
    <xf numFmtId="0" fontId="4" fillId="0" borderId="2" xfId="1" applyNumberFormat="1" applyFont="1" applyFill="1" applyAlignment="1" applyProtection="1">
      <alignment horizontal="left" vertical="center" wrapText="1"/>
    </xf>
    <xf numFmtId="0" fontId="17" fillId="0" borderId="2" xfId="1" applyNumberFormat="1" applyFont="1" applyFill="1" applyAlignment="1" applyProtection="1">
      <alignment vertical="center"/>
    </xf>
    <xf numFmtId="0" fontId="3" fillId="0" borderId="2" xfId="1" applyNumberFormat="1" applyFont="1" applyFill="1" applyAlignment="1" applyProtection="1">
      <alignment vertical="center" wrapText="1"/>
    </xf>
    <xf numFmtId="0" fontId="1" fillId="0" borderId="14" xfId="1" applyNumberFormat="1" applyFont="1" applyFill="1" applyBorder="1" applyAlignment="1" applyProtection="1">
      <alignment vertical="center"/>
    </xf>
    <xf numFmtId="0" fontId="1" fillId="0" borderId="15" xfId="1" applyNumberFormat="1" applyFont="1" applyFill="1" applyBorder="1" applyAlignment="1" applyProtection="1">
      <alignment vertical="center"/>
    </xf>
    <xf numFmtId="0" fontId="1" fillId="0" borderId="17" xfId="1" applyNumberFormat="1" applyFont="1" applyFill="1" applyBorder="1" applyAlignment="1" applyProtection="1">
      <alignment vertical="center"/>
    </xf>
    <xf numFmtId="0" fontId="24" fillId="0" borderId="2" xfId="1" applyNumberFormat="1" applyFont="1" applyFill="1" applyAlignment="1" applyProtection="1">
      <alignment horizontal="center" vertical="center"/>
    </xf>
    <xf numFmtId="0" fontId="1" fillId="5" borderId="9" xfId="1" applyNumberFormat="1" applyFont="1" applyFill="1" applyBorder="1" applyAlignment="1" applyProtection="1">
      <alignment vertical="center"/>
    </xf>
    <xf numFmtId="0" fontId="25" fillId="5" borderId="18" xfId="1" applyNumberFormat="1" applyFont="1" applyFill="1" applyBorder="1" applyAlignment="1" applyProtection="1">
      <alignment horizontal="center" vertical="center"/>
    </xf>
    <xf numFmtId="0" fontId="26" fillId="0" borderId="19" xfId="1" applyNumberFormat="1" applyFont="1" applyFill="1" applyBorder="1" applyAlignment="1" applyProtection="1">
      <alignment horizontal="center" vertical="center" wrapText="1"/>
    </xf>
    <xf numFmtId="0" fontId="1" fillId="0" borderId="20" xfId="1" applyNumberFormat="1" applyFont="1" applyFill="1" applyBorder="1" applyAlignment="1" applyProtection="1">
      <alignment vertical="center"/>
    </xf>
    <xf numFmtId="0" fontId="27" fillId="0" borderId="2" xfId="1" applyNumberFormat="1" applyFont="1" applyFill="1" applyAlignment="1" applyProtection="1">
      <alignment horizontal="center" vertical="center"/>
    </xf>
    <xf numFmtId="0" fontId="5" fillId="0" borderId="5" xfId="1" applyNumberFormat="1" applyFont="1" applyFill="1" applyBorder="1" applyAlignment="1" applyProtection="1">
      <alignment vertical="center"/>
    </xf>
    <xf numFmtId="0" fontId="28" fillId="0" borderId="2" xfId="1" applyNumberFormat="1" applyFont="1" applyFill="1" applyAlignment="1" applyProtection="1">
      <alignment horizontal="left" vertical="center"/>
    </xf>
    <xf numFmtId="0" fontId="28" fillId="0" borderId="2" xfId="1" applyNumberFormat="1" applyFont="1" applyFill="1" applyAlignment="1" applyProtection="1">
      <alignment vertical="center"/>
    </xf>
    <xf numFmtId="0" fontId="5" fillId="0" borderId="2" xfId="1" applyNumberFormat="1" applyFont="1" applyFill="1" applyAlignment="1" applyProtection="1">
      <alignment horizontal="center" vertical="center"/>
    </xf>
    <xf numFmtId="4" fontId="23" fillId="0" borderId="16" xfId="1" applyNumberFormat="1" applyFont="1" applyFill="1" applyBorder="1" applyAlignment="1" applyProtection="1">
      <alignment vertical="center"/>
    </xf>
    <xf numFmtId="4" fontId="23" fillId="0" borderId="2" xfId="1" applyNumberFormat="1" applyFont="1" applyFill="1" applyAlignment="1" applyProtection="1">
      <alignment vertical="center"/>
    </xf>
    <xf numFmtId="166" fontId="23" fillId="0" borderId="2" xfId="1" applyNumberFormat="1" applyFont="1" applyFill="1" applyAlignment="1" applyProtection="1">
      <alignment vertical="center"/>
    </xf>
    <xf numFmtId="4" fontId="23" fillId="0" borderId="17" xfId="1" applyNumberFormat="1" applyFont="1" applyFill="1" applyBorder="1" applyAlignment="1" applyProtection="1">
      <alignment vertical="center"/>
    </xf>
    <xf numFmtId="0" fontId="5" fillId="0" borderId="2" xfId="1" applyNumberFormat="1" applyFont="1" applyFill="1" applyAlignment="1" applyProtection="1">
      <alignment horizontal="left" vertical="center"/>
    </xf>
    <xf numFmtId="0" fontId="29" fillId="0" borderId="2" xfId="1" applyNumberFormat="1" applyFont="1" applyFill="1" applyAlignment="1" applyProtection="1">
      <alignment horizontal="left" vertical="center"/>
    </xf>
    <xf numFmtId="0" fontId="30" fillId="0" borderId="2" xfId="1" applyNumberFormat="1" applyFont="1" applyFill="1" applyAlignment="1" applyProtection="1">
      <alignment horizontal="center" vertical="center"/>
    </xf>
    <xf numFmtId="0" fontId="6" fillId="0" borderId="5" xfId="1" applyNumberFormat="1" applyFont="1" applyFill="1" applyBorder="1" applyAlignment="1" applyProtection="1">
      <alignment vertical="center"/>
    </xf>
    <xf numFmtId="0" fontId="31" fillId="0" borderId="2" xfId="1" applyNumberFormat="1" applyFont="1" applyFill="1" applyAlignment="1" applyProtection="1">
      <alignment horizontal="left" vertical="center"/>
    </xf>
    <xf numFmtId="49" fontId="32" fillId="0" borderId="2" xfId="1" applyNumberFormat="1" applyFont="1" applyFill="1" applyAlignment="1" applyProtection="1">
      <alignment vertical="center"/>
    </xf>
    <xf numFmtId="0" fontId="32" fillId="0" borderId="2" xfId="1" applyNumberFormat="1" applyFont="1" applyFill="1" applyAlignment="1" applyProtection="1">
      <alignment vertical="center"/>
    </xf>
    <xf numFmtId="0" fontId="32" fillId="0" borderId="2" xfId="1" applyNumberFormat="1" applyFont="1" applyFill="1" applyAlignment="1" applyProtection="1">
      <alignment vertical="center" wrapText="1"/>
    </xf>
    <xf numFmtId="0" fontId="4" fillId="0" borderId="2" xfId="1" applyNumberFormat="1" applyFont="1" applyFill="1" applyAlignment="1" applyProtection="1">
      <alignment horizontal="center" vertical="center"/>
    </xf>
    <xf numFmtId="0" fontId="31" fillId="0" borderId="5" xfId="1" applyNumberFormat="1" applyFont="1" applyFill="1" applyBorder="1" applyAlignment="1" applyProtection="1">
      <alignment vertical="center"/>
    </xf>
    <xf numFmtId="4" fontId="33" fillId="0" borderId="16" xfId="1" applyNumberFormat="1" applyFont="1" applyFill="1" applyBorder="1" applyAlignment="1" applyProtection="1">
      <alignment vertical="center"/>
    </xf>
    <xf numFmtId="4" fontId="33" fillId="0" borderId="2" xfId="1" applyNumberFormat="1" applyFont="1" applyFill="1" applyAlignment="1" applyProtection="1">
      <alignment vertical="center"/>
    </xf>
    <xf numFmtId="166" fontId="33" fillId="0" borderId="2" xfId="1" applyNumberFormat="1" applyFont="1" applyFill="1" applyAlignment="1" applyProtection="1">
      <alignment vertical="center"/>
    </xf>
    <xf numFmtId="4" fontId="34" fillId="0" borderId="2" xfId="20" applyNumberFormat="1" applyFont="1" applyFill="1" applyBorder="1" applyAlignment="1" applyProtection="1">
      <alignment vertical="center"/>
    </xf>
    <xf numFmtId="4" fontId="33" fillId="0" borderId="17" xfId="1" applyNumberFormat="1" applyFont="1" applyFill="1" applyBorder="1" applyAlignment="1" applyProtection="1">
      <alignment vertical="center"/>
    </xf>
    <xf numFmtId="0" fontId="6" fillId="0" borderId="2" xfId="1" applyNumberFormat="1" applyFont="1" applyFill="1" applyAlignment="1" applyProtection="1">
      <alignment horizontal="left" vertical="center"/>
    </xf>
    <xf numFmtId="0" fontId="7" fillId="0" borderId="2" xfId="1" applyNumberFormat="1" applyFont="1" applyFill="1" applyAlignment="1" applyProtection="1">
      <alignment horizontal="left" vertical="center"/>
    </xf>
    <xf numFmtId="0" fontId="35" fillId="0" borderId="2" xfId="1" applyNumberFormat="1" applyFont="1" applyFill="1" applyAlignment="1" applyProtection="1">
      <alignment horizontal="left" vertical="center"/>
    </xf>
    <xf numFmtId="49" fontId="36" fillId="0" borderId="2" xfId="1" applyNumberFormat="1" applyFont="1" applyFill="1" applyAlignment="1" applyProtection="1">
      <alignment vertical="center"/>
    </xf>
    <xf numFmtId="0" fontId="36" fillId="0" borderId="2" xfId="1" applyNumberFormat="1" applyFont="1" applyFill="1" applyAlignment="1" applyProtection="1">
      <alignment vertical="center" wrapText="1"/>
    </xf>
    <xf numFmtId="0" fontId="3" fillId="0" borderId="2" xfId="1" applyNumberFormat="1" applyFont="1" applyFill="1" applyAlignment="1" applyProtection="1">
      <alignment horizontal="center" vertical="center"/>
    </xf>
    <xf numFmtId="0" fontId="35" fillId="0" borderId="5" xfId="1" applyNumberFormat="1" applyFont="1" applyFill="1" applyBorder="1" applyAlignment="1" applyProtection="1">
      <alignment vertical="center"/>
    </xf>
    <xf numFmtId="4" fontId="2" fillId="0" borderId="16" xfId="1" applyNumberFormat="1" applyFont="1" applyFill="1" applyBorder="1" applyAlignment="1" applyProtection="1">
      <alignment vertical="center"/>
    </xf>
    <xf numFmtId="166" fontId="2" fillId="0" borderId="2" xfId="1" applyNumberFormat="1" applyFont="1" applyFill="1" applyAlignment="1" applyProtection="1">
      <alignment vertical="center"/>
    </xf>
    <xf numFmtId="4" fontId="2" fillId="0" borderId="17" xfId="1" applyNumberFormat="1" applyFont="1" applyFill="1" applyBorder="1" applyAlignment="1" applyProtection="1">
      <alignment vertical="center"/>
    </xf>
    <xf numFmtId="0" fontId="37" fillId="0" borderId="6" xfId="1" applyNumberFormat="1" applyFont="1" applyFill="1" applyBorder="1" applyAlignment="1" applyProtection="1">
      <alignment vertical="center"/>
    </xf>
    <xf numFmtId="0" fontId="37" fillId="0" borderId="2" xfId="1" applyNumberFormat="1" applyFont="1" applyFill="1" applyAlignment="1" applyProtection="1">
      <alignment vertical="center"/>
    </xf>
    <xf numFmtId="0" fontId="1" fillId="0" borderId="0" xfId="2"/>
    <xf numFmtId="0" fontId="1" fillId="6" borderId="0" xfId="2" applyFill="1"/>
    <xf numFmtId="0" fontId="1" fillId="6" borderId="22" xfId="2" applyFill="1" applyBorder="1"/>
    <xf numFmtId="0" fontId="1" fillId="6" borderId="23" xfId="2" applyFill="1" applyBorder="1"/>
    <xf numFmtId="0" fontId="1" fillId="6" borderId="24" xfId="2" applyFill="1" applyBorder="1"/>
    <xf numFmtId="0" fontId="39" fillId="6" borderId="0" xfId="2" applyFont="1" applyFill="1" applyAlignment="1">
      <alignment horizontal="left" vertical="center"/>
    </xf>
    <xf numFmtId="0" fontId="2" fillId="6" borderId="0" xfId="2" applyFont="1" applyFill="1" applyAlignment="1">
      <alignment horizontal="left" vertical="center"/>
    </xf>
    <xf numFmtId="0" fontId="2" fillId="6" borderId="0" xfId="2" applyFont="1" applyFill="1" applyAlignment="1">
      <alignment horizontal="left" vertical="center" wrapText="1"/>
    </xf>
    <xf numFmtId="0" fontId="2" fillId="6" borderId="0" xfId="22" applyFill="1">
      <alignment horizontal="left" vertical="center"/>
    </xf>
    <xf numFmtId="0" fontId="1" fillId="6" borderId="24" xfId="2" applyFill="1" applyBorder="1" applyAlignment="1">
      <alignment vertical="center"/>
    </xf>
    <xf numFmtId="0" fontId="41" fillId="6" borderId="0" xfId="2" applyFont="1" applyFill="1" applyAlignment="1">
      <alignment horizontal="left" vertical="center" wrapText="1"/>
    </xf>
    <xf numFmtId="0" fontId="42" fillId="6" borderId="0" xfId="2" applyFont="1" applyFill="1" applyAlignment="1">
      <alignment horizontal="left" vertical="center"/>
    </xf>
    <xf numFmtId="49" fontId="42" fillId="6" borderId="0" xfId="23" applyFill="1">
      <alignment horizontal="left" vertical="center"/>
    </xf>
    <xf numFmtId="0" fontId="38" fillId="6" borderId="0" xfId="2" applyFont="1" applyFill="1" applyAlignment="1">
      <alignment vertical="center"/>
    </xf>
    <xf numFmtId="164" fontId="42" fillId="6" borderId="0" xfId="2" applyNumberFormat="1" applyFont="1" applyFill="1" applyAlignment="1">
      <alignment horizontal="left" vertical="center"/>
    </xf>
    <xf numFmtId="0" fontId="2" fillId="6" borderId="0" xfId="2" applyFont="1" applyFill="1" applyAlignment="1">
      <alignment horizontal="left" vertical="top"/>
    </xf>
    <xf numFmtId="0" fontId="1" fillId="6" borderId="0" xfId="2" applyFill="1" applyAlignment="1">
      <alignment vertical="top"/>
    </xf>
    <xf numFmtId="0" fontId="38" fillId="6" borderId="0" xfId="2" applyFont="1" applyFill="1" applyAlignment="1">
      <alignment vertical="top"/>
    </xf>
    <xf numFmtId="0" fontId="42" fillId="6" borderId="0" xfId="24" applyFill="1">
      <alignment horizontal="left" vertical="center"/>
    </xf>
    <xf numFmtId="49" fontId="42" fillId="7" borderId="0" xfId="23" applyFill="1" applyProtection="1">
      <alignment horizontal="left" vertical="center"/>
      <protection locked="0"/>
    </xf>
    <xf numFmtId="49" fontId="38" fillId="6" borderId="0" xfId="2" applyNumberFormat="1" applyFont="1" applyFill="1" applyAlignment="1">
      <alignment vertical="center" wrapText="1"/>
    </xf>
    <xf numFmtId="0" fontId="1" fillId="6" borderId="25" xfId="2" applyFill="1" applyBorder="1" applyAlignment="1">
      <alignment vertical="center"/>
    </xf>
    <xf numFmtId="0" fontId="43" fillId="6" borderId="0" xfId="2" applyFont="1" applyFill="1" applyAlignment="1">
      <alignment horizontal="left" vertical="center"/>
    </xf>
    <xf numFmtId="4" fontId="1" fillId="6" borderId="0" xfId="2" applyNumberFormat="1" applyFill="1"/>
    <xf numFmtId="4" fontId="28" fillId="6" borderId="0" xfId="2" applyNumberFormat="1" applyFont="1" applyFill="1" applyAlignment="1">
      <alignment vertical="center"/>
    </xf>
    <xf numFmtId="4" fontId="1" fillId="6" borderId="25" xfId="2" applyNumberFormat="1" applyFill="1" applyBorder="1" applyAlignment="1">
      <alignment vertical="center"/>
    </xf>
    <xf numFmtId="4" fontId="2" fillId="6" borderId="0" xfId="2" applyNumberFormat="1" applyFont="1" applyFill="1" applyAlignment="1">
      <alignment horizontal="right" vertical="center"/>
    </xf>
    <xf numFmtId="0" fontId="2" fillId="6" borderId="0" xfId="25" applyFill="1">
      <alignment horizontal="right" vertical="center"/>
    </xf>
    <xf numFmtId="4" fontId="2" fillId="6" borderId="0" xfId="25" applyNumberFormat="1" applyFill="1">
      <alignment horizontal="right" vertical="center"/>
    </xf>
    <xf numFmtId="165" fontId="2" fillId="6" borderId="0" xfId="2" applyNumberFormat="1" applyFont="1" applyFill="1" applyAlignment="1">
      <alignment horizontal="right" vertical="center"/>
    </xf>
    <xf numFmtId="4" fontId="2" fillId="6" borderId="0" xfId="2" applyNumberFormat="1" applyFont="1" applyFill="1" applyAlignment="1">
      <alignment vertical="center"/>
    </xf>
    <xf numFmtId="0" fontId="1" fillId="8" borderId="0" xfId="2" applyFill="1" applyAlignment="1">
      <alignment vertical="center"/>
    </xf>
    <xf numFmtId="0" fontId="44" fillId="5" borderId="26" xfId="2" applyFont="1" applyFill="1" applyBorder="1" applyAlignment="1">
      <alignment horizontal="left" vertical="center"/>
    </xf>
    <xf numFmtId="0" fontId="1" fillId="5" borderId="27" xfId="2" applyFill="1" applyBorder="1" applyAlignment="1">
      <alignment vertical="center"/>
    </xf>
    <xf numFmtId="4" fontId="1" fillId="5" borderId="27" xfId="2" applyNumberFormat="1" applyFill="1" applyBorder="1" applyAlignment="1">
      <alignment vertical="center"/>
    </xf>
    <xf numFmtId="0" fontId="44" fillId="5" borderId="27" xfId="2" applyFont="1" applyFill="1" applyBorder="1" applyAlignment="1">
      <alignment horizontal="right" vertical="center"/>
    </xf>
    <xf numFmtId="0" fontId="44" fillId="5" borderId="27" xfId="2" applyFont="1" applyFill="1" applyBorder="1" applyAlignment="1">
      <alignment horizontal="center" vertical="center"/>
    </xf>
    <xf numFmtId="4" fontId="44" fillId="5" borderId="27" xfId="2" applyNumberFormat="1" applyFont="1" applyFill="1" applyBorder="1" applyAlignment="1">
      <alignment vertical="center"/>
    </xf>
    <xf numFmtId="0" fontId="1" fillId="5" borderId="28" xfId="2" applyFill="1" applyBorder="1" applyAlignment="1">
      <alignment vertical="center"/>
    </xf>
    <xf numFmtId="0" fontId="20" fillId="6" borderId="29" xfId="26" applyFill="1">
      <alignment horizontal="left" vertical="center"/>
    </xf>
    <xf numFmtId="0" fontId="1" fillId="6" borderId="29" xfId="2" applyFill="1" applyBorder="1" applyAlignment="1">
      <alignment vertical="center"/>
    </xf>
    <xf numFmtId="0" fontId="2" fillId="6" borderId="30" xfId="22" applyFill="1" applyBorder="1">
      <alignment horizontal="left" vertical="center"/>
    </xf>
    <xf numFmtId="0" fontId="1" fillId="6" borderId="31" xfId="2" applyFill="1" applyBorder="1" applyAlignment="1">
      <alignment vertical="center"/>
    </xf>
    <xf numFmtId="0" fontId="2" fillId="6" borderId="31" xfId="2" applyFont="1" applyFill="1" applyBorder="1" applyAlignment="1">
      <alignment horizontal="center" vertical="center"/>
    </xf>
    <xf numFmtId="0" fontId="2" fillId="6" borderId="30" xfId="25" applyFill="1" applyBorder="1">
      <alignment horizontal="right" vertical="center"/>
    </xf>
    <xf numFmtId="0" fontId="1" fillId="6" borderId="32" xfId="2" applyFill="1" applyBorder="1" applyAlignment="1">
      <alignment vertical="center"/>
    </xf>
    <xf numFmtId="0" fontId="1" fillId="6" borderId="33" xfId="2" applyFill="1" applyBorder="1" applyAlignment="1">
      <alignment vertical="center"/>
    </xf>
    <xf numFmtId="0" fontId="13" fillId="6" borderId="0" xfId="2" applyFont="1" applyFill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" fillId="0" borderId="34" xfId="2" applyBorder="1" applyAlignment="1">
      <alignment vertical="center"/>
    </xf>
    <xf numFmtId="0" fontId="1" fillId="0" borderId="35" xfId="2" applyBorder="1" applyAlignment="1">
      <alignment vertical="center"/>
    </xf>
    <xf numFmtId="0" fontId="1" fillId="0" borderId="36" xfId="2" applyBorder="1" applyAlignment="1">
      <alignment vertical="center"/>
    </xf>
    <xf numFmtId="0" fontId="1" fillId="0" borderId="24" xfId="2" applyBorder="1" applyAlignment="1">
      <alignment vertical="center"/>
    </xf>
    <xf numFmtId="0" fontId="1" fillId="0" borderId="37" xfId="2" applyBorder="1" applyAlignment="1">
      <alignment vertical="center"/>
    </xf>
    <xf numFmtId="0" fontId="39" fillId="0" borderId="0" xfId="2" applyFont="1" applyAlignment="1">
      <alignment horizontal="left" vertical="center"/>
    </xf>
    <xf numFmtId="0" fontId="1" fillId="0" borderId="38" xfId="2" applyBorder="1" applyAlignment="1">
      <alignment vertical="center"/>
    </xf>
    <xf numFmtId="0" fontId="45" fillId="0" borderId="0" xfId="2" applyFont="1" applyAlignment="1">
      <alignment horizontal="left" vertical="center"/>
    </xf>
    <xf numFmtId="0" fontId="2" fillId="0" borderId="0" xfId="22">
      <alignment horizontal="left" vertical="center"/>
    </xf>
    <xf numFmtId="0" fontId="2" fillId="0" borderId="0" xfId="21">
      <alignment horizontal="left" vertical="center" wrapText="1"/>
    </xf>
    <xf numFmtId="0" fontId="1" fillId="0" borderId="37" xfId="2" applyBorder="1"/>
    <xf numFmtId="0" fontId="1" fillId="0" borderId="38" xfId="2" applyBorder="1"/>
    <xf numFmtId="0" fontId="40" fillId="0" borderId="0" xfId="2" applyFont="1" applyAlignment="1">
      <alignment horizontal="left" vertical="center" wrapText="1"/>
    </xf>
    <xf numFmtId="0" fontId="42" fillId="0" borderId="0" xfId="24">
      <alignment horizontal="left" vertical="center"/>
    </xf>
    <xf numFmtId="164" fontId="42" fillId="0" borderId="0" xfId="2" applyNumberFormat="1" applyFont="1" applyAlignment="1">
      <alignment horizontal="left" vertical="center"/>
    </xf>
    <xf numFmtId="0" fontId="42" fillId="0" borderId="0" xfId="2" applyFont="1" applyAlignment="1">
      <alignment horizontal="left" vertical="center" wrapText="1"/>
    </xf>
    <xf numFmtId="0" fontId="1" fillId="0" borderId="37" xfId="2" applyBorder="1" applyAlignment="1">
      <alignment horizontal="center" vertical="center" wrapText="1"/>
    </xf>
    <xf numFmtId="0" fontId="46" fillId="5" borderId="39" xfId="27" applyAlignment="1">
      <alignment horizontal="left" vertical="center"/>
    </xf>
    <xf numFmtId="0" fontId="46" fillId="5" borderId="40" xfId="27" applyBorder="1" applyAlignment="1">
      <alignment vertical="center" wrapText="1"/>
    </xf>
    <xf numFmtId="0" fontId="46" fillId="5" borderId="41" xfId="27" applyBorder="1" applyAlignment="1">
      <alignment horizontal="right" vertical="center" wrapText="1"/>
    </xf>
    <xf numFmtId="0" fontId="46" fillId="5" borderId="42" xfId="27" applyBorder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8" fillId="0" borderId="0" xfId="2" applyFont="1" applyAlignment="1">
      <alignment horizontal="left" vertical="center"/>
    </xf>
    <xf numFmtId="4" fontId="28" fillId="0" borderId="0" xfId="2" applyNumberFormat="1" applyFont="1" applyAlignment="1">
      <alignment horizontal="right" vertical="center"/>
    </xf>
    <xf numFmtId="0" fontId="47" fillId="0" borderId="0" xfId="2" applyFont="1" applyAlignment="1">
      <alignment vertical="center"/>
    </xf>
    <xf numFmtId="166" fontId="48" fillId="0" borderId="0" xfId="2" applyNumberFormat="1" applyFont="1"/>
    <xf numFmtId="0" fontId="7" fillId="0" borderId="37" xfId="2" applyFont="1" applyBorder="1"/>
    <xf numFmtId="0" fontId="7" fillId="0" borderId="0" xfId="2" applyFont="1" applyAlignment="1">
      <alignment horizontal="center"/>
    </xf>
    <xf numFmtId="0" fontId="7" fillId="0" borderId="30" xfId="2" applyFont="1" applyBorder="1" applyAlignment="1">
      <alignment horizontal="left" vertical="center"/>
    </xf>
    <xf numFmtId="167" fontId="7" fillId="0" borderId="30" xfId="2" applyNumberFormat="1" applyFont="1" applyBorder="1" applyAlignment="1">
      <alignment horizontal="left" vertical="center"/>
    </xf>
    <xf numFmtId="4" fontId="7" fillId="0" borderId="30" xfId="2" applyNumberFormat="1" applyFont="1" applyBorder="1" applyAlignment="1">
      <alignment horizontal="left" vertical="center"/>
    </xf>
    <xf numFmtId="4" fontId="7" fillId="0" borderId="30" xfId="2" applyNumberFormat="1" applyFont="1" applyBorder="1" applyAlignment="1">
      <alignment horizontal="right" vertical="center"/>
    </xf>
    <xf numFmtId="0" fontId="7" fillId="0" borderId="43" xfId="2" applyFont="1" applyBorder="1" applyAlignment="1">
      <alignment horizontal="left" vertical="center"/>
    </xf>
    <xf numFmtId="0" fontId="49" fillId="0" borderId="0" xfId="2" applyFont="1"/>
    <xf numFmtId="166" fontId="49" fillId="0" borderId="0" xfId="2" applyNumberFormat="1" applyFont="1"/>
    <xf numFmtId="0" fontId="35" fillId="0" borderId="37" xfId="2" applyFont="1" applyBorder="1"/>
    <xf numFmtId="0" fontId="35" fillId="0" borderId="0" xfId="2" applyFont="1" applyAlignment="1">
      <alignment horizontal="center"/>
    </xf>
    <xf numFmtId="0" fontId="35" fillId="0" borderId="44" xfId="2" applyFont="1" applyBorder="1" applyAlignment="1">
      <alignment horizontal="left" vertical="center"/>
    </xf>
    <xf numFmtId="0" fontId="35" fillId="0" borderId="44" xfId="2" applyFont="1" applyBorder="1" applyAlignment="1">
      <alignment vertical="center" wrapText="1"/>
    </xf>
    <xf numFmtId="0" fontId="35" fillId="0" borderId="44" xfId="2" applyFont="1" applyBorder="1"/>
    <xf numFmtId="0" fontId="35" fillId="0" borderId="44" xfId="2" applyFont="1" applyBorder="1" applyAlignment="1">
      <alignment horizontal="center" wrapText="1"/>
    </xf>
    <xf numFmtId="167" fontId="35" fillId="0" borderId="44" xfId="2" applyNumberFormat="1" applyFont="1" applyBorder="1"/>
    <xf numFmtId="4" fontId="35" fillId="0" borderId="44" xfId="2" applyNumberFormat="1" applyFont="1" applyBorder="1"/>
    <xf numFmtId="4" fontId="35" fillId="0" borderId="44" xfId="2" applyNumberFormat="1" applyFont="1" applyBorder="1" applyAlignment="1">
      <alignment horizontal="right" vertical="center"/>
    </xf>
    <xf numFmtId="0" fontId="35" fillId="0" borderId="45" xfId="2" applyFont="1" applyBorder="1"/>
    <xf numFmtId="0" fontId="35" fillId="0" borderId="0" xfId="2" applyFont="1"/>
    <xf numFmtId="0" fontId="50" fillId="0" borderId="37" xfId="2" applyFont="1" applyBorder="1"/>
    <xf numFmtId="0" fontId="50" fillId="0" borderId="0" xfId="2" applyFont="1" applyAlignment="1">
      <alignment horizontal="center"/>
    </xf>
    <xf numFmtId="0" fontId="50" fillId="0" borderId="44" xfId="2" applyFont="1" applyBorder="1" applyAlignment="1">
      <alignment horizontal="left" vertical="center"/>
    </xf>
    <xf numFmtId="0" fontId="50" fillId="0" borderId="44" xfId="2" applyFont="1" applyBorder="1" applyAlignment="1">
      <alignment vertical="center" wrapText="1"/>
    </xf>
    <xf numFmtId="0" fontId="50" fillId="0" borderId="44" xfId="2" applyFont="1" applyBorder="1"/>
    <xf numFmtId="0" fontId="50" fillId="0" borderId="44" xfId="2" applyFont="1" applyBorder="1" applyAlignment="1">
      <alignment horizontal="center" wrapText="1"/>
    </xf>
    <xf numFmtId="167" fontId="50" fillId="0" borderId="44" xfId="2" applyNumberFormat="1" applyFont="1" applyBorder="1"/>
    <xf numFmtId="4" fontId="50" fillId="0" borderId="44" xfId="2" applyNumberFormat="1" applyFont="1" applyBorder="1"/>
    <xf numFmtId="4" fontId="50" fillId="0" borderId="44" xfId="2" applyNumberFormat="1" applyFont="1" applyBorder="1" applyAlignment="1">
      <alignment horizontal="right" vertical="center"/>
    </xf>
    <xf numFmtId="0" fontId="50" fillId="0" borderId="45" xfId="2" applyFont="1" applyBorder="1"/>
    <xf numFmtId="0" fontId="50" fillId="0" borderId="0" xfId="2" applyFont="1"/>
    <xf numFmtId="166" fontId="50" fillId="0" borderId="0" xfId="2" applyNumberFormat="1" applyFont="1"/>
    <xf numFmtId="0" fontId="1" fillId="0" borderId="46" xfId="2" applyBorder="1" applyAlignment="1">
      <alignment vertical="center"/>
    </xf>
    <xf numFmtId="0" fontId="1" fillId="0" borderId="47" xfId="2" applyBorder="1" applyAlignment="1">
      <alignment vertical="center"/>
    </xf>
    <xf numFmtId="0" fontId="1" fillId="0" borderId="47" xfId="2" applyBorder="1" applyAlignment="1">
      <alignment horizontal="left" vertical="center"/>
    </xf>
    <xf numFmtId="0" fontId="1" fillId="0" borderId="47" xfId="2" applyBorder="1" applyAlignment="1">
      <alignment horizontal="right" vertical="center"/>
    </xf>
    <xf numFmtId="0" fontId="1" fillId="0" borderId="48" xfId="2" applyBorder="1" applyAlignment="1">
      <alignment vertical="center"/>
    </xf>
    <xf numFmtId="0" fontId="2" fillId="0" borderId="0" xfId="2" applyFont="1" applyAlignment="1">
      <alignment horizontal="left" vertical="center" wrapText="1"/>
    </xf>
    <xf numFmtId="0" fontId="51" fillId="0" borderId="0" xfId="2" applyFont="1"/>
    <xf numFmtId="0" fontId="4" fillId="0" borderId="0" xfId="2" applyFont="1" applyAlignment="1">
      <alignment horizontal="left" vertical="center" wrapText="1"/>
    </xf>
    <xf numFmtId="0" fontId="46" fillId="5" borderId="39" xfId="27">
      <alignment horizontal="center" vertical="center" wrapText="1"/>
    </xf>
    <xf numFmtId="0" fontId="46" fillId="5" borderId="40" xfId="27" applyBorder="1">
      <alignment horizontal="center" vertical="center" wrapText="1"/>
    </xf>
    <xf numFmtId="0" fontId="46" fillId="5" borderId="49" xfId="27" applyBorder="1">
      <alignment horizontal="center" vertical="center" wrapText="1"/>
    </xf>
    <xf numFmtId="0" fontId="46" fillId="5" borderId="41" xfId="27" applyBorder="1">
      <alignment horizontal="center" vertical="center" wrapText="1"/>
    </xf>
    <xf numFmtId="0" fontId="26" fillId="0" borderId="39" xfId="2" applyFont="1" applyBorder="1" applyAlignment="1">
      <alignment horizontal="center" vertical="center" wrapText="1"/>
    </xf>
    <xf numFmtId="0" fontId="26" fillId="0" borderId="40" xfId="2" applyFont="1" applyBorder="1" applyAlignment="1">
      <alignment horizontal="center" vertical="center" wrapText="1"/>
    </xf>
    <xf numFmtId="0" fontId="26" fillId="0" borderId="41" xfId="2" applyFont="1" applyBorder="1" applyAlignment="1">
      <alignment horizontal="center" vertical="center" wrapText="1"/>
    </xf>
    <xf numFmtId="4" fontId="28" fillId="0" borderId="0" xfId="2" applyNumberFormat="1" applyFont="1"/>
    <xf numFmtId="0" fontId="47" fillId="0" borderId="50" xfId="2" applyFont="1" applyBorder="1" applyAlignment="1">
      <alignment vertical="center"/>
    </xf>
    <xf numFmtId="0" fontId="47" fillId="0" borderId="25" xfId="2" applyFont="1" applyBorder="1" applyAlignment="1">
      <alignment vertical="center"/>
    </xf>
    <xf numFmtId="166" fontId="48" fillId="0" borderId="25" xfId="2" applyNumberFormat="1" applyFont="1" applyBorder="1"/>
    <xf numFmtId="166" fontId="48" fillId="0" borderId="51" xfId="2" applyNumberFormat="1" applyFont="1" applyBorder="1"/>
    <xf numFmtId="0" fontId="49" fillId="0" borderId="0" xfId="2" applyFont="1" applyAlignment="1">
      <alignment horizontal="center"/>
    </xf>
    <xf numFmtId="0" fontId="7" fillId="0" borderId="0" xfId="2" applyFont="1" applyAlignment="1">
      <alignment wrapText="1"/>
    </xf>
    <xf numFmtId="0" fontId="7" fillId="0" borderId="0" xfId="2" applyFont="1" applyAlignment="1">
      <alignment horizontal="center" wrapText="1"/>
    </xf>
    <xf numFmtId="167" fontId="7" fillId="0" borderId="0" xfId="2" applyNumberFormat="1" applyFont="1"/>
    <xf numFmtId="4" fontId="7" fillId="0" borderId="0" xfId="2" applyNumberFormat="1" applyFont="1"/>
    <xf numFmtId="0" fontId="7" fillId="0" borderId="38" xfId="2" applyFont="1" applyBorder="1"/>
    <xf numFmtId="0" fontId="7" fillId="0" borderId="52" xfId="2" applyFont="1" applyBorder="1"/>
    <xf numFmtId="166" fontId="49" fillId="0" borderId="53" xfId="2" applyNumberFormat="1" applyFont="1" applyBorder="1"/>
    <xf numFmtId="0" fontId="35" fillId="0" borderId="0" xfId="2" applyFont="1" applyAlignment="1">
      <alignment wrapText="1"/>
    </xf>
    <xf numFmtId="0" fontId="35" fillId="0" borderId="0" xfId="2" applyFont="1" applyAlignment="1">
      <alignment horizontal="center" wrapText="1"/>
    </xf>
    <xf numFmtId="167" fontId="35" fillId="0" borderId="0" xfId="2" applyNumberFormat="1" applyFont="1"/>
    <xf numFmtId="4" fontId="35" fillId="0" borderId="0" xfId="2" applyNumberFormat="1" applyFont="1"/>
    <xf numFmtId="0" fontId="35" fillId="0" borderId="52" xfId="2" applyFont="1" applyBorder="1"/>
    <xf numFmtId="0" fontId="50" fillId="0" borderId="0" xfId="2" applyFont="1" applyAlignment="1">
      <alignment wrapText="1"/>
    </xf>
    <xf numFmtId="0" fontId="50" fillId="0" borderId="0" xfId="2" applyFont="1" applyAlignment="1">
      <alignment horizontal="center" wrapText="1"/>
    </xf>
    <xf numFmtId="167" fontId="50" fillId="0" borderId="0" xfId="2" applyNumberFormat="1" applyFont="1"/>
    <xf numFmtId="4" fontId="50" fillId="0" borderId="0" xfId="2" applyNumberFormat="1" applyFont="1"/>
    <xf numFmtId="0" fontId="50" fillId="0" borderId="52" xfId="2" applyFont="1" applyBorder="1"/>
    <xf numFmtId="166" fontId="50" fillId="0" borderId="53" xfId="2" applyNumberFormat="1" applyFont="1" applyBorder="1"/>
    <xf numFmtId="0" fontId="25" fillId="0" borderId="37" xfId="2" applyFont="1" applyBorder="1" applyAlignment="1">
      <alignment vertical="center"/>
    </xf>
    <xf numFmtId="0" fontId="25" fillId="0" borderId="54" xfId="2" applyFont="1" applyBorder="1" applyAlignment="1">
      <alignment horizontal="center" vertical="center"/>
    </xf>
    <xf numFmtId="0" fontId="25" fillId="0" borderId="54" xfId="2" applyFont="1" applyBorder="1" applyAlignment="1">
      <alignment vertical="center" wrapText="1"/>
    </xf>
    <xf numFmtId="0" fontId="25" fillId="0" borderId="54" xfId="28">
      <alignment vertical="center" wrapText="1"/>
    </xf>
    <xf numFmtId="0" fontId="25" fillId="0" borderId="54" xfId="2" applyFont="1" applyBorder="1" applyAlignment="1">
      <alignment horizontal="center" vertical="center" wrapText="1"/>
    </xf>
    <xf numFmtId="167" fontId="52" fillId="0" borderId="54" xfId="29" applyNumberFormat="1" applyBorder="1" applyAlignment="1">
      <alignment vertical="center"/>
    </xf>
    <xf numFmtId="4" fontId="25" fillId="3" borderId="54" xfId="30" applyNumberFormat="1" applyFill="1" applyProtection="1">
      <alignment vertical="center"/>
      <protection locked="0"/>
    </xf>
    <xf numFmtId="4" fontId="25" fillId="0" borderId="54" xfId="30" applyNumberFormat="1">
      <alignment vertical="center"/>
    </xf>
    <xf numFmtId="0" fontId="26" fillId="0" borderId="52" xfId="2" applyFont="1" applyBorder="1" applyAlignment="1">
      <alignment vertical="center"/>
    </xf>
    <xf numFmtId="0" fontId="26" fillId="0" borderId="0" xfId="2" applyFont="1" applyAlignment="1">
      <alignment vertical="center"/>
    </xf>
    <xf numFmtId="166" fontId="26" fillId="0" borderId="0" xfId="2" applyNumberFormat="1" applyFont="1" applyAlignment="1">
      <alignment vertical="center"/>
    </xf>
    <xf numFmtId="166" fontId="26" fillId="0" borderId="53" xfId="2" applyNumberFormat="1" applyFont="1" applyBorder="1" applyAlignment="1">
      <alignment vertical="center"/>
    </xf>
    <xf numFmtId="0" fontId="53" fillId="0" borderId="0" xfId="2" applyFont="1" applyAlignment="1">
      <alignment vertical="center"/>
    </xf>
    <xf numFmtId="0" fontId="54" fillId="0" borderId="0" xfId="31">
      <alignment vertical="center"/>
    </xf>
    <xf numFmtId="49" fontId="55" fillId="0" borderId="0" xfId="29" applyNumberFormat="1" applyFont="1" applyAlignment="1">
      <alignment vertical="center" wrapText="1"/>
    </xf>
    <xf numFmtId="0" fontId="1" fillId="0" borderId="52" xfId="2" applyBorder="1" applyAlignment="1">
      <alignment vertical="center"/>
    </xf>
    <xf numFmtId="0" fontId="1" fillId="0" borderId="53" xfId="2" applyBorder="1" applyAlignment="1">
      <alignment vertical="center"/>
    </xf>
    <xf numFmtId="0" fontId="1" fillId="0" borderId="0" xfId="2" applyAlignment="1">
      <alignment horizontal="left" vertical="center"/>
    </xf>
    <xf numFmtId="0" fontId="56" fillId="0" borderId="37" xfId="2" applyFont="1" applyBorder="1" applyAlignment="1">
      <alignment vertical="center"/>
    </xf>
    <xf numFmtId="0" fontId="56" fillId="0" borderId="0" xfId="2" applyFont="1" applyAlignment="1">
      <alignment horizontal="center" vertical="center"/>
    </xf>
    <xf numFmtId="0" fontId="56" fillId="0" borderId="0" xfId="2" applyFont="1" applyAlignment="1">
      <alignment vertical="center" wrapText="1"/>
    </xf>
    <xf numFmtId="49" fontId="56" fillId="0" borderId="0" xfId="2" applyNumberFormat="1" applyFont="1" applyAlignment="1">
      <alignment vertical="center" wrapText="1"/>
    </xf>
    <xf numFmtId="0" fontId="56" fillId="0" borderId="0" xfId="2" applyFont="1" applyAlignment="1">
      <alignment horizontal="center" vertical="center" wrapText="1"/>
    </xf>
    <xf numFmtId="167" fontId="56" fillId="0" borderId="0" xfId="2" applyNumberFormat="1" applyFont="1" applyAlignment="1">
      <alignment vertical="center"/>
    </xf>
    <xf numFmtId="4" fontId="56" fillId="0" borderId="0" xfId="2" applyNumberFormat="1" applyFont="1" applyAlignment="1">
      <alignment vertical="center"/>
    </xf>
    <xf numFmtId="0" fontId="56" fillId="0" borderId="52" xfId="2" applyFont="1" applyBorder="1" applyAlignment="1">
      <alignment vertical="center"/>
    </xf>
    <xf numFmtId="0" fontId="56" fillId="0" borderId="0" xfId="2" applyFont="1" applyAlignment="1">
      <alignment vertical="center"/>
    </xf>
    <xf numFmtId="166" fontId="56" fillId="0" borderId="0" xfId="2" applyNumberFormat="1" applyFont="1" applyAlignment="1">
      <alignment vertical="center"/>
    </xf>
    <xf numFmtId="166" fontId="56" fillId="0" borderId="53" xfId="2" applyNumberFormat="1" applyFont="1" applyBorder="1" applyAlignment="1">
      <alignment vertical="center"/>
    </xf>
    <xf numFmtId="0" fontId="57" fillId="0" borderId="0" xfId="2" applyFont="1"/>
    <xf numFmtId="49" fontId="58" fillId="0" borderId="0" xfId="2" applyNumberFormat="1" applyFont="1" applyAlignment="1">
      <alignment vertical="center" wrapText="1"/>
    </xf>
    <xf numFmtId="0" fontId="59" fillId="0" borderId="0" xfId="2" applyFont="1" applyAlignment="1">
      <alignment horizontal="center" vertical="center" wrapText="1"/>
    </xf>
    <xf numFmtId="167" fontId="59" fillId="0" borderId="0" xfId="2" applyNumberFormat="1" applyFont="1" applyAlignment="1">
      <alignment vertical="center"/>
    </xf>
    <xf numFmtId="49" fontId="60" fillId="0" borderId="0" xfId="2" applyNumberFormat="1" applyFont="1" applyAlignment="1">
      <alignment vertical="center" wrapText="1"/>
    </xf>
    <xf numFmtId="167" fontId="60" fillId="0" borderId="0" xfId="2" applyNumberFormat="1" applyFont="1" applyAlignment="1">
      <alignment vertical="center"/>
    </xf>
    <xf numFmtId="0" fontId="25" fillId="0" borderId="0" xfId="2" applyFont="1" applyAlignment="1">
      <alignment horizontal="center" vertical="center"/>
    </xf>
    <xf numFmtId="0" fontId="61" fillId="0" borderId="0" xfId="2" applyFont="1" applyAlignment="1">
      <alignment vertical="center"/>
    </xf>
    <xf numFmtId="0" fontId="25" fillId="0" borderId="0" xfId="2" applyFont="1" applyAlignment="1">
      <alignment vertical="center" wrapText="1"/>
    </xf>
    <xf numFmtId="49" fontId="61" fillId="0" borderId="0" xfId="2" applyNumberFormat="1" applyFont="1" applyAlignment="1">
      <alignment vertical="center" wrapText="1"/>
    </xf>
    <xf numFmtId="0" fontId="25" fillId="0" borderId="0" xfId="2" applyFont="1" applyAlignment="1">
      <alignment horizontal="center" vertical="center" wrapText="1"/>
    </xf>
    <xf numFmtId="167" fontId="25" fillId="0" borderId="0" xfId="2" applyNumberFormat="1" applyFont="1" applyAlignment="1">
      <alignment vertical="center"/>
    </xf>
    <xf numFmtId="4" fontId="25" fillId="0" borderId="0" xfId="2" applyNumberFormat="1" applyFont="1" applyAlignment="1">
      <alignment vertical="center"/>
    </xf>
    <xf numFmtId="0" fontId="25" fillId="0" borderId="38" xfId="2" applyFont="1" applyBorder="1" applyAlignment="1">
      <alignment vertical="center"/>
    </xf>
    <xf numFmtId="0" fontId="53" fillId="0" borderId="0" xfId="2" applyFont="1"/>
    <xf numFmtId="0" fontId="62" fillId="0" borderId="37" xfId="2" applyFont="1" applyBorder="1" applyAlignment="1">
      <alignment vertical="center"/>
    </xf>
    <xf numFmtId="0" fontId="62" fillId="0" borderId="54" xfId="2" applyFont="1" applyBorder="1" applyAlignment="1">
      <alignment horizontal="center" vertical="center"/>
    </xf>
    <xf numFmtId="0" fontId="62" fillId="0" borderId="54" xfId="2" applyFont="1" applyBorder="1" applyAlignment="1">
      <alignment vertical="center" wrapText="1"/>
    </xf>
    <xf numFmtId="0" fontId="62" fillId="0" borderId="54" xfId="2" applyFont="1" applyBorder="1" applyAlignment="1">
      <alignment horizontal="center" vertical="center" wrapText="1"/>
    </xf>
    <xf numFmtId="4" fontId="62" fillId="3" borderId="54" xfId="32" applyNumberFormat="1" applyFill="1" applyProtection="1">
      <alignment vertical="center"/>
      <protection locked="0"/>
    </xf>
    <xf numFmtId="4" fontId="62" fillId="0" borderId="54" xfId="32" applyNumberFormat="1">
      <alignment vertical="center"/>
    </xf>
    <xf numFmtId="0" fontId="62" fillId="0" borderId="52" xfId="2" applyFont="1" applyBorder="1" applyAlignment="1">
      <alignment vertical="center"/>
    </xf>
    <xf numFmtId="0" fontId="62" fillId="0" borderId="0" xfId="2" applyFont="1" applyAlignment="1">
      <alignment vertical="center"/>
    </xf>
    <xf numFmtId="166" fontId="62" fillId="0" borderId="0" xfId="2" applyNumberFormat="1" applyFont="1" applyAlignment="1">
      <alignment vertical="center"/>
    </xf>
    <xf numFmtId="166" fontId="62" fillId="0" borderId="53" xfId="2" applyNumberFormat="1" applyFont="1" applyBorder="1" applyAlignment="1">
      <alignment vertical="center"/>
    </xf>
    <xf numFmtId="0" fontId="63" fillId="0" borderId="0" xfId="2" applyFont="1"/>
    <xf numFmtId="167" fontId="25" fillId="0" borderId="54" xfId="30">
      <alignment vertical="center"/>
    </xf>
    <xf numFmtId="0" fontId="59" fillId="0" borderId="0" xfId="2" applyFont="1" applyAlignment="1">
      <alignment vertical="center" wrapText="1"/>
    </xf>
    <xf numFmtId="166" fontId="56" fillId="0" borderId="55" xfId="2" applyNumberFormat="1" applyFont="1" applyBorder="1" applyAlignment="1">
      <alignment vertical="center"/>
    </xf>
    <xf numFmtId="0" fontId="56" fillId="0" borderId="0" xfId="2" applyFont="1" applyBorder="1" applyAlignment="1">
      <alignment vertical="center"/>
    </xf>
    <xf numFmtId="166" fontId="56" fillId="0" borderId="0" xfId="2" applyNumberFormat="1" applyFont="1" applyBorder="1" applyAlignment="1">
      <alignment vertical="center"/>
    </xf>
    <xf numFmtId="0" fontId="1" fillId="0" borderId="0" xfId="3"/>
    <xf numFmtId="0" fontId="1" fillId="6" borderId="0" xfId="3" applyFill="1"/>
    <xf numFmtId="0" fontId="1" fillId="6" borderId="22" xfId="3" applyFill="1" applyBorder="1"/>
    <xf numFmtId="0" fontId="1" fillId="6" borderId="23" xfId="3" applyFill="1" applyBorder="1"/>
    <xf numFmtId="0" fontId="1" fillId="6" borderId="24" xfId="3" applyFill="1" applyBorder="1"/>
    <xf numFmtId="0" fontId="39" fillId="6" borderId="0" xfId="3" applyFont="1" applyFill="1" applyAlignment="1">
      <alignment horizontal="left" vertical="center"/>
    </xf>
    <xf numFmtId="0" fontId="2" fillId="6" borderId="0" xfId="3" applyFont="1" applyFill="1" applyAlignment="1">
      <alignment horizontal="left" vertical="center"/>
    </xf>
    <xf numFmtId="0" fontId="2" fillId="6" borderId="0" xfId="3" applyFont="1" applyFill="1" applyAlignment="1">
      <alignment horizontal="left" vertical="center" wrapText="1"/>
    </xf>
    <xf numFmtId="0" fontId="1" fillId="6" borderId="24" xfId="3" applyFill="1" applyBorder="1" applyAlignment="1">
      <alignment vertical="center"/>
    </xf>
    <xf numFmtId="0" fontId="41" fillId="6" borderId="0" xfId="3" applyFont="1" applyFill="1" applyAlignment="1">
      <alignment horizontal="left" vertical="center" wrapText="1"/>
    </xf>
    <xf numFmtId="0" fontId="42" fillId="6" borderId="0" xfId="3" applyFont="1" applyFill="1" applyAlignment="1">
      <alignment horizontal="left" vertical="center"/>
    </xf>
    <xf numFmtId="0" fontId="38" fillId="6" borderId="0" xfId="3" applyFont="1" applyFill="1" applyAlignment="1">
      <alignment vertical="center"/>
    </xf>
    <xf numFmtId="164" fontId="42" fillId="6" borderId="0" xfId="3" applyNumberFormat="1" applyFont="1" applyFill="1" applyAlignment="1">
      <alignment horizontal="left" vertical="center"/>
    </xf>
    <xf numFmtId="0" fontId="2" fillId="6" borderId="0" xfId="3" applyFont="1" applyFill="1" applyAlignment="1">
      <alignment horizontal="left" vertical="top"/>
    </xf>
    <xf numFmtId="0" fontId="1" fillId="6" borderId="0" xfId="3" applyFill="1" applyAlignment="1">
      <alignment vertical="top"/>
    </xf>
    <xf numFmtId="0" fontId="38" fillId="6" borderId="0" xfId="3" applyFont="1" applyFill="1" applyAlignment="1">
      <alignment vertical="top"/>
    </xf>
    <xf numFmtId="49" fontId="38" fillId="6" borderId="0" xfId="3" applyNumberFormat="1" applyFont="1" applyFill="1" applyAlignment="1">
      <alignment vertical="center" wrapText="1"/>
    </xf>
    <xf numFmtId="0" fontId="1" fillId="6" borderId="25" xfId="3" applyFill="1" applyBorder="1" applyAlignment="1">
      <alignment vertical="center"/>
    </xf>
    <xf numFmtId="0" fontId="43" fillId="6" borderId="0" xfId="3" applyFont="1" applyFill="1" applyAlignment="1">
      <alignment horizontal="left" vertical="center"/>
    </xf>
    <xf numFmtId="4" fontId="1" fillId="6" borderId="0" xfId="3" applyNumberFormat="1" applyFill="1"/>
    <xf numFmtId="4" fontId="28" fillId="6" borderId="0" xfId="3" applyNumberFormat="1" applyFont="1" applyFill="1" applyAlignment="1">
      <alignment vertical="center"/>
    </xf>
    <xf numFmtId="4" fontId="1" fillId="6" borderId="25" xfId="3" applyNumberFormat="1" applyFill="1" applyBorder="1" applyAlignment="1">
      <alignment vertical="center"/>
    </xf>
    <xf numFmtId="4" fontId="2" fillId="6" borderId="0" xfId="3" applyNumberFormat="1" applyFont="1" applyFill="1" applyAlignment="1">
      <alignment horizontal="right" vertical="center"/>
    </xf>
    <xf numFmtId="165" fontId="2" fillId="6" borderId="0" xfId="3" applyNumberFormat="1" applyFont="1" applyFill="1" applyAlignment="1">
      <alignment horizontal="right" vertical="center"/>
    </xf>
    <xf numFmtId="4" fontId="2" fillId="6" borderId="0" xfId="3" applyNumberFormat="1" applyFont="1" applyFill="1" applyAlignment="1">
      <alignment vertical="center"/>
    </xf>
    <xf numFmtId="0" fontId="1" fillId="8" borderId="0" xfId="3" applyFill="1" applyAlignment="1">
      <alignment vertical="center"/>
    </xf>
    <xf numFmtId="0" fontId="44" fillId="5" borderId="26" xfId="3" applyFont="1" applyFill="1" applyBorder="1" applyAlignment="1">
      <alignment horizontal="left" vertical="center"/>
    </xf>
    <xf numFmtId="0" fontId="1" fillId="5" borderId="27" xfId="3" applyFill="1" applyBorder="1" applyAlignment="1">
      <alignment vertical="center"/>
    </xf>
    <xf numFmtId="4" fontId="1" fillId="5" borderId="27" xfId="3" applyNumberFormat="1" applyFill="1" applyBorder="1" applyAlignment="1">
      <alignment vertical="center"/>
    </xf>
    <xf numFmtId="0" fontId="44" fillId="5" borderId="27" xfId="3" applyFont="1" applyFill="1" applyBorder="1" applyAlignment="1">
      <alignment horizontal="right" vertical="center"/>
    </xf>
    <xf numFmtId="0" fontId="44" fillId="5" borderId="27" xfId="3" applyFont="1" applyFill="1" applyBorder="1" applyAlignment="1">
      <alignment horizontal="center" vertical="center"/>
    </xf>
    <xf numFmtId="4" fontId="44" fillId="5" borderId="27" xfId="3" applyNumberFormat="1" applyFont="1" applyFill="1" applyBorder="1" applyAlignment="1">
      <alignment vertical="center"/>
    </xf>
    <xf numFmtId="0" fontId="1" fillId="5" borderId="28" xfId="3" applyFill="1" applyBorder="1" applyAlignment="1">
      <alignment vertical="center"/>
    </xf>
    <xf numFmtId="0" fontId="1" fillId="6" borderId="29" xfId="3" applyFill="1" applyBorder="1" applyAlignment="1">
      <alignment vertical="center"/>
    </xf>
    <xf numFmtId="0" fontId="1" fillId="6" borderId="31" xfId="3" applyFill="1" applyBorder="1" applyAlignment="1">
      <alignment vertical="center"/>
    </xf>
    <xf numFmtId="0" fontId="2" fillId="6" borderId="31" xfId="3" applyFont="1" applyFill="1" applyBorder="1" applyAlignment="1">
      <alignment horizontal="center" vertical="center"/>
    </xf>
    <xf numFmtId="0" fontId="1" fillId="6" borderId="32" xfId="3" applyFill="1" applyBorder="1" applyAlignment="1">
      <alignment vertical="center"/>
    </xf>
    <xf numFmtId="0" fontId="1" fillId="6" borderId="33" xfId="3" applyFill="1" applyBorder="1" applyAlignment="1">
      <alignment vertical="center"/>
    </xf>
    <xf numFmtId="0" fontId="13" fillId="6" borderId="0" xfId="3" applyFont="1" applyFill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" fillId="0" borderId="34" xfId="3" applyBorder="1" applyAlignment="1">
      <alignment vertical="center"/>
    </xf>
    <xf numFmtId="0" fontId="1" fillId="0" borderId="35" xfId="3" applyBorder="1" applyAlignment="1">
      <alignment vertical="center"/>
    </xf>
    <xf numFmtId="0" fontId="1" fillId="0" borderId="36" xfId="3" applyBorder="1" applyAlignment="1">
      <alignment vertical="center"/>
    </xf>
    <xf numFmtId="0" fontId="1" fillId="0" borderId="24" xfId="3" applyBorder="1" applyAlignment="1">
      <alignment vertical="center"/>
    </xf>
    <xf numFmtId="0" fontId="1" fillId="0" borderId="37" xfId="3" applyBorder="1" applyAlignment="1">
      <alignment vertical="center"/>
    </xf>
    <xf numFmtId="0" fontId="39" fillId="0" borderId="0" xfId="3" applyFont="1" applyAlignment="1">
      <alignment horizontal="left" vertical="center"/>
    </xf>
    <xf numFmtId="0" fontId="1" fillId="0" borderId="38" xfId="3" applyBorder="1" applyAlignment="1">
      <alignment vertical="center"/>
    </xf>
    <xf numFmtId="0" fontId="45" fillId="0" borderId="0" xfId="3" applyFont="1" applyAlignment="1">
      <alignment horizontal="left" vertical="center"/>
    </xf>
    <xf numFmtId="0" fontId="1" fillId="0" borderId="37" xfId="3" applyBorder="1"/>
    <xf numFmtId="0" fontId="1" fillId="0" borderId="38" xfId="3" applyBorder="1"/>
    <xf numFmtId="0" fontId="40" fillId="0" borderId="0" xfId="3" applyFont="1" applyAlignment="1">
      <alignment horizontal="left" vertical="center" wrapText="1"/>
    </xf>
    <xf numFmtId="164" fontId="42" fillId="0" borderId="0" xfId="3" applyNumberFormat="1" applyFont="1" applyAlignment="1">
      <alignment horizontal="left" vertical="center"/>
    </xf>
    <xf numFmtId="0" fontId="42" fillId="0" borderId="0" xfId="3" applyFont="1" applyAlignment="1">
      <alignment horizontal="left" vertical="center" wrapText="1"/>
    </xf>
    <xf numFmtId="0" fontId="1" fillId="0" borderId="37" xfId="3" applyBorder="1" applyAlignment="1">
      <alignment horizontal="center" vertical="center" wrapText="1"/>
    </xf>
    <xf numFmtId="0" fontId="26" fillId="0" borderId="0" xfId="3" applyFont="1" applyAlignment="1">
      <alignment horizontal="center" vertical="center" wrapText="1"/>
    </xf>
    <xf numFmtId="0" fontId="28" fillId="0" borderId="0" xfId="3" applyFont="1" applyAlignment="1">
      <alignment horizontal="left" vertical="center"/>
    </xf>
    <xf numFmtId="4" fontId="28" fillId="0" borderId="0" xfId="3" applyNumberFormat="1" applyFont="1" applyAlignment="1">
      <alignment horizontal="right" vertical="center"/>
    </xf>
    <xf numFmtId="0" fontId="47" fillId="0" borderId="0" xfId="3" applyFont="1" applyAlignment="1">
      <alignment vertical="center"/>
    </xf>
    <xf numFmtId="166" fontId="48" fillId="0" borderId="0" xfId="3" applyNumberFormat="1" applyFont="1"/>
    <xf numFmtId="0" fontId="7" fillId="0" borderId="37" xfId="3" applyFont="1" applyBorder="1"/>
    <xf numFmtId="0" fontId="7" fillId="0" borderId="0" xfId="3" applyFont="1" applyAlignment="1">
      <alignment horizontal="center"/>
    </xf>
    <xf numFmtId="0" fontId="7" fillId="0" borderId="30" xfId="3" applyFont="1" applyBorder="1" applyAlignment="1">
      <alignment horizontal="left" vertical="center"/>
    </xf>
    <xf numFmtId="167" fontId="7" fillId="0" borderId="30" xfId="3" applyNumberFormat="1" applyFont="1" applyBorder="1" applyAlignment="1">
      <alignment horizontal="left" vertical="center"/>
    </xf>
    <xf numFmtId="4" fontId="7" fillId="0" borderId="30" xfId="3" applyNumberFormat="1" applyFont="1" applyBorder="1" applyAlignment="1">
      <alignment horizontal="left" vertical="center"/>
    </xf>
    <xf numFmtId="4" fontId="7" fillId="0" borderId="30" xfId="3" applyNumberFormat="1" applyFont="1" applyBorder="1" applyAlignment="1">
      <alignment horizontal="right" vertical="center"/>
    </xf>
    <xf numFmtId="0" fontId="7" fillId="0" borderId="43" xfId="3" applyFont="1" applyBorder="1" applyAlignment="1">
      <alignment horizontal="left" vertical="center"/>
    </xf>
    <xf numFmtId="0" fontId="49" fillId="0" borderId="0" xfId="3" applyFont="1"/>
    <xf numFmtId="166" fontId="49" fillId="0" borderId="0" xfId="3" applyNumberFormat="1" applyFont="1"/>
    <xf numFmtId="0" fontId="35" fillId="0" borderId="37" xfId="3" applyFont="1" applyBorder="1"/>
    <xf numFmtId="0" fontId="35" fillId="0" borderId="0" xfId="3" applyFont="1" applyAlignment="1">
      <alignment horizontal="center"/>
    </xf>
    <xf numFmtId="0" fontId="35" fillId="0" borderId="44" xfId="3" applyFont="1" applyBorder="1" applyAlignment="1">
      <alignment horizontal="left" vertical="center"/>
    </xf>
    <xf numFmtId="0" fontId="35" fillId="0" borderId="44" xfId="3" applyFont="1" applyBorder="1" applyAlignment="1">
      <alignment vertical="center" wrapText="1"/>
    </xf>
    <xf numFmtId="0" fontId="35" fillId="0" borderId="44" xfId="3" applyFont="1" applyBorder="1"/>
    <xf numFmtId="0" fontId="35" fillId="0" borderId="44" xfId="3" applyFont="1" applyBorder="1" applyAlignment="1">
      <alignment horizontal="center" wrapText="1"/>
    </xf>
    <xf numFmtId="167" fontId="35" fillId="0" borderId="44" xfId="3" applyNumberFormat="1" applyFont="1" applyBorder="1"/>
    <xf numFmtId="4" fontId="35" fillId="0" borderId="44" xfId="3" applyNumberFormat="1" applyFont="1" applyBorder="1"/>
    <xf numFmtId="4" fontId="35" fillId="0" borderId="44" xfId="3" applyNumberFormat="1" applyFont="1" applyBorder="1" applyAlignment="1">
      <alignment horizontal="right" vertical="center"/>
    </xf>
    <xf numFmtId="0" fontId="35" fillId="0" borderId="45" xfId="3" applyFont="1" applyBorder="1"/>
    <xf numFmtId="0" fontId="35" fillId="0" borderId="0" xfId="3" applyFont="1"/>
    <xf numFmtId="0" fontId="50" fillId="0" borderId="37" xfId="3" applyFont="1" applyBorder="1"/>
    <xf numFmtId="0" fontId="50" fillId="0" borderId="0" xfId="3" applyFont="1" applyAlignment="1">
      <alignment horizontal="center"/>
    </xf>
    <xf numFmtId="0" fontId="50" fillId="0" borderId="44" xfId="3" applyFont="1" applyBorder="1" applyAlignment="1">
      <alignment horizontal="left" vertical="center"/>
    </xf>
    <xf numFmtId="0" fontId="50" fillId="0" borderId="44" xfId="3" applyFont="1" applyBorder="1" applyAlignment="1">
      <alignment vertical="center" wrapText="1"/>
    </xf>
    <xf numFmtId="0" fontId="50" fillId="0" borderId="44" xfId="3" applyFont="1" applyBorder="1"/>
    <xf numFmtId="0" fontId="50" fillId="0" borderId="44" xfId="3" applyFont="1" applyBorder="1" applyAlignment="1">
      <alignment horizontal="center" wrapText="1"/>
    </xf>
    <xf numFmtId="167" fontId="50" fillId="0" borderId="44" xfId="3" applyNumberFormat="1" applyFont="1" applyBorder="1"/>
    <xf numFmtId="4" fontId="50" fillId="0" borderId="44" xfId="3" applyNumberFormat="1" applyFont="1" applyBorder="1"/>
    <xf numFmtId="4" fontId="50" fillId="0" borderId="44" xfId="3" applyNumberFormat="1" applyFont="1" applyBorder="1" applyAlignment="1">
      <alignment horizontal="right" vertical="center"/>
    </xf>
    <xf numFmtId="0" fontId="50" fillId="0" borderId="45" xfId="3" applyFont="1" applyBorder="1"/>
    <xf numFmtId="0" fontId="50" fillId="0" borderId="0" xfId="3" applyFont="1"/>
    <xf numFmtId="166" fontId="50" fillId="0" borderId="0" xfId="3" applyNumberFormat="1" applyFont="1"/>
    <xf numFmtId="0" fontId="1" fillId="0" borderId="46" xfId="3" applyBorder="1" applyAlignment="1">
      <alignment vertical="center"/>
    </xf>
    <xf numFmtId="0" fontId="1" fillId="0" borderId="47" xfId="3" applyBorder="1" applyAlignment="1">
      <alignment vertical="center"/>
    </xf>
    <xf numFmtId="0" fontId="1" fillId="0" borderId="47" xfId="3" applyBorder="1" applyAlignment="1">
      <alignment horizontal="left" vertical="center"/>
    </xf>
    <xf numFmtId="0" fontId="1" fillId="0" borderId="47" xfId="3" applyBorder="1" applyAlignment="1">
      <alignment horizontal="right" vertical="center"/>
    </xf>
    <xf numFmtId="0" fontId="1" fillId="0" borderId="48" xfId="3" applyBorder="1" applyAlignment="1">
      <alignment vertical="center"/>
    </xf>
    <xf numFmtId="0" fontId="2" fillId="0" borderId="0" xfId="3" applyFont="1" applyAlignment="1">
      <alignment horizontal="left" vertical="center" wrapText="1"/>
    </xf>
    <xf numFmtId="0" fontId="51" fillId="0" borderId="0" xfId="3" applyFont="1"/>
    <xf numFmtId="0" fontId="4" fillId="0" borderId="0" xfId="3" applyFont="1" applyAlignment="1">
      <alignment horizontal="left" vertical="center" wrapText="1"/>
    </xf>
    <xf numFmtId="0" fontId="26" fillId="0" borderId="39" xfId="3" applyFont="1" applyBorder="1" applyAlignment="1">
      <alignment horizontal="center" vertical="center" wrapText="1"/>
    </xf>
    <xf numFmtId="0" fontId="26" fillId="0" borderId="40" xfId="3" applyFont="1" applyBorder="1" applyAlignment="1">
      <alignment horizontal="center" vertical="center" wrapText="1"/>
    </xf>
    <xf numFmtId="0" fontId="26" fillId="0" borderId="41" xfId="3" applyFont="1" applyBorder="1" applyAlignment="1">
      <alignment horizontal="center" vertical="center" wrapText="1"/>
    </xf>
    <xf numFmtId="4" fontId="28" fillId="0" borderId="0" xfId="3" applyNumberFormat="1" applyFont="1"/>
    <xf numFmtId="0" fontId="47" fillId="0" borderId="50" xfId="3" applyFont="1" applyBorder="1" applyAlignment="1">
      <alignment vertical="center"/>
    </xf>
    <xf numFmtId="0" fontId="47" fillId="0" borderId="25" xfId="3" applyFont="1" applyBorder="1" applyAlignment="1">
      <alignment vertical="center"/>
    </xf>
    <xf numFmtId="166" fontId="48" fillId="0" borderId="25" xfId="3" applyNumberFormat="1" applyFont="1" applyBorder="1"/>
    <xf numFmtId="166" fontId="48" fillId="0" borderId="51" xfId="3" applyNumberFormat="1" applyFont="1" applyBorder="1"/>
    <xf numFmtId="0" fontId="49" fillId="0" borderId="0" xfId="3" applyFont="1" applyAlignment="1">
      <alignment horizontal="center"/>
    </xf>
    <xf numFmtId="0" fontId="7" fillId="0" borderId="0" xfId="3" applyFont="1" applyAlignment="1">
      <alignment wrapText="1"/>
    </xf>
    <xf numFmtId="0" fontId="7" fillId="0" borderId="0" xfId="3" applyFont="1" applyAlignment="1">
      <alignment horizontal="center" wrapText="1"/>
    </xf>
    <xf numFmtId="167" fontId="7" fillId="0" borderId="0" xfId="3" applyNumberFormat="1" applyFont="1"/>
    <xf numFmtId="4" fontId="7" fillId="0" borderId="0" xfId="3" applyNumberFormat="1" applyFont="1"/>
    <xf numFmtId="0" fontId="7" fillId="0" borderId="38" xfId="3" applyFont="1" applyBorder="1"/>
    <xf numFmtId="0" fontId="7" fillId="0" borderId="52" xfId="3" applyFont="1" applyBorder="1"/>
    <xf numFmtId="166" fontId="49" fillId="0" borderId="53" xfId="3" applyNumberFormat="1" applyFont="1" applyBorder="1"/>
    <xf numFmtId="0" fontId="35" fillId="0" borderId="0" xfId="3" applyFont="1" applyAlignment="1">
      <alignment wrapText="1"/>
    </xf>
    <xf numFmtId="0" fontId="35" fillId="0" borderId="0" xfId="3" applyFont="1" applyAlignment="1">
      <alignment horizontal="center" wrapText="1"/>
    </xf>
    <xf numFmtId="167" fontId="35" fillId="0" borderId="0" xfId="3" applyNumberFormat="1" applyFont="1"/>
    <xf numFmtId="4" fontId="35" fillId="0" borderId="0" xfId="3" applyNumberFormat="1" applyFont="1"/>
    <xf numFmtId="0" fontId="35" fillId="0" borderId="52" xfId="3" applyFont="1" applyBorder="1"/>
    <xf numFmtId="0" fontId="50" fillId="0" borderId="0" xfId="3" applyFont="1" applyAlignment="1">
      <alignment wrapText="1"/>
    </xf>
    <xf numFmtId="0" fontId="50" fillId="0" borderId="0" xfId="3" applyFont="1" applyAlignment="1">
      <alignment horizontal="center" wrapText="1"/>
    </xf>
    <xf numFmtId="167" fontId="50" fillId="0" borderId="0" xfId="3" applyNumberFormat="1" applyFont="1"/>
    <xf numFmtId="4" fontId="50" fillId="0" borderId="0" xfId="3" applyNumberFormat="1" applyFont="1"/>
    <xf numFmtId="0" fontId="50" fillId="0" borderId="52" xfId="3" applyFont="1" applyBorder="1"/>
    <xf numFmtId="166" fontId="50" fillId="0" borderId="53" xfId="3" applyNumberFormat="1" applyFont="1" applyBorder="1"/>
    <xf numFmtId="0" fontId="25" fillId="0" borderId="37" xfId="3" applyFont="1" applyBorder="1" applyAlignment="1">
      <alignment vertical="center"/>
    </xf>
    <xf numFmtId="0" fontId="25" fillId="0" borderId="54" xfId="3" applyFont="1" applyBorder="1" applyAlignment="1">
      <alignment horizontal="center" vertical="center"/>
    </xf>
    <xf numFmtId="0" fontId="25" fillId="0" borderId="54" xfId="3" applyFont="1" applyBorder="1" applyAlignment="1">
      <alignment vertical="center" wrapText="1"/>
    </xf>
    <xf numFmtId="0" fontId="25" fillId="0" borderId="54" xfId="3" applyFont="1" applyBorder="1" applyAlignment="1">
      <alignment horizontal="center" vertical="center" wrapText="1"/>
    </xf>
    <xf numFmtId="0" fontId="26" fillId="0" borderId="52" xfId="3" applyFont="1" applyBorder="1" applyAlignment="1">
      <alignment vertical="center"/>
    </xf>
    <xf numFmtId="0" fontId="26" fillId="0" borderId="0" xfId="3" applyFont="1" applyAlignment="1">
      <alignment vertical="center"/>
    </xf>
    <xf numFmtId="166" fontId="26" fillId="0" borderId="0" xfId="3" applyNumberFormat="1" applyFont="1" applyAlignment="1">
      <alignment vertical="center"/>
    </xf>
    <xf numFmtId="166" fontId="26" fillId="0" borderId="53" xfId="3" applyNumberFormat="1" applyFont="1" applyBorder="1" applyAlignment="1">
      <alignment vertical="center"/>
    </xf>
    <xf numFmtId="0" fontId="53" fillId="0" borderId="0" xfId="3" applyFont="1" applyAlignment="1">
      <alignment vertical="center"/>
    </xf>
    <xf numFmtId="0" fontId="1" fillId="0" borderId="52" xfId="3" applyBorder="1" applyAlignment="1">
      <alignment vertical="center"/>
    </xf>
    <xf numFmtId="0" fontId="1" fillId="0" borderId="53" xfId="3" applyBorder="1" applyAlignment="1">
      <alignment vertical="center"/>
    </xf>
    <xf numFmtId="0" fontId="1" fillId="0" borderId="0" xfId="3" applyAlignment="1">
      <alignment horizontal="left" vertical="center"/>
    </xf>
    <xf numFmtId="0" fontId="25" fillId="0" borderId="0" xfId="3" applyFont="1" applyAlignment="1">
      <alignment horizontal="center" vertical="center"/>
    </xf>
    <xf numFmtId="0" fontId="61" fillId="0" borderId="0" xfId="3" applyFont="1" applyAlignment="1">
      <alignment vertical="center"/>
    </xf>
    <xf numFmtId="0" fontId="25" fillId="0" borderId="0" xfId="3" applyFont="1" applyAlignment="1">
      <alignment vertical="center" wrapText="1"/>
    </xf>
    <xf numFmtId="49" fontId="61" fillId="0" borderId="0" xfId="3" applyNumberFormat="1" applyFont="1" applyAlignment="1">
      <alignment vertical="center" wrapText="1"/>
    </xf>
    <xf numFmtId="0" fontId="25" fillId="0" borderId="0" xfId="3" applyFont="1" applyAlignment="1">
      <alignment horizontal="center" vertical="center" wrapText="1"/>
    </xf>
    <xf numFmtId="167" fontId="25" fillId="0" borderId="0" xfId="3" applyNumberFormat="1" applyFont="1" applyAlignment="1">
      <alignment vertical="center"/>
    </xf>
    <xf numFmtId="4" fontId="25" fillId="0" borderId="0" xfId="3" applyNumberFormat="1" applyFont="1" applyAlignment="1">
      <alignment vertical="center"/>
    </xf>
    <xf numFmtId="0" fontId="25" fillId="0" borderId="38" xfId="3" applyFont="1" applyBorder="1" applyAlignment="1">
      <alignment vertical="center"/>
    </xf>
    <xf numFmtId="0" fontId="53" fillId="0" borderId="0" xfId="3" applyFont="1"/>
    <xf numFmtId="0" fontId="56" fillId="0" borderId="37" xfId="3" applyFont="1" applyBorder="1" applyAlignment="1">
      <alignment vertical="center"/>
    </xf>
    <xf numFmtId="0" fontId="56" fillId="0" borderId="0" xfId="3" applyFont="1" applyAlignment="1">
      <alignment horizontal="center" vertical="center"/>
    </xf>
    <xf numFmtId="0" fontId="56" fillId="0" borderId="0" xfId="3" applyFont="1" applyAlignment="1">
      <alignment vertical="center" wrapText="1"/>
    </xf>
    <xf numFmtId="49" fontId="56" fillId="0" borderId="0" xfId="3" applyNumberFormat="1" applyFont="1" applyAlignment="1">
      <alignment vertical="center" wrapText="1"/>
    </xf>
    <xf numFmtId="0" fontId="56" fillId="0" borderId="0" xfId="3" applyFont="1" applyAlignment="1">
      <alignment horizontal="center" vertical="center" wrapText="1"/>
    </xf>
    <xf numFmtId="167" fontId="56" fillId="0" borderId="0" xfId="3" applyNumberFormat="1" applyFont="1" applyAlignment="1">
      <alignment vertical="center"/>
    </xf>
    <xf numFmtId="4" fontId="56" fillId="0" borderId="0" xfId="3" applyNumberFormat="1" applyFont="1" applyAlignment="1">
      <alignment vertical="center"/>
    </xf>
    <xf numFmtId="0" fontId="56" fillId="0" borderId="52" xfId="3" applyFont="1" applyBorder="1" applyAlignment="1">
      <alignment vertical="center"/>
    </xf>
    <xf numFmtId="0" fontId="56" fillId="0" borderId="0" xfId="3" applyFont="1" applyAlignment="1">
      <alignment vertical="center"/>
    </xf>
    <xf numFmtId="166" fontId="56" fillId="0" borderId="0" xfId="3" applyNumberFormat="1" applyFont="1" applyAlignment="1">
      <alignment vertical="center"/>
    </xf>
    <xf numFmtId="166" fontId="56" fillId="0" borderId="53" xfId="3" applyNumberFormat="1" applyFont="1" applyBorder="1" applyAlignment="1">
      <alignment vertical="center"/>
    </xf>
    <xf numFmtId="0" fontId="57" fillId="0" borderId="0" xfId="3" applyFont="1"/>
    <xf numFmtId="49" fontId="60" fillId="0" borderId="0" xfId="3" applyNumberFormat="1" applyFont="1" applyAlignment="1">
      <alignment vertical="center" wrapText="1"/>
    </xf>
    <xf numFmtId="0" fontId="59" fillId="0" borderId="0" xfId="3" applyFont="1" applyAlignment="1">
      <alignment horizontal="center" vertical="center" wrapText="1"/>
    </xf>
    <xf numFmtId="167" fontId="60" fillId="0" borderId="0" xfId="3" applyNumberFormat="1" applyFont="1" applyAlignment="1">
      <alignment vertical="center"/>
    </xf>
    <xf numFmtId="0" fontId="62" fillId="0" borderId="37" xfId="3" applyFont="1" applyBorder="1" applyAlignment="1">
      <alignment vertical="center"/>
    </xf>
    <xf numFmtId="0" fontId="62" fillId="0" borderId="54" xfId="3" applyFont="1" applyBorder="1" applyAlignment="1">
      <alignment horizontal="center" vertical="center"/>
    </xf>
    <xf numFmtId="0" fontId="62" fillId="0" borderId="54" xfId="3" applyFont="1" applyBorder="1" applyAlignment="1">
      <alignment vertical="center" wrapText="1"/>
    </xf>
    <xf numFmtId="0" fontId="62" fillId="0" borderId="54" xfId="3" applyFont="1" applyBorder="1" applyAlignment="1">
      <alignment horizontal="center" vertical="center" wrapText="1"/>
    </xf>
    <xf numFmtId="0" fontId="62" fillId="0" borderId="52" xfId="3" applyFont="1" applyBorder="1" applyAlignment="1">
      <alignment vertical="center"/>
    </xf>
    <xf numFmtId="0" fontId="62" fillId="0" borderId="0" xfId="3" applyFont="1" applyAlignment="1">
      <alignment vertical="center"/>
    </xf>
    <xf numFmtId="166" fontId="62" fillId="0" borderId="0" xfId="3" applyNumberFormat="1" applyFont="1" applyAlignment="1">
      <alignment vertical="center"/>
    </xf>
    <xf numFmtId="166" fontId="62" fillId="0" borderId="53" xfId="3" applyNumberFormat="1" applyFont="1" applyBorder="1" applyAlignment="1">
      <alignment vertical="center"/>
    </xf>
    <xf numFmtId="0" fontId="63" fillId="0" borderId="0" xfId="3" applyFont="1"/>
    <xf numFmtId="0" fontId="59" fillId="0" borderId="0" xfId="3" applyFont="1" applyAlignment="1">
      <alignment vertical="center" wrapText="1"/>
    </xf>
    <xf numFmtId="167" fontId="59" fillId="0" borderId="0" xfId="3" applyNumberFormat="1" applyFont="1" applyAlignment="1">
      <alignment vertical="center"/>
    </xf>
    <xf numFmtId="166" fontId="56" fillId="0" borderId="55" xfId="3" applyNumberFormat="1" applyFont="1" applyBorder="1" applyAlignment="1">
      <alignment vertical="center"/>
    </xf>
    <xf numFmtId="0" fontId="56" fillId="0" borderId="0" xfId="3" applyFont="1" applyBorder="1" applyAlignment="1">
      <alignment vertical="center"/>
    </xf>
    <xf numFmtId="166" fontId="56" fillId="0" borderId="0" xfId="3" applyNumberFormat="1" applyFont="1" applyBorder="1" applyAlignment="1">
      <alignment vertical="center"/>
    </xf>
    <xf numFmtId="0" fontId="1" fillId="0" borderId="0" xfId="4"/>
    <xf numFmtId="0" fontId="1" fillId="6" borderId="0" xfId="4" applyFill="1"/>
    <xf numFmtId="0" fontId="1" fillId="6" borderId="22" xfId="4" applyFill="1" applyBorder="1"/>
    <xf numFmtId="0" fontId="1" fillId="6" borderId="23" xfId="4" applyFill="1" applyBorder="1"/>
    <xf numFmtId="0" fontId="1" fillId="6" borderId="24" xfId="4" applyFill="1" applyBorder="1"/>
    <xf numFmtId="0" fontId="39" fillId="6" borderId="0" xfId="4" applyFont="1" applyFill="1" applyAlignment="1">
      <alignment horizontal="left" vertical="center"/>
    </xf>
    <xf numFmtId="0" fontId="2" fillId="6" borderId="0" xfId="4" applyFont="1" applyFill="1" applyAlignment="1">
      <alignment horizontal="left" vertical="center"/>
    </xf>
    <xf numFmtId="0" fontId="2" fillId="6" borderId="0" xfId="4" applyFont="1" applyFill="1" applyAlignment="1">
      <alignment horizontal="left" vertical="center" wrapText="1"/>
    </xf>
    <xf numFmtId="0" fontId="1" fillId="6" borderId="24" xfId="4" applyFill="1" applyBorder="1" applyAlignment="1">
      <alignment vertical="center"/>
    </xf>
    <xf numFmtId="0" fontId="41" fillId="6" borderId="0" xfId="4" applyFont="1" applyFill="1" applyAlignment="1">
      <alignment horizontal="left" vertical="center" wrapText="1"/>
    </xf>
    <xf numFmtId="0" fontId="42" fillId="6" borderId="0" xfId="4" applyFont="1" applyFill="1" applyAlignment="1">
      <alignment horizontal="left" vertical="center"/>
    </xf>
    <xf numFmtId="0" fontId="38" fillId="6" borderId="0" xfId="4" applyFont="1" applyFill="1" applyAlignment="1">
      <alignment vertical="center"/>
    </xf>
    <xf numFmtId="164" fontId="42" fillId="6" borderId="0" xfId="4" applyNumberFormat="1" applyFont="1" applyFill="1" applyAlignment="1">
      <alignment horizontal="left" vertical="center"/>
    </xf>
    <xf numFmtId="0" fontId="2" fillId="6" borderId="0" xfId="4" applyFont="1" applyFill="1" applyAlignment="1">
      <alignment horizontal="left" vertical="top"/>
    </xf>
    <xf numFmtId="0" fontId="1" fillId="6" borderId="0" xfId="4" applyFill="1" applyAlignment="1">
      <alignment vertical="top"/>
    </xf>
    <xf numFmtId="0" fontId="38" fillId="6" borderId="0" xfId="4" applyFont="1" applyFill="1" applyAlignment="1">
      <alignment vertical="top"/>
    </xf>
    <xf numFmtId="49" fontId="38" fillId="6" borderId="0" xfId="4" applyNumberFormat="1" applyFont="1" applyFill="1" applyAlignment="1">
      <alignment vertical="center" wrapText="1"/>
    </xf>
    <xf numFmtId="0" fontId="1" fillId="6" borderId="25" xfId="4" applyFill="1" applyBorder="1" applyAlignment="1">
      <alignment vertical="center"/>
    </xf>
    <xf numFmtId="0" fontId="43" fillId="6" borderId="0" xfId="4" applyFont="1" applyFill="1" applyAlignment="1">
      <alignment horizontal="left" vertical="center"/>
    </xf>
    <xf numFmtId="4" fontId="1" fillId="6" borderId="0" xfId="4" applyNumberFormat="1" applyFill="1"/>
    <xf numFmtId="4" fontId="28" fillId="6" borderId="0" xfId="4" applyNumberFormat="1" applyFont="1" applyFill="1" applyAlignment="1">
      <alignment vertical="center"/>
    </xf>
    <xf numFmtId="4" fontId="1" fillId="6" borderId="25" xfId="4" applyNumberFormat="1" applyFill="1" applyBorder="1" applyAlignment="1">
      <alignment vertical="center"/>
    </xf>
    <xf numFmtId="4" fontId="2" fillId="6" borderId="0" xfId="4" applyNumberFormat="1" applyFont="1" applyFill="1" applyAlignment="1">
      <alignment horizontal="right" vertical="center"/>
    </xf>
    <xf numFmtId="165" fontId="2" fillId="6" borderId="0" xfId="4" applyNumberFormat="1" applyFont="1" applyFill="1" applyAlignment="1">
      <alignment horizontal="right" vertical="center"/>
    </xf>
    <xf numFmtId="4" fontId="2" fillId="6" borderId="0" xfId="4" applyNumberFormat="1" applyFont="1" applyFill="1" applyAlignment="1">
      <alignment vertical="center"/>
    </xf>
    <xf numFmtId="0" fontId="1" fillId="8" borderId="0" xfId="4" applyFill="1" applyAlignment="1">
      <alignment vertical="center"/>
    </xf>
    <xf numFmtId="0" fontId="44" fillId="5" borderId="26" xfId="4" applyFont="1" applyFill="1" applyBorder="1" applyAlignment="1">
      <alignment horizontal="left" vertical="center"/>
    </xf>
    <xf numFmtId="0" fontId="1" fillId="5" borderId="27" xfId="4" applyFill="1" applyBorder="1" applyAlignment="1">
      <alignment vertical="center"/>
    </xf>
    <xf numFmtId="4" fontId="1" fillId="5" borderId="27" xfId="4" applyNumberFormat="1" applyFill="1" applyBorder="1" applyAlignment="1">
      <alignment vertical="center"/>
    </xf>
    <xf numFmtId="0" fontId="44" fillId="5" borderId="27" xfId="4" applyFont="1" applyFill="1" applyBorder="1" applyAlignment="1">
      <alignment horizontal="right" vertical="center"/>
    </xf>
    <xf numFmtId="0" fontId="44" fillId="5" borderId="27" xfId="4" applyFont="1" applyFill="1" applyBorder="1" applyAlignment="1">
      <alignment horizontal="center" vertical="center"/>
    </xf>
    <xf numFmtId="4" fontId="44" fillId="5" borderId="27" xfId="4" applyNumberFormat="1" applyFont="1" applyFill="1" applyBorder="1" applyAlignment="1">
      <alignment vertical="center"/>
    </xf>
    <xf numFmtId="0" fontId="1" fillId="5" borderId="28" xfId="4" applyFill="1" applyBorder="1" applyAlignment="1">
      <alignment vertical="center"/>
    </xf>
    <xf numFmtId="0" fontId="1" fillId="6" borderId="29" xfId="4" applyFill="1" applyBorder="1" applyAlignment="1">
      <alignment vertical="center"/>
    </xf>
    <xf numFmtId="0" fontId="1" fillId="6" borderId="31" xfId="4" applyFill="1" applyBorder="1" applyAlignment="1">
      <alignment vertical="center"/>
    </xf>
    <xf numFmtId="0" fontId="2" fillId="6" borderId="31" xfId="4" applyFont="1" applyFill="1" applyBorder="1" applyAlignment="1">
      <alignment horizontal="center" vertical="center"/>
    </xf>
    <xf numFmtId="0" fontId="1" fillId="6" borderId="32" xfId="4" applyFill="1" applyBorder="1" applyAlignment="1">
      <alignment vertical="center"/>
    </xf>
    <xf numFmtId="0" fontId="1" fillId="6" borderId="33" xfId="4" applyFill="1" applyBorder="1" applyAlignment="1">
      <alignment vertical="center"/>
    </xf>
    <xf numFmtId="0" fontId="13" fillId="6" borderId="0" xfId="4" applyFont="1" applyFill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1" fillId="0" borderId="34" xfId="4" applyBorder="1" applyAlignment="1">
      <alignment vertical="center"/>
    </xf>
    <xf numFmtId="0" fontId="1" fillId="0" borderId="35" xfId="4" applyBorder="1" applyAlignment="1">
      <alignment vertical="center"/>
    </xf>
    <xf numFmtId="0" fontId="1" fillId="0" borderId="36" xfId="4" applyBorder="1" applyAlignment="1">
      <alignment vertical="center"/>
    </xf>
    <xf numFmtId="0" fontId="1" fillId="0" borderId="24" xfId="4" applyBorder="1" applyAlignment="1">
      <alignment vertical="center"/>
    </xf>
    <xf numFmtId="0" fontId="1" fillId="0" borderId="37" xfId="4" applyBorder="1" applyAlignment="1">
      <alignment vertical="center"/>
    </xf>
    <xf numFmtId="0" fontId="39" fillId="0" borderId="0" xfId="4" applyFont="1" applyAlignment="1">
      <alignment horizontal="left" vertical="center"/>
    </xf>
    <xf numFmtId="0" fontId="1" fillId="0" borderId="38" xfId="4" applyBorder="1" applyAlignment="1">
      <alignment vertical="center"/>
    </xf>
    <xf numFmtId="0" fontId="45" fillId="0" borderId="0" xfId="4" applyFont="1" applyAlignment="1">
      <alignment horizontal="left" vertical="center"/>
    </xf>
    <xf numFmtId="0" fontId="1" fillId="0" borderId="37" xfId="4" applyBorder="1"/>
    <xf numFmtId="0" fontId="1" fillId="0" borderId="38" xfId="4" applyBorder="1"/>
    <xf numFmtId="0" fontId="40" fillId="0" borderId="0" xfId="4" applyFont="1" applyAlignment="1">
      <alignment horizontal="left" vertical="center" wrapText="1"/>
    </xf>
    <xf numFmtId="164" fontId="42" fillId="0" borderId="0" xfId="4" applyNumberFormat="1" applyFont="1" applyAlignment="1">
      <alignment horizontal="left" vertical="center"/>
    </xf>
    <xf numFmtId="0" fontId="42" fillId="0" borderId="0" xfId="4" applyFont="1" applyAlignment="1">
      <alignment horizontal="left" vertical="center" wrapText="1"/>
    </xf>
    <xf numFmtId="0" fontId="1" fillId="0" borderId="37" xfId="4" applyBorder="1" applyAlignment="1">
      <alignment horizontal="center" vertical="center" wrapText="1"/>
    </xf>
    <xf numFmtId="0" fontId="26" fillId="0" borderId="0" xfId="4" applyFont="1" applyAlignment="1">
      <alignment horizontal="center" vertical="center" wrapText="1"/>
    </xf>
    <xf numFmtId="0" fontId="28" fillId="0" borderId="0" xfId="4" applyFont="1" applyAlignment="1">
      <alignment horizontal="left" vertical="center"/>
    </xf>
    <xf numFmtId="4" fontId="28" fillId="0" borderId="0" xfId="4" applyNumberFormat="1" applyFont="1" applyAlignment="1">
      <alignment horizontal="right" vertical="center"/>
    </xf>
    <xf numFmtId="0" fontId="47" fillId="0" borderId="0" xfId="4" applyFont="1" applyAlignment="1">
      <alignment vertical="center"/>
    </xf>
    <xf numFmtId="166" fontId="48" fillId="0" borderId="0" xfId="4" applyNumberFormat="1" applyFont="1"/>
    <xf numFmtId="0" fontId="7" fillId="0" borderId="37" xfId="4" applyFont="1" applyBorder="1"/>
    <xf numFmtId="0" fontId="7" fillId="0" borderId="0" xfId="4" applyFont="1" applyAlignment="1">
      <alignment horizontal="center"/>
    </xf>
    <xf numFmtId="0" fontId="7" fillId="0" borderId="30" xfId="4" applyFont="1" applyBorder="1" applyAlignment="1">
      <alignment horizontal="left" vertical="center"/>
    </xf>
    <xf numFmtId="167" fontId="7" fillId="0" borderId="30" xfId="4" applyNumberFormat="1" applyFont="1" applyBorder="1" applyAlignment="1">
      <alignment horizontal="left" vertical="center"/>
    </xf>
    <xf numFmtId="4" fontId="7" fillId="0" borderId="30" xfId="4" applyNumberFormat="1" applyFont="1" applyBorder="1" applyAlignment="1">
      <alignment horizontal="left" vertical="center"/>
    </xf>
    <xf numFmtId="4" fontId="7" fillId="0" borderId="30" xfId="4" applyNumberFormat="1" applyFont="1" applyBorder="1" applyAlignment="1">
      <alignment horizontal="right" vertical="center"/>
    </xf>
    <xf numFmtId="0" fontId="7" fillId="0" borderId="43" xfId="4" applyFont="1" applyBorder="1" applyAlignment="1">
      <alignment horizontal="left" vertical="center"/>
    </xf>
    <xf numFmtId="0" fontId="49" fillId="0" borderId="0" xfId="4" applyFont="1"/>
    <xf numFmtId="166" fontId="49" fillId="0" borderId="0" xfId="4" applyNumberFormat="1" applyFont="1"/>
    <xf numFmtId="0" fontId="35" fillId="0" borderId="37" xfId="4" applyFont="1" applyBorder="1"/>
    <xf numFmtId="0" fontId="35" fillId="0" borderId="0" xfId="4" applyFont="1" applyAlignment="1">
      <alignment horizontal="center"/>
    </xf>
    <xf numFmtId="0" fontId="35" fillId="0" borderId="44" xfId="4" applyFont="1" applyBorder="1" applyAlignment="1">
      <alignment horizontal="left" vertical="center"/>
    </xf>
    <xf numFmtId="0" fontId="35" fillId="0" borderId="44" xfId="4" applyFont="1" applyBorder="1" applyAlignment="1">
      <alignment vertical="center" wrapText="1"/>
    </xf>
    <xf numFmtId="0" fontId="35" fillId="0" borderId="44" xfId="4" applyFont="1" applyBorder="1"/>
    <xf numFmtId="0" fontId="35" fillId="0" borderId="44" xfId="4" applyFont="1" applyBorder="1" applyAlignment="1">
      <alignment horizontal="center" wrapText="1"/>
    </xf>
    <xf numFmtId="167" fontId="35" fillId="0" borderId="44" xfId="4" applyNumberFormat="1" applyFont="1" applyBorder="1"/>
    <xf numFmtId="4" fontId="35" fillId="0" borderId="44" xfId="4" applyNumberFormat="1" applyFont="1" applyBorder="1"/>
    <xf numFmtId="4" fontId="35" fillId="0" borderId="44" xfId="4" applyNumberFormat="1" applyFont="1" applyBorder="1" applyAlignment="1">
      <alignment horizontal="right" vertical="center"/>
    </xf>
    <xf numFmtId="0" fontId="35" fillId="0" borderId="45" xfId="4" applyFont="1" applyBorder="1"/>
    <xf numFmtId="0" fontId="35" fillId="0" borderId="0" xfId="4" applyFont="1"/>
    <xf numFmtId="0" fontId="1" fillId="0" borderId="46" xfId="4" applyBorder="1" applyAlignment="1">
      <alignment vertical="center"/>
    </xf>
    <xf numFmtId="0" fontId="1" fillId="0" borderId="47" xfId="4" applyBorder="1" applyAlignment="1">
      <alignment vertical="center"/>
    </xf>
    <xf numFmtId="0" fontId="1" fillId="0" borderId="47" xfId="4" applyBorder="1" applyAlignment="1">
      <alignment horizontal="left" vertical="center"/>
    </xf>
    <xf numFmtId="0" fontId="1" fillId="0" borderId="47" xfId="4" applyBorder="1" applyAlignment="1">
      <alignment horizontal="right" vertical="center"/>
    </xf>
    <xf numFmtId="0" fontId="1" fillId="0" borderId="48" xfId="4" applyBorder="1" applyAlignment="1">
      <alignment vertical="center"/>
    </xf>
    <xf numFmtId="0" fontId="2" fillId="0" borderId="0" xfId="4" applyFont="1" applyAlignment="1">
      <alignment horizontal="left" vertical="center" wrapText="1"/>
    </xf>
    <xf numFmtId="0" fontId="51" fillId="0" borderId="0" xfId="4" applyFont="1"/>
    <xf numFmtId="0" fontId="4" fillId="0" borderId="0" xfId="4" applyFont="1" applyAlignment="1">
      <alignment horizontal="left" vertical="center" wrapText="1"/>
    </xf>
    <xf numFmtId="0" fontId="26" fillId="0" borderId="39" xfId="4" applyFont="1" applyBorder="1" applyAlignment="1">
      <alignment horizontal="center" vertical="center" wrapText="1"/>
    </xf>
    <xf numFmtId="0" fontId="26" fillId="0" borderId="40" xfId="4" applyFont="1" applyBorder="1" applyAlignment="1">
      <alignment horizontal="center" vertical="center" wrapText="1"/>
    </xf>
    <xf numFmtId="0" fontId="26" fillId="0" borderId="41" xfId="4" applyFont="1" applyBorder="1" applyAlignment="1">
      <alignment horizontal="center" vertical="center" wrapText="1"/>
    </xf>
    <xf numFmtId="4" fontId="28" fillId="0" borderId="0" xfId="4" applyNumberFormat="1" applyFont="1"/>
    <xf numFmtId="0" fontId="47" fillId="0" borderId="50" xfId="4" applyFont="1" applyBorder="1" applyAlignment="1">
      <alignment vertical="center"/>
    </xf>
    <xf numFmtId="0" fontId="47" fillId="0" borderId="25" xfId="4" applyFont="1" applyBorder="1" applyAlignment="1">
      <alignment vertical="center"/>
    </xf>
    <xf numFmtId="166" fontId="48" fillId="0" borderId="25" xfId="4" applyNumberFormat="1" applyFont="1" applyBorder="1"/>
    <xf numFmtId="166" fontId="48" fillId="0" borderId="51" xfId="4" applyNumberFormat="1" applyFont="1" applyBorder="1"/>
    <xf numFmtId="0" fontId="49" fillId="0" borderId="0" xfId="4" applyFont="1" applyAlignment="1">
      <alignment horizontal="center"/>
    </xf>
    <xf numFmtId="0" fontId="7" fillId="0" borderId="0" xfId="4" applyFont="1" applyAlignment="1">
      <alignment wrapText="1"/>
    </xf>
    <xf numFmtId="0" fontId="7" fillId="0" borderId="0" xfId="4" applyFont="1" applyAlignment="1">
      <alignment horizontal="center" wrapText="1"/>
    </xf>
    <xf numFmtId="167" fontId="7" fillId="0" borderId="0" xfId="4" applyNumberFormat="1" applyFont="1"/>
    <xf numFmtId="4" fontId="7" fillId="0" borderId="0" xfId="4" applyNumberFormat="1" applyFont="1"/>
    <xf numFmtId="0" fontId="7" fillId="0" borderId="38" xfId="4" applyFont="1" applyBorder="1"/>
    <xf numFmtId="0" fontId="7" fillId="0" borderId="52" xfId="4" applyFont="1" applyBorder="1"/>
    <xf numFmtId="166" fontId="49" fillId="0" borderId="53" xfId="4" applyNumberFormat="1" applyFont="1" applyBorder="1"/>
    <xf numFmtId="0" fontId="35" fillId="0" borderId="0" xfId="4" applyFont="1" applyAlignment="1">
      <alignment wrapText="1"/>
    </xf>
    <xf numFmtId="0" fontId="35" fillId="0" borderId="0" xfId="4" applyFont="1" applyAlignment="1">
      <alignment horizontal="center" wrapText="1"/>
    </xf>
    <xf numFmtId="167" fontId="35" fillId="0" borderId="0" xfId="4" applyNumberFormat="1" applyFont="1"/>
    <xf numFmtId="4" fontId="35" fillId="0" borderId="0" xfId="4" applyNumberFormat="1" applyFont="1"/>
    <xf numFmtId="0" fontId="35" fillId="0" borderId="52" xfId="4" applyFont="1" applyBorder="1"/>
    <xf numFmtId="0" fontId="25" fillId="0" borderId="37" xfId="4" applyFont="1" applyBorder="1" applyAlignment="1">
      <alignment vertical="center"/>
    </xf>
    <xf numFmtId="0" fontId="25" fillId="0" borderId="54" xfId="4" applyFont="1" applyBorder="1" applyAlignment="1">
      <alignment horizontal="center" vertical="center"/>
    </xf>
    <xf numFmtId="0" fontId="25" fillId="0" borderId="54" xfId="4" applyFont="1" applyBorder="1" applyAlignment="1">
      <alignment vertical="center" wrapText="1"/>
    </xf>
    <xf numFmtId="0" fontId="25" fillId="0" borderId="54" xfId="4" applyFont="1" applyBorder="1" applyAlignment="1">
      <alignment horizontal="center" vertical="center" wrapText="1"/>
    </xf>
    <xf numFmtId="0" fontId="26" fillId="0" borderId="52" xfId="4" applyFont="1" applyBorder="1" applyAlignment="1">
      <alignment vertical="center"/>
    </xf>
    <xf numFmtId="0" fontId="26" fillId="0" borderId="0" xfId="4" applyFont="1" applyAlignment="1">
      <alignment vertical="center"/>
    </xf>
    <xf numFmtId="166" fontId="26" fillId="0" borderId="0" xfId="4" applyNumberFormat="1" applyFont="1" applyAlignment="1">
      <alignment vertical="center"/>
    </xf>
    <xf numFmtId="166" fontId="26" fillId="0" borderId="53" xfId="4" applyNumberFormat="1" applyFont="1" applyBorder="1" applyAlignment="1">
      <alignment vertical="center"/>
    </xf>
    <xf numFmtId="0" fontId="53" fillId="0" borderId="0" xfId="4" applyFont="1" applyAlignment="1">
      <alignment vertical="center"/>
    </xf>
    <xf numFmtId="0" fontId="1" fillId="0" borderId="52" xfId="4" applyBorder="1" applyAlignment="1">
      <alignment vertical="center"/>
    </xf>
    <xf numFmtId="0" fontId="1" fillId="0" borderId="53" xfId="4" applyBorder="1" applyAlignment="1">
      <alignment vertical="center"/>
    </xf>
    <xf numFmtId="0" fontId="1" fillId="0" borderId="0" xfId="4" applyAlignment="1">
      <alignment horizontal="left" vertical="center"/>
    </xf>
    <xf numFmtId="0" fontId="56" fillId="0" borderId="37" xfId="4" applyFont="1" applyBorder="1" applyAlignment="1">
      <alignment vertical="center"/>
    </xf>
    <xf numFmtId="0" fontId="56" fillId="0" borderId="0" xfId="4" applyFont="1" applyAlignment="1">
      <alignment horizontal="center" vertical="center"/>
    </xf>
    <xf numFmtId="0" fontId="56" fillId="0" borderId="0" xfId="4" applyFont="1" applyAlignment="1">
      <alignment vertical="center" wrapText="1"/>
    </xf>
    <xf numFmtId="49" fontId="56" fillId="0" borderId="0" xfId="4" applyNumberFormat="1" applyFont="1" applyAlignment="1">
      <alignment vertical="center" wrapText="1"/>
    </xf>
    <xf numFmtId="0" fontId="56" fillId="0" borderId="0" xfId="4" applyFont="1" applyAlignment="1">
      <alignment horizontal="center" vertical="center" wrapText="1"/>
    </xf>
    <xf numFmtId="167" fontId="56" fillId="0" borderId="0" xfId="4" applyNumberFormat="1" applyFont="1" applyAlignment="1">
      <alignment vertical="center"/>
    </xf>
    <xf numFmtId="4" fontId="56" fillId="0" borderId="0" xfId="4" applyNumberFormat="1" applyFont="1" applyAlignment="1">
      <alignment vertical="center"/>
    </xf>
    <xf numFmtId="0" fontId="56" fillId="0" borderId="52" xfId="4" applyFont="1" applyBorder="1" applyAlignment="1">
      <alignment vertical="center"/>
    </xf>
    <xf numFmtId="0" fontId="56" fillId="0" borderId="0" xfId="4" applyFont="1" applyAlignment="1">
      <alignment vertical="center"/>
    </xf>
    <xf numFmtId="166" fontId="56" fillId="0" borderId="0" xfId="4" applyNumberFormat="1" applyFont="1" applyAlignment="1">
      <alignment vertical="center"/>
    </xf>
    <xf numFmtId="166" fontId="56" fillId="0" borderId="53" xfId="4" applyNumberFormat="1" applyFont="1" applyBorder="1" applyAlignment="1">
      <alignment vertical="center"/>
    </xf>
    <xf numFmtId="0" fontId="57" fillId="0" borderId="0" xfId="4" applyFont="1"/>
    <xf numFmtId="49" fontId="58" fillId="0" borderId="0" xfId="4" applyNumberFormat="1" applyFont="1" applyAlignment="1">
      <alignment vertical="center" wrapText="1"/>
    </xf>
    <xf numFmtId="0" fontId="59" fillId="0" borderId="0" xfId="4" applyFont="1" applyAlignment="1">
      <alignment horizontal="center" vertical="center" wrapText="1"/>
    </xf>
    <xf numFmtId="167" fontId="59" fillId="0" borderId="0" xfId="4" applyNumberFormat="1" applyFont="1" applyAlignment="1">
      <alignment vertical="center"/>
    </xf>
    <xf numFmtId="49" fontId="60" fillId="0" borderId="0" xfId="4" applyNumberFormat="1" applyFont="1" applyAlignment="1">
      <alignment vertical="center" wrapText="1"/>
    </xf>
    <xf numFmtId="167" fontId="60" fillId="0" borderId="0" xfId="4" applyNumberFormat="1" applyFont="1" applyAlignment="1">
      <alignment vertical="center"/>
    </xf>
    <xf numFmtId="0" fontId="62" fillId="0" borderId="37" xfId="4" applyFont="1" applyBorder="1" applyAlignment="1">
      <alignment vertical="center"/>
    </xf>
    <xf numFmtId="0" fontId="62" fillId="0" borderId="54" xfId="4" applyFont="1" applyBorder="1" applyAlignment="1">
      <alignment horizontal="center" vertical="center"/>
    </xf>
    <xf numFmtId="0" fontId="62" fillId="0" borderId="54" xfId="4" applyFont="1" applyBorder="1" applyAlignment="1">
      <alignment vertical="center" wrapText="1"/>
    </xf>
    <xf numFmtId="0" fontId="62" fillId="0" borderId="54" xfId="4" applyFont="1" applyBorder="1" applyAlignment="1">
      <alignment horizontal="center" vertical="center" wrapText="1"/>
    </xf>
    <xf numFmtId="0" fontId="62" fillId="0" borderId="52" xfId="4" applyFont="1" applyBorder="1" applyAlignment="1">
      <alignment vertical="center"/>
    </xf>
    <xf numFmtId="0" fontId="62" fillId="0" borderId="0" xfId="4" applyFont="1" applyAlignment="1">
      <alignment vertical="center"/>
    </xf>
    <xf numFmtId="166" fontId="62" fillId="0" borderId="0" xfId="4" applyNumberFormat="1" applyFont="1" applyAlignment="1">
      <alignment vertical="center"/>
    </xf>
    <xf numFmtId="166" fontId="62" fillId="0" borderId="53" xfId="4" applyNumberFormat="1" applyFont="1" applyBorder="1" applyAlignment="1">
      <alignment vertical="center"/>
    </xf>
    <xf numFmtId="0" fontId="63" fillId="0" borderId="0" xfId="4" applyFont="1"/>
    <xf numFmtId="0" fontId="59" fillId="0" borderId="0" xfId="4" applyFont="1" applyAlignment="1">
      <alignment vertical="center" wrapText="1"/>
    </xf>
    <xf numFmtId="166" fontId="56" fillId="0" borderId="55" xfId="4" applyNumberFormat="1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166" fontId="56" fillId="0" borderId="0" xfId="4" applyNumberFormat="1" applyFont="1" applyBorder="1" applyAlignment="1">
      <alignment vertical="center"/>
    </xf>
    <xf numFmtId="0" fontId="1" fillId="0" borderId="0" xfId="5"/>
    <xf numFmtId="0" fontId="1" fillId="6" borderId="0" xfId="5" applyFill="1"/>
    <xf numFmtId="0" fontId="1" fillId="6" borderId="22" xfId="5" applyFill="1" applyBorder="1"/>
    <xf numFmtId="0" fontId="1" fillId="6" borderId="23" xfId="5" applyFill="1" applyBorder="1"/>
    <xf numFmtId="0" fontId="1" fillId="6" borderId="24" xfId="5" applyFill="1" applyBorder="1"/>
    <xf numFmtId="0" fontId="39" fillId="6" borderId="0" xfId="5" applyFont="1" applyFill="1" applyAlignment="1">
      <alignment horizontal="left" vertical="center"/>
    </xf>
    <xf numFmtId="0" fontId="2" fillId="6" borderId="0" xfId="5" applyFont="1" applyFill="1" applyAlignment="1">
      <alignment horizontal="left" vertical="center"/>
    </xf>
    <xf numFmtId="0" fontId="2" fillId="6" borderId="0" xfId="5" applyFont="1" applyFill="1" applyAlignment="1">
      <alignment horizontal="left" vertical="center" wrapText="1"/>
    </xf>
    <xf numFmtId="0" fontId="1" fillId="6" borderId="24" xfId="5" applyFill="1" applyBorder="1" applyAlignment="1">
      <alignment vertical="center"/>
    </xf>
    <xf numFmtId="0" fontId="41" fillId="6" borderId="0" xfId="5" applyFont="1" applyFill="1" applyAlignment="1">
      <alignment horizontal="left" vertical="center" wrapText="1"/>
    </xf>
    <xf numFmtId="0" fontId="42" fillId="6" borderId="0" xfId="5" applyFont="1" applyFill="1" applyAlignment="1">
      <alignment horizontal="left" vertical="center"/>
    </xf>
    <xf numFmtId="0" fontId="38" fillId="6" borderId="0" xfId="5" applyFont="1" applyFill="1" applyAlignment="1">
      <alignment vertical="center"/>
    </xf>
    <xf numFmtId="164" fontId="42" fillId="6" borderId="0" xfId="5" applyNumberFormat="1" applyFont="1" applyFill="1" applyAlignment="1">
      <alignment horizontal="left" vertical="center"/>
    </xf>
    <xf numFmtId="0" fontId="2" fillId="6" borderId="0" xfId="5" applyFont="1" applyFill="1" applyAlignment="1">
      <alignment horizontal="left" vertical="top"/>
    </xf>
    <xf numFmtId="0" fontId="1" fillId="6" borderId="0" xfId="5" applyFill="1" applyAlignment="1">
      <alignment vertical="top"/>
    </xf>
    <xf numFmtId="0" fontId="38" fillId="6" borderId="0" xfId="5" applyFont="1" applyFill="1" applyAlignment="1">
      <alignment vertical="top"/>
    </xf>
    <xf numFmtId="49" fontId="38" fillId="6" borderId="0" xfId="5" applyNumberFormat="1" applyFont="1" applyFill="1" applyAlignment="1">
      <alignment vertical="center" wrapText="1"/>
    </xf>
    <xf numFmtId="0" fontId="1" fillId="6" borderId="25" xfId="5" applyFill="1" applyBorder="1" applyAlignment="1">
      <alignment vertical="center"/>
    </xf>
    <xf numFmtId="0" fontId="43" fillId="6" borderId="0" xfId="5" applyFont="1" applyFill="1" applyAlignment="1">
      <alignment horizontal="left" vertical="center"/>
    </xf>
    <xf numFmtId="4" fontId="1" fillId="6" borderId="0" xfId="5" applyNumberFormat="1" applyFill="1"/>
    <xf numFmtId="4" fontId="28" fillId="6" borderId="0" xfId="5" applyNumberFormat="1" applyFont="1" applyFill="1" applyAlignment="1">
      <alignment vertical="center"/>
    </xf>
    <xf numFmtId="4" fontId="1" fillId="6" borderId="25" xfId="5" applyNumberFormat="1" applyFill="1" applyBorder="1" applyAlignment="1">
      <alignment vertical="center"/>
    </xf>
    <xf numFmtId="4" fontId="2" fillId="6" borderId="0" xfId="5" applyNumberFormat="1" applyFont="1" applyFill="1" applyAlignment="1">
      <alignment horizontal="right" vertical="center"/>
    </xf>
    <xf numFmtId="165" fontId="2" fillId="6" borderId="0" xfId="5" applyNumberFormat="1" applyFont="1" applyFill="1" applyAlignment="1">
      <alignment horizontal="right" vertical="center"/>
    </xf>
    <xf numFmtId="4" fontId="2" fillId="6" borderId="0" xfId="5" applyNumberFormat="1" applyFont="1" applyFill="1" applyAlignment="1">
      <alignment vertical="center"/>
    </xf>
    <xf numFmtId="0" fontId="1" fillId="8" borderId="0" xfId="5" applyFill="1" applyAlignment="1">
      <alignment vertical="center"/>
    </xf>
    <xf numFmtId="0" fontId="44" fillId="5" borderId="26" xfId="5" applyFont="1" applyFill="1" applyBorder="1" applyAlignment="1">
      <alignment horizontal="left" vertical="center"/>
    </xf>
    <xf numFmtId="0" fontId="1" fillId="5" borderId="27" xfId="5" applyFill="1" applyBorder="1" applyAlignment="1">
      <alignment vertical="center"/>
    </xf>
    <xf numFmtId="4" fontId="1" fillId="5" borderId="27" xfId="5" applyNumberFormat="1" applyFill="1" applyBorder="1" applyAlignment="1">
      <alignment vertical="center"/>
    </xf>
    <xf numFmtId="0" fontId="44" fillId="5" borderId="27" xfId="5" applyFont="1" applyFill="1" applyBorder="1" applyAlignment="1">
      <alignment horizontal="right" vertical="center"/>
    </xf>
    <xf numFmtId="0" fontId="44" fillId="5" borderId="27" xfId="5" applyFont="1" applyFill="1" applyBorder="1" applyAlignment="1">
      <alignment horizontal="center" vertical="center"/>
    </xf>
    <xf numFmtId="4" fontId="44" fillId="5" borderId="27" xfId="5" applyNumberFormat="1" applyFont="1" applyFill="1" applyBorder="1" applyAlignment="1">
      <alignment vertical="center"/>
    </xf>
    <xf numFmtId="0" fontId="1" fillId="5" borderId="28" xfId="5" applyFill="1" applyBorder="1" applyAlignment="1">
      <alignment vertical="center"/>
    </xf>
    <xf numFmtId="0" fontId="1" fillId="6" borderId="29" xfId="5" applyFill="1" applyBorder="1" applyAlignment="1">
      <alignment vertical="center"/>
    </xf>
    <xf numFmtId="0" fontId="1" fillId="6" borderId="31" xfId="5" applyFill="1" applyBorder="1" applyAlignment="1">
      <alignment vertical="center"/>
    </xf>
    <xf numFmtId="0" fontId="2" fillId="6" borderId="31" xfId="5" applyFont="1" applyFill="1" applyBorder="1" applyAlignment="1">
      <alignment horizontal="center" vertical="center"/>
    </xf>
    <xf numFmtId="0" fontId="1" fillId="6" borderId="32" xfId="5" applyFill="1" applyBorder="1" applyAlignment="1">
      <alignment vertical="center"/>
    </xf>
    <xf numFmtId="0" fontId="1" fillId="6" borderId="33" xfId="5" applyFill="1" applyBorder="1" applyAlignment="1">
      <alignment vertical="center"/>
    </xf>
    <xf numFmtId="0" fontId="13" fillId="6" borderId="0" xfId="5" applyFont="1" applyFill="1" applyAlignment="1">
      <alignment horizontal="center" vertical="center"/>
    </xf>
    <xf numFmtId="0" fontId="13" fillId="0" borderId="0" xfId="5" applyFont="1" applyAlignment="1">
      <alignment horizontal="center" vertical="center"/>
    </xf>
    <xf numFmtId="0" fontId="1" fillId="0" borderId="34" xfId="5" applyBorder="1" applyAlignment="1">
      <alignment vertical="center"/>
    </xf>
    <xf numFmtId="0" fontId="1" fillId="0" borderId="35" xfId="5" applyBorder="1" applyAlignment="1">
      <alignment vertical="center"/>
    </xf>
    <xf numFmtId="0" fontId="1" fillId="0" borderId="36" xfId="5" applyBorder="1" applyAlignment="1">
      <alignment vertical="center"/>
    </xf>
    <xf numFmtId="0" fontId="1" fillId="0" borderId="24" xfId="5" applyBorder="1" applyAlignment="1">
      <alignment vertical="center"/>
    </xf>
    <xf numFmtId="0" fontId="1" fillId="0" borderId="37" xfId="5" applyBorder="1" applyAlignment="1">
      <alignment vertical="center"/>
    </xf>
    <xf numFmtId="0" fontId="39" fillId="0" borderId="0" xfId="5" applyFont="1" applyAlignment="1">
      <alignment horizontal="left" vertical="center"/>
    </xf>
    <xf numFmtId="0" fontId="1" fillId="0" borderId="38" xfId="5" applyBorder="1" applyAlignment="1">
      <alignment vertical="center"/>
    </xf>
    <xf numFmtId="0" fontId="45" fillId="0" borderId="0" xfId="5" applyFont="1" applyAlignment="1">
      <alignment horizontal="left" vertical="center"/>
    </xf>
    <xf numFmtId="0" fontId="1" fillId="0" borderId="37" xfId="5" applyBorder="1"/>
    <xf numFmtId="0" fontId="1" fillId="0" borderId="38" xfId="5" applyBorder="1"/>
    <xf numFmtId="0" fontId="40" fillId="0" borderId="0" xfId="5" applyFont="1" applyAlignment="1">
      <alignment horizontal="left" vertical="center" wrapText="1"/>
    </xf>
    <xf numFmtId="164" fontId="42" fillId="0" borderId="0" xfId="5" applyNumberFormat="1" applyFont="1" applyAlignment="1">
      <alignment horizontal="left" vertical="center"/>
    </xf>
    <xf numFmtId="0" fontId="42" fillId="0" borderId="0" xfId="5" applyFont="1" applyAlignment="1">
      <alignment horizontal="left" vertical="center" wrapText="1"/>
    </xf>
    <xf numFmtId="0" fontId="1" fillId="0" borderId="37" xfId="5" applyBorder="1" applyAlignment="1">
      <alignment horizontal="center" vertical="center" wrapText="1"/>
    </xf>
    <xf numFmtId="0" fontId="26" fillId="0" borderId="0" xfId="5" applyFont="1" applyAlignment="1">
      <alignment horizontal="center" vertical="center" wrapText="1"/>
    </xf>
    <xf numFmtId="0" fontId="28" fillId="0" borderId="0" xfId="5" applyFont="1" applyAlignment="1">
      <alignment horizontal="left" vertical="center"/>
    </xf>
    <xf numFmtId="4" fontId="28" fillId="0" borderId="0" xfId="5" applyNumberFormat="1" applyFont="1" applyAlignment="1">
      <alignment horizontal="right" vertical="center"/>
    </xf>
    <xf numFmtId="0" fontId="47" fillId="0" borderId="0" xfId="5" applyFont="1" applyAlignment="1">
      <alignment vertical="center"/>
    </xf>
    <xf numFmtId="166" fontId="48" fillId="0" borderId="0" xfId="5" applyNumberFormat="1" applyFont="1"/>
    <xf numFmtId="0" fontId="7" fillId="0" borderId="37" xfId="5" applyFont="1" applyBorder="1"/>
    <xf numFmtId="0" fontId="7" fillId="0" borderId="0" xfId="5" applyFont="1" applyAlignment="1">
      <alignment horizontal="center"/>
    </xf>
    <xf numFmtId="0" fontId="7" fillId="0" borderId="30" xfId="5" applyFont="1" applyBorder="1" applyAlignment="1">
      <alignment horizontal="left" vertical="center"/>
    </xf>
    <xf numFmtId="167" fontId="7" fillId="0" borderId="30" xfId="5" applyNumberFormat="1" applyFont="1" applyBorder="1" applyAlignment="1">
      <alignment horizontal="left" vertical="center"/>
    </xf>
    <xf numFmtId="4" fontId="7" fillId="0" borderId="30" xfId="5" applyNumberFormat="1" applyFont="1" applyBorder="1" applyAlignment="1">
      <alignment horizontal="left" vertical="center"/>
    </xf>
    <xf numFmtId="4" fontId="7" fillId="0" borderId="30" xfId="5" applyNumberFormat="1" applyFont="1" applyBorder="1" applyAlignment="1">
      <alignment horizontal="right" vertical="center"/>
    </xf>
    <xf numFmtId="0" fontId="7" fillId="0" borderId="43" xfId="5" applyFont="1" applyBorder="1" applyAlignment="1">
      <alignment horizontal="left" vertical="center"/>
    </xf>
    <xf numFmtId="0" fontId="49" fillId="0" borderId="0" xfId="5" applyFont="1"/>
    <xf numFmtId="166" fontId="49" fillId="0" borderId="0" xfId="5" applyNumberFormat="1" applyFont="1"/>
    <xf numFmtId="0" fontId="35" fillId="0" borderId="37" xfId="5" applyFont="1" applyBorder="1"/>
    <xf numFmtId="0" fontId="35" fillId="0" borderId="0" xfId="5" applyFont="1" applyAlignment="1">
      <alignment horizontal="center"/>
    </xf>
    <xf numFmtId="0" fontId="35" fillId="0" borderId="44" xfId="5" applyFont="1" applyBorder="1" applyAlignment="1">
      <alignment horizontal="left" vertical="center"/>
    </xf>
    <xf numFmtId="0" fontId="35" fillId="0" borderId="44" xfId="5" applyFont="1" applyBorder="1" applyAlignment="1">
      <alignment vertical="center" wrapText="1"/>
    </xf>
    <xf numFmtId="0" fontId="35" fillId="0" borderId="44" xfId="5" applyFont="1" applyBorder="1"/>
    <xf numFmtId="0" fontId="35" fillId="0" borderId="44" xfId="5" applyFont="1" applyBorder="1" applyAlignment="1">
      <alignment horizontal="center" wrapText="1"/>
    </xf>
    <xf numFmtId="167" fontId="35" fillId="0" borderId="44" xfId="5" applyNumberFormat="1" applyFont="1" applyBorder="1"/>
    <xf numFmtId="4" fontId="35" fillId="0" borderId="44" xfId="5" applyNumberFormat="1" applyFont="1" applyBorder="1"/>
    <xf numFmtId="4" fontId="35" fillId="0" borderId="44" xfId="5" applyNumberFormat="1" applyFont="1" applyBorder="1" applyAlignment="1">
      <alignment horizontal="right" vertical="center"/>
    </xf>
    <xf numFmtId="0" fontId="35" fillId="0" borderId="45" xfId="5" applyFont="1" applyBorder="1"/>
    <xf numFmtId="0" fontId="35" fillId="0" borderId="0" xfId="5" applyFont="1"/>
    <xf numFmtId="0" fontId="1" fillId="0" borderId="46" xfId="5" applyBorder="1" applyAlignment="1">
      <alignment vertical="center"/>
    </xf>
    <xf numFmtId="0" fontId="1" fillId="0" borderId="47" xfId="5" applyBorder="1" applyAlignment="1">
      <alignment vertical="center"/>
    </xf>
    <xf numFmtId="0" fontId="1" fillId="0" borderId="47" xfId="5" applyBorder="1" applyAlignment="1">
      <alignment horizontal="left" vertical="center"/>
    </xf>
    <xf numFmtId="0" fontId="1" fillId="0" borderId="47" xfId="5" applyBorder="1" applyAlignment="1">
      <alignment horizontal="right" vertical="center"/>
    </xf>
    <xf numFmtId="0" fontId="1" fillId="0" borderId="48" xfId="5" applyBorder="1" applyAlignment="1">
      <alignment vertical="center"/>
    </xf>
    <xf numFmtId="0" fontId="2" fillId="0" borderId="0" xfId="5" applyFont="1" applyAlignment="1">
      <alignment horizontal="left" vertical="center" wrapText="1"/>
    </xf>
    <xf numFmtId="0" fontId="51" fillId="0" borderId="0" xfId="5" applyFont="1"/>
    <xf numFmtId="0" fontId="4" fillId="0" borderId="0" xfId="5" applyFont="1" applyAlignment="1">
      <alignment horizontal="left" vertical="center" wrapText="1"/>
    </xf>
    <xf numFmtId="0" fontId="26" fillId="0" borderId="39" xfId="5" applyFont="1" applyBorder="1" applyAlignment="1">
      <alignment horizontal="center" vertical="center" wrapText="1"/>
    </xf>
    <xf numFmtId="0" fontId="26" fillId="0" borderId="40" xfId="5" applyFont="1" applyBorder="1" applyAlignment="1">
      <alignment horizontal="center" vertical="center" wrapText="1"/>
    </xf>
    <xf numFmtId="0" fontId="26" fillId="0" borderId="41" xfId="5" applyFont="1" applyBorder="1" applyAlignment="1">
      <alignment horizontal="center" vertical="center" wrapText="1"/>
    </xf>
    <xf numFmtId="4" fontId="28" fillId="0" borderId="0" xfId="5" applyNumberFormat="1" applyFont="1"/>
    <xf numFmtId="0" fontId="47" fillId="0" borderId="50" xfId="5" applyFont="1" applyBorder="1" applyAlignment="1">
      <alignment vertical="center"/>
    </xf>
    <xf numFmtId="0" fontId="47" fillId="0" borderId="25" xfId="5" applyFont="1" applyBorder="1" applyAlignment="1">
      <alignment vertical="center"/>
    </xf>
    <xf numFmtId="166" fontId="48" fillId="0" borderId="25" xfId="5" applyNumberFormat="1" applyFont="1" applyBorder="1"/>
    <xf numFmtId="166" fontId="48" fillId="0" borderId="51" xfId="5" applyNumberFormat="1" applyFont="1" applyBorder="1"/>
    <xf numFmtId="0" fontId="49" fillId="0" borderId="0" xfId="5" applyFont="1" applyAlignment="1">
      <alignment horizontal="center"/>
    </xf>
    <xf numFmtId="0" fontId="7" fillId="0" borderId="0" xfId="5" applyFont="1" applyAlignment="1">
      <alignment wrapText="1"/>
    </xf>
    <xf numFmtId="0" fontId="7" fillId="0" borderId="0" xfId="5" applyFont="1" applyAlignment="1">
      <alignment horizontal="center" wrapText="1"/>
    </xf>
    <xf numFmtId="167" fontId="7" fillId="0" borderId="0" xfId="5" applyNumberFormat="1" applyFont="1"/>
    <xf numFmtId="4" fontId="7" fillId="0" borderId="0" xfId="5" applyNumberFormat="1" applyFont="1"/>
    <xf numFmtId="0" fontId="7" fillId="0" borderId="38" xfId="5" applyFont="1" applyBorder="1"/>
    <xf numFmtId="0" fontId="7" fillId="0" borderId="52" xfId="5" applyFont="1" applyBorder="1"/>
    <xf numFmtId="166" fontId="49" fillId="0" borderId="53" xfId="5" applyNumberFormat="1" applyFont="1" applyBorder="1"/>
    <xf numFmtId="0" fontId="35" fillId="0" borderId="0" xfId="5" applyFont="1" applyAlignment="1">
      <alignment wrapText="1"/>
    </xf>
    <xf numFmtId="0" fontId="35" fillId="0" borderId="0" xfId="5" applyFont="1" applyAlignment="1">
      <alignment horizontal="center" wrapText="1"/>
    </xf>
    <xf numFmtId="167" fontId="35" fillId="0" borderId="0" xfId="5" applyNumberFormat="1" applyFont="1"/>
    <xf numFmtId="4" fontId="35" fillId="0" borderId="0" xfId="5" applyNumberFormat="1" applyFont="1"/>
    <xf numFmtId="0" fontId="35" fillId="0" borderId="52" xfId="5" applyFont="1" applyBorder="1"/>
    <xf numFmtId="0" fontId="25" fillId="0" borderId="37" xfId="5" applyFont="1" applyBorder="1" applyAlignment="1">
      <alignment vertical="center"/>
    </xf>
    <xf numFmtId="0" fontId="25" fillId="0" borderId="54" xfId="5" applyFont="1" applyBorder="1" applyAlignment="1">
      <alignment horizontal="center" vertical="center"/>
    </xf>
    <xf numFmtId="0" fontId="25" fillId="0" borderId="54" xfId="5" applyFont="1" applyBorder="1" applyAlignment="1">
      <alignment vertical="center" wrapText="1"/>
    </xf>
    <xf numFmtId="0" fontId="25" fillId="0" borderId="54" xfId="5" applyFont="1" applyBorder="1" applyAlignment="1">
      <alignment horizontal="center" vertical="center" wrapText="1"/>
    </xf>
    <xf numFmtId="0" fontId="26" fillId="0" borderId="52" xfId="5" applyFont="1" applyBorder="1" applyAlignment="1">
      <alignment vertical="center"/>
    </xf>
    <xf numFmtId="0" fontId="26" fillId="0" borderId="0" xfId="5" applyFont="1" applyAlignment="1">
      <alignment vertical="center"/>
    </xf>
    <xf numFmtId="166" fontId="26" fillId="0" borderId="0" xfId="5" applyNumberFormat="1" applyFont="1" applyAlignment="1">
      <alignment vertical="center"/>
    </xf>
    <xf numFmtId="166" fontId="26" fillId="0" borderId="53" xfId="5" applyNumberFormat="1" applyFont="1" applyBorder="1" applyAlignment="1">
      <alignment vertical="center"/>
    </xf>
    <xf numFmtId="0" fontId="53" fillId="0" borderId="0" xfId="5" applyFont="1" applyAlignment="1">
      <alignment vertical="center"/>
    </xf>
    <xf numFmtId="0" fontId="1" fillId="0" borderId="52" xfId="5" applyBorder="1" applyAlignment="1">
      <alignment vertical="center"/>
    </xf>
    <xf numFmtId="0" fontId="1" fillId="0" borderId="53" xfId="5" applyBorder="1" applyAlignment="1">
      <alignment vertical="center"/>
    </xf>
    <xf numFmtId="0" fontId="1" fillId="0" borderId="0" xfId="5" applyAlignment="1">
      <alignment horizontal="left" vertical="center"/>
    </xf>
    <xf numFmtId="0" fontId="56" fillId="0" borderId="37" xfId="5" applyFont="1" applyBorder="1" applyAlignment="1">
      <alignment vertical="center"/>
    </xf>
    <xf numFmtId="0" fontId="56" fillId="0" borderId="0" xfId="5" applyFont="1" applyAlignment="1">
      <alignment horizontal="center" vertical="center"/>
    </xf>
    <xf numFmtId="0" fontId="56" fillId="0" borderId="0" xfId="5" applyFont="1" applyAlignment="1">
      <alignment vertical="center" wrapText="1"/>
    </xf>
    <xf numFmtId="49" fontId="58" fillId="0" borderId="0" xfId="5" applyNumberFormat="1" applyFont="1" applyAlignment="1">
      <alignment vertical="center" wrapText="1"/>
    </xf>
    <xf numFmtId="0" fontId="59" fillId="0" borderId="0" xfId="5" applyFont="1" applyAlignment="1">
      <alignment horizontal="center" vertical="center" wrapText="1"/>
    </xf>
    <xf numFmtId="167" fontId="59" fillId="0" borderId="0" xfId="5" applyNumberFormat="1" applyFont="1" applyAlignment="1">
      <alignment vertical="center"/>
    </xf>
    <xf numFmtId="4" fontId="56" fillId="0" borderId="0" xfId="5" applyNumberFormat="1" applyFont="1" applyAlignment="1">
      <alignment vertical="center"/>
    </xf>
    <xf numFmtId="0" fontId="56" fillId="0" borderId="52" xfId="5" applyFont="1" applyBorder="1" applyAlignment="1">
      <alignment vertical="center"/>
    </xf>
    <xf numFmtId="0" fontId="56" fillId="0" borderId="0" xfId="5" applyFont="1" applyAlignment="1">
      <alignment vertical="center"/>
    </xf>
    <xf numFmtId="166" fontId="56" fillId="0" borderId="0" xfId="5" applyNumberFormat="1" applyFont="1" applyAlignment="1">
      <alignment vertical="center"/>
    </xf>
    <xf numFmtId="166" fontId="56" fillId="0" borderId="53" xfId="5" applyNumberFormat="1" applyFont="1" applyBorder="1" applyAlignment="1">
      <alignment vertical="center"/>
    </xf>
    <xf numFmtId="0" fontId="57" fillId="0" borderId="0" xfId="5" applyFont="1"/>
    <xf numFmtId="49" fontId="56" fillId="0" borderId="0" xfId="5" applyNumberFormat="1" applyFont="1" applyAlignment="1">
      <alignment vertical="center" wrapText="1"/>
    </xf>
    <xf numFmtId="0" fontId="56" fillId="0" borderId="0" xfId="5" applyFont="1" applyAlignment="1">
      <alignment horizontal="center" vertical="center" wrapText="1"/>
    </xf>
    <xf numFmtId="167" fontId="56" fillId="0" borderId="0" xfId="5" applyNumberFormat="1" applyFont="1" applyAlignment="1">
      <alignment vertical="center"/>
    </xf>
    <xf numFmtId="49" fontId="60" fillId="0" borderId="0" xfId="5" applyNumberFormat="1" applyFont="1" applyAlignment="1">
      <alignment vertical="center" wrapText="1"/>
    </xf>
    <xf numFmtId="167" fontId="60" fillId="0" borderId="0" xfId="5" applyNumberFormat="1" applyFont="1" applyAlignment="1">
      <alignment vertical="center"/>
    </xf>
    <xf numFmtId="0" fontId="25" fillId="0" borderId="0" xfId="5" applyFont="1" applyAlignment="1">
      <alignment horizontal="center" vertical="center"/>
    </xf>
    <xf numFmtId="0" fontId="61" fillId="0" borderId="0" xfId="5" applyFont="1" applyAlignment="1">
      <alignment vertical="center"/>
    </xf>
    <xf numFmtId="0" fontId="25" fillId="0" borderId="0" xfId="5" applyFont="1" applyAlignment="1">
      <alignment vertical="center" wrapText="1"/>
    </xf>
    <xf numFmtId="49" fontId="61" fillId="0" borderId="0" xfId="5" applyNumberFormat="1" applyFont="1" applyAlignment="1">
      <alignment vertical="center" wrapText="1"/>
    </xf>
    <xf numFmtId="0" fontId="25" fillId="0" borderId="0" xfId="5" applyFont="1" applyAlignment="1">
      <alignment horizontal="center" vertical="center" wrapText="1"/>
    </xf>
    <xf numFmtId="167" fontId="25" fillId="0" borderId="0" xfId="5" applyNumberFormat="1" applyFont="1" applyAlignment="1">
      <alignment vertical="center"/>
    </xf>
    <xf numFmtId="4" fontId="25" fillId="0" borderId="0" xfId="5" applyNumberFormat="1" applyFont="1" applyAlignment="1">
      <alignment vertical="center"/>
    </xf>
    <xf numFmtId="0" fontId="25" fillId="0" borderId="38" xfId="5" applyFont="1" applyBorder="1" applyAlignment="1">
      <alignment vertical="center"/>
    </xf>
    <xf numFmtId="0" fontId="53" fillId="0" borderId="0" xfId="5" applyFont="1"/>
    <xf numFmtId="0" fontId="59" fillId="0" borderId="0" xfId="5" applyFont="1" applyAlignment="1">
      <alignment vertical="center" wrapText="1"/>
    </xf>
    <xf numFmtId="166" fontId="56" fillId="0" borderId="55" xfId="5" applyNumberFormat="1" applyFont="1" applyBorder="1" applyAlignment="1">
      <alignment vertical="center"/>
    </xf>
    <xf numFmtId="0" fontId="56" fillId="0" borderId="0" xfId="5" applyFont="1" applyBorder="1" applyAlignment="1">
      <alignment vertical="center"/>
    </xf>
    <xf numFmtId="166" fontId="56" fillId="0" borderId="0" xfId="5" applyNumberFormat="1" applyFont="1" applyBorder="1" applyAlignment="1">
      <alignment vertical="center"/>
    </xf>
    <xf numFmtId="0" fontId="1" fillId="0" borderId="0" xfId="6"/>
    <xf numFmtId="0" fontId="1" fillId="6" borderId="0" xfId="6" applyFill="1"/>
    <xf numFmtId="0" fontId="1" fillId="6" borderId="22" xfId="6" applyFill="1" applyBorder="1"/>
    <xf numFmtId="0" fontId="1" fillId="6" borderId="23" xfId="6" applyFill="1" applyBorder="1"/>
    <xf numFmtId="0" fontId="1" fillId="6" borderId="24" xfId="6" applyFill="1" applyBorder="1"/>
    <xf numFmtId="0" fontId="39" fillId="6" borderId="0" xfId="6" applyFont="1" applyFill="1" applyAlignment="1">
      <alignment horizontal="left" vertical="center"/>
    </xf>
    <xf numFmtId="0" fontId="2" fillId="6" borderId="0" xfId="6" applyFont="1" applyFill="1" applyAlignment="1">
      <alignment horizontal="left" vertical="center"/>
    </xf>
    <xf numFmtId="0" fontId="2" fillId="6" borderId="0" xfId="6" applyFont="1" applyFill="1" applyAlignment="1">
      <alignment horizontal="left" vertical="center" wrapText="1"/>
    </xf>
    <xf numFmtId="0" fontId="1" fillId="6" borderId="24" xfId="6" applyFill="1" applyBorder="1" applyAlignment="1">
      <alignment vertical="center"/>
    </xf>
    <xf numFmtId="0" fontId="41" fillId="6" borderId="0" xfId="6" applyFont="1" applyFill="1" applyAlignment="1">
      <alignment horizontal="left" vertical="center" wrapText="1"/>
    </xf>
    <xf numFmtId="0" fontId="42" fillId="6" borderId="0" xfId="6" applyFont="1" applyFill="1" applyAlignment="1">
      <alignment horizontal="left" vertical="center"/>
    </xf>
    <xf numFmtId="0" fontId="38" fillId="6" borderId="0" xfId="6" applyFont="1" applyFill="1" applyAlignment="1">
      <alignment vertical="center"/>
    </xf>
    <xf numFmtId="164" fontId="42" fillId="6" borderId="0" xfId="6" applyNumberFormat="1" applyFont="1" applyFill="1" applyAlignment="1">
      <alignment horizontal="left" vertical="center"/>
    </xf>
    <xf numFmtId="0" fontId="2" fillId="6" borderId="0" xfId="6" applyFont="1" applyFill="1" applyAlignment="1">
      <alignment horizontal="left" vertical="top"/>
    </xf>
    <xf numFmtId="0" fontId="1" fillId="6" borderId="0" xfId="6" applyFill="1" applyAlignment="1">
      <alignment vertical="top"/>
    </xf>
    <xf numFmtId="0" fontId="38" fillId="6" borderId="0" xfId="6" applyFont="1" applyFill="1" applyAlignment="1">
      <alignment vertical="top"/>
    </xf>
    <xf numFmtId="49" fontId="38" fillId="6" borderId="0" xfId="6" applyNumberFormat="1" applyFont="1" applyFill="1" applyAlignment="1">
      <alignment vertical="center" wrapText="1"/>
    </xf>
    <xf numFmtId="0" fontId="1" fillId="6" borderId="25" xfId="6" applyFill="1" applyBorder="1" applyAlignment="1">
      <alignment vertical="center"/>
    </xf>
    <xf numFmtId="0" fontId="43" fillId="6" borderId="0" xfId="6" applyFont="1" applyFill="1" applyAlignment="1">
      <alignment horizontal="left" vertical="center"/>
    </xf>
    <xf numFmtId="4" fontId="1" fillId="6" borderId="0" xfId="6" applyNumberFormat="1" applyFill="1"/>
    <xf numFmtId="4" fontId="28" fillId="6" borderId="0" xfId="6" applyNumberFormat="1" applyFont="1" applyFill="1" applyAlignment="1">
      <alignment vertical="center"/>
    </xf>
    <xf numFmtId="4" fontId="1" fillId="6" borderId="25" xfId="6" applyNumberFormat="1" applyFill="1" applyBorder="1" applyAlignment="1">
      <alignment vertical="center"/>
    </xf>
    <xf numFmtId="4" fontId="2" fillId="6" borderId="0" xfId="6" applyNumberFormat="1" applyFont="1" applyFill="1" applyAlignment="1">
      <alignment horizontal="right" vertical="center"/>
    </xf>
    <xf numFmtId="165" fontId="2" fillId="6" borderId="0" xfId="6" applyNumberFormat="1" applyFont="1" applyFill="1" applyAlignment="1">
      <alignment horizontal="right" vertical="center"/>
    </xf>
    <xf numFmtId="4" fontId="2" fillId="6" borderId="0" xfId="6" applyNumberFormat="1" applyFont="1" applyFill="1" applyAlignment="1">
      <alignment vertical="center"/>
    </xf>
    <xf numFmtId="0" fontId="1" fillId="8" borderId="0" xfId="6" applyFill="1" applyAlignment="1">
      <alignment vertical="center"/>
    </xf>
    <xf numFmtId="0" fontId="44" fillId="5" borderId="26" xfId="6" applyFont="1" applyFill="1" applyBorder="1" applyAlignment="1">
      <alignment horizontal="left" vertical="center"/>
    </xf>
    <xf numFmtId="0" fontId="1" fillId="5" borderId="27" xfId="6" applyFill="1" applyBorder="1" applyAlignment="1">
      <alignment vertical="center"/>
    </xf>
    <xf numFmtId="4" fontId="1" fillId="5" borderId="27" xfId="6" applyNumberFormat="1" applyFill="1" applyBorder="1" applyAlignment="1">
      <alignment vertical="center"/>
    </xf>
    <xf numFmtId="0" fontId="44" fillId="5" borderId="27" xfId="6" applyFont="1" applyFill="1" applyBorder="1" applyAlignment="1">
      <alignment horizontal="right" vertical="center"/>
    </xf>
    <xf numFmtId="0" fontId="44" fillId="5" borderId="27" xfId="6" applyFont="1" applyFill="1" applyBorder="1" applyAlignment="1">
      <alignment horizontal="center" vertical="center"/>
    </xf>
    <xf numFmtId="4" fontId="44" fillId="5" borderId="27" xfId="6" applyNumberFormat="1" applyFont="1" applyFill="1" applyBorder="1" applyAlignment="1">
      <alignment vertical="center"/>
    </xf>
    <xf numFmtId="0" fontId="1" fillId="5" borderId="28" xfId="6" applyFill="1" applyBorder="1" applyAlignment="1">
      <alignment vertical="center"/>
    </xf>
    <xf numFmtId="0" fontId="1" fillId="6" borderId="29" xfId="6" applyFill="1" applyBorder="1" applyAlignment="1">
      <alignment vertical="center"/>
    </xf>
    <xf numFmtId="0" fontId="1" fillId="6" borderId="31" xfId="6" applyFill="1" applyBorder="1" applyAlignment="1">
      <alignment vertical="center"/>
    </xf>
    <xf numFmtId="0" fontId="2" fillId="6" borderId="31" xfId="6" applyFont="1" applyFill="1" applyBorder="1" applyAlignment="1">
      <alignment horizontal="center" vertical="center"/>
    </xf>
    <xf numFmtId="0" fontId="1" fillId="6" borderId="32" xfId="6" applyFill="1" applyBorder="1" applyAlignment="1">
      <alignment vertical="center"/>
    </xf>
    <xf numFmtId="0" fontId="1" fillId="6" borderId="33" xfId="6" applyFill="1" applyBorder="1" applyAlignment="1">
      <alignment vertical="center"/>
    </xf>
    <xf numFmtId="0" fontId="13" fillId="6" borderId="0" xfId="6" applyFont="1" applyFill="1" applyAlignment="1">
      <alignment horizontal="center" vertical="center"/>
    </xf>
    <xf numFmtId="0" fontId="13" fillId="0" borderId="0" xfId="6" applyFont="1" applyAlignment="1">
      <alignment horizontal="center" vertical="center"/>
    </xf>
    <xf numFmtId="0" fontId="1" fillId="0" borderId="34" xfId="6" applyBorder="1" applyAlignment="1">
      <alignment vertical="center"/>
    </xf>
    <xf numFmtId="0" fontId="1" fillId="0" borderId="35" xfId="6" applyBorder="1" applyAlignment="1">
      <alignment vertical="center"/>
    </xf>
    <xf numFmtId="0" fontId="1" fillId="0" borderId="36" xfId="6" applyBorder="1" applyAlignment="1">
      <alignment vertical="center"/>
    </xf>
    <xf numFmtId="0" fontId="1" fillId="0" borderId="24" xfId="6" applyBorder="1" applyAlignment="1">
      <alignment vertical="center"/>
    </xf>
    <xf numFmtId="0" fontId="1" fillId="0" borderId="37" xfId="6" applyBorder="1" applyAlignment="1">
      <alignment vertical="center"/>
    </xf>
    <xf numFmtId="0" fontId="39" fillId="0" borderId="0" xfId="6" applyFont="1" applyAlignment="1">
      <alignment horizontal="left" vertical="center"/>
    </xf>
    <xf numFmtId="0" fontId="1" fillId="0" borderId="38" xfId="6" applyBorder="1" applyAlignment="1">
      <alignment vertical="center"/>
    </xf>
    <xf numFmtId="0" fontId="45" fillId="0" borderId="0" xfId="6" applyFont="1" applyAlignment="1">
      <alignment horizontal="left" vertical="center"/>
    </xf>
    <xf numFmtId="0" fontId="1" fillId="0" borderId="37" xfId="6" applyBorder="1"/>
    <xf numFmtId="0" fontId="1" fillId="0" borderId="38" xfId="6" applyBorder="1"/>
    <xf numFmtId="0" fontId="40" fillId="0" borderId="0" xfId="6" applyFont="1" applyAlignment="1">
      <alignment horizontal="left" vertical="center" wrapText="1"/>
    </xf>
    <xf numFmtId="164" fontId="42" fillId="0" borderId="0" xfId="6" applyNumberFormat="1" applyFont="1" applyAlignment="1">
      <alignment horizontal="left" vertical="center"/>
    </xf>
    <xf numFmtId="0" fontId="42" fillId="0" borderId="0" xfId="6" applyFont="1" applyAlignment="1">
      <alignment horizontal="left" vertical="center" wrapText="1"/>
    </xf>
    <xf numFmtId="0" fontId="1" fillId="0" borderId="37" xfId="6" applyBorder="1" applyAlignment="1">
      <alignment horizontal="center" vertical="center" wrapText="1"/>
    </xf>
    <xf numFmtId="0" fontId="26" fillId="0" borderId="0" xfId="6" applyFont="1" applyAlignment="1">
      <alignment horizontal="center" vertical="center" wrapText="1"/>
    </xf>
    <xf numFmtId="0" fontId="28" fillId="0" borderId="0" xfId="6" applyFont="1" applyAlignment="1">
      <alignment horizontal="left" vertical="center"/>
    </xf>
    <xf numFmtId="4" fontId="28" fillId="0" borderId="0" xfId="6" applyNumberFormat="1" applyFont="1" applyAlignment="1">
      <alignment horizontal="right" vertical="center"/>
    </xf>
    <xf numFmtId="0" fontId="47" fillId="0" borderId="0" xfId="6" applyFont="1" applyAlignment="1">
      <alignment vertical="center"/>
    </xf>
    <xf numFmtId="166" fontId="48" fillId="0" borderId="0" xfId="6" applyNumberFormat="1" applyFont="1"/>
    <xf numFmtId="0" fontId="7" fillId="0" borderId="37" xfId="6" applyFont="1" applyBorder="1"/>
    <xf numFmtId="0" fontId="7" fillId="0" borderId="0" xfId="6" applyFont="1" applyAlignment="1">
      <alignment horizontal="center"/>
    </xf>
    <xf numFmtId="0" fontId="7" fillId="0" borderId="30" xfId="6" applyFont="1" applyBorder="1" applyAlignment="1">
      <alignment horizontal="left" vertical="center"/>
    </xf>
    <xf numFmtId="167" fontId="7" fillId="0" borderId="30" xfId="6" applyNumberFormat="1" applyFont="1" applyBorder="1" applyAlignment="1">
      <alignment horizontal="left" vertical="center"/>
    </xf>
    <xf numFmtId="4" fontId="7" fillId="0" borderId="30" xfId="6" applyNumberFormat="1" applyFont="1" applyBorder="1" applyAlignment="1">
      <alignment horizontal="left" vertical="center"/>
    </xf>
    <xf numFmtId="4" fontId="7" fillId="0" borderId="30" xfId="6" applyNumberFormat="1" applyFont="1" applyBorder="1" applyAlignment="1">
      <alignment horizontal="right" vertical="center"/>
    </xf>
    <xf numFmtId="0" fontId="7" fillId="0" borderId="43" xfId="6" applyFont="1" applyBorder="1" applyAlignment="1">
      <alignment horizontal="left" vertical="center"/>
    </xf>
    <xf numFmtId="0" fontId="49" fillId="0" borderId="0" xfId="6" applyFont="1"/>
    <xf numFmtId="166" fontId="49" fillId="0" borderId="0" xfId="6" applyNumberFormat="1" applyFont="1"/>
    <xf numFmtId="0" fontId="35" fillId="0" borderId="37" xfId="6" applyFont="1" applyBorder="1"/>
    <xf numFmtId="0" fontId="35" fillId="0" borderId="0" xfId="6" applyFont="1" applyAlignment="1">
      <alignment horizontal="center"/>
    </xf>
    <xf numFmtId="0" fontId="35" fillId="0" borderId="44" xfId="6" applyFont="1" applyBorder="1" applyAlignment="1">
      <alignment horizontal="left" vertical="center"/>
    </xf>
    <xf numFmtId="0" fontId="35" fillId="0" borderId="44" xfId="6" applyFont="1" applyBorder="1" applyAlignment="1">
      <alignment vertical="center" wrapText="1"/>
    </xf>
    <xf numFmtId="0" fontId="35" fillId="0" borderId="44" xfId="6" applyFont="1" applyBorder="1"/>
    <xf numFmtId="0" fontId="35" fillId="0" borderId="44" xfId="6" applyFont="1" applyBorder="1" applyAlignment="1">
      <alignment horizontal="center" wrapText="1"/>
    </xf>
    <xf numFmtId="167" fontId="35" fillId="0" borderId="44" xfId="6" applyNumberFormat="1" applyFont="1" applyBorder="1"/>
    <xf numFmtId="4" fontId="35" fillId="0" borderId="44" xfId="6" applyNumberFormat="1" applyFont="1" applyBorder="1"/>
    <xf numFmtId="4" fontId="35" fillId="0" borderId="44" xfId="6" applyNumberFormat="1" applyFont="1" applyBorder="1" applyAlignment="1">
      <alignment horizontal="right" vertical="center"/>
    </xf>
    <xf numFmtId="0" fontId="35" fillId="0" borderId="45" xfId="6" applyFont="1" applyBorder="1"/>
    <xf numFmtId="0" fontId="35" fillId="0" borderId="0" xfId="6" applyFont="1"/>
    <xf numFmtId="0" fontId="1" fillId="0" borderId="46" xfId="6" applyBorder="1" applyAlignment="1">
      <alignment vertical="center"/>
    </xf>
    <xf numFmtId="0" fontId="1" fillId="0" borderId="47" xfId="6" applyBorder="1" applyAlignment="1">
      <alignment vertical="center"/>
    </xf>
    <xf numFmtId="0" fontId="1" fillId="0" borderId="47" xfId="6" applyBorder="1" applyAlignment="1">
      <alignment horizontal="left" vertical="center"/>
    </xf>
    <xf numFmtId="0" fontId="1" fillId="0" borderId="47" xfId="6" applyBorder="1" applyAlignment="1">
      <alignment horizontal="right" vertical="center"/>
    </xf>
    <xf numFmtId="0" fontId="1" fillId="0" borderId="48" xfId="6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51" fillId="0" borderId="0" xfId="6" applyFont="1"/>
    <xf numFmtId="0" fontId="4" fillId="0" borderId="0" xfId="6" applyFont="1" applyAlignment="1">
      <alignment horizontal="left" vertical="center" wrapText="1"/>
    </xf>
    <xf numFmtId="0" fontId="26" fillId="0" borderId="39" xfId="6" applyFont="1" applyBorder="1" applyAlignment="1">
      <alignment horizontal="center" vertical="center" wrapText="1"/>
    </xf>
    <xf numFmtId="0" fontId="26" fillId="0" borderId="40" xfId="6" applyFont="1" applyBorder="1" applyAlignment="1">
      <alignment horizontal="center" vertical="center" wrapText="1"/>
    </xf>
    <xf numFmtId="0" fontId="26" fillId="0" borderId="41" xfId="6" applyFont="1" applyBorder="1" applyAlignment="1">
      <alignment horizontal="center" vertical="center" wrapText="1"/>
    </xf>
    <xf numFmtId="4" fontId="28" fillId="0" borderId="0" xfId="6" applyNumberFormat="1" applyFont="1"/>
    <xf numFmtId="0" fontId="47" fillId="0" borderId="50" xfId="6" applyFont="1" applyBorder="1" applyAlignment="1">
      <alignment vertical="center"/>
    </xf>
    <xf numFmtId="0" fontId="47" fillId="0" borderId="25" xfId="6" applyFont="1" applyBorder="1" applyAlignment="1">
      <alignment vertical="center"/>
    </xf>
    <xf numFmtId="166" fontId="48" fillId="0" borderId="25" xfId="6" applyNumberFormat="1" applyFont="1" applyBorder="1"/>
    <xf numFmtId="166" fontId="48" fillId="0" borderId="51" xfId="6" applyNumberFormat="1" applyFont="1" applyBorder="1"/>
    <xf numFmtId="0" fontId="49" fillId="0" borderId="0" xfId="6" applyFont="1" applyAlignment="1">
      <alignment horizontal="center"/>
    </xf>
    <xf numFmtId="0" fontId="7" fillId="0" borderId="0" xfId="6" applyFont="1" applyAlignment="1">
      <alignment wrapText="1"/>
    </xf>
    <xf numFmtId="0" fontId="7" fillId="0" borderId="0" xfId="6" applyFont="1" applyAlignment="1">
      <alignment horizontal="center" wrapText="1"/>
    </xf>
    <xf numFmtId="167" fontId="7" fillId="0" borderId="0" xfId="6" applyNumberFormat="1" applyFont="1"/>
    <xf numFmtId="4" fontId="7" fillId="0" borderId="0" xfId="6" applyNumberFormat="1" applyFont="1"/>
    <xf numFmtId="0" fontId="7" fillId="0" borderId="38" xfId="6" applyFont="1" applyBorder="1"/>
    <xf numFmtId="0" fontId="7" fillId="0" borderId="52" xfId="6" applyFont="1" applyBorder="1"/>
    <xf numFmtId="166" fontId="49" fillId="0" borderId="53" xfId="6" applyNumberFormat="1" applyFont="1" applyBorder="1"/>
    <xf numFmtId="0" fontId="35" fillId="0" borderId="0" xfId="6" applyFont="1" applyAlignment="1">
      <alignment wrapText="1"/>
    </xf>
    <xf numFmtId="0" fontId="35" fillId="0" borderId="0" xfId="6" applyFont="1" applyAlignment="1">
      <alignment horizontal="center" wrapText="1"/>
    </xf>
    <xf numFmtId="167" fontId="35" fillId="0" borderId="0" xfId="6" applyNumberFormat="1" applyFont="1"/>
    <xf numFmtId="4" fontId="35" fillId="0" borderId="0" xfId="6" applyNumberFormat="1" applyFont="1"/>
    <xf numFmtId="0" fontId="35" fillId="0" borderId="52" xfId="6" applyFont="1" applyBorder="1"/>
    <xf numFmtId="0" fontId="25" fillId="0" borderId="37" xfId="6" applyFont="1" applyBorder="1" applyAlignment="1">
      <alignment vertical="center"/>
    </xf>
    <xf numFmtId="0" fontId="25" fillId="0" borderId="54" xfId="6" applyFont="1" applyBorder="1" applyAlignment="1">
      <alignment horizontal="center" vertical="center"/>
    </xf>
    <xf numFmtId="0" fontId="25" fillId="0" borderId="54" xfId="6" applyFont="1" applyBorder="1" applyAlignment="1">
      <alignment vertical="center" wrapText="1"/>
    </xf>
    <xf numFmtId="0" fontId="25" fillId="0" borderId="54" xfId="6" applyFont="1" applyBorder="1" applyAlignment="1">
      <alignment horizontal="center" vertical="center" wrapText="1"/>
    </xf>
    <xf numFmtId="0" fontId="26" fillId="0" borderId="52" xfId="6" applyFont="1" applyBorder="1" applyAlignment="1">
      <alignment vertical="center"/>
    </xf>
    <xf numFmtId="0" fontId="26" fillId="0" borderId="0" xfId="6" applyFont="1" applyAlignment="1">
      <alignment vertical="center"/>
    </xf>
    <xf numFmtId="166" fontId="26" fillId="0" borderId="0" xfId="6" applyNumberFormat="1" applyFont="1" applyAlignment="1">
      <alignment vertical="center"/>
    </xf>
    <xf numFmtId="166" fontId="26" fillId="0" borderId="53" xfId="6" applyNumberFormat="1" applyFont="1" applyBorder="1" applyAlignment="1">
      <alignment vertical="center"/>
    </xf>
    <xf numFmtId="0" fontId="53" fillId="0" borderId="0" xfId="6" applyFont="1" applyAlignment="1">
      <alignment vertical="center"/>
    </xf>
    <xf numFmtId="0" fontId="1" fillId="0" borderId="52" xfId="6" applyBorder="1" applyAlignment="1">
      <alignment vertical="center"/>
    </xf>
    <xf numFmtId="0" fontId="1" fillId="0" borderId="53" xfId="6" applyBorder="1" applyAlignment="1">
      <alignment vertical="center"/>
    </xf>
    <xf numFmtId="0" fontId="1" fillId="0" borderId="0" xfId="6" applyAlignment="1">
      <alignment horizontal="left" vertical="center"/>
    </xf>
    <xf numFmtId="0" fontId="56" fillId="0" borderId="37" xfId="6" applyFont="1" applyBorder="1" applyAlignment="1">
      <alignment vertical="center"/>
    </xf>
    <xf numFmtId="0" fontId="56" fillId="0" borderId="0" xfId="6" applyFont="1" applyAlignment="1">
      <alignment horizontal="center" vertical="center"/>
    </xf>
    <xf numFmtId="0" fontId="56" fillId="0" borderId="0" xfId="6" applyFont="1" applyAlignment="1">
      <alignment vertical="center" wrapText="1"/>
    </xf>
    <xf numFmtId="49" fontId="56" fillId="0" borderId="0" xfId="6" applyNumberFormat="1" applyFont="1" applyAlignment="1">
      <alignment vertical="center" wrapText="1"/>
    </xf>
    <xf numFmtId="0" fontId="56" fillId="0" borderId="0" xfId="6" applyFont="1" applyAlignment="1">
      <alignment horizontal="center" vertical="center" wrapText="1"/>
    </xf>
    <xf numFmtId="167" fontId="56" fillId="0" borderId="0" xfId="6" applyNumberFormat="1" applyFont="1" applyAlignment="1">
      <alignment vertical="center"/>
    </xf>
    <xf numFmtId="4" fontId="56" fillId="0" borderId="0" xfId="6" applyNumberFormat="1" applyFont="1" applyAlignment="1">
      <alignment vertical="center"/>
    </xf>
    <xf numFmtId="0" fontId="56" fillId="0" borderId="52" xfId="6" applyFont="1" applyBorder="1" applyAlignment="1">
      <alignment vertical="center"/>
    </xf>
    <xf numFmtId="0" fontId="56" fillId="0" borderId="0" xfId="6" applyFont="1" applyAlignment="1">
      <alignment vertical="center"/>
    </xf>
    <xf numFmtId="166" fontId="56" fillId="0" borderId="0" xfId="6" applyNumberFormat="1" applyFont="1" applyAlignment="1">
      <alignment vertical="center"/>
    </xf>
    <xf numFmtId="166" fontId="56" fillId="0" borderId="53" xfId="6" applyNumberFormat="1" applyFont="1" applyBorder="1" applyAlignment="1">
      <alignment vertical="center"/>
    </xf>
    <xf numFmtId="0" fontId="57" fillId="0" borderId="0" xfId="6" applyFont="1"/>
    <xf numFmtId="49" fontId="58" fillId="0" borderId="0" xfId="6" applyNumberFormat="1" applyFont="1" applyAlignment="1">
      <alignment vertical="center" wrapText="1"/>
    </xf>
    <xf numFmtId="0" fontId="59" fillId="0" borderId="0" xfId="6" applyFont="1" applyAlignment="1">
      <alignment horizontal="center" vertical="center" wrapText="1"/>
    </xf>
    <xf numFmtId="167" fontId="59" fillId="0" borderId="0" xfId="6" applyNumberFormat="1" applyFont="1" applyAlignment="1">
      <alignment vertical="center"/>
    </xf>
    <xf numFmtId="49" fontId="60" fillId="0" borderId="0" xfId="6" applyNumberFormat="1" applyFont="1" applyAlignment="1">
      <alignment vertical="center" wrapText="1"/>
    </xf>
    <xf numFmtId="167" fontId="60" fillId="0" borderId="0" xfId="6" applyNumberFormat="1" applyFont="1" applyAlignment="1">
      <alignment vertical="center"/>
    </xf>
    <xf numFmtId="0" fontId="59" fillId="0" borderId="0" xfId="6" applyFont="1" applyAlignment="1">
      <alignment vertical="center" wrapText="1"/>
    </xf>
    <xf numFmtId="166" fontId="56" fillId="0" borderId="55" xfId="6" applyNumberFormat="1" applyFont="1" applyBorder="1" applyAlignment="1">
      <alignment vertical="center"/>
    </xf>
    <xf numFmtId="0" fontId="56" fillId="0" borderId="0" xfId="6" applyFont="1" applyBorder="1" applyAlignment="1">
      <alignment vertical="center"/>
    </xf>
    <xf numFmtId="166" fontId="56" fillId="0" borderId="0" xfId="6" applyNumberFormat="1" applyFont="1" applyBorder="1" applyAlignment="1">
      <alignment vertical="center"/>
    </xf>
    <xf numFmtId="0" fontId="1" fillId="0" borderId="0" xfId="7"/>
    <xf numFmtId="0" fontId="1" fillId="6" borderId="0" xfId="7" applyFill="1"/>
    <xf numFmtId="0" fontId="1" fillId="6" borderId="22" xfId="7" applyFill="1" applyBorder="1"/>
    <xf numFmtId="0" fontId="1" fillId="6" borderId="23" xfId="7" applyFill="1" applyBorder="1"/>
    <xf numFmtId="0" fontId="1" fillId="6" borderId="24" xfId="7" applyFill="1" applyBorder="1"/>
    <xf numFmtId="0" fontId="39" fillId="6" borderId="0" xfId="7" applyFont="1" applyFill="1" applyAlignment="1">
      <alignment horizontal="left" vertical="center"/>
    </xf>
    <xf numFmtId="0" fontId="2" fillId="6" borderId="0" xfId="7" applyFont="1" applyFill="1" applyAlignment="1">
      <alignment horizontal="left" vertical="center"/>
    </xf>
    <xf numFmtId="0" fontId="2" fillId="6" borderId="0" xfId="7" applyFont="1" applyFill="1" applyAlignment="1">
      <alignment horizontal="left" vertical="center" wrapText="1"/>
    </xf>
    <xf numFmtId="0" fontId="1" fillId="6" borderId="24" xfId="7" applyFill="1" applyBorder="1" applyAlignment="1">
      <alignment vertical="center"/>
    </xf>
    <xf numFmtId="0" fontId="41" fillId="6" borderId="0" xfId="7" applyFont="1" applyFill="1" applyAlignment="1">
      <alignment horizontal="left" vertical="center" wrapText="1"/>
    </xf>
    <xf numFmtId="0" fontId="42" fillId="6" borderId="0" xfId="7" applyFont="1" applyFill="1" applyAlignment="1">
      <alignment horizontal="left" vertical="center"/>
    </xf>
    <xf numFmtId="0" fontId="38" fillId="6" borderId="0" xfId="7" applyFont="1" applyFill="1" applyAlignment="1">
      <alignment vertical="center"/>
    </xf>
    <xf numFmtId="164" fontId="42" fillId="6" borderId="0" xfId="7" applyNumberFormat="1" applyFont="1" applyFill="1" applyAlignment="1">
      <alignment horizontal="left" vertical="center"/>
    </xf>
    <xf numFmtId="0" fontId="2" fillId="6" borderId="0" xfId="7" applyFont="1" applyFill="1" applyAlignment="1">
      <alignment horizontal="left" vertical="top"/>
    </xf>
    <xf numFmtId="0" fontId="1" fillId="6" borderId="0" xfId="7" applyFill="1" applyAlignment="1">
      <alignment vertical="top"/>
    </xf>
    <xf numFmtId="0" fontId="38" fillId="6" borderId="0" xfId="7" applyFont="1" applyFill="1" applyAlignment="1">
      <alignment vertical="top"/>
    </xf>
    <xf numFmtId="49" fontId="38" fillId="6" borderId="0" xfId="7" applyNumberFormat="1" applyFont="1" applyFill="1" applyAlignment="1">
      <alignment vertical="center" wrapText="1"/>
    </xf>
    <xf numFmtId="0" fontId="1" fillId="6" borderId="25" xfId="7" applyFill="1" applyBorder="1" applyAlignment="1">
      <alignment vertical="center"/>
    </xf>
    <xf numFmtId="0" fontId="43" fillId="6" borderId="0" xfId="7" applyFont="1" applyFill="1" applyAlignment="1">
      <alignment horizontal="left" vertical="center"/>
    </xf>
    <xf numFmtId="4" fontId="1" fillId="6" borderId="0" xfId="7" applyNumberFormat="1" applyFill="1"/>
    <xf numFmtId="4" fontId="28" fillId="6" borderId="0" xfId="7" applyNumberFormat="1" applyFont="1" applyFill="1" applyAlignment="1">
      <alignment vertical="center"/>
    </xf>
    <xf numFmtId="4" fontId="1" fillId="6" borderId="25" xfId="7" applyNumberFormat="1" applyFill="1" applyBorder="1" applyAlignment="1">
      <alignment vertical="center"/>
    </xf>
    <xf numFmtId="4" fontId="2" fillId="6" borderId="0" xfId="7" applyNumberFormat="1" applyFont="1" applyFill="1" applyAlignment="1">
      <alignment horizontal="right" vertical="center"/>
    </xf>
    <xf numFmtId="165" fontId="2" fillId="6" borderId="0" xfId="7" applyNumberFormat="1" applyFont="1" applyFill="1" applyAlignment="1">
      <alignment horizontal="right" vertical="center"/>
    </xf>
    <xf numFmtId="4" fontId="2" fillId="6" borderId="0" xfId="7" applyNumberFormat="1" applyFont="1" applyFill="1" applyAlignment="1">
      <alignment vertical="center"/>
    </xf>
    <xf numFmtId="0" fontId="1" fillId="8" borderId="0" xfId="7" applyFill="1" applyAlignment="1">
      <alignment vertical="center"/>
    </xf>
    <xf numFmtId="0" fontId="44" fillId="5" borderId="26" xfId="7" applyFont="1" applyFill="1" applyBorder="1" applyAlignment="1">
      <alignment horizontal="left" vertical="center"/>
    </xf>
    <xf numFmtId="0" fontId="1" fillId="5" borderId="27" xfId="7" applyFill="1" applyBorder="1" applyAlignment="1">
      <alignment vertical="center"/>
    </xf>
    <xf numFmtId="4" fontId="1" fillId="5" borderId="27" xfId="7" applyNumberFormat="1" applyFill="1" applyBorder="1" applyAlignment="1">
      <alignment vertical="center"/>
    </xf>
    <xf numFmtId="0" fontId="44" fillId="5" borderId="27" xfId="7" applyFont="1" applyFill="1" applyBorder="1" applyAlignment="1">
      <alignment horizontal="right" vertical="center"/>
    </xf>
    <xf numFmtId="0" fontId="44" fillId="5" borderId="27" xfId="7" applyFont="1" applyFill="1" applyBorder="1" applyAlignment="1">
      <alignment horizontal="center" vertical="center"/>
    </xf>
    <xf numFmtId="4" fontId="44" fillId="5" borderId="27" xfId="7" applyNumberFormat="1" applyFont="1" applyFill="1" applyBorder="1" applyAlignment="1">
      <alignment vertical="center"/>
    </xf>
    <xf numFmtId="0" fontId="1" fillId="5" borderId="28" xfId="7" applyFill="1" applyBorder="1" applyAlignment="1">
      <alignment vertical="center"/>
    </xf>
    <xf numFmtId="0" fontId="1" fillId="6" borderId="29" xfId="7" applyFill="1" applyBorder="1" applyAlignment="1">
      <alignment vertical="center"/>
    </xf>
    <xf numFmtId="0" fontId="1" fillId="6" borderId="31" xfId="7" applyFill="1" applyBorder="1" applyAlignment="1">
      <alignment vertical="center"/>
    </xf>
    <xf numFmtId="0" fontId="2" fillId="6" borderId="31" xfId="7" applyFont="1" applyFill="1" applyBorder="1" applyAlignment="1">
      <alignment horizontal="center" vertical="center"/>
    </xf>
    <xf numFmtId="0" fontId="1" fillId="6" borderId="32" xfId="7" applyFill="1" applyBorder="1" applyAlignment="1">
      <alignment vertical="center"/>
    </xf>
    <xf numFmtId="0" fontId="1" fillId="6" borderId="33" xfId="7" applyFill="1" applyBorder="1" applyAlignment="1">
      <alignment vertical="center"/>
    </xf>
    <xf numFmtId="0" fontId="13" fillId="6" borderId="0" xfId="7" applyFont="1" applyFill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" fillId="0" borderId="34" xfId="7" applyBorder="1" applyAlignment="1">
      <alignment vertical="center"/>
    </xf>
    <xf numFmtId="0" fontId="1" fillId="0" borderId="35" xfId="7" applyBorder="1" applyAlignment="1">
      <alignment vertical="center"/>
    </xf>
    <xf numFmtId="0" fontId="1" fillId="0" borderId="36" xfId="7" applyBorder="1" applyAlignment="1">
      <alignment vertical="center"/>
    </xf>
    <xf numFmtId="0" fontId="1" fillId="0" borderId="24" xfId="7" applyBorder="1" applyAlignment="1">
      <alignment vertical="center"/>
    </xf>
    <xf numFmtId="0" fontId="1" fillId="0" borderId="37" xfId="7" applyBorder="1" applyAlignment="1">
      <alignment vertical="center"/>
    </xf>
    <xf numFmtId="0" fontId="39" fillId="0" borderId="0" xfId="7" applyFont="1" applyAlignment="1">
      <alignment horizontal="left" vertical="center"/>
    </xf>
    <xf numFmtId="0" fontId="1" fillId="0" borderId="38" xfId="7" applyBorder="1" applyAlignment="1">
      <alignment vertical="center"/>
    </xf>
    <xf numFmtId="0" fontId="45" fillId="0" borderId="0" xfId="7" applyFont="1" applyAlignment="1">
      <alignment horizontal="left" vertical="center"/>
    </xf>
    <xf numFmtId="0" fontId="1" fillId="0" borderId="37" xfId="7" applyBorder="1"/>
    <xf numFmtId="0" fontId="1" fillId="0" borderId="38" xfId="7" applyBorder="1"/>
    <xf numFmtId="0" fontId="40" fillId="0" borderId="0" xfId="7" applyFont="1" applyAlignment="1">
      <alignment horizontal="left" vertical="center" wrapText="1"/>
    </xf>
    <xf numFmtId="164" fontId="42" fillId="0" borderId="0" xfId="7" applyNumberFormat="1" applyFont="1" applyAlignment="1">
      <alignment horizontal="left" vertical="center"/>
    </xf>
    <xf numFmtId="0" fontId="42" fillId="0" borderId="0" xfId="7" applyFont="1" applyAlignment="1">
      <alignment horizontal="left" vertical="center" wrapText="1"/>
    </xf>
    <xf numFmtId="0" fontId="1" fillId="0" borderId="37" xfId="7" applyBorder="1" applyAlignment="1">
      <alignment horizontal="center" vertical="center" wrapText="1"/>
    </xf>
    <xf numFmtId="0" fontId="26" fillId="0" borderId="0" xfId="7" applyFont="1" applyAlignment="1">
      <alignment horizontal="center" vertical="center" wrapText="1"/>
    </xf>
    <xf numFmtId="0" fontId="28" fillId="0" borderId="0" xfId="7" applyFont="1" applyAlignment="1">
      <alignment horizontal="left" vertical="center"/>
    </xf>
    <xf numFmtId="4" fontId="28" fillId="0" borderId="0" xfId="7" applyNumberFormat="1" applyFont="1" applyAlignment="1">
      <alignment horizontal="right" vertical="center"/>
    </xf>
    <xf numFmtId="0" fontId="47" fillId="0" borderId="0" xfId="7" applyFont="1" applyAlignment="1">
      <alignment vertical="center"/>
    </xf>
    <xf numFmtId="166" fontId="48" fillId="0" borderId="0" xfId="7" applyNumberFormat="1" applyFont="1"/>
    <xf numFmtId="0" fontId="7" fillId="0" borderId="37" xfId="7" applyFont="1" applyBorder="1"/>
    <xf numFmtId="0" fontId="7" fillId="0" borderId="0" xfId="7" applyFont="1" applyAlignment="1">
      <alignment horizontal="center"/>
    </xf>
    <xf numFmtId="0" fontId="7" fillId="0" borderId="30" xfId="7" applyFont="1" applyBorder="1" applyAlignment="1">
      <alignment horizontal="left" vertical="center"/>
    </xf>
    <xf numFmtId="167" fontId="7" fillId="0" borderId="30" xfId="7" applyNumberFormat="1" applyFont="1" applyBorder="1" applyAlignment="1">
      <alignment horizontal="left" vertical="center"/>
    </xf>
    <xf numFmtId="4" fontId="7" fillId="0" borderId="30" xfId="7" applyNumberFormat="1" applyFont="1" applyBorder="1" applyAlignment="1">
      <alignment horizontal="left" vertical="center"/>
    </xf>
    <xf numFmtId="4" fontId="7" fillId="0" borderId="30" xfId="7" applyNumberFormat="1" applyFont="1" applyBorder="1" applyAlignment="1">
      <alignment horizontal="right" vertical="center"/>
    </xf>
    <xf numFmtId="0" fontId="7" fillId="0" borderId="43" xfId="7" applyFont="1" applyBorder="1" applyAlignment="1">
      <alignment horizontal="left" vertical="center"/>
    </xf>
    <xf numFmtId="0" fontId="49" fillId="0" borderId="0" xfId="7" applyFont="1"/>
    <xf numFmtId="166" fontId="49" fillId="0" borderId="0" xfId="7" applyNumberFormat="1" applyFont="1"/>
    <xf numFmtId="0" fontId="35" fillId="0" borderId="37" xfId="7" applyFont="1" applyBorder="1"/>
    <xf numFmtId="0" fontId="35" fillId="0" borderId="0" xfId="7" applyFont="1" applyAlignment="1">
      <alignment horizontal="center"/>
    </xf>
    <xf numFmtId="0" fontId="35" fillId="0" borderId="44" xfId="7" applyFont="1" applyBorder="1" applyAlignment="1">
      <alignment horizontal="left" vertical="center"/>
    </xf>
    <xf numFmtId="0" fontId="35" fillId="0" borderId="44" xfId="7" applyFont="1" applyBorder="1" applyAlignment="1">
      <alignment vertical="center" wrapText="1"/>
    </xf>
    <xf numFmtId="0" fontId="35" fillId="0" borderId="44" xfId="7" applyFont="1" applyBorder="1"/>
    <xf numFmtId="0" fontId="35" fillId="0" borderId="44" xfId="7" applyFont="1" applyBorder="1" applyAlignment="1">
      <alignment horizontal="center" wrapText="1"/>
    </xf>
    <xf numFmtId="167" fontId="35" fillId="0" borderId="44" xfId="7" applyNumberFormat="1" applyFont="1" applyBorder="1"/>
    <xf numFmtId="4" fontId="35" fillId="0" borderId="44" xfId="7" applyNumberFormat="1" applyFont="1" applyBorder="1"/>
    <xf numFmtId="4" fontId="35" fillId="0" borderId="44" xfId="7" applyNumberFormat="1" applyFont="1" applyBorder="1" applyAlignment="1">
      <alignment horizontal="right" vertical="center"/>
    </xf>
    <xf numFmtId="0" fontId="35" fillId="0" borderId="45" xfId="7" applyFont="1" applyBorder="1"/>
    <xf numFmtId="0" fontId="35" fillId="0" borderId="0" xfId="7" applyFont="1"/>
    <xf numFmtId="0" fontId="50" fillId="0" borderId="37" xfId="7" applyFont="1" applyBorder="1"/>
    <xf numFmtId="0" fontId="50" fillId="0" borderId="0" xfId="7" applyFont="1" applyAlignment="1">
      <alignment horizontal="center"/>
    </xf>
    <xf numFmtId="0" fontId="50" fillId="0" borderId="44" xfId="7" applyFont="1" applyBorder="1" applyAlignment="1">
      <alignment horizontal="left" vertical="center"/>
    </xf>
    <xf numFmtId="0" fontId="50" fillId="0" borderId="44" xfId="7" applyFont="1" applyBorder="1" applyAlignment="1">
      <alignment vertical="center" wrapText="1"/>
    </xf>
    <xf numFmtId="0" fontId="50" fillId="0" borderId="44" xfId="7" applyFont="1" applyBorder="1"/>
    <xf numFmtId="0" fontId="50" fillId="0" borderId="44" xfId="7" applyFont="1" applyBorder="1" applyAlignment="1">
      <alignment horizontal="center" wrapText="1"/>
    </xf>
    <xf numFmtId="167" fontId="50" fillId="0" borderId="44" xfId="7" applyNumberFormat="1" applyFont="1" applyBorder="1"/>
    <xf numFmtId="4" fontId="50" fillId="0" borderId="44" xfId="7" applyNumberFormat="1" applyFont="1" applyBorder="1"/>
    <xf numFmtId="4" fontId="50" fillId="0" borderId="44" xfId="7" applyNumberFormat="1" applyFont="1" applyBorder="1" applyAlignment="1">
      <alignment horizontal="right" vertical="center"/>
    </xf>
    <xf numFmtId="0" fontId="50" fillId="0" borderId="45" xfId="7" applyFont="1" applyBorder="1"/>
    <xf numFmtId="0" fontId="50" fillId="0" borderId="0" xfId="7" applyFont="1"/>
    <xf numFmtId="166" fontId="50" fillId="0" borderId="0" xfId="7" applyNumberFormat="1" applyFont="1"/>
    <xf numFmtId="0" fontId="1" fillId="0" borderId="46" xfId="7" applyBorder="1" applyAlignment="1">
      <alignment vertical="center"/>
    </xf>
    <xf numFmtId="0" fontId="1" fillId="0" borderId="47" xfId="7" applyBorder="1" applyAlignment="1">
      <alignment vertical="center"/>
    </xf>
    <xf numFmtId="0" fontId="1" fillId="0" borderId="47" xfId="7" applyBorder="1" applyAlignment="1">
      <alignment horizontal="left" vertical="center"/>
    </xf>
    <xf numFmtId="0" fontId="1" fillId="0" borderId="47" xfId="7" applyBorder="1" applyAlignment="1">
      <alignment horizontal="right" vertical="center"/>
    </xf>
    <xf numFmtId="0" fontId="1" fillId="0" borderId="48" xfId="7" applyBorder="1" applyAlignment="1">
      <alignment vertical="center"/>
    </xf>
    <xf numFmtId="0" fontId="2" fillId="0" borderId="0" xfId="7" applyFont="1" applyAlignment="1">
      <alignment horizontal="left" vertical="center" wrapText="1"/>
    </xf>
    <xf numFmtId="0" fontId="51" fillId="0" borderId="0" xfId="7" applyFont="1"/>
    <xf numFmtId="0" fontId="4" fillId="0" borderId="0" xfId="7" applyFont="1" applyAlignment="1">
      <alignment horizontal="left" vertical="center" wrapText="1"/>
    </xf>
    <xf numFmtId="0" fontId="26" fillId="0" borderId="39" xfId="7" applyFont="1" applyBorder="1" applyAlignment="1">
      <alignment horizontal="center" vertical="center" wrapText="1"/>
    </xf>
    <xf numFmtId="0" fontId="26" fillId="0" borderId="40" xfId="7" applyFont="1" applyBorder="1" applyAlignment="1">
      <alignment horizontal="center" vertical="center" wrapText="1"/>
    </xf>
    <xf numFmtId="0" fontId="26" fillId="0" borderId="41" xfId="7" applyFont="1" applyBorder="1" applyAlignment="1">
      <alignment horizontal="center" vertical="center" wrapText="1"/>
    </xf>
    <xf numFmtId="4" fontId="28" fillId="0" borderId="0" xfId="7" applyNumberFormat="1" applyFont="1"/>
    <xf numFmtId="0" fontId="47" fillId="0" borderId="50" xfId="7" applyFont="1" applyBorder="1" applyAlignment="1">
      <alignment vertical="center"/>
    </xf>
    <xf numFmtId="0" fontId="47" fillId="0" borderId="25" xfId="7" applyFont="1" applyBorder="1" applyAlignment="1">
      <alignment vertical="center"/>
    </xf>
    <xf numFmtId="166" fontId="48" fillId="0" borderId="25" xfId="7" applyNumberFormat="1" applyFont="1" applyBorder="1"/>
    <xf numFmtId="166" fontId="48" fillId="0" borderId="51" xfId="7" applyNumberFormat="1" applyFont="1" applyBorder="1"/>
    <xf numFmtId="0" fontId="49" fillId="0" borderId="0" xfId="7" applyFont="1" applyAlignment="1">
      <alignment horizontal="center"/>
    </xf>
    <xf numFmtId="0" fontId="7" fillId="0" borderId="0" xfId="7" applyFont="1" applyAlignment="1">
      <alignment wrapText="1"/>
    </xf>
    <xf numFmtId="0" fontId="7" fillId="0" borderId="0" xfId="7" applyFont="1" applyAlignment="1">
      <alignment horizontal="center" wrapText="1"/>
    </xf>
    <xf numFmtId="167" fontId="7" fillId="0" borderId="0" xfId="7" applyNumberFormat="1" applyFont="1"/>
    <xf numFmtId="4" fontId="7" fillId="0" borderId="0" xfId="7" applyNumberFormat="1" applyFont="1"/>
    <xf numFmtId="0" fontId="7" fillId="0" borderId="38" xfId="7" applyFont="1" applyBorder="1"/>
    <xf numFmtId="0" fontId="7" fillId="0" borderId="52" xfId="7" applyFont="1" applyBorder="1"/>
    <xf numFmtId="166" fontId="49" fillId="0" borderId="53" xfId="7" applyNumberFormat="1" applyFont="1" applyBorder="1"/>
    <xf numFmtId="0" fontId="35" fillId="0" borderId="0" xfId="7" applyFont="1" applyAlignment="1">
      <alignment wrapText="1"/>
    </xf>
    <xf numFmtId="0" fontId="35" fillId="0" borderId="0" xfId="7" applyFont="1" applyAlignment="1">
      <alignment horizontal="center" wrapText="1"/>
    </xf>
    <xf numFmtId="167" fontId="35" fillId="0" borderId="0" xfId="7" applyNumberFormat="1" applyFont="1"/>
    <xf numFmtId="4" fontId="35" fillId="0" borderId="0" xfId="7" applyNumberFormat="1" applyFont="1"/>
    <xf numFmtId="0" fontId="35" fillId="0" borderId="52" xfId="7" applyFont="1" applyBorder="1"/>
    <xf numFmtId="0" fontId="25" fillId="0" borderId="37" xfId="7" applyFont="1" applyBorder="1" applyAlignment="1">
      <alignment vertical="center"/>
    </xf>
    <xf numFmtId="0" fontId="25" fillId="0" borderId="54" xfId="7" applyFont="1" applyBorder="1" applyAlignment="1">
      <alignment horizontal="center" vertical="center"/>
    </xf>
    <xf numFmtId="0" fontId="25" fillId="0" borderId="54" xfId="7" applyFont="1" applyBorder="1" applyAlignment="1">
      <alignment vertical="center" wrapText="1"/>
    </xf>
    <xf numFmtId="0" fontId="25" fillId="0" borderId="54" xfId="7" applyFont="1" applyBorder="1" applyAlignment="1">
      <alignment horizontal="center" vertical="center" wrapText="1"/>
    </xf>
    <xf numFmtId="0" fontId="26" fillId="0" borderId="52" xfId="7" applyFont="1" applyBorder="1" applyAlignment="1">
      <alignment vertical="center"/>
    </xf>
    <xf numFmtId="0" fontId="26" fillId="0" borderId="0" xfId="7" applyFont="1" applyAlignment="1">
      <alignment vertical="center"/>
    </xf>
    <xf numFmtId="166" fontId="26" fillId="0" borderId="0" xfId="7" applyNumberFormat="1" applyFont="1" applyAlignment="1">
      <alignment vertical="center"/>
    </xf>
    <xf numFmtId="166" fontId="26" fillId="0" borderId="53" xfId="7" applyNumberFormat="1" applyFont="1" applyBorder="1" applyAlignment="1">
      <alignment vertical="center"/>
    </xf>
    <xf numFmtId="0" fontId="53" fillId="0" borderId="0" xfId="7" applyFont="1" applyAlignment="1">
      <alignment vertical="center"/>
    </xf>
    <xf numFmtId="0" fontId="1" fillId="0" borderId="52" xfId="7" applyBorder="1" applyAlignment="1">
      <alignment vertical="center"/>
    </xf>
    <xf numFmtId="0" fontId="1" fillId="0" borderId="53" xfId="7" applyBorder="1" applyAlignment="1">
      <alignment vertical="center"/>
    </xf>
    <xf numFmtId="0" fontId="1" fillId="0" borderId="0" xfId="7" applyAlignment="1">
      <alignment horizontal="left" vertical="center"/>
    </xf>
    <xf numFmtId="0" fontId="56" fillId="0" borderId="37" xfId="7" applyFont="1" applyBorder="1" applyAlignment="1">
      <alignment vertical="center"/>
    </xf>
    <xf numFmtId="0" fontId="56" fillId="0" borderId="0" xfId="7" applyFont="1" applyAlignment="1">
      <alignment horizontal="center" vertical="center"/>
    </xf>
    <xf numFmtId="0" fontId="56" fillId="0" borderId="0" xfId="7" applyFont="1" applyAlignment="1">
      <alignment vertical="center" wrapText="1"/>
    </xf>
    <xf numFmtId="49" fontId="58" fillId="0" borderId="0" xfId="7" applyNumberFormat="1" applyFont="1" applyAlignment="1">
      <alignment vertical="center" wrapText="1"/>
    </xf>
    <xf numFmtId="0" fontId="59" fillId="0" borderId="0" xfId="7" applyFont="1" applyAlignment="1">
      <alignment horizontal="center" vertical="center" wrapText="1"/>
    </xf>
    <xf numFmtId="167" fontId="59" fillId="0" borderId="0" xfId="7" applyNumberFormat="1" applyFont="1" applyAlignment="1">
      <alignment vertical="center"/>
    </xf>
    <xf numFmtId="4" fontId="56" fillId="0" borderId="0" xfId="7" applyNumberFormat="1" applyFont="1" applyAlignment="1">
      <alignment vertical="center"/>
    </xf>
    <xf numFmtId="0" fontId="56" fillId="0" borderId="52" xfId="7" applyFont="1" applyBorder="1" applyAlignment="1">
      <alignment vertical="center"/>
    </xf>
    <xf numFmtId="0" fontId="56" fillId="0" borderId="0" xfId="7" applyFont="1" applyAlignment="1">
      <alignment vertical="center"/>
    </xf>
    <xf numFmtId="166" fontId="56" fillId="0" borderId="0" xfId="7" applyNumberFormat="1" applyFont="1" applyAlignment="1">
      <alignment vertical="center"/>
    </xf>
    <xf numFmtId="166" fontId="56" fillId="0" borderId="53" xfId="7" applyNumberFormat="1" applyFont="1" applyBorder="1" applyAlignment="1">
      <alignment vertical="center"/>
    </xf>
    <xf numFmtId="0" fontId="57" fillId="0" borderId="0" xfId="7" applyFont="1"/>
    <xf numFmtId="49" fontId="56" fillId="0" borderId="0" xfId="7" applyNumberFormat="1" applyFont="1" applyAlignment="1">
      <alignment vertical="center" wrapText="1"/>
    </xf>
    <xf numFmtId="0" fontId="56" fillId="0" borderId="0" xfId="7" applyFont="1" applyAlignment="1">
      <alignment horizontal="center" vertical="center" wrapText="1"/>
    </xf>
    <xf numFmtId="167" fontId="56" fillId="0" borderId="0" xfId="7" applyNumberFormat="1" applyFont="1" applyAlignment="1">
      <alignment vertical="center"/>
    </xf>
    <xf numFmtId="49" fontId="60" fillId="0" borderId="0" xfId="7" applyNumberFormat="1" applyFont="1" applyAlignment="1">
      <alignment vertical="center" wrapText="1"/>
    </xf>
    <xf numFmtId="167" fontId="60" fillId="0" borderId="0" xfId="7" applyNumberFormat="1" applyFont="1" applyAlignment="1">
      <alignment vertical="center"/>
    </xf>
    <xf numFmtId="0" fontId="62" fillId="0" borderId="37" xfId="7" applyFont="1" applyBorder="1" applyAlignment="1">
      <alignment vertical="center"/>
    </xf>
    <xf numFmtId="0" fontId="62" fillId="0" borderId="54" xfId="7" applyFont="1" applyBorder="1" applyAlignment="1">
      <alignment horizontal="center" vertical="center"/>
    </xf>
    <xf numFmtId="0" fontId="62" fillId="0" borderId="54" xfId="7" applyFont="1" applyBorder="1" applyAlignment="1">
      <alignment vertical="center" wrapText="1"/>
    </xf>
    <xf numFmtId="0" fontId="62" fillId="0" borderId="54" xfId="7" applyFont="1" applyBorder="1" applyAlignment="1">
      <alignment horizontal="center" vertical="center" wrapText="1"/>
    </xf>
    <xf numFmtId="0" fontId="62" fillId="0" borderId="52" xfId="7" applyFont="1" applyBorder="1" applyAlignment="1">
      <alignment vertical="center"/>
    </xf>
    <xf numFmtId="0" fontId="62" fillId="0" borderId="0" xfId="7" applyFont="1" applyAlignment="1">
      <alignment vertical="center"/>
    </xf>
    <xf numFmtId="166" fontId="62" fillId="0" borderId="0" xfId="7" applyNumberFormat="1" applyFont="1" applyAlignment="1">
      <alignment vertical="center"/>
    </xf>
    <xf numFmtId="166" fontId="62" fillId="0" borderId="53" xfId="7" applyNumberFormat="1" applyFont="1" applyBorder="1" applyAlignment="1">
      <alignment vertical="center"/>
    </xf>
    <xf numFmtId="0" fontId="63" fillId="0" borderId="0" xfId="7" applyFont="1"/>
    <xf numFmtId="167" fontId="62" fillId="0" borderId="54" xfId="32">
      <alignment vertical="center"/>
    </xf>
    <xf numFmtId="0" fontId="50" fillId="0" borderId="0" xfId="7" applyFont="1" applyAlignment="1">
      <alignment wrapText="1"/>
    </xf>
    <xf numFmtId="0" fontId="50" fillId="0" borderId="0" xfId="7" applyFont="1" applyAlignment="1">
      <alignment horizontal="center" wrapText="1"/>
    </xf>
    <xf numFmtId="167" fontId="50" fillId="0" borderId="0" xfId="7" applyNumberFormat="1" applyFont="1"/>
    <xf numFmtId="4" fontId="50" fillId="0" borderId="0" xfId="7" applyNumberFormat="1" applyFont="1"/>
    <xf numFmtId="0" fontId="50" fillId="0" borderId="52" xfId="7" applyFont="1" applyBorder="1"/>
    <xf numFmtId="166" fontId="50" fillId="0" borderId="53" xfId="7" applyNumberFormat="1" applyFont="1" applyBorder="1"/>
    <xf numFmtId="0" fontId="25" fillId="0" borderId="0" xfId="7" applyFont="1" applyAlignment="1">
      <alignment horizontal="center" vertical="center"/>
    </xf>
    <xf numFmtId="0" fontId="61" fillId="0" borderId="0" xfId="7" applyFont="1" applyAlignment="1">
      <alignment vertical="center"/>
    </xf>
    <xf numFmtId="0" fontId="25" fillId="0" borderId="0" xfId="7" applyFont="1" applyAlignment="1">
      <alignment vertical="center" wrapText="1"/>
    </xf>
    <xf numFmtId="49" fontId="61" fillId="0" borderId="0" xfId="7" applyNumberFormat="1" applyFont="1" applyAlignment="1">
      <alignment vertical="center" wrapText="1"/>
    </xf>
    <xf numFmtId="0" fontId="25" fillId="0" borderId="0" xfId="7" applyFont="1" applyAlignment="1">
      <alignment horizontal="center" vertical="center" wrapText="1"/>
    </xf>
    <xf numFmtId="167" fontId="25" fillId="0" borderId="0" xfId="7" applyNumberFormat="1" applyFont="1" applyAlignment="1">
      <alignment vertical="center"/>
    </xf>
    <xf numFmtId="4" fontId="25" fillId="0" borderId="0" xfId="7" applyNumberFormat="1" applyFont="1" applyAlignment="1">
      <alignment vertical="center"/>
    </xf>
    <xf numFmtId="0" fontId="25" fillId="0" borderId="38" xfId="7" applyFont="1" applyBorder="1" applyAlignment="1">
      <alignment vertical="center"/>
    </xf>
    <xf numFmtId="0" fontId="53" fillId="0" borderId="0" xfId="7" applyFont="1"/>
    <xf numFmtId="0" fontId="59" fillId="0" borderId="0" xfId="7" applyFont="1" applyAlignment="1">
      <alignment vertical="center" wrapText="1"/>
    </xf>
    <xf numFmtId="166" fontId="56" fillId="0" borderId="55" xfId="7" applyNumberFormat="1" applyFont="1" applyBorder="1" applyAlignment="1">
      <alignment vertical="center"/>
    </xf>
    <xf numFmtId="0" fontId="56" fillId="0" borderId="0" xfId="7" applyFont="1" applyBorder="1" applyAlignment="1">
      <alignment vertical="center"/>
    </xf>
    <xf numFmtId="166" fontId="56" fillId="0" borderId="0" xfId="7" applyNumberFormat="1" applyFont="1" applyBorder="1" applyAlignment="1">
      <alignment vertical="center"/>
    </xf>
    <xf numFmtId="0" fontId="1" fillId="0" borderId="0" xfId="8"/>
    <xf numFmtId="0" fontId="1" fillId="6" borderId="0" xfId="8" applyFill="1"/>
    <xf numFmtId="0" fontId="1" fillId="6" borderId="22" xfId="8" applyFill="1" applyBorder="1"/>
    <xf numFmtId="0" fontId="1" fillId="6" borderId="23" xfId="8" applyFill="1" applyBorder="1"/>
    <xf numFmtId="0" fontId="1" fillId="6" borderId="24" xfId="8" applyFill="1" applyBorder="1"/>
    <xf numFmtId="0" fontId="39" fillId="6" borderId="0" xfId="8" applyFont="1" applyFill="1" applyAlignment="1">
      <alignment horizontal="left" vertical="center"/>
    </xf>
    <xf numFmtId="0" fontId="2" fillId="6" borderId="0" xfId="8" applyFont="1" applyFill="1" applyAlignment="1">
      <alignment horizontal="left" vertical="center"/>
    </xf>
    <xf numFmtId="0" fontId="2" fillId="6" borderId="0" xfId="8" applyFont="1" applyFill="1" applyAlignment="1">
      <alignment horizontal="left" vertical="center" wrapText="1"/>
    </xf>
    <xf numFmtId="0" fontId="1" fillId="6" borderId="24" xfId="8" applyFill="1" applyBorder="1" applyAlignment="1">
      <alignment vertical="center"/>
    </xf>
    <xf numFmtId="0" fontId="41" fillId="6" borderId="0" xfId="8" applyFont="1" applyFill="1" applyAlignment="1">
      <alignment horizontal="left" vertical="center" wrapText="1"/>
    </xf>
    <xf numFmtId="0" fontId="42" fillId="6" borderId="0" xfId="8" applyFont="1" applyFill="1" applyAlignment="1">
      <alignment horizontal="left" vertical="center"/>
    </xf>
    <xf numFmtId="0" fontId="38" fillId="6" borderId="0" xfId="8" applyFont="1" applyFill="1" applyAlignment="1">
      <alignment vertical="center"/>
    </xf>
    <xf numFmtId="164" fontId="42" fillId="6" borderId="0" xfId="8" applyNumberFormat="1" applyFont="1" applyFill="1" applyAlignment="1">
      <alignment horizontal="left" vertical="center"/>
    </xf>
    <xf numFmtId="0" fontId="2" fillId="6" borderId="0" xfId="8" applyFont="1" applyFill="1" applyAlignment="1">
      <alignment horizontal="left" vertical="top"/>
    </xf>
    <xf numFmtId="0" fontId="1" fillId="6" borderId="0" xfId="8" applyFill="1" applyAlignment="1">
      <alignment vertical="top"/>
    </xf>
    <xf numFmtId="0" fontId="38" fillId="6" borderId="0" xfId="8" applyFont="1" applyFill="1" applyAlignment="1">
      <alignment vertical="top"/>
    </xf>
    <xf numFmtId="49" fontId="38" fillId="6" borderId="0" xfId="8" applyNumberFormat="1" applyFont="1" applyFill="1" applyAlignment="1">
      <alignment vertical="center" wrapText="1"/>
    </xf>
    <xf numFmtId="0" fontId="1" fillId="6" borderId="25" xfId="8" applyFill="1" applyBorder="1" applyAlignment="1">
      <alignment vertical="center"/>
    </xf>
    <xf numFmtId="0" fontId="43" fillId="6" borderId="0" xfId="8" applyFont="1" applyFill="1" applyAlignment="1">
      <alignment horizontal="left" vertical="center"/>
    </xf>
    <xf numFmtId="4" fontId="1" fillId="6" borderId="0" xfId="8" applyNumberFormat="1" applyFill="1"/>
    <xf numFmtId="4" fontId="28" fillId="6" borderId="0" xfId="8" applyNumberFormat="1" applyFont="1" applyFill="1" applyAlignment="1">
      <alignment vertical="center"/>
    </xf>
    <xf numFmtId="4" fontId="1" fillId="6" borderId="25" xfId="8" applyNumberFormat="1" applyFill="1" applyBorder="1" applyAlignment="1">
      <alignment vertical="center"/>
    </xf>
    <xf numFmtId="4" fontId="2" fillId="6" borderId="0" xfId="8" applyNumberFormat="1" applyFont="1" applyFill="1" applyAlignment="1">
      <alignment horizontal="right" vertical="center"/>
    </xf>
    <xf numFmtId="165" fontId="2" fillId="6" borderId="0" xfId="8" applyNumberFormat="1" applyFont="1" applyFill="1" applyAlignment="1">
      <alignment horizontal="right" vertical="center"/>
    </xf>
    <xf numFmtId="4" fontId="2" fillId="6" borderId="0" xfId="8" applyNumberFormat="1" applyFont="1" applyFill="1" applyAlignment="1">
      <alignment vertical="center"/>
    </xf>
    <xf numFmtId="0" fontId="1" fillId="8" borderId="0" xfId="8" applyFill="1" applyAlignment="1">
      <alignment vertical="center"/>
    </xf>
    <xf numFmtId="0" fontId="44" fillId="5" borderId="26" xfId="8" applyFont="1" applyFill="1" applyBorder="1" applyAlignment="1">
      <alignment horizontal="left" vertical="center"/>
    </xf>
    <xf numFmtId="0" fontId="1" fillId="5" borderId="27" xfId="8" applyFill="1" applyBorder="1" applyAlignment="1">
      <alignment vertical="center"/>
    </xf>
    <xf numFmtId="4" fontId="1" fillId="5" borderId="27" xfId="8" applyNumberFormat="1" applyFill="1" applyBorder="1" applyAlignment="1">
      <alignment vertical="center"/>
    </xf>
    <xf numFmtId="0" fontId="44" fillId="5" borderId="27" xfId="8" applyFont="1" applyFill="1" applyBorder="1" applyAlignment="1">
      <alignment horizontal="right" vertical="center"/>
    </xf>
    <xf numFmtId="0" fontId="44" fillId="5" borderId="27" xfId="8" applyFont="1" applyFill="1" applyBorder="1" applyAlignment="1">
      <alignment horizontal="center" vertical="center"/>
    </xf>
    <xf numFmtId="4" fontId="44" fillId="5" borderId="27" xfId="8" applyNumberFormat="1" applyFont="1" applyFill="1" applyBorder="1" applyAlignment="1">
      <alignment vertical="center"/>
    </xf>
    <xf numFmtId="0" fontId="1" fillId="5" borderId="28" xfId="8" applyFill="1" applyBorder="1" applyAlignment="1">
      <alignment vertical="center"/>
    </xf>
    <xf numFmtId="0" fontId="1" fillId="6" borderId="29" xfId="8" applyFill="1" applyBorder="1" applyAlignment="1">
      <alignment vertical="center"/>
    </xf>
    <xf numFmtId="0" fontId="1" fillId="6" borderId="31" xfId="8" applyFill="1" applyBorder="1" applyAlignment="1">
      <alignment vertical="center"/>
    </xf>
    <xf numFmtId="0" fontId="2" fillId="6" borderId="31" xfId="8" applyFont="1" applyFill="1" applyBorder="1" applyAlignment="1">
      <alignment horizontal="center" vertical="center"/>
    </xf>
    <xf numFmtId="0" fontId="1" fillId="6" borderId="32" xfId="8" applyFill="1" applyBorder="1" applyAlignment="1">
      <alignment vertical="center"/>
    </xf>
    <xf numFmtId="0" fontId="1" fillId="6" borderId="33" xfId="8" applyFill="1" applyBorder="1" applyAlignment="1">
      <alignment vertical="center"/>
    </xf>
    <xf numFmtId="0" fontId="13" fillId="6" borderId="0" xfId="8" applyFont="1" applyFill="1" applyAlignment="1">
      <alignment horizontal="center" vertical="center"/>
    </xf>
    <xf numFmtId="0" fontId="13" fillId="0" borderId="0" xfId="8" applyFont="1" applyAlignment="1">
      <alignment horizontal="center" vertical="center"/>
    </xf>
    <xf numFmtId="0" fontId="1" fillId="0" borderId="34" xfId="8" applyBorder="1" applyAlignment="1">
      <alignment vertical="center"/>
    </xf>
    <xf numFmtId="0" fontId="1" fillId="0" borderId="35" xfId="8" applyBorder="1" applyAlignment="1">
      <alignment vertical="center"/>
    </xf>
    <xf numFmtId="0" fontId="1" fillId="0" borderId="36" xfId="8" applyBorder="1" applyAlignment="1">
      <alignment vertical="center"/>
    </xf>
    <xf numFmtId="0" fontId="1" fillId="0" borderId="24" xfId="8" applyBorder="1" applyAlignment="1">
      <alignment vertical="center"/>
    </xf>
    <xf numFmtId="0" fontId="1" fillId="0" borderId="37" xfId="8" applyBorder="1" applyAlignment="1">
      <alignment vertical="center"/>
    </xf>
    <xf numFmtId="0" fontId="39" fillId="0" borderId="0" xfId="8" applyFont="1" applyAlignment="1">
      <alignment horizontal="left" vertical="center"/>
    </xf>
    <xf numFmtId="0" fontId="1" fillId="0" borderId="38" xfId="8" applyBorder="1" applyAlignment="1">
      <alignment vertical="center"/>
    </xf>
    <xf numFmtId="0" fontId="45" fillId="0" borderId="0" xfId="8" applyFont="1" applyAlignment="1">
      <alignment horizontal="left" vertical="center"/>
    </xf>
    <xf numFmtId="0" fontId="1" fillId="0" borderId="37" xfId="8" applyBorder="1"/>
    <xf numFmtId="0" fontId="1" fillId="0" borderId="38" xfId="8" applyBorder="1"/>
    <xf numFmtId="0" fontId="40" fillId="0" borderId="0" xfId="8" applyFont="1" applyAlignment="1">
      <alignment horizontal="left" vertical="center" wrapText="1"/>
    </xf>
    <xf numFmtId="164" fontId="42" fillId="0" borderId="0" xfId="8" applyNumberFormat="1" applyFont="1" applyAlignment="1">
      <alignment horizontal="left" vertical="center"/>
    </xf>
    <xf numFmtId="0" fontId="42" fillId="0" borderId="0" xfId="8" applyFont="1" applyAlignment="1">
      <alignment horizontal="left" vertical="center" wrapText="1"/>
    </xf>
    <xf numFmtId="0" fontId="1" fillId="0" borderId="37" xfId="8" applyBorder="1" applyAlignment="1">
      <alignment horizontal="center" vertical="center" wrapText="1"/>
    </xf>
    <xf numFmtId="0" fontId="26" fillId="0" borderId="0" xfId="8" applyFont="1" applyAlignment="1">
      <alignment horizontal="center" vertical="center" wrapText="1"/>
    </xf>
    <xf numFmtId="0" fontId="28" fillId="0" borderId="0" xfId="8" applyFont="1" applyAlignment="1">
      <alignment horizontal="left" vertical="center"/>
    </xf>
    <xf numFmtId="4" fontId="28" fillId="0" borderId="0" xfId="8" applyNumberFormat="1" applyFont="1" applyAlignment="1">
      <alignment horizontal="right" vertical="center"/>
    </xf>
    <xf numFmtId="0" fontId="47" fillId="0" borderId="0" xfId="8" applyFont="1" applyAlignment="1">
      <alignment vertical="center"/>
    </xf>
    <xf numFmtId="166" fontId="48" fillId="0" borderId="0" xfId="8" applyNumberFormat="1" applyFont="1"/>
    <xf numFmtId="0" fontId="7" fillId="0" borderId="37" xfId="8" applyFont="1" applyBorder="1"/>
    <xf numFmtId="0" fontId="7" fillId="0" borderId="0" xfId="8" applyFont="1" applyAlignment="1">
      <alignment horizontal="center"/>
    </xf>
    <xf numFmtId="0" fontId="7" fillId="0" borderId="30" xfId="8" applyFont="1" applyBorder="1" applyAlignment="1">
      <alignment horizontal="left" vertical="center"/>
    </xf>
    <xf numFmtId="167" fontId="7" fillId="0" borderId="30" xfId="8" applyNumberFormat="1" applyFont="1" applyBorder="1" applyAlignment="1">
      <alignment horizontal="left" vertical="center"/>
    </xf>
    <xf numFmtId="4" fontId="7" fillId="0" borderId="30" xfId="8" applyNumberFormat="1" applyFont="1" applyBorder="1" applyAlignment="1">
      <alignment horizontal="left" vertical="center"/>
    </xf>
    <xf numFmtId="4" fontId="7" fillId="0" borderId="30" xfId="8" applyNumberFormat="1" applyFont="1" applyBorder="1" applyAlignment="1">
      <alignment horizontal="right" vertical="center"/>
    </xf>
    <xf numFmtId="0" fontId="7" fillId="0" borderId="43" xfId="8" applyFont="1" applyBorder="1" applyAlignment="1">
      <alignment horizontal="left" vertical="center"/>
    </xf>
    <xf numFmtId="0" fontId="49" fillId="0" borderId="0" xfId="8" applyFont="1"/>
    <xf numFmtId="166" fontId="49" fillId="0" borderId="0" xfId="8" applyNumberFormat="1" applyFont="1"/>
    <xf numFmtId="0" fontId="35" fillId="0" borderId="37" xfId="8" applyFont="1" applyBorder="1"/>
    <xf numFmtId="0" fontId="35" fillId="0" borderId="0" xfId="8" applyFont="1" applyAlignment="1">
      <alignment horizontal="center"/>
    </xf>
    <xf numFmtId="0" fontId="35" fillId="0" borderId="44" xfId="8" applyFont="1" applyBorder="1" applyAlignment="1">
      <alignment horizontal="left" vertical="center"/>
    </xf>
    <xf numFmtId="0" fontId="35" fillId="0" borderId="44" xfId="8" applyFont="1" applyBorder="1" applyAlignment="1">
      <alignment vertical="center" wrapText="1"/>
    </xf>
    <xf numFmtId="0" fontId="35" fillId="0" borderId="44" xfId="8" applyFont="1" applyBorder="1"/>
    <xf numFmtId="0" fontId="35" fillId="0" borderId="44" xfId="8" applyFont="1" applyBorder="1" applyAlignment="1">
      <alignment horizontal="center" wrapText="1"/>
    </xf>
    <xf numFmtId="167" fontId="35" fillId="0" borderId="44" xfId="8" applyNumberFormat="1" applyFont="1" applyBorder="1"/>
    <xf numFmtId="4" fontId="35" fillId="0" borderId="44" xfId="8" applyNumberFormat="1" applyFont="1" applyBorder="1"/>
    <xf numFmtId="4" fontId="35" fillId="0" borderId="44" xfId="8" applyNumberFormat="1" applyFont="1" applyBorder="1" applyAlignment="1">
      <alignment horizontal="right" vertical="center"/>
    </xf>
    <xf numFmtId="0" fontId="35" fillId="0" borderId="45" xfId="8" applyFont="1" applyBorder="1"/>
    <xf numFmtId="0" fontId="35" fillId="0" borderId="0" xfId="8" applyFont="1"/>
    <xf numFmtId="0" fontId="1" fillId="0" borderId="46" xfId="8" applyBorder="1" applyAlignment="1">
      <alignment vertical="center"/>
    </xf>
    <xf numFmtId="0" fontId="1" fillId="0" borderId="47" xfId="8" applyBorder="1" applyAlignment="1">
      <alignment vertical="center"/>
    </xf>
    <xf numFmtId="0" fontId="1" fillId="0" borderId="47" xfId="8" applyBorder="1" applyAlignment="1">
      <alignment horizontal="left" vertical="center"/>
    </xf>
    <xf numFmtId="0" fontId="1" fillId="0" borderId="47" xfId="8" applyBorder="1" applyAlignment="1">
      <alignment horizontal="right" vertical="center"/>
    </xf>
    <xf numFmtId="0" fontId="1" fillId="0" borderId="48" xfId="8" applyBorder="1" applyAlignment="1">
      <alignment vertical="center"/>
    </xf>
    <xf numFmtId="0" fontId="2" fillId="0" borderId="0" xfId="8" applyFont="1" applyAlignment="1">
      <alignment horizontal="left" vertical="center" wrapText="1"/>
    </xf>
    <xf numFmtId="0" fontId="51" fillId="0" borderId="0" xfId="8" applyFont="1"/>
    <xf numFmtId="0" fontId="4" fillId="0" borderId="0" xfId="8" applyFont="1" applyAlignment="1">
      <alignment horizontal="left" vertical="center" wrapText="1"/>
    </xf>
    <xf numFmtId="0" fontId="26" fillId="0" borderId="39" xfId="8" applyFont="1" applyBorder="1" applyAlignment="1">
      <alignment horizontal="center" vertical="center" wrapText="1"/>
    </xf>
    <xf numFmtId="0" fontId="26" fillId="0" borderId="40" xfId="8" applyFont="1" applyBorder="1" applyAlignment="1">
      <alignment horizontal="center" vertical="center" wrapText="1"/>
    </xf>
    <xf numFmtId="0" fontId="26" fillId="0" borderId="41" xfId="8" applyFont="1" applyBorder="1" applyAlignment="1">
      <alignment horizontal="center" vertical="center" wrapText="1"/>
    </xf>
    <xf numFmtId="4" fontId="28" fillId="0" borderId="0" xfId="8" applyNumberFormat="1" applyFont="1"/>
    <xf numFmtId="0" fontId="47" fillId="0" borderId="50" xfId="8" applyFont="1" applyBorder="1" applyAlignment="1">
      <alignment vertical="center"/>
    </xf>
    <xf numFmtId="0" fontId="47" fillId="0" borderId="25" xfId="8" applyFont="1" applyBorder="1" applyAlignment="1">
      <alignment vertical="center"/>
    </xf>
    <xf numFmtId="166" fontId="48" fillId="0" borderId="25" xfId="8" applyNumberFormat="1" applyFont="1" applyBorder="1"/>
    <xf numFmtId="166" fontId="48" fillId="0" borderId="51" xfId="8" applyNumberFormat="1" applyFont="1" applyBorder="1"/>
    <xf numFmtId="0" fontId="49" fillId="0" borderId="0" xfId="8" applyFont="1" applyAlignment="1">
      <alignment horizontal="center"/>
    </xf>
    <xf numFmtId="0" fontId="7" fillId="0" borderId="0" xfId="8" applyFont="1" applyAlignment="1">
      <alignment wrapText="1"/>
    </xf>
    <xf numFmtId="0" fontId="7" fillId="0" borderId="0" xfId="8" applyFont="1" applyAlignment="1">
      <alignment horizontal="center" wrapText="1"/>
    </xf>
    <xf numFmtId="167" fontId="7" fillId="0" borderId="0" xfId="8" applyNumberFormat="1" applyFont="1"/>
    <xf numFmtId="4" fontId="7" fillId="0" borderId="0" xfId="8" applyNumberFormat="1" applyFont="1"/>
    <xf numFmtId="0" fontId="7" fillId="0" borderId="38" xfId="8" applyFont="1" applyBorder="1"/>
    <xf numFmtId="0" fontId="7" fillId="0" borderId="52" xfId="8" applyFont="1" applyBorder="1"/>
    <xf numFmtId="166" fontId="49" fillId="0" borderId="53" xfId="8" applyNumberFormat="1" applyFont="1" applyBorder="1"/>
    <xf numFmtId="0" fontId="35" fillId="0" borderId="0" xfId="8" applyFont="1" applyAlignment="1">
      <alignment wrapText="1"/>
    </xf>
    <xf numFmtId="0" fontId="35" fillId="0" borderId="0" xfId="8" applyFont="1" applyAlignment="1">
      <alignment horizontal="center" wrapText="1"/>
    </xf>
    <xf numFmtId="167" fontId="35" fillId="0" borderId="0" xfId="8" applyNumberFormat="1" applyFont="1"/>
    <xf numFmtId="4" fontId="35" fillId="0" borderId="0" xfId="8" applyNumberFormat="1" applyFont="1"/>
    <xf numFmtId="0" fontId="35" fillId="0" borderId="52" xfId="8" applyFont="1" applyBorder="1"/>
    <xf numFmtId="0" fontId="25" fillId="0" borderId="37" xfId="8" applyFont="1" applyBorder="1" applyAlignment="1">
      <alignment vertical="center"/>
    </xf>
    <xf numFmtId="0" fontId="25" fillId="0" borderId="54" xfId="8" applyFont="1" applyBorder="1" applyAlignment="1">
      <alignment horizontal="center" vertical="center"/>
    </xf>
    <xf numFmtId="0" fontId="25" fillId="0" borderId="54" xfId="8" applyFont="1" applyBorder="1" applyAlignment="1">
      <alignment vertical="center" wrapText="1"/>
    </xf>
    <xf numFmtId="0" fontId="25" fillId="0" borderId="54" xfId="8" applyFont="1" applyBorder="1" applyAlignment="1">
      <alignment horizontal="center" vertical="center" wrapText="1"/>
    </xf>
    <xf numFmtId="0" fontId="26" fillId="0" borderId="52" xfId="8" applyFont="1" applyBorder="1" applyAlignment="1">
      <alignment vertical="center"/>
    </xf>
    <xf numFmtId="0" fontId="26" fillId="0" borderId="0" xfId="8" applyFont="1" applyAlignment="1">
      <alignment vertical="center"/>
    </xf>
    <xf numFmtId="166" fontId="26" fillId="0" borderId="0" xfId="8" applyNumberFormat="1" applyFont="1" applyAlignment="1">
      <alignment vertical="center"/>
    </xf>
    <xf numFmtId="166" fontId="26" fillId="0" borderId="53" xfId="8" applyNumberFormat="1" applyFont="1" applyBorder="1" applyAlignment="1">
      <alignment vertical="center"/>
    </xf>
    <xf numFmtId="0" fontId="53" fillId="0" borderId="0" xfId="8" applyFont="1" applyAlignment="1">
      <alignment vertical="center"/>
    </xf>
    <xf numFmtId="0" fontId="1" fillId="0" borderId="52" xfId="8" applyBorder="1" applyAlignment="1">
      <alignment vertical="center"/>
    </xf>
    <xf numFmtId="0" fontId="1" fillId="0" borderId="53" xfId="8" applyBorder="1" applyAlignment="1">
      <alignment vertical="center"/>
    </xf>
    <xf numFmtId="0" fontId="1" fillId="0" borderId="0" xfId="8" applyAlignment="1">
      <alignment horizontal="left" vertical="center"/>
    </xf>
    <xf numFmtId="0" fontId="56" fillId="0" borderId="37" xfId="8" applyFont="1" applyBorder="1" applyAlignment="1">
      <alignment vertical="center"/>
    </xf>
    <xf numFmtId="0" fontId="56" fillId="0" borderId="0" xfId="8" applyFont="1" applyAlignment="1">
      <alignment horizontal="center" vertical="center"/>
    </xf>
    <xf numFmtId="0" fontId="56" fillId="0" borderId="0" xfId="8" applyFont="1" applyAlignment="1">
      <alignment vertical="center" wrapText="1"/>
    </xf>
    <xf numFmtId="49" fontId="56" fillId="0" borderId="0" xfId="8" applyNumberFormat="1" applyFont="1" applyAlignment="1">
      <alignment vertical="center" wrapText="1"/>
    </xf>
    <xf numFmtId="0" fontId="56" fillId="0" borderId="0" xfId="8" applyFont="1" applyAlignment="1">
      <alignment horizontal="center" vertical="center" wrapText="1"/>
    </xf>
    <xf numFmtId="167" fontId="56" fillId="0" borderId="0" xfId="8" applyNumberFormat="1" applyFont="1" applyAlignment="1">
      <alignment vertical="center"/>
    </xf>
    <xf numFmtId="4" fontId="56" fillId="0" borderId="0" xfId="8" applyNumberFormat="1" applyFont="1" applyAlignment="1">
      <alignment vertical="center"/>
    </xf>
    <xf numFmtId="0" fontId="56" fillId="0" borderId="52" xfId="8" applyFont="1" applyBorder="1" applyAlignment="1">
      <alignment vertical="center"/>
    </xf>
    <xf numFmtId="0" fontId="56" fillId="0" borderId="0" xfId="8" applyFont="1" applyAlignment="1">
      <alignment vertical="center"/>
    </xf>
    <xf numFmtId="166" fontId="56" fillId="0" borderId="0" xfId="8" applyNumberFormat="1" applyFont="1" applyAlignment="1">
      <alignment vertical="center"/>
    </xf>
    <xf numFmtId="166" fontId="56" fillId="0" borderId="53" xfId="8" applyNumberFormat="1" applyFont="1" applyBorder="1" applyAlignment="1">
      <alignment vertical="center"/>
    </xf>
    <xf numFmtId="0" fontId="57" fillId="0" borderId="0" xfId="8" applyFont="1"/>
    <xf numFmtId="49" fontId="60" fillId="0" borderId="0" xfId="8" applyNumberFormat="1" applyFont="1" applyAlignment="1">
      <alignment vertical="center" wrapText="1"/>
    </xf>
    <xf numFmtId="0" fontId="59" fillId="0" borderId="0" xfId="8" applyFont="1" applyAlignment="1">
      <alignment horizontal="center" vertical="center" wrapText="1"/>
    </xf>
    <xf numFmtId="167" fontId="60" fillId="0" borderId="0" xfId="8" applyNumberFormat="1" applyFont="1" applyAlignment="1">
      <alignment vertical="center"/>
    </xf>
    <xf numFmtId="0" fontId="62" fillId="0" borderId="37" xfId="8" applyFont="1" applyBorder="1" applyAlignment="1">
      <alignment vertical="center"/>
    </xf>
    <xf numFmtId="0" fontId="62" fillId="0" borderId="54" xfId="8" applyFont="1" applyBorder="1" applyAlignment="1">
      <alignment horizontal="center" vertical="center"/>
    </xf>
    <xf numFmtId="0" fontId="62" fillId="0" borderId="54" xfId="8" applyFont="1" applyBorder="1" applyAlignment="1">
      <alignment vertical="center" wrapText="1"/>
    </xf>
    <xf numFmtId="0" fontId="62" fillId="0" borderId="54" xfId="8" applyFont="1" applyBorder="1" applyAlignment="1">
      <alignment horizontal="center" vertical="center" wrapText="1"/>
    </xf>
    <xf numFmtId="0" fontId="62" fillId="0" borderId="52" xfId="8" applyFont="1" applyBorder="1" applyAlignment="1">
      <alignment vertical="center"/>
    </xf>
    <xf numFmtId="0" fontId="62" fillId="0" borderId="0" xfId="8" applyFont="1" applyAlignment="1">
      <alignment vertical="center"/>
    </xf>
    <xf numFmtId="166" fontId="62" fillId="0" borderId="0" xfId="8" applyNumberFormat="1" applyFont="1" applyAlignment="1">
      <alignment vertical="center"/>
    </xf>
    <xf numFmtId="166" fontId="62" fillId="0" borderId="53" xfId="8" applyNumberFormat="1" applyFont="1" applyBorder="1" applyAlignment="1">
      <alignment vertical="center"/>
    </xf>
    <xf numFmtId="0" fontId="63" fillId="0" borderId="0" xfId="8" applyFont="1"/>
    <xf numFmtId="0" fontId="59" fillId="0" borderId="0" xfId="8" applyFont="1" applyAlignment="1">
      <alignment vertical="center" wrapText="1"/>
    </xf>
    <xf numFmtId="167" fontId="59" fillId="0" borderId="0" xfId="8" applyNumberFormat="1" applyFont="1" applyAlignment="1">
      <alignment vertical="center"/>
    </xf>
    <xf numFmtId="166" fontId="56" fillId="0" borderId="55" xfId="8" applyNumberFormat="1" applyFont="1" applyBorder="1" applyAlignment="1">
      <alignment vertical="center"/>
    </xf>
    <xf numFmtId="0" fontId="56" fillId="0" borderId="0" xfId="8" applyFont="1" applyBorder="1" applyAlignment="1">
      <alignment vertical="center"/>
    </xf>
    <xf numFmtId="166" fontId="56" fillId="0" borderId="0" xfId="8" applyNumberFormat="1" applyFont="1" applyBorder="1" applyAlignment="1">
      <alignment vertical="center"/>
    </xf>
    <xf numFmtId="0" fontId="1" fillId="0" borderId="0" xfId="9"/>
    <xf numFmtId="0" fontId="1" fillId="6" borderId="0" xfId="9" applyFill="1"/>
    <xf numFmtId="0" fontId="1" fillId="6" borderId="22" xfId="9" applyFill="1" applyBorder="1"/>
    <xf numFmtId="0" fontId="1" fillId="6" borderId="23" xfId="9" applyFill="1" applyBorder="1"/>
    <xf numFmtId="0" fontId="1" fillId="6" borderId="24" xfId="9" applyFill="1" applyBorder="1"/>
    <xf numFmtId="0" fontId="39" fillId="6" borderId="0" xfId="9" applyFont="1" applyFill="1" applyAlignment="1">
      <alignment horizontal="left" vertical="center"/>
    </xf>
    <xf numFmtId="0" fontId="2" fillId="6" borderId="0" xfId="9" applyFont="1" applyFill="1" applyAlignment="1">
      <alignment horizontal="left" vertical="center"/>
    </xf>
    <xf numFmtId="0" fontId="2" fillId="6" borderId="0" xfId="9" applyFont="1" applyFill="1" applyAlignment="1">
      <alignment horizontal="left" vertical="center" wrapText="1"/>
    </xf>
    <xf numFmtId="0" fontId="1" fillId="6" borderId="24" xfId="9" applyFill="1" applyBorder="1" applyAlignment="1">
      <alignment vertical="center"/>
    </xf>
    <xf numFmtId="0" fontId="41" fillId="6" borderId="0" xfId="9" applyFont="1" applyFill="1" applyAlignment="1">
      <alignment horizontal="left" vertical="center" wrapText="1"/>
    </xf>
    <xf numFmtId="0" fontId="42" fillId="6" borderId="0" xfId="9" applyFont="1" applyFill="1" applyAlignment="1">
      <alignment horizontal="left" vertical="center"/>
    </xf>
    <xf numFmtId="0" fontId="38" fillId="6" borderId="0" xfId="9" applyFont="1" applyFill="1" applyAlignment="1">
      <alignment vertical="center"/>
    </xf>
    <xf numFmtId="164" fontId="42" fillId="6" borderId="0" xfId="9" applyNumberFormat="1" applyFont="1" applyFill="1" applyAlignment="1">
      <alignment horizontal="left" vertical="center"/>
    </xf>
    <xf numFmtId="0" fontId="2" fillId="6" borderId="0" xfId="9" applyFont="1" applyFill="1" applyAlignment="1">
      <alignment horizontal="left" vertical="top"/>
    </xf>
    <xf numFmtId="0" fontId="1" fillId="6" borderId="0" xfId="9" applyFill="1" applyAlignment="1">
      <alignment vertical="top"/>
    </xf>
    <xf numFmtId="0" fontId="38" fillId="6" borderId="0" xfId="9" applyFont="1" applyFill="1" applyAlignment="1">
      <alignment vertical="top"/>
    </xf>
    <xf numFmtId="49" fontId="38" fillId="6" borderId="0" xfId="9" applyNumberFormat="1" applyFont="1" applyFill="1" applyAlignment="1">
      <alignment vertical="center" wrapText="1"/>
    </xf>
    <xf numFmtId="0" fontId="1" fillId="6" borderId="25" xfId="9" applyFill="1" applyBorder="1" applyAlignment="1">
      <alignment vertical="center"/>
    </xf>
    <xf numFmtId="0" fontId="43" fillId="6" borderId="0" xfId="9" applyFont="1" applyFill="1" applyAlignment="1">
      <alignment horizontal="left" vertical="center"/>
    </xf>
    <xf numFmtId="4" fontId="1" fillId="6" borderId="0" xfId="9" applyNumberFormat="1" applyFill="1"/>
    <xf numFmtId="4" fontId="28" fillId="6" borderId="0" xfId="9" applyNumberFormat="1" applyFont="1" applyFill="1" applyAlignment="1">
      <alignment vertical="center"/>
    </xf>
    <xf numFmtId="4" fontId="1" fillId="6" borderId="25" xfId="9" applyNumberFormat="1" applyFill="1" applyBorder="1" applyAlignment="1">
      <alignment vertical="center"/>
    </xf>
    <xf numFmtId="4" fontId="2" fillId="6" borderId="0" xfId="9" applyNumberFormat="1" applyFont="1" applyFill="1" applyAlignment="1">
      <alignment horizontal="right" vertical="center"/>
    </xf>
    <xf numFmtId="165" fontId="2" fillId="6" borderId="0" xfId="9" applyNumberFormat="1" applyFont="1" applyFill="1" applyAlignment="1">
      <alignment horizontal="right" vertical="center"/>
    </xf>
    <xf numFmtId="4" fontId="2" fillId="6" borderId="0" xfId="9" applyNumberFormat="1" applyFont="1" applyFill="1" applyAlignment="1">
      <alignment vertical="center"/>
    </xf>
    <xf numFmtId="0" fontId="1" fillId="8" borderId="0" xfId="9" applyFill="1" applyAlignment="1">
      <alignment vertical="center"/>
    </xf>
    <xf numFmtId="0" fontId="44" fillId="5" borderId="26" xfId="9" applyFont="1" applyFill="1" applyBorder="1" applyAlignment="1">
      <alignment horizontal="left" vertical="center"/>
    </xf>
    <xf numFmtId="0" fontId="1" fillId="5" borderId="27" xfId="9" applyFill="1" applyBorder="1" applyAlignment="1">
      <alignment vertical="center"/>
    </xf>
    <xf numFmtId="4" fontId="1" fillId="5" borderId="27" xfId="9" applyNumberFormat="1" applyFill="1" applyBorder="1" applyAlignment="1">
      <alignment vertical="center"/>
    </xf>
    <xf numFmtId="0" fontId="44" fillId="5" borderId="27" xfId="9" applyFont="1" applyFill="1" applyBorder="1" applyAlignment="1">
      <alignment horizontal="right" vertical="center"/>
    </xf>
    <xf numFmtId="0" fontId="44" fillId="5" borderId="27" xfId="9" applyFont="1" applyFill="1" applyBorder="1" applyAlignment="1">
      <alignment horizontal="center" vertical="center"/>
    </xf>
    <xf numFmtId="4" fontId="44" fillId="5" borderId="27" xfId="9" applyNumberFormat="1" applyFont="1" applyFill="1" applyBorder="1" applyAlignment="1">
      <alignment vertical="center"/>
    </xf>
    <xf numFmtId="0" fontId="1" fillId="5" borderId="28" xfId="9" applyFill="1" applyBorder="1" applyAlignment="1">
      <alignment vertical="center"/>
    </xf>
    <xf numFmtId="0" fontId="1" fillId="6" borderId="29" xfId="9" applyFill="1" applyBorder="1" applyAlignment="1">
      <alignment vertical="center"/>
    </xf>
    <xf numFmtId="0" fontId="1" fillId="6" borderId="31" xfId="9" applyFill="1" applyBorder="1" applyAlignment="1">
      <alignment vertical="center"/>
    </xf>
    <xf numFmtId="0" fontId="2" fillId="6" borderId="31" xfId="9" applyFont="1" applyFill="1" applyBorder="1" applyAlignment="1">
      <alignment horizontal="center" vertical="center"/>
    </xf>
    <xf numFmtId="0" fontId="1" fillId="6" borderId="32" xfId="9" applyFill="1" applyBorder="1" applyAlignment="1">
      <alignment vertical="center"/>
    </xf>
    <xf numFmtId="0" fontId="1" fillId="6" borderId="33" xfId="9" applyFill="1" applyBorder="1" applyAlignment="1">
      <alignment vertical="center"/>
    </xf>
    <xf numFmtId="0" fontId="13" fillId="6" borderId="0" xfId="9" applyFont="1" applyFill="1" applyAlignment="1">
      <alignment horizontal="center" vertical="center"/>
    </xf>
    <xf numFmtId="0" fontId="13" fillId="0" borderId="0" xfId="9" applyFont="1" applyAlignment="1">
      <alignment horizontal="center" vertical="center"/>
    </xf>
    <xf numFmtId="0" fontId="1" fillId="0" borderId="34" xfId="9" applyBorder="1" applyAlignment="1">
      <alignment vertical="center"/>
    </xf>
    <xf numFmtId="0" fontId="1" fillId="0" borderId="35" xfId="9" applyBorder="1" applyAlignment="1">
      <alignment vertical="center"/>
    </xf>
    <xf numFmtId="0" fontId="1" fillId="0" borderId="36" xfId="9" applyBorder="1" applyAlignment="1">
      <alignment vertical="center"/>
    </xf>
    <xf numFmtId="0" fontId="1" fillId="0" borderId="24" xfId="9" applyBorder="1" applyAlignment="1">
      <alignment vertical="center"/>
    </xf>
    <xf numFmtId="0" fontId="1" fillId="0" borderId="37" xfId="9" applyBorder="1" applyAlignment="1">
      <alignment vertical="center"/>
    </xf>
    <xf numFmtId="0" fontId="39" fillId="0" borderId="0" xfId="9" applyFont="1" applyAlignment="1">
      <alignment horizontal="left" vertical="center"/>
    </xf>
    <xf numFmtId="0" fontId="1" fillId="0" borderId="38" xfId="9" applyBorder="1" applyAlignment="1">
      <alignment vertical="center"/>
    </xf>
    <xf numFmtId="0" fontId="45" fillId="0" borderId="0" xfId="9" applyFont="1" applyAlignment="1">
      <alignment horizontal="left" vertical="center"/>
    </xf>
    <xf numFmtId="0" fontId="1" fillId="0" borderId="37" xfId="9" applyBorder="1"/>
    <xf numFmtId="0" fontId="1" fillId="0" borderId="38" xfId="9" applyBorder="1"/>
    <xf numFmtId="0" fontId="40" fillId="0" borderId="0" xfId="9" applyFont="1" applyAlignment="1">
      <alignment horizontal="left" vertical="center" wrapText="1"/>
    </xf>
    <xf numFmtId="164" fontId="42" fillId="0" borderId="0" xfId="9" applyNumberFormat="1" applyFont="1" applyAlignment="1">
      <alignment horizontal="left" vertical="center"/>
    </xf>
    <xf numFmtId="0" fontId="42" fillId="0" borderId="0" xfId="9" applyFont="1" applyAlignment="1">
      <alignment horizontal="left" vertical="center" wrapText="1"/>
    </xf>
    <xf numFmtId="0" fontId="1" fillId="0" borderId="37" xfId="9" applyBorder="1" applyAlignment="1">
      <alignment horizontal="center" vertical="center" wrapText="1"/>
    </xf>
    <xf numFmtId="0" fontId="26" fillId="0" borderId="0" xfId="9" applyFont="1" applyAlignment="1">
      <alignment horizontal="center" vertical="center" wrapText="1"/>
    </xf>
    <xf numFmtId="0" fontId="28" fillId="0" borderId="0" xfId="9" applyFont="1" applyAlignment="1">
      <alignment horizontal="left" vertical="center"/>
    </xf>
    <xf numFmtId="4" fontId="28" fillId="0" borderId="0" xfId="9" applyNumberFormat="1" applyFont="1" applyAlignment="1">
      <alignment horizontal="right" vertical="center"/>
    </xf>
    <xf numFmtId="0" fontId="47" fillId="0" borderId="0" xfId="9" applyFont="1" applyAlignment="1">
      <alignment vertical="center"/>
    </xf>
    <xf numFmtId="166" fontId="48" fillId="0" borderId="0" xfId="9" applyNumberFormat="1" applyFont="1"/>
    <xf numFmtId="0" fontId="7" fillId="0" borderId="37" xfId="9" applyFont="1" applyBorder="1"/>
    <xf numFmtId="0" fontId="7" fillId="0" borderId="0" xfId="9" applyFont="1" applyAlignment="1">
      <alignment horizontal="center"/>
    </xf>
    <xf numFmtId="0" fontId="7" fillId="0" borderId="30" xfId="9" applyFont="1" applyBorder="1" applyAlignment="1">
      <alignment horizontal="left" vertical="center"/>
    </xf>
    <xf numFmtId="167" fontId="7" fillId="0" borderId="30" xfId="9" applyNumberFormat="1" applyFont="1" applyBorder="1" applyAlignment="1">
      <alignment horizontal="left" vertical="center"/>
    </xf>
    <xf numFmtId="4" fontId="7" fillId="0" borderId="30" xfId="9" applyNumberFormat="1" applyFont="1" applyBorder="1" applyAlignment="1">
      <alignment horizontal="left" vertical="center"/>
    </xf>
    <xf numFmtId="4" fontId="7" fillId="0" borderId="30" xfId="9" applyNumberFormat="1" applyFont="1" applyBorder="1" applyAlignment="1">
      <alignment horizontal="right" vertical="center"/>
    </xf>
    <xf numFmtId="0" fontId="7" fillId="0" borderId="43" xfId="9" applyFont="1" applyBorder="1" applyAlignment="1">
      <alignment horizontal="left" vertical="center"/>
    </xf>
    <xf numFmtId="0" fontId="49" fillId="0" borderId="0" xfId="9" applyFont="1"/>
    <xf numFmtId="166" fontId="49" fillId="0" borderId="0" xfId="9" applyNumberFormat="1" applyFont="1"/>
    <xf numFmtId="0" fontId="35" fillId="0" borderId="37" xfId="9" applyFont="1" applyBorder="1"/>
    <xf numFmtId="0" fontId="35" fillId="0" borderId="0" xfId="9" applyFont="1" applyAlignment="1">
      <alignment horizontal="center"/>
    </xf>
    <xf numFmtId="0" fontId="35" fillId="0" borderId="44" xfId="9" applyFont="1" applyBorder="1" applyAlignment="1">
      <alignment horizontal="left" vertical="center"/>
    </xf>
    <xf numFmtId="0" fontId="35" fillId="0" borderId="44" xfId="9" applyFont="1" applyBorder="1" applyAlignment="1">
      <alignment vertical="center" wrapText="1"/>
    </xf>
    <xf numFmtId="0" fontId="35" fillId="0" borderId="44" xfId="9" applyFont="1" applyBorder="1"/>
    <xf numFmtId="0" fontId="35" fillId="0" borderId="44" xfId="9" applyFont="1" applyBorder="1" applyAlignment="1">
      <alignment horizontal="center" wrapText="1"/>
    </xf>
    <xf numFmtId="167" fontId="35" fillId="0" borderId="44" xfId="9" applyNumberFormat="1" applyFont="1" applyBorder="1"/>
    <xf numFmtId="4" fontId="35" fillId="0" borderId="44" xfId="9" applyNumberFormat="1" applyFont="1" applyBorder="1"/>
    <xf numFmtId="4" fontId="35" fillId="0" borderId="44" xfId="9" applyNumberFormat="1" applyFont="1" applyBorder="1" applyAlignment="1">
      <alignment horizontal="right" vertical="center"/>
    </xf>
    <xf numFmtId="0" fontId="35" fillId="0" borderId="45" xfId="9" applyFont="1" applyBorder="1"/>
    <xf numFmtId="0" fontId="35" fillId="0" borderId="0" xfId="9" applyFont="1"/>
    <xf numFmtId="0" fontId="1" fillId="0" borderId="46" xfId="9" applyBorder="1" applyAlignment="1">
      <alignment vertical="center"/>
    </xf>
    <xf numFmtId="0" fontId="1" fillId="0" borderId="47" xfId="9" applyBorder="1" applyAlignment="1">
      <alignment vertical="center"/>
    </xf>
    <xf numFmtId="0" fontId="1" fillId="0" borderId="47" xfId="9" applyBorder="1" applyAlignment="1">
      <alignment horizontal="left" vertical="center"/>
    </xf>
    <xf numFmtId="0" fontId="1" fillId="0" borderId="47" xfId="9" applyBorder="1" applyAlignment="1">
      <alignment horizontal="right" vertical="center"/>
    </xf>
    <xf numFmtId="0" fontId="1" fillId="0" borderId="48" xfId="9" applyBorder="1" applyAlignment="1">
      <alignment vertical="center"/>
    </xf>
    <xf numFmtId="0" fontId="2" fillId="0" borderId="0" xfId="9" applyFont="1" applyAlignment="1">
      <alignment horizontal="left" vertical="center" wrapText="1"/>
    </xf>
    <xf numFmtId="0" fontId="51" fillId="0" borderId="0" xfId="9" applyFont="1"/>
    <xf numFmtId="0" fontId="4" fillId="0" borderId="0" xfId="9" applyFont="1" applyAlignment="1">
      <alignment horizontal="left" vertical="center" wrapText="1"/>
    </xf>
    <xf numFmtId="0" fontId="26" fillId="0" borderId="39" xfId="9" applyFont="1" applyBorder="1" applyAlignment="1">
      <alignment horizontal="center" vertical="center" wrapText="1"/>
    </xf>
    <xf numFmtId="0" fontId="26" fillId="0" borderId="40" xfId="9" applyFont="1" applyBorder="1" applyAlignment="1">
      <alignment horizontal="center" vertical="center" wrapText="1"/>
    </xf>
    <xf numFmtId="0" fontId="26" fillId="0" borderId="41" xfId="9" applyFont="1" applyBorder="1" applyAlignment="1">
      <alignment horizontal="center" vertical="center" wrapText="1"/>
    </xf>
    <xf numFmtId="4" fontId="28" fillId="0" borderId="0" xfId="9" applyNumberFormat="1" applyFont="1"/>
    <xf numFmtId="0" fontId="47" fillId="0" borderId="50" xfId="9" applyFont="1" applyBorder="1" applyAlignment="1">
      <alignment vertical="center"/>
    </xf>
    <xf numFmtId="0" fontId="47" fillId="0" borderId="25" xfId="9" applyFont="1" applyBorder="1" applyAlignment="1">
      <alignment vertical="center"/>
    </xf>
    <xf numFmtId="166" fontId="48" fillId="0" borderId="25" xfId="9" applyNumberFormat="1" applyFont="1" applyBorder="1"/>
    <xf numFmtId="166" fontId="48" fillId="0" borderId="51" xfId="9" applyNumberFormat="1" applyFont="1" applyBorder="1"/>
    <xf numFmtId="0" fontId="49" fillId="0" borderId="0" xfId="9" applyFont="1" applyAlignment="1">
      <alignment horizontal="center"/>
    </xf>
    <xf numFmtId="0" fontId="7" fillId="0" borderId="0" xfId="9" applyFont="1" applyAlignment="1">
      <alignment wrapText="1"/>
    </xf>
    <xf numFmtId="0" fontId="7" fillId="0" borderId="0" xfId="9" applyFont="1" applyAlignment="1">
      <alignment horizontal="center" wrapText="1"/>
    </xf>
    <xf numFmtId="167" fontId="7" fillId="0" borderId="0" xfId="9" applyNumberFormat="1" applyFont="1"/>
    <xf numFmtId="4" fontId="7" fillId="0" borderId="0" xfId="9" applyNumberFormat="1" applyFont="1"/>
    <xf numFmtId="0" fontId="7" fillId="0" borderId="38" xfId="9" applyFont="1" applyBorder="1"/>
    <xf numFmtId="0" fontId="7" fillId="0" borderId="52" xfId="9" applyFont="1" applyBorder="1"/>
    <xf numFmtId="166" fontId="49" fillId="0" borderId="53" xfId="9" applyNumberFormat="1" applyFont="1" applyBorder="1"/>
    <xf numFmtId="0" fontId="35" fillId="0" borderId="0" xfId="9" applyFont="1" applyAlignment="1">
      <alignment wrapText="1"/>
    </xf>
    <xf numFmtId="0" fontId="35" fillId="0" borderId="0" xfId="9" applyFont="1" applyAlignment="1">
      <alignment horizontal="center" wrapText="1"/>
    </xf>
    <xf numFmtId="167" fontId="35" fillId="0" borderId="0" xfId="9" applyNumberFormat="1" applyFont="1"/>
    <xf numFmtId="4" fontId="35" fillId="0" borderId="0" xfId="9" applyNumberFormat="1" applyFont="1"/>
    <xf numFmtId="0" fontId="35" fillId="0" borderId="52" xfId="9" applyFont="1" applyBorder="1"/>
    <xf numFmtId="0" fontId="25" fillId="0" borderId="37" xfId="9" applyFont="1" applyBorder="1" applyAlignment="1">
      <alignment vertical="center"/>
    </xf>
    <xf numFmtId="0" fontId="25" fillId="0" borderId="54" xfId="9" applyFont="1" applyBorder="1" applyAlignment="1">
      <alignment horizontal="center" vertical="center"/>
    </xf>
    <xf numFmtId="0" fontId="25" fillId="0" borderId="54" xfId="9" applyFont="1" applyBorder="1" applyAlignment="1">
      <alignment vertical="center" wrapText="1"/>
    </xf>
    <xf numFmtId="0" fontId="25" fillId="0" borderId="54" xfId="9" applyFont="1" applyBorder="1" applyAlignment="1">
      <alignment horizontal="center" vertical="center" wrapText="1"/>
    </xf>
    <xf numFmtId="0" fontId="26" fillId="0" borderId="52" xfId="9" applyFont="1" applyBorder="1" applyAlignment="1">
      <alignment vertical="center"/>
    </xf>
    <xf numFmtId="0" fontId="26" fillId="0" borderId="0" xfId="9" applyFont="1" applyAlignment="1">
      <alignment vertical="center"/>
    </xf>
    <xf numFmtId="166" fontId="26" fillId="0" borderId="0" xfId="9" applyNumberFormat="1" applyFont="1" applyAlignment="1">
      <alignment vertical="center"/>
    </xf>
    <xf numFmtId="166" fontId="26" fillId="0" borderId="53" xfId="9" applyNumberFormat="1" applyFont="1" applyBorder="1" applyAlignment="1">
      <alignment vertical="center"/>
    </xf>
    <xf numFmtId="0" fontId="53" fillId="0" borderId="0" xfId="9" applyFont="1" applyAlignment="1">
      <alignment vertical="center"/>
    </xf>
    <xf numFmtId="0" fontId="1" fillId="0" borderId="52" xfId="9" applyBorder="1" applyAlignment="1">
      <alignment vertical="center"/>
    </xf>
    <xf numFmtId="0" fontId="1" fillId="0" borderId="53" xfId="9" applyBorder="1" applyAlignment="1">
      <alignment vertical="center"/>
    </xf>
    <xf numFmtId="0" fontId="1" fillId="0" borderId="0" xfId="9" applyAlignment="1">
      <alignment horizontal="left" vertical="center"/>
    </xf>
    <xf numFmtId="0" fontId="56" fillId="0" borderId="37" xfId="9" applyFont="1" applyBorder="1" applyAlignment="1">
      <alignment vertical="center"/>
    </xf>
    <xf numFmtId="0" fontId="56" fillId="0" borderId="0" xfId="9" applyFont="1" applyAlignment="1">
      <alignment horizontal="center" vertical="center"/>
    </xf>
    <xf numFmtId="0" fontId="56" fillId="0" borderId="0" xfId="9" applyFont="1" applyAlignment="1">
      <alignment vertical="center" wrapText="1"/>
    </xf>
    <xf numFmtId="49" fontId="56" fillId="0" borderId="0" xfId="9" applyNumberFormat="1" applyFont="1" applyAlignment="1">
      <alignment vertical="center" wrapText="1"/>
    </xf>
    <xf numFmtId="0" fontId="56" fillId="0" borderId="0" xfId="9" applyFont="1" applyAlignment="1">
      <alignment horizontal="center" vertical="center" wrapText="1"/>
    </xf>
    <xf numFmtId="167" fontId="56" fillId="0" borderId="0" xfId="9" applyNumberFormat="1" applyFont="1" applyAlignment="1">
      <alignment vertical="center"/>
    </xf>
    <xf numFmtId="4" fontId="56" fillId="0" borderId="0" xfId="9" applyNumberFormat="1" applyFont="1" applyAlignment="1">
      <alignment vertical="center"/>
    </xf>
    <xf numFmtId="0" fontId="56" fillId="0" borderId="52" xfId="9" applyFont="1" applyBorder="1" applyAlignment="1">
      <alignment vertical="center"/>
    </xf>
    <xf numFmtId="0" fontId="56" fillId="0" borderId="0" xfId="9" applyFont="1" applyAlignment="1">
      <alignment vertical="center"/>
    </xf>
    <xf numFmtId="166" fontId="56" fillId="0" borderId="0" xfId="9" applyNumberFormat="1" applyFont="1" applyAlignment="1">
      <alignment vertical="center"/>
    </xf>
    <xf numFmtId="166" fontId="56" fillId="0" borderId="53" xfId="9" applyNumberFormat="1" applyFont="1" applyBorder="1" applyAlignment="1">
      <alignment vertical="center"/>
    </xf>
    <xf numFmtId="0" fontId="57" fillId="0" borderId="0" xfId="9" applyFont="1"/>
    <xf numFmtId="49" fontId="60" fillId="0" borderId="0" xfId="9" applyNumberFormat="1" applyFont="1" applyAlignment="1">
      <alignment vertical="center" wrapText="1"/>
    </xf>
    <xf numFmtId="0" fontId="59" fillId="0" borderId="0" xfId="9" applyFont="1" applyAlignment="1">
      <alignment horizontal="center" vertical="center" wrapText="1"/>
    </xf>
    <xf numFmtId="167" fontId="60" fillId="0" borderId="0" xfId="9" applyNumberFormat="1" applyFont="1" applyAlignment="1">
      <alignment vertical="center"/>
    </xf>
    <xf numFmtId="49" fontId="58" fillId="0" borderId="0" xfId="9" applyNumberFormat="1" applyFont="1" applyAlignment="1">
      <alignment vertical="center" wrapText="1"/>
    </xf>
    <xf numFmtId="167" fontId="59" fillId="0" borderId="0" xfId="9" applyNumberFormat="1" applyFont="1" applyAlignment="1">
      <alignment vertical="center"/>
    </xf>
    <xf numFmtId="0" fontId="25" fillId="0" borderId="0" xfId="9" applyFont="1" applyAlignment="1">
      <alignment horizontal="center" vertical="center"/>
    </xf>
    <xf numFmtId="0" fontId="61" fillId="0" borderId="0" xfId="9" applyFont="1" applyAlignment="1">
      <alignment vertical="center"/>
    </xf>
    <xf numFmtId="0" fontId="25" fillId="0" borderId="0" xfId="9" applyFont="1" applyAlignment="1">
      <alignment vertical="center" wrapText="1"/>
    </xf>
    <xf numFmtId="49" fontId="61" fillId="0" borderId="0" xfId="9" applyNumberFormat="1" applyFont="1" applyAlignment="1">
      <alignment vertical="center" wrapText="1"/>
    </xf>
    <xf numFmtId="0" fontId="25" fillId="0" borderId="0" xfId="9" applyFont="1" applyAlignment="1">
      <alignment horizontal="center" vertical="center" wrapText="1"/>
    </xf>
    <xf numFmtId="167" fontId="25" fillId="0" borderId="0" xfId="9" applyNumberFormat="1" applyFont="1" applyAlignment="1">
      <alignment vertical="center"/>
    </xf>
    <xf numFmtId="4" fontId="25" fillId="0" borderId="0" xfId="9" applyNumberFormat="1" applyFont="1" applyAlignment="1">
      <alignment vertical="center"/>
    </xf>
    <xf numFmtId="0" fontId="25" fillId="0" borderId="38" xfId="9" applyFont="1" applyBorder="1" applyAlignment="1">
      <alignment vertical="center"/>
    </xf>
    <xf numFmtId="0" fontId="53" fillId="0" borderId="0" xfId="9" applyFont="1"/>
    <xf numFmtId="0" fontId="62" fillId="0" borderId="37" xfId="9" applyFont="1" applyBorder="1" applyAlignment="1">
      <alignment vertical="center"/>
    </xf>
    <xf numFmtId="0" fontId="62" fillId="0" borderId="54" xfId="9" applyFont="1" applyBorder="1" applyAlignment="1">
      <alignment horizontal="center" vertical="center"/>
    </xf>
    <xf numFmtId="0" fontId="62" fillId="0" borderId="54" xfId="9" applyFont="1" applyBorder="1" applyAlignment="1">
      <alignment vertical="center" wrapText="1"/>
    </xf>
    <xf numFmtId="0" fontId="62" fillId="0" borderId="54" xfId="9" applyFont="1" applyBorder="1" applyAlignment="1">
      <alignment horizontal="center" vertical="center" wrapText="1"/>
    </xf>
    <xf numFmtId="0" fontId="62" fillId="0" borderId="52" xfId="9" applyFont="1" applyBorder="1" applyAlignment="1">
      <alignment vertical="center"/>
    </xf>
    <xf numFmtId="0" fontId="62" fillId="0" borderId="0" xfId="9" applyFont="1" applyAlignment="1">
      <alignment vertical="center"/>
    </xf>
    <xf numFmtId="166" fontId="62" fillId="0" borderId="0" xfId="9" applyNumberFormat="1" applyFont="1" applyAlignment="1">
      <alignment vertical="center"/>
    </xf>
    <xf numFmtId="166" fontId="62" fillId="0" borderId="53" xfId="9" applyNumberFormat="1" applyFont="1" applyBorder="1" applyAlignment="1">
      <alignment vertical="center"/>
    </xf>
    <xf numFmtId="0" fontId="63" fillId="0" borderId="0" xfId="9" applyFont="1"/>
    <xf numFmtId="0" fontId="59" fillId="0" borderId="0" xfId="9" applyFont="1" applyAlignment="1">
      <alignment vertical="center" wrapText="1"/>
    </xf>
    <xf numFmtId="166" fontId="56" fillId="0" borderId="55" xfId="9" applyNumberFormat="1" applyFont="1" applyBorder="1" applyAlignment="1">
      <alignment vertical="center"/>
    </xf>
    <xf numFmtId="0" fontId="56" fillId="0" borderId="0" xfId="9" applyFont="1" applyBorder="1" applyAlignment="1">
      <alignment vertical="center"/>
    </xf>
    <xf numFmtId="166" fontId="56" fillId="0" borderId="0" xfId="9" applyNumberFormat="1" applyFont="1" applyBorder="1" applyAlignment="1">
      <alignment vertical="center"/>
    </xf>
    <xf numFmtId="0" fontId="1" fillId="0" borderId="0" xfId="10"/>
    <xf numFmtId="0" fontId="1" fillId="6" borderId="0" xfId="10" applyFill="1"/>
    <xf numFmtId="0" fontId="1" fillId="6" borderId="22" xfId="10" applyFill="1" applyBorder="1"/>
    <xf numFmtId="0" fontId="1" fillId="6" borderId="23" xfId="10" applyFill="1" applyBorder="1"/>
    <xf numFmtId="0" fontId="1" fillId="6" borderId="24" xfId="10" applyFill="1" applyBorder="1"/>
    <xf numFmtId="0" fontId="39" fillId="6" borderId="0" xfId="10" applyFont="1" applyFill="1" applyAlignment="1">
      <alignment horizontal="left" vertical="center"/>
    </xf>
    <xf numFmtId="0" fontId="2" fillId="6" borderId="0" xfId="10" applyFont="1" applyFill="1" applyAlignment="1">
      <alignment horizontal="left" vertical="center"/>
    </xf>
    <xf numFmtId="0" fontId="2" fillId="6" borderId="0" xfId="10" applyFont="1" applyFill="1" applyAlignment="1">
      <alignment horizontal="left" vertical="center" wrapText="1"/>
    </xf>
    <xf numFmtId="0" fontId="1" fillId="6" borderId="24" xfId="10" applyFill="1" applyBorder="1" applyAlignment="1">
      <alignment vertical="center"/>
    </xf>
    <xf numFmtId="0" fontId="41" fillId="6" borderId="0" xfId="10" applyFont="1" applyFill="1" applyAlignment="1">
      <alignment horizontal="left" vertical="center" wrapText="1"/>
    </xf>
    <xf numFmtId="0" fontId="42" fillId="6" borderId="0" xfId="10" applyFont="1" applyFill="1" applyAlignment="1">
      <alignment horizontal="left" vertical="center"/>
    </xf>
    <xf numFmtId="0" fontId="38" fillId="6" borderId="0" xfId="10" applyFont="1" applyFill="1" applyAlignment="1">
      <alignment vertical="center"/>
    </xf>
    <xf numFmtId="164" fontId="42" fillId="6" borderId="0" xfId="10" applyNumberFormat="1" applyFont="1" applyFill="1" applyAlignment="1">
      <alignment horizontal="left" vertical="center"/>
    </xf>
    <xf numFmtId="0" fontId="2" fillId="6" borderId="0" xfId="10" applyFont="1" applyFill="1" applyAlignment="1">
      <alignment horizontal="left" vertical="top"/>
    </xf>
    <xf numFmtId="0" fontId="1" fillId="6" borderId="0" xfId="10" applyFill="1" applyAlignment="1">
      <alignment vertical="top"/>
    </xf>
    <xf numFmtId="0" fontId="38" fillId="6" borderId="0" xfId="10" applyFont="1" applyFill="1" applyAlignment="1">
      <alignment vertical="top"/>
    </xf>
    <xf numFmtId="49" fontId="38" fillId="6" borderId="0" xfId="10" applyNumberFormat="1" applyFont="1" applyFill="1" applyAlignment="1">
      <alignment vertical="center" wrapText="1"/>
    </xf>
    <xf numFmtId="0" fontId="1" fillId="6" borderId="25" xfId="10" applyFill="1" applyBorder="1" applyAlignment="1">
      <alignment vertical="center"/>
    </xf>
    <xf numFmtId="0" fontId="43" fillId="6" borderId="0" xfId="10" applyFont="1" applyFill="1" applyAlignment="1">
      <alignment horizontal="left" vertical="center"/>
    </xf>
    <xf numFmtId="4" fontId="1" fillId="6" borderId="0" xfId="10" applyNumberFormat="1" applyFill="1"/>
    <xf numFmtId="4" fontId="28" fillId="6" borderId="0" xfId="10" applyNumberFormat="1" applyFont="1" applyFill="1" applyAlignment="1">
      <alignment vertical="center"/>
    </xf>
    <xf numFmtId="4" fontId="1" fillId="6" borderId="25" xfId="10" applyNumberFormat="1" applyFill="1" applyBorder="1" applyAlignment="1">
      <alignment vertical="center"/>
    </xf>
    <xf numFmtId="4" fontId="2" fillId="6" borderId="0" xfId="10" applyNumberFormat="1" applyFont="1" applyFill="1" applyAlignment="1">
      <alignment horizontal="right" vertical="center"/>
    </xf>
    <xf numFmtId="165" fontId="2" fillId="6" borderId="0" xfId="10" applyNumberFormat="1" applyFont="1" applyFill="1" applyAlignment="1">
      <alignment horizontal="right" vertical="center"/>
    </xf>
    <xf numFmtId="4" fontId="2" fillId="6" borderId="0" xfId="10" applyNumberFormat="1" applyFont="1" applyFill="1" applyAlignment="1">
      <alignment vertical="center"/>
    </xf>
    <xf numFmtId="0" fontId="1" fillId="8" borderId="0" xfId="10" applyFill="1" applyAlignment="1">
      <alignment vertical="center"/>
    </xf>
    <xf numFmtId="0" fontId="44" fillId="5" borderId="26" xfId="10" applyFont="1" applyFill="1" applyBorder="1" applyAlignment="1">
      <alignment horizontal="left" vertical="center"/>
    </xf>
    <xf numFmtId="0" fontId="1" fillId="5" borderId="27" xfId="10" applyFill="1" applyBorder="1" applyAlignment="1">
      <alignment vertical="center"/>
    </xf>
    <xf numFmtId="4" fontId="1" fillId="5" borderId="27" xfId="10" applyNumberFormat="1" applyFill="1" applyBorder="1" applyAlignment="1">
      <alignment vertical="center"/>
    </xf>
    <xf numFmtId="0" fontId="44" fillId="5" borderId="27" xfId="10" applyFont="1" applyFill="1" applyBorder="1" applyAlignment="1">
      <alignment horizontal="right" vertical="center"/>
    </xf>
    <xf numFmtId="0" fontId="44" fillId="5" borderId="27" xfId="10" applyFont="1" applyFill="1" applyBorder="1" applyAlignment="1">
      <alignment horizontal="center" vertical="center"/>
    </xf>
    <xf numFmtId="4" fontId="44" fillId="5" borderId="27" xfId="10" applyNumberFormat="1" applyFont="1" applyFill="1" applyBorder="1" applyAlignment="1">
      <alignment vertical="center"/>
    </xf>
    <xf numFmtId="0" fontId="1" fillId="5" borderId="28" xfId="10" applyFill="1" applyBorder="1" applyAlignment="1">
      <alignment vertical="center"/>
    </xf>
    <xf numFmtId="0" fontId="1" fillId="6" borderId="29" xfId="10" applyFill="1" applyBorder="1" applyAlignment="1">
      <alignment vertical="center"/>
    </xf>
    <xf numFmtId="0" fontId="1" fillId="6" borderId="31" xfId="10" applyFill="1" applyBorder="1" applyAlignment="1">
      <alignment vertical="center"/>
    </xf>
    <xf numFmtId="0" fontId="2" fillId="6" borderId="31" xfId="10" applyFont="1" applyFill="1" applyBorder="1" applyAlignment="1">
      <alignment horizontal="center" vertical="center"/>
    </xf>
    <xf numFmtId="0" fontId="1" fillId="6" borderId="32" xfId="10" applyFill="1" applyBorder="1" applyAlignment="1">
      <alignment vertical="center"/>
    </xf>
    <xf numFmtId="0" fontId="1" fillId="6" borderId="33" xfId="10" applyFill="1" applyBorder="1" applyAlignment="1">
      <alignment vertical="center"/>
    </xf>
    <xf numFmtId="0" fontId="13" fillId="6" borderId="0" xfId="10" applyFont="1" applyFill="1" applyAlignment="1">
      <alignment horizontal="center" vertical="center"/>
    </xf>
    <xf numFmtId="0" fontId="13" fillId="0" borderId="0" xfId="10" applyFont="1" applyAlignment="1">
      <alignment horizontal="center" vertical="center"/>
    </xf>
    <xf numFmtId="0" fontId="1" fillId="0" borderId="34" xfId="10" applyBorder="1" applyAlignment="1">
      <alignment vertical="center"/>
    </xf>
    <xf numFmtId="0" fontId="1" fillId="0" borderId="35" xfId="10" applyBorder="1" applyAlignment="1">
      <alignment vertical="center"/>
    </xf>
    <xf numFmtId="0" fontId="1" fillId="0" borderId="36" xfId="10" applyBorder="1" applyAlignment="1">
      <alignment vertical="center"/>
    </xf>
    <xf numFmtId="0" fontId="1" fillId="0" borderId="24" xfId="10" applyBorder="1" applyAlignment="1">
      <alignment vertical="center"/>
    </xf>
    <xf numFmtId="0" fontId="1" fillId="0" borderId="37" xfId="10" applyBorder="1" applyAlignment="1">
      <alignment vertical="center"/>
    </xf>
    <xf numFmtId="0" fontId="39" fillId="0" borderId="0" xfId="10" applyFont="1" applyAlignment="1">
      <alignment horizontal="left" vertical="center"/>
    </xf>
    <xf numFmtId="0" fontId="1" fillId="0" borderId="38" xfId="10" applyBorder="1" applyAlignment="1">
      <alignment vertical="center"/>
    </xf>
    <xf numFmtId="0" fontId="45" fillId="0" borderId="0" xfId="10" applyFont="1" applyAlignment="1">
      <alignment horizontal="left" vertical="center"/>
    </xf>
    <xf numFmtId="0" fontId="1" fillId="0" borderId="37" xfId="10" applyBorder="1"/>
    <xf numFmtId="0" fontId="1" fillId="0" borderId="38" xfId="10" applyBorder="1"/>
    <xf numFmtId="0" fontId="40" fillId="0" borderId="0" xfId="10" applyFont="1" applyAlignment="1">
      <alignment horizontal="left" vertical="center" wrapText="1"/>
    </xf>
    <xf numFmtId="164" fontId="42" fillId="0" borderId="0" xfId="10" applyNumberFormat="1" applyFont="1" applyAlignment="1">
      <alignment horizontal="left" vertical="center"/>
    </xf>
    <xf numFmtId="0" fontId="42" fillId="0" borderId="0" xfId="10" applyFont="1" applyAlignment="1">
      <alignment horizontal="left" vertical="center" wrapText="1"/>
    </xf>
    <xf numFmtId="0" fontId="1" fillId="0" borderId="37" xfId="10" applyBorder="1" applyAlignment="1">
      <alignment horizontal="center" vertical="center" wrapText="1"/>
    </xf>
    <xf numFmtId="0" fontId="26" fillId="0" borderId="0" xfId="10" applyFont="1" applyAlignment="1">
      <alignment horizontal="center" vertical="center" wrapText="1"/>
    </xf>
    <xf numFmtId="0" fontId="28" fillId="0" borderId="0" xfId="10" applyFont="1" applyAlignment="1">
      <alignment horizontal="left" vertical="center"/>
    </xf>
    <xf numFmtId="4" fontId="28" fillId="0" borderId="0" xfId="10" applyNumberFormat="1" applyFont="1" applyAlignment="1">
      <alignment horizontal="right" vertical="center"/>
    </xf>
    <xf numFmtId="0" fontId="47" fillId="0" borderId="0" xfId="10" applyFont="1" applyAlignment="1">
      <alignment vertical="center"/>
    </xf>
    <xf numFmtId="166" fontId="48" fillId="0" borderId="0" xfId="10" applyNumberFormat="1" applyFont="1"/>
    <xf numFmtId="0" fontId="7" fillId="0" borderId="37" xfId="10" applyFont="1" applyBorder="1"/>
    <xf numFmtId="0" fontId="7" fillId="0" borderId="0" xfId="10" applyFont="1" applyAlignment="1">
      <alignment horizontal="center"/>
    </xf>
    <xf numFmtId="0" fontId="7" fillId="0" borderId="30" xfId="10" applyFont="1" applyBorder="1" applyAlignment="1">
      <alignment horizontal="left" vertical="center"/>
    </xf>
    <xf numFmtId="167" fontId="7" fillId="0" borderId="30" xfId="10" applyNumberFormat="1" applyFont="1" applyBorder="1" applyAlignment="1">
      <alignment horizontal="left" vertical="center"/>
    </xf>
    <xf numFmtId="4" fontId="7" fillId="0" borderId="30" xfId="10" applyNumberFormat="1" applyFont="1" applyBorder="1" applyAlignment="1">
      <alignment horizontal="left" vertical="center"/>
    </xf>
    <xf numFmtId="4" fontId="7" fillId="0" borderId="30" xfId="10" applyNumberFormat="1" applyFont="1" applyBorder="1" applyAlignment="1">
      <alignment horizontal="right" vertical="center"/>
    </xf>
    <xf numFmtId="0" fontId="7" fillId="0" borderId="43" xfId="10" applyFont="1" applyBorder="1" applyAlignment="1">
      <alignment horizontal="left" vertical="center"/>
    </xf>
    <xf numFmtId="0" fontId="49" fillId="0" borderId="0" xfId="10" applyFont="1"/>
    <xf numFmtId="166" fontId="49" fillId="0" borderId="0" xfId="10" applyNumberFormat="1" applyFont="1"/>
    <xf numFmtId="0" fontId="35" fillId="0" borderId="37" xfId="10" applyFont="1" applyBorder="1"/>
    <xf numFmtId="0" fontId="35" fillId="0" borderId="0" xfId="10" applyFont="1" applyAlignment="1">
      <alignment horizontal="center"/>
    </xf>
    <xf numFmtId="0" fontId="35" fillId="0" borderId="44" xfId="10" applyFont="1" applyBorder="1" applyAlignment="1">
      <alignment horizontal="left" vertical="center"/>
    </xf>
    <xf numFmtId="0" fontId="35" fillId="0" borderId="44" xfId="10" applyFont="1" applyBorder="1" applyAlignment="1">
      <alignment vertical="center" wrapText="1"/>
    </xf>
    <xf numFmtId="0" fontId="35" fillId="0" borderId="44" xfId="10" applyFont="1" applyBorder="1"/>
    <xf numFmtId="0" fontId="35" fillId="0" borderId="44" xfId="10" applyFont="1" applyBorder="1" applyAlignment="1">
      <alignment horizontal="center" wrapText="1"/>
    </xf>
    <xf numFmtId="167" fontId="35" fillId="0" borderId="44" xfId="10" applyNumberFormat="1" applyFont="1" applyBorder="1"/>
    <xf numFmtId="4" fontId="35" fillId="0" borderId="44" xfId="10" applyNumberFormat="1" applyFont="1" applyBorder="1"/>
    <xf numFmtId="4" fontId="35" fillId="0" borderId="44" xfId="10" applyNumberFormat="1" applyFont="1" applyBorder="1" applyAlignment="1">
      <alignment horizontal="right" vertical="center"/>
    </xf>
    <xf numFmtId="0" fontId="35" fillId="0" borderId="45" xfId="10" applyFont="1" applyBorder="1"/>
    <xf numFmtId="0" fontId="35" fillId="0" borderId="0" xfId="10" applyFont="1"/>
    <xf numFmtId="0" fontId="1" fillId="0" borderId="46" xfId="10" applyBorder="1" applyAlignment="1">
      <alignment vertical="center"/>
    </xf>
    <xf numFmtId="0" fontId="1" fillId="0" borderId="47" xfId="10" applyBorder="1" applyAlignment="1">
      <alignment vertical="center"/>
    </xf>
    <xf numFmtId="0" fontId="1" fillId="0" borderId="47" xfId="10" applyBorder="1" applyAlignment="1">
      <alignment horizontal="left" vertical="center"/>
    </xf>
    <xf numFmtId="0" fontId="1" fillId="0" borderId="47" xfId="10" applyBorder="1" applyAlignment="1">
      <alignment horizontal="right" vertical="center"/>
    </xf>
    <xf numFmtId="0" fontId="1" fillId="0" borderId="48" xfId="10" applyBorder="1" applyAlignment="1">
      <alignment vertical="center"/>
    </xf>
    <xf numFmtId="0" fontId="2" fillId="0" borderId="0" xfId="10" applyFont="1" applyAlignment="1">
      <alignment horizontal="left" vertical="center" wrapText="1"/>
    </xf>
    <xf numFmtId="0" fontId="51" fillId="0" borderId="0" xfId="10" applyFont="1"/>
    <xf numFmtId="0" fontId="4" fillId="0" borderId="0" xfId="10" applyFont="1" applyAlignment="1">
      <alignment horizontal="left" vertical="center" wrapText="1"/>
    </xf>
    <xf numFmtId="0" fontId="26" fillId="0" borderId="39" xfId="10" applyFont="1" applyBorder="1" applyAlignment="1">
      <alignment horizontal="center" vertical="center" wrapText="1"/>
    </xf>
    <xf numFmtId="0" fontId="26" fillId="0" borderId="40" xfId="10" applyFont="1" applyBorder="1" applyAlignment="1">
      <alignment horizontal="center" vertical="center" wrapText="1"/>
    </xf>
    <xf numFmtId="0" fontId="26" fillId="0" borderId="41" xfId="10" applyFont="1" applyBorder="1" applyAlignment="1">
      <alignment horizontal="center" vertical="center" wrapText="1"/>
    </xf>
    <xf numFmtId="4" fontId="28" fillId="0" borderId="0" xfId="10" applyNumberFormat="1" applyFont="1"/>
    <xf numFmtId="0" fontId="47" fillId="0" borderId="50" xfId="10" applyFont="1" applyBorder="1" applyAlignment="1">
      <alignment vertical="center"/>
    </xf>
    <xf numFmtId="0" fontId="47" fillId="0" borderId="25" xfId="10" applyFont="1" applyBorder="1" applyAlignment="1">
      <alignment vertical="center"/>
    </xf>
    <xf numFmtId="166" fontId="48" fillId="0" borderId="25" xfId="10" applyNumberFormat="1" applyFont="1" applyBorder="1"/>
    <xf numFmtId="166" fontId="48" fillId="0" borderId="51" xfId="10" applyNumberFormat="1" applyFont="1" applyBorder="1"/>
    <xf numFmtId="0" fontId="49" fillId="0" borderId="0" xfId="10" applyFont="1" applyAlignment="1">
      <alignment horizontal="center"/>
    </xf>
    <xf numFmtId="0" fontId="7" fillId="0" borderId="0" xfId="10" applyFont="1" applyAlignment="1">
      <alignment wrapText="1"/>
    </xf>
    <xf numFmtId="0" fontId="7" fillId="0" borderId="0" xfId="10" applyFont="1" applyAlignment="1">
      <alignment horizontal="center" wrapText="1"/>
    </xf>
    <xf numFmtId="167" fontId="7" fillId="0" borderId="0" xfId="10" applyNumberFormat="1" applyFont="1"/>
    <xf numFmtId="4" fontId="7" fillId="0" borderId="0" xfId="10" applyNumberFormat="1" applyFont="1"/>
    <xf numFmtId="0" fontId="7" fillId="0" borderId="38" xfId="10" applyFont="1" applyBorder="1"/>
    <xf numFmtId="0" fontId="7" fillId="0" borderId="52" xfId="10" applyFont="1" applyBorder="1"/>
    <xf numFmtId="166" fontId="49" fillId="0" borderId="53" xfId="10" applyNumberFormat="1" applyFont="1" applyBorder="1"/>
    <xf numFmtId="0" fontId="35" fillId="0" borderId="0" xfId="10" applyFont="1" applyAlignment="1">
      <alignment wrapText="1"/>
    </xf>
    <xf numFmtId="0" fontId="35" fillId="0" borderId="0" xfId="10" applyFont="1" applyAlignment="1">
      <alignment horizontal="center" wrapText="1"/>
    </xf>
    <xf numFmtId="167" fontId="35" fillId="0" borderId="0" xfId="10" applyNumberFormat="1" applyFont="1"/>
    <xf numFmtId="4" fontId="35" fillId="0" borderId="0" xfId="10" applyNumberFormat="1" applyFont="1"/>
    <xf numFmtId="0" fontId="35" fillId="0" borderId="52" xfId="10" applyFont="1" applyBorder="1"/>
    <xf numFmtId="0" fontId="25" fillId="0" borderId="37" xfId="10" applyFont="1" applyBorder="1" applyAlignment="1">
      <alignment vertical="center"/>
    </xf>
    <xf numFmtId="0" fontId="25" fillId="0" borderId="54" xfId="10" applyFont="1" applyBorder="1" applyAlignment="1">
      <alignment horizontal="center" vertical="center"/>
    </xf>
    <xf numFmtId="0" fontId="25" fillId="0" borderId="54" xfId="10" applyFont="1" applyBorder="1" applyAlignment="1">
      <alignment vertical="center" wrapText="1"/>
    </xf>
    <xf numFmtId="0" fontId="25" fillId="0" borderId="54" xfId="10" applyFont="1" applyBorder="1" applyAlignment="1">
      <alignment horizontal="center" vertical="center" wrapText="1"/>
    </xf>
    <xf numFmtId="0" fontId="26" fillId="0" borderId="52" xfId="10" applyFont="1" applyBorder="1" applyAlignment="1">
      <alignment vertical="center"/>
    </xf>
    <xf numFmtId="0" fontId="26" fillId="0" borderId="0" xfId="10" applyFont="1" applyAlignment="1">
      <alignment vertical="center"/>
    </xf>
    <xf numFmtId="166" fontId="26" fillId="0" borderId="0" xfId="10" applyNumberFormat="1" applyFont="1" applyAlignment="1">
      <alignment vertical="center"/>
    </xf>
    <xf numFmtId="166" fontId="26" fillId="0" borderId="53" xfId="10" applyNumberFormat="1" applyFont="1" applyBorder="1" applyAlignment="1">
      <alignment vertical="center"/>
    </xf>
    <xf numFmtId="0" fontId="53" fillId="0" borderId="0" xfId="10" applyFont="1" applyAlignment="1">
      <alignment vertical="center"/>
    </xf>
    <xf numFmtId="0" fontId="1" fillId="0" borderId="52" xfId="10" applyBorder="1" applyAlignment="1">
      <alignment vertical="center"/>
    </xf>
    <xf numFmtId="0" fontId="1" fillId="0" borderId="53" xfId="10" applyBorder="1" applyAlignment="1">
      <alignment vertical="center"/>
    </xf>
    <xf numFmtId="0" fontId="1" fillId="0" borderId="0" xfId="10" applyAlignment="1">
      <alignment horizontal="left" vertical="center"/>
    </xf>
    <xf numFmtId="0" fontId="25" fillId="0" borderId="0" xfId="10" applyFont="1" applyAlignment="1">
      <alignment horizontal="center" vertical="center"/>
    </xf>
    <xf numFmtId="0" fontId="61" fillId="0" borderId="0" xfId="10" applyFont="1" applyAlignment="1">
      <alignment vertical="center"/>
    </xf>
    <xf numFmtId="0" fontId="25" fillId="0" borderId="0" xfId="10" applyFont="1" applyAlignment="1">
      <alignment vertical="center" wrapText="1"/>
    </xf>
    <xf numFmtId="49" fontId="61" fillId="0" borderId="0" xfId="10" applyNumberFormat="1" applyFont="1" applyAlignment="1">
      <alignment vertical="center" wrapText="1"/>
    </xf>
    <xf numFmtId="0" fontId="25" fillId="0" borderId="0" xfId="10" applyFont="1" applyAlignment="1">
      <alignment horizontal="center" vertical="center" wrapText="1"/>
    </xf>
    <xf numFmtId="167" fontId="25" fillId="0" borderId="0" xfId="10" applyNumberFormat="1" applyFont="1" applyAlignment="1">
      <alignment vertical="center"/>
    </xf>
    <xf numFmtId="4" fontId="25" fillId="0" borderId="0" xfId="10" applyNumberFormat="1" applyFont="1" applyAlignment="1">
      <alignment vertical="center"/>
    </xf>
    <xf numFmtId="0" fontId="25" fillId="0" borderId="38" xfId="10" applyFont="1" applyBorder="1" applyAlignment="1">
      <alignment vertical="center"/>
    </xf>
    <xf numFmtId="0" fontId="53" fillId="0" borderId="0" xfId="10" applyFont="1"/>
    <xf numFmtId="0" fontId="56" fillId="0" borderId="37" xfId="10" applyFont="1" applyBorder="1" applyAlignment="1">
      <alignment vertical="center"/>
    </xf>
    <xf numFmtId="0" fontId="56" fillId="0" borderId="0" xfId="10" applyFont="1" applyAlignment="1">
      <alignment horizontal="center" vertical="center"/>
    </xf>
    <xf numFmtId="0" fontId="56" fillId="0" borderId="0" xfId="10" applyFont="1" applyAlignment="1">
      <alignment vertical="center" wrapText="1"/>
    </xf>
    <xf numFmtId="49" fontId="58" fillId="0" borderId="0" xfId="10" applyNumberFormat="1" applyFont="1" applyAlignment="1">
      <alignment vertical="center" wrapText="1"/>
    </xf>
    <xf numFmtId="0" fontId="59" fillId="0" borderId="0" xfId="10" applyFont="1" applyAlignment="1">
      <alignment horizontal="center" vertical="center" wrapText="1"/>
    </xf>
    <xf numFmtId="167" fontId="59" fillId="0" borderId="0" xfId="10" applyNumberFormat="1" applyFont="1" applyAlignment="1">
      <alignment vertical="center"/>
    </xf>
    <xf numFmtId="4" fontId="56" fillId="0" borderId="0" xfId="10" applyNumberFormat="1" applyFont="1" applyAlignment="1">
      <alignment vertical="center"/>
    </xf>
    <xf numFmtId="0" fontId="56" fillId="0" borderId="52" xfId="10" applyFont="1" applyBorder="1" applyAlignment="1">
      <alignment vertical="center"/>
    </xf>
    <xf numFmtId="0" fontId="56" fillId="0" borderId="0" xfId="10" applyFont="1" applyAlignment="1">
      <alignment vertical="center"/>
    </xf>
    <xf numFmtId="166" fontId="56" fillId="0" borderId="0" xfId="10" applyNumberFormat="1" applyFont="1" applyAlignment="1">
      <alignment vertical="center"/>
    </xf>
    <xf numFmtId="166" fontId="56" fillId="0" borderId="53" xfId="10" applyNumberFormat="1" applyFont="1" applyBorder="1" applyAlignment="1">
      <alignment vertical="center"/>
    </xf>
    <xf numFmtId="0" fontId="57" fillId="0" borderId="0" xfId="10" applyFont="1"/>
    <xf numFmtId="49" fontId="56" fillId="0" borderId="0" xfId="10" applyNumberFormat="1" applyFont="1" applyAlignment="1">
      <alignment vertical="center" wrapText="1"/>
    </xf>
    <xf numFmtId="0" fontId="56" fillId="0" borderId="0" xfId="10" applyFont="1" applyAlignment="1">
      <alignment horizontal="center" vertical="center" wrapText="1"/>
    </xf>
    <xf numFmtId="167" fontId="56" fillId="0" borderId="0" xfId="10" applyNumberFormat="1" applyFont="1" applyAlignment="1">
      <alignment vertical="center"/>
    </xf>
    <xf numFmtId="49" fontId="60" fillId="0" borderId="0" xfId="10" applyNumberFormat="1" applyFont="1" applyAlignment="1">
      <alignment vertical="center" wrapText="1"/>
    </xf>
    <xf numFmtId="167" fontId="60" fillId="0" borderId="0" xfId="10" applyNumberFormat="1" applyFont="1" applyAlignment="1">
      <alignment vertical="center"/>
    </xf>
    <xf numFmtId="0" fontId="59" fillId="0" borderId="0" xfId="10" applyFont="1" applyAlignment="1">
      <alignment vertical="center" wrapText="1"/>
    </xf>
    <xf numFmtId="166" fontId="56" fillId="0" borderId="55" xfId="10" applyNumberFormat="1" applyFont="1" applyBorder="1" applyAlignment="1">
      <alignment vertical="center"/>
    </xf>
    <xf numFmtId="0" fontId="56" fillId="0" borderId="0" xfId="10" applyFont="1" applyBorder="1" applyAlignment="1">
      <alignment vertical="center"/>
    </xf>
    <xf numFmtId="166" fontId="56" fillId="0" borderId="0" xfId="10" applyNumberFormat="1" applyFont="1" applyBorder="1" applyAlignment="1">
      <alignment vertical="center"/>
    </xf>
    <xf numFmtId="0" fontId="1" fillId="0" borderId="0" xfId="11"/>
    <xf numFmtId="0" fontId="1" fillId="6" borderId="0" xfId="11" applyFill="1"/>
    <xf numFmtId="0" fontId="1" fillId="6" borderId="22" xfId="11" applyFill="1" applyBorder="1"/>
    <xf numFmtId="0" fontId="1" fillId="6" borderId="23" xfId="11" applyFill="1" applyBorder="1"/>
    <xf numFmtId="0" fontId="1" fillId="6" borderId="24" xfId="11" applyFill="1" applyBorder="1"/>
    <xf numFmtId="0" fontId="39" fillId="6" borderId="0" xfId="11" applyFont="1" applyFill="1" applyAlignment="1">
      <alignment horizontal="left" vertical="center"/>
    </xf>
    <xf numFmtId="0" fontId="2" fillId="6" borderId="0" xfId="11" applyFont="1" applyFill="1" applyAlignment="1">
      <alignment horizontal="left" vertical="center"/>
    </xf>
    <xf numFmtId="0" fontId="2" fillId="6" borderId="0" xfId="11" applyFont="1" applyFill="1" applyAlignment="1">
      <alignment horizontal="left" vertical="center" wrapText="1"/>
    </xf>
    <xf numFmtId="0" fontId="1" fillId="6" borderId="24" xfId="11" applyFill="1" applyBorder="1" applyAlignment="1">
      <alignment vertical="center"/>
    </xf>
    <xf numFmtId="0" fontId="41" fillId="6" borderId="0" xfId="11" applyFont="1" applyFill="1" applyAlignment="1">
      <alignment horizontal="left" vertical="center" wrapText="1"/>
    </xf>
    <xf numFmtId="0" fontId="42" fillId="6" borderId="0" xfId="11" applyFont="1" applyFill="1" applyAlignment="1">
      <alignment horizontal="left" vertical="center"/>
    </xf>
    <xf numFmtId="0" fontId="38" fillId="6" borderId="0" xfId="11" applyFont="1" applyFill="1" applyAlignment="1">
      <alignment vertical="center"/>
    </xf>
    <xf numFmtId="164" fontId="42" fillId="6" borderId="0" xfId="11" applyNumberFormat="1" applyFont="1" applyFill="1" applyAlignment="1">
      <alignment horizontal="left" vertical="center"/>
    </xf>
    <xf numFmtId="0" fontId="2" fillId="6" borderId="0" xfId="11" applyFont="1" applyFill="1" applyAlignment="1">
      <alignment horizontal="left" vertical="top"/>
    </xf>
    <xf numFmtId="0" fontId="1" fillId="6" borderId="0" xfId="11" applyFill="1" applyAlignment="1">
      <alignment vertical="top"/>
    </xf>
    <xf numFmtId="0" fontId="38" fillId="6" borderId="0" xfId="11" applyFont="1" applyFill="1" applyAlignment="1">
      <alignment vertical="top"/>
    </xf>
    <xf numFmtId="49" fontId="38" fillId="6" borderId="0" xfId="11" applyNumberFormat="1" applyFont="1" applyFill="1" applyAlignment="1">
      <alignment vertical="center" wrapText="1"/>
    </xf>
    <xf numFmtId="0" fontId="1" fillId="6" borderId="25" xfId="11" applyFill="1" applyBorder="1" applyAlignment="1">
      <alignment vertical="center"/>
    </xf>
    <xf numFmtId="0" fontId="43" fillId="6" borderId="0" xfId="11" applyFont="1" applyFill="1" applyAlignment="1">
      <alignment horizontal="left" vertical="center"/>
    </xf>
    <xf numFmtId="4" fontId="1" fillId="6" borderId="0" xfId="11" applyNumberFormat="1" applyFill="1"/>
    <xf numFmtId="4" fontId="28" fillId="6" borderId="0" xfId="11" applyNumberFormat="1" applyFont="1" applyFill="1" applyAlignment="1">
      <alignment vertical="center"/>
    </xf>
    <xf numFmtId="4" fontId="1" fillId="6" borderId="25" xfId="11" applyNumberFormat="1" applyFill="1" applyBorder="1" applyAlignment="1">
      <alignment vertical="center"/>
    </xf>
    <xf numFmtId="4" fontId="2" fillId="6" borderId="0" xfId="11" applyNumberFormat="1" applyFont="1" applyFill="1" applyAlignment="1">
      <alignment horizontal="right" vertical="center"/>
    </xf>
    <xf numFmtId="165" fontId="2" fillId="6" borderId="0" xfId="11" applyNumberFormat="1" applyFont="1" applyFill="1" applyAlignment="1">
      <alignment horizontal="right" vertical="center"/>
    </xf>
    <xf numFmtId="4" fontId="2" fillId="6" borderId="0" xfId="11" applyNumberFormat="1" applyFont="1" applyFill="1" applyAlignment="1">
      <alignment vertical="center"/>
    </xf>
    <xf numFmtId="0" fontId="1" fillId="8" borderId="0" xfId="11" applyFill="1" applyAlignment="1">
      <alignment vertical="center"/>
    </xf>
    <xf numFmtId="0" fontId="44" fillId="5" borderId="26" xfId="11" applyFont="1" applyFill="1" applyBorder="1" applyAlignment="1">
      <alignment horizontal="left" vertical="center"/>
    </xf>
    <xf numFmtId="0" fontId="1" fillId="5" borderId="27" xfId="11" applyFill="1" applyBorder="1" applyAlignment="1">
      <alignment vertical="center"/>
    </xf>
    <xf numFmtId="4" fontId="1" fillId="5" borderId="27" xfId="11" applyNumberFormat="1" applyFill="1" applyBorder="1" applyAlignment="1">
      <alignment vertical="center"/>
    </xf>
    <xf numFmtId="0" fontId="44" fillId="5" borderId="27" xfId="11" applyFont="1" applyFill="1" applyBorder="1" applyAlignment="1">
      <alignment horizontal="right" vertical="center"/>
    </xf>
    <xf numFmtId="0" fontId="44" fillId="5" borderId="27" xfId="11" applyFont="1" applyFill="1" applyBorder="1" applyAlignment="1">
      <alignment horizontal="center" vertical="center"/>
    </xf>
    <xf numFmtId="4" fontId="44" fillId="5" borderId="27" xfId="11" applyNumberFormat="1" applyFont="1" applyFill="1" applyBorder="1" applyAlignment="1">
      <alignment vertical="center"/>
    </xf>
    <xf numFmtId="0" fontId="1" fillId="5" borderId="28" xfId="11" applyFill="1" applyBorder="1" applyAlignment="1">
      <alignment vertical="center"/>
    </xf>
    <xf numFmtId="0" fontId="1" fillId="6" borderId="29" xfId="11" applyFill="1" applyBorder="1" applyAlignment="1">
      <alignment vertical="center"/>
    </xf>
    <xf numFmtId="0" fontId="1" fillId="6" borderId="31" xfId="11" applyFill="1" applyBorder="1" applyAlignment="1">
      <alignment vertical="center"/>
    </xf>
    <xf numFmtId="0" fontId="2" fillId="6" borderId="31" xfId="11" applyFont="1" applyFill="1" applyBorder="1" applyAlignment="1">
      <alignment horizontal="center" vertical="center"/>
    </xf>
    <xf numFmtId="0" fontId="1" fillId="6" borderId="32" xfId="11" applyFill="1" applyBorder="1" applyAlignment="1">
      <alignment vertical="center"/>
    </xf>
    <xf numFmtId="0" fontId="1" fillId="6" borderId="33" xfId="11" applyFill="1" applyBorder="1" applyAlignment="1">
      <alignment vertical="center"/>
    </xf>
    <xf numFmtId="0" fontId="13" fillId="6" borderId="0" xfId="11" applyFont="1" applyFill="1" applyAlignment="1">
      <alignment horizontal="center" vertical="center"/>
    </xf>
    <xf numFmtId="0" fontId="13" fillId="0" borderId="0" xfId="11" applyFont="1" applyAlignment="1">
      <alignment horizontal="center" vertical="center"/>
    </xf>
    <xf numFmtId="0" fontId="1" fillId="0" borderId="34" xfId="11" applyBorder="1" applyAlignment="1">
      <alignment vertical="center"/>
    </xf>
    <xf numFmtId="0" fontId="1" fillId="0" borderId="35" xfId="11" applyBorder="1" applyAlignment="1">
      <alignment vertical="center"/>
    </xf>
    <xf numFmtId="0" fontId="1" fillId="0" borderId="36" xfId="11" applyBorder="1" applyAlignment="1">
      <alignment vertical="center"/>
    </xf>
    <xf numFmtId="0" fontId="1" fillId="0" borderId="24" xfId="11" applyBorder="1" applyAlignment="1">
      <alignment vertical="center"/>
    </xf>
    <xf numFmtId="0" fontId="1" fillId="0" borderId="37" xfId="11" applyBorder="1" applyAlignment="1">
      <alignment vertical="center"/>
    </xf>
    <xf numFmtId="0" fontId="39" fillId="0" borderId="0" xfId="11" applyFont="1" applyAlignment="1">
      <alignment horizontal="left" vertical="center"/>
    </xf>
    <xf numFmtId="0" fontId="1" fillId="0" borderId="38" xfId="11" applyBorder="1" applyAlignment="1">
      <alignment vertical="center"/>
    </xf>
    <xf numFmtId="0" fontId="45" fillId="0" borderId="0" xfId="11" applyFont="1" applyAlignment="1">
      <alignment horizontal="left" vertical="center"/>
    </xf>
    <xf numFmtId="0" fontId="1" fillId="0" borderId="37" xfId="11" applyBorder="1"/>
    <xf numFmtId="0" fontId="1" fillId="0" borderId="38" xfId="11" applyBorder="1"/>
    <xf numFmtId="0" fontId="40" fillId="0" borderId="0" xfId="11" applyFont="1" applyAlignment="1">
      <alignment horizontal="left" vertical="center" wrapText="1"/>
    </xf>
    <xf numFmtId="164" fontId="42" fillId="0" borderId="0" xfId="11" applyNumberFormat="1" applyFont="1" applyAlignment="1">
      <alignment horizontal="left" vertical="center"/>
    </xf>
    <xf numFmtId="0" fontId="42" fillId="0" borderId="0" xfId="11" applyFont="1" applyAlignment="1">
      <alignment horizontal="left" vertical="center" wrapText="1"/>
    </xf>
    <xf numFmtId="0" fontId="1" fillId="0" borderId="37" xfId="11" applyBorder="1" applyAlignment="1">
      <alignment horizontal="center" vertical="center" wrapText="1"/>
    </xf>
    <xf numFmtId="0" fontId="26" fillId="0" borderId="0" xfId="11" applyFont="1" applyAlignment="1">
      <alignment horizontal="center" vertical="center" wrapText="1"/>
    </xf>
    <xf numFmtId="0" fontId="28" fillId="0" borderId="0" xfId="11" applyFont="1" applyAlignment="1">
      <alignment horizontal="left" vertical="center"/>
    </xf>
    <xf numFmtId="4" fontId="28" fillId="0" borderId="0" xfId="11" applyNumberFormat="1" applyFont="1" applyAlignment="1">
      <alignment horizontal="right" vertical="center"/>
    </xf>
    <xf numFmtId="0" fontId="47" fillId="0" borderId="0" xfId="11" applyFont="1" applyAlignment="1">
      <alignment vertical="center"/>
    </xf>
    <xf numFmtId="166" fontId="48" fillId="0" borderId="0" xfId="11" applyNumberFormat="1" applyFont="1"/>
    <xf numFmtId="0" fontId="7" fillId="0" borderId="37" xfId="11" applyFont="1" applyBorder="1"/>
    <xf numFmtId="0" fontId="7" fillId="0" borderId="0" xfId="11" applyFont="1" applyAlignment="1">
      <alignment horizontal="center"/>
    </xf>
    <xf numFmtId="0" fontId="7" fillId="0" borderId="30" xfId="11" applyFont="1" applyBorder="1" applyAlignment="1">
      <alignment horizontal="left" vertical="center"/>
    </xf>
    <xf numFmtId="167" fontId="7" fillId="0" borderId="30" xfId="11" applyNumberFormat="1" applyFont="1" applyBorder="1" applyAlignment="1">
      <alignment horizontal="left" vertical="center"/>
    </xf>
    <xf numFmtId="4" fontId="7" fillId="0" borderId="30" xfId="11" applyNumberFormat="1" applyFont="1" applyBorder="1" applyAlignment="1">
      <alignment horizontal="left" vertical="center"/>
    </xf>
    <xf numFmtId="4" fontId="7" fillId="0" borderId="30" xfId="11" applyNumberFormat="1" applyFont="1" applyBorder="1" applyAlignment="1">
      <alignment horizontal="right" vertical="center"/>
    </xf>
    <xf numFmtId="0" fontId="7" fillId="0" borderId="43" xfId="11" applyFont="1" applyBorder="1" applyAlignment="1">
      <alignment horizontal="left" vertical="center"/>
    </xf>
    <xf numFmtId="0" fontId="49" fillId="0" borderId="0" xfId="11" applyFont="1"/>
    <xf numFmtId="166" fontId="49" fillId="0" borderId="0" xfId="11" applyNumberFormat="1" applyFont="1"/>
    <xf numFmtId="0" fontId="35" fillId="0" borderId="37" xfId="11" applyFont="1" applyBorder="1"/>
    <xf numFmtId="0" fontId="35" fillId="0" borderId="0" xfId="11" applyFont="1" applyAlignment="1">
      <alignment horizontal="center"/>
    </xf>
    <xf numFmtId="0" fontId="35" fillId="0" borderId="44" xfId="11" applyFont="1" applyBorder="1" applyAlignment="1">
      <alignment horizontal="left" vertical="center"/>
    </xf>
    <xf numFmtId="0" fontId="35" fillId="0" borderId="44" xfId="11" applyFont="1" applyBorder="1" applyAlignment="1">
      <alignment vertical="center" wrapText="1"/>
    </xf>
    <xf numFmtId="0" fontId="35" fillId="0" borderId="44" xfId="11" applyFont="1" applyBorder="1"/>
    <xf numFmtId="0" fontId="35" fillId="0" borderId="44" xfId="11" applyFont="1" applyBorder="1" applyAlignment="1">
      <alignment horizontal="center" wrapText="1"/>
    </xf>
    <xf numFmtId="167" fontId="35" fillId="0" borderId="44" xfId="11" applyNumberFormat="1" applyFont="1" applyBorder="1"/>
    <xf numFmtId="4" fontId="35" fillId="0" borderId="44" xfId="11" applyNumberFormat="1" applyFont="1" applyBorder="1"/>
    <xf numFmtId="4" fontId="35" fillId="0" borderId="44" xfId="11" applyNumberFormat="1" applyFont="1" applyBorder="1" applyAlignment="1">
      <alignment horizontal="right" vertical="center"/>
    </xf>
    <xf numFmtId="0" fontId="35" fillId="0" borderId="45" xfId="11" applyFont="1" applyBorder="1"/>
    <xf numFmtId="0" fontId="35" fillId="0" borderId="0" xfId="11" applyFont="1"/>
    <xf numFmtId="0" fontId="1" fillId="0" borderId="46" xfId="11" applyBorder="1" applyAlignment="1">
      <alignment vertical="center"/>
    </xf>
    <xf numFmtId="0" fontId="1" fillId="0" borderId="47" xfId="11" applyBorder="1" applyAlignment="1">
      <alignment vertical="center"/>
    </xf>
    <xf numFmtId="0" fontId="1" fillId="0" borderId="47" xfId="11" applyBorder="1" applyAlignment="1">
      <alignment horizontal="left" vertical="center"/>
    </xf>
    <xf numFmtId="0" fontId="1" fillId="0" borderId="47" xfId="11" applyBorder="1" applyAlignment="1">
      <alignment horizontal="right" vertical="center"/>
    </xf>
    <xf numFmtId="0" fontId="1" fillId="0" borderId="48" xfId="11" applyBorder="1" applyAlignment="1">
      <alignment vertical="center"/>
    </xf>
    <xf numFmtId="0" fontId="2" fillId="0" borderId="0" xfId="11" applyFont="1" applyAlignment="1">
      <alignment horizontal="left" vertical="center" wrapText="1"/>
    </xf>
    <xf numFmtId="0" fontId="51" fillId="0" borderId="0" xfId="11" applyFont="1"/>
    <xf numFmtId="0" fontId="4" fillId="0" borderId="0" xfId="11" applyFont="1" applyAlignment="1">
      <alignment horizontal="left" vertical="center" wrapText="1"/>
    </xf>
    <xf numFmtId="0" fontId="26" fillId="0" borderId="39" xfId="11" applyFont="1" applyBorder="1" applyAlignment="1">
      <alignment horizontal="center" vertical="center" wrapText="1"/>
    </xf>
    <xf numFmtId="0" fontId="26" fillId="0" borderId="40" xfId="11" applyFont="1" applyBorder="1" applyAlignment="1">
      <alignment horizontal="center" vertical="center" wrapText="1"/>
    </xf>
    <xf numFmtId="0" fontId="26" fillId="0" borderId="41" xfId="11" applyFont="1" applyBorder="1" applyAlignment="1">
      <alignment horizontal="center" vertical="center" wrapText="1"/>
    </xf>
    <xf numFmtId="4" fontId="28" fillId="0" borderId="0" xfId="11" applyNumberFormat="1" applyFont="1"/>
    <xf numFmtId="0" fontId="47" fillId="0" borderId="50" xfId="11" applyFont="1" applyBorder="1" applyAlignment="1">
      <alignment vertical="center"/>
    </xf>
    <xf numFmtId="0" fontId="47" fillId="0" borderId="25" xfId="11" applyFont="1" applyBorder="1" applyAlignment="1">
      <alignment vertical="center"/>
    </xf>
    <xf numFmtId="166" fontId="48" fillId="0" borderId="25" xfId="11" applyNumberFormat="1" applyFont="1" applyBorder="1"/>
    <xf numFmtId="166" fontId="48" fillId="0" borderId="51" xfId="11" applyNumberFormat="1" applyFont="1" applyBorder="1"/>
    <xf numFmtId="0" fontId="49" fillId="0" borderId="0" xfId="11" applyFont="1" applyAlignment="1">
      <alignment horizontal="center"/>
    </xf>
    <xf numFmtId="0" fontId="7" fillId="0" borderId="0" xfId="11" applyFont="1" applyAlignment="1">
      <alignment wrapText="1"/>
    </xf>
    <xf numFmtId="0" fontId="7" fillId="0" borderId="0" xfId="11" applyFont="1" applyAlignment="1">
      <alignment horizontal="center" wrapText="1"/>
    </xf>
    <xf numFmtId="167" fontId="7" fillId="0" borderId="0" xfId="11" applyNumberFormat="1" applyFont="1"/>
    <xf numFmtId="4" fontId="7" fillId="0" borderId="0" xfId="11" applyNumberFormat="1" applyFont="1"/>
    <xf numFmtId="0" fontId="7" fillId="0" borderId="38" xfId="11" applyFont="1" applyBorder="1"/>
    <xf numFmtId="0" fontId="7" fillId="0" borderId="52" xfId="11" applyFont="1" applyBorder="1"/>
    <xf numFmtId="166" fontId="49" fillId="0" borderId="53" xfId="11" applyNumberFormat="1" applyFont="1" applyBorder="1"/>
    <xf numFmtId="0" fontId="35" fillId="0" borderId="0" xfId="11" applyFont="1" applyAlignment="1">
      <alignment wrapText="1"/>
    </xf>
    <xf numFmtId="0" fontId="35" fillId="0" borderId="0" xfId="11" applyFont="1" applyAlignment="1">
      <alignment horizontal="center" wrapText="1"/>
    </xf>
    <xf numFmtId="167" fontId="35" fillId="0" borderId="0" xfId="11" applyNumberFormat="1" applyFont="1"/>
    <xf numFmtId="4" fontId="35" fillId="0" borderId="0" xfId="11" applyNumberFormat="1" applyFont="1"/>
    <xf numFmtId="0" fontId="35" fillId="0" borderId="52" xfId="11" applyFont="1" applyBorder="1"/>
    <xf numFmtId="0" fontId="25" fillId="0" borderId="37" xfId="11" applyFont="1" applyBorder="1" applyAlignment="1">
      <alignment vertical="center"/>
    </xf>
    <xf numFmtId="0" fontId="25" fillId="0" borderId="54" xfId="11" applyFont="1" applyBorder="1" applyAlignment="1">
      <alignment horizontal="center" vertical="center"/>
    </xf>
    <xf numFmtId="0" fontId="25" fillId="0" borderId="54" xfId="11" applyFont="1" applyBorder="1" applyAlignment="1">
      <alignment vertical="center" wrapText="1"/>
    </xf>
    <xf numFmtId="0" fontId="25" fillId="0" borderId="54" xfId="11" applyFont="1" applyBorder="1" applyAlignment="1">
      <alignment horizontal="center" vertical="center" wrapText="1"/>
    </xf>
    <xf numFmtId="0" fontId="26" fillId="0" borderId="52" xfId="11" applyFont="1" applyBorder="1" applyAlignment="1">
      <alignment vertical="center"/>
    </xf>
    <xf numFmtId="0" fontId="26" fillId="0" borderId="0" xfId="11" applyFont="1" applyAlignment="1">
      <alignment vertical="center"/>
    </xf>
    <xf numFmtId="166" fontId="26" fillId="0" borderId="0" xfId="11" applyNumberFormat="1" applyFont="1" applyAlignment="1">
      <alignment vertical="center"/>
    </xf>
    <xf numFmtId="166" fontId="26" fillId="0" borderId="53" xfId="11" applyNumberFormat="1" applyFont="1" applyBorder="1" applyAlignment="1">
      <alignment vertical="center"/>
    </xf>
    <xf numFmtId="0" fontId="53" fillId="0" borderId="0" xfId="11" applyFont="1" applyAlignment="1">
      <alignment vertical="center"/>
    </xf>
    <xf numFmtId="0" fontId="56" fillId="0" borderId="37" xfId="11" applyFont="1" applyBorder="1" applyAlignment="1">
      <alignment vertical="center"/>
    </xf>
    <xf numFmtId="0" fontId="56" fillId="0" borderId="0" xfId="11" applyFont="1" applyAlignment="1">
      <alignment horizontal="center" vertical="center"/>
    </xf>
    <xf numFmtId="0" fontId="56" fillId="0" borderId="0" xfId="11" applyFont="1" applyAlignment="1">
      <alignment vertical="center" wrapText="1"/>
    </xf>
    <xf numFmtId="49" fontId="56" fillId="0" borderId="0" xfId="11" applyNumberFormat="1" applyFont="1" applyAlignment="1">
      <alignment vertical="center" wrapText="1"/>
    </xf>
    <xf numFmtId="0" fontId="56" fillId="0" borderId="0" xfId="11" applyFont="1" applyAlignment="1">
      <alignment horizontal="center" vertical="center" wrapText="1"/>
    </xf>
    <xf numFmtId="167" fontId="56" fillId="0" borderId="0" xfId="11" applyNumberFormat="1" applyFont="1" applyAlignment="1">
      <alignment vertical="center"/>
    </xf>
    <xf numFmtId="4" fontId="56" fillId="0" borderId="0" xfId="11" applyNumberFormat="1" applyFont="1" applyAlignment="1">
      <alignment vertical="center"/>
    </xf>
    <xf numFmtId="0" fontId="56" fillId="0" borderId="52" xfId="11" applyFont="1" applyBorder="1" applyAlignment="1">
      <alignment vertical="center"/>
    </xf>
    <xf numFmtId="0" fontId="56" fillId="0" borderId="0" xfId="11" applyFont="1" applyAlignment="1">
      <alignment vertical="center"/>
    </xf>
    <xf numFmtId="166" fontId="56" fillId="0" borderId="0" xfId="11" applyNumberFormat="1" applyFont="1" applyAlignment="1">
      <alignment vertical="center"/>
    </xf>
    <xf numFmtId="166" fontId="56" fillId="0" borderId="53" xfId="11" applyNumberFormat="1" applyFont="1" applyBorder="1" applyAlignment="1">
      <alignment vertical="center"/>
    </xf>
    <xf numFmtId="0" fontId="57" fillId="0" borderId="0" xfId="11" applyFont="1"/>
    <xf numFmtId="49" fontId="60" fillId="0" borderId="0" xfId="11" applyNumberFormat="1" applyFont="1" applyAlignment="1">
      <alignment vertical="center" wrapText="1"/>
    </xf>
    <xf numFmtId="0" fontId="59" fillId="0" borderId="0" xfId="11" applyFont="1" applyAlignment="1">
      <alignment horizontal="center" vertical="center" wrapText="1"/>
    </xf>
    <xf numFmtId="167" fontId="60" fillId="0" borderId="0" xfId="11" applyNumberFormat="1" applyFont="1" applyAlignment="1">
      <alignment vertical="center"/>
    </xf>
    <xf numFmtId="0" fontId="1" fillId="0" borderId="52" xfId="11" applyBorder="1" applyAlignment="1">
      <alignment vertical="center"/>
    </xf>
    <xf numFmtId="0" fontId="1" fillId="0" borderId="53" xfId="11" applyBorder="1" applyAlignment="1">
      <alignment vertical="center"/>
    </xf>
    <xf numFmtId="0" fontId="1" fillId="0" borderId="0" xfId="11" applyAlignment="1">
      <alignment horizontal="left" vertical="center"/>
    </xf>
    <xf numFmtId="49" fontId="58" fillId="0" borderId="0" xfId="11" applyNumberFormat="1" applyFont="1" applyAlignment="1">
      <alignment vertical="center" wrapText="1"/>
    </xf>
    <xf numFmtId="167" fontId="59" fillId="0" borderId="0" xfId="11" applyNumberFormat="1" applyFont="1" applyAlignment="1">
      <alignment vertical="center"/>
    </xf>
    <xf numFmtId="0" fontId="62" fillId="0" borderId="37" xfId="11" applyFont="1" applyBorder="1" applyAlignment="1">
      <alignment vertical="center"/>
    </xf>
    <xf numFmtId="0" fontId="62" fillId="0" borderId="54" xfId="11" applyFont="1" applyBorder="1" applyAlignment="1">
      <alignment horizontal="center" vertical="center"/>
    </xf>
    <xf numFmtId="0" fontId="62" fillId="0" borderId="54" xfId="11" applyFont="1" applyBorder="1" applyAlignment="1">
      <alignment vertical="center" wrapText="1"/>
    </xf>
    <xf numFmtId="0" fontId="62" fillId="0" borderId="54" xfId="11" applyFont="1" applyBorder="1" applyAlignment="1">
      <alignment horizontal="center" vertical="center" wrapText="1"/>
    </xf>
    <xf numFmtId="0" fontId="62" fillId="0" borderId="52" xfId="11" applyFont="1" applyBorder="1" applyAlignment="1">
      <alignment vertical="center"/>
    </xf>
    <xf numFmtId="0" fontId="62" fillId="0" borderId="0" xfId="11" applyFont="1" applyAlignment="1">
      <alignment vertical="center"/>
    </xf>
    <xf numFmtId="166" fontId="62" fillId="0" borderId="0" xfId="11" applyNumberFormat="1" applyFont="1" applyAlignment="1">
      <alignment vertical="center"/>
    </xf>
    <xf numFmtId="166" fontId="62" fillId="0" borderId="53" xfId="11" applyNumberFormat="1" applyFont="1" applyBorder="1" applyAlignment="1">
      <alignment vertical="center"/>
    </xf>
    <xf numFmtId="0" fontId="63" fillId="0" borderId="0" xfId="11" applyFont="1"/>
    <xf numFmtId="0" fontId="25" fillId="0" borderId="0" xfId="11" applyFont="1" applyAlignment="1">
      <alignment horizontal="center" vertical="center"/>
    </xf>
    <xf numFmtId="0" fontId="61" fillId="0" borderId="0" xfId="11" applyFont="1" applyAlignment="1">
      <alignment vertical="center"/>
    </xf>
    <xf numFmtId="0" fontId="25" fillId="0" borderId="0" xfId="11" applyFont="1" applyAlignment="1">
      <alignment vertical="center" wrapText="1"/>
    </xf>
    <xf numFmtId="49" fontId="61" fillId="0" borderId="0" xfId="11" applyNumberFormat="1" applyFont="1" applyAlignment="1">
      <alignment vertical="center" wrapText="1"/>
    </xf>
    <xf numFmtId="0" fontId="25" fillId="0" borderId="0" xfId="11" applyFont="1" applyAlignment="1">
      <alignment horizontal="center" vertical="center" wrapText="1"/>
    </xf>
    <xf numFmtId="167" fontId="25" fillId="0" borderId="0" xfId="11" applyNumberFormat="1" applyFont="1" applyAlignment="1">
      <alignment vertical="center"/>
    </xf>
    <xf numFmtId="4" fontId="25" fillId="0" borderId="0" xfId="11" applyNumberFormat="1" applyFont="1" applyAlignment="1">
      <alignment vertical="center"/>
    </xf>
    <xf numFmtId="0" fontId="25" fillId="0" borderId="38" xfId="11" applyFont="1" applyBorder="1" applyAlignment="1">
      <alignment vertical="center"/>
    </xf>
    <xf numFmtId="0" fontId="53" fillId="0" borderId="0" xfId="11" applyFont="1"/>
    <xf numFmtId="0" fontId="59" fillId="0" borderId="0" xfId="11" applyFont="1" applyAlignment="1">
      <alignment vertical="center" wrapText="1"/>
    </xf>
    <xf numFmtId="166" fontId="56" fillId="0" borderId="55" xfId="11" applyNumberFormat="1" applyFont="1" applyBorder="1" applyAlignment="1">
      <alignment vertical="center"/>
    </xf>
    <xf numFmtId="0" fontId="56" fillId="0" borderId="0" xfId="11" applyFont="1" applyBorder="1" applyAlignment="1">
      <alignment vertical="center"/>
    </xf>
    <xf numFmtId="166" fontId="56" fillId="0" borderId="0" xfId="11" applyNumberFormat="1" applyFont="1" applyBorder="1" applyAlignment="1">
      <alignment vertical="center"/>
    </xf>
    <xf numFmtId="0" fontId="1" fillId="0" borderId="0" xfId="12"/>
    <xf numFmtId="0" fontId="1" fillId="6" borderId="0" xfId="12" applyFill="1"/>
    <xf numFmtId="0" fontId="1" fillId="6" borderId="22" xfId="12" applyFill="1" applyBorder="1"/>
    <xf numFmtId="0" fontId="1" fillId="6" borderId="23" xfId="12" applyFill="1" applyBorder="1"/>
    <xf numFmtId="0" fontId="1" fillId="6" borderId="24" xfId="12" applyFill="1" applyBorder="1"/>
    <xf numFmtId="0" fontId="39" fillId="6" borderId="0" xfId="12" applyFont="1" applyFill="1" applyAlignment="1">
      <alignment horizontal="left" vertical="center"/>
    </xf>
    <xf numFmtId="0" fontId="2" fillId="6" borderId="0" xfId="12" applyFont="1" applyFill="1" applyAlignment="1">
      <alignment horizontal="left" vertical="center"/>
    </xf>
    <xf numFmtId="0" fontId="2" fillId="6" borderId="0" xfId="12" applyFont="1" applyFill="1" applyAlignment="1">
      <alignment horizontal="left" vertical="center" wrapText="1"/>
    </xf>
    <xf numFmtId="0" fontId="1" fillId="6" borderId="24" xfId="12" applyFill="1" applyBorder="1" applyAlignment="1">
      <alignment vertical="center"/>
    </xf>
    <xf numFmtId="0" fontId="41" fillId="6" borderId="0" xfId="12" applyFont="1" applyFill="1" applyAlignment="1">
      <alignment horizontal="left" vertical="center" wrapText="1"/>
    </xf>
    <xf numFmtId="0" fontId="42" fillId="6" borderId="0" xfId="12" applyFont="1" applyFill="1" applyAlignment="1">
      <alignment horizontal="left" vertical="center"/>
    </xf>
    <xf numFmtId="0" fontId="38" fillId="6" borderId="0" xfId="12" applyFont="1" applyFill="1" applyAlignment="1">
      <alignment vertical="center"/>
    </xf>
    <xf numFmtId="164" fontId="42" fillId="6" borderId="0" xfId="12" applyNumberFormat="1" applyFont="1" applyFill="1" applyAlignment="1">
      <alignment horizontal="left" vertical="center"/>
    </xf>
    <xf numFmtId="0" fontId="2" fillId="6" borderId="0" xfId="12" applyFont="1" applyFill="1" applyAlignment="1">
      <alignment horizontal="left" vertical="top"/>
    </xf>
    <xf numFmtId="0" fontId="1" fillId="6" borderId="0" xfId="12" applyFill="1" applyAlignment="1">
      <alignment vertical="top"/>
    </xf>
    <xf numFmtId="0" fontId="38" fillId="6" borderId="0" xfId="12" applyFont="1" applyFill="1" applyAlignment="1">
      <alignment vertical="top"/>
    </xf>
    <xf numFmtId="49" fontId="38" fillId="6" borderId="0" xfId="12" applyNumberFormat="1" applyFont="1" applyFill="1" applyAlignment="1">
      <alignment vertical="center" wrapText="1"/>
    </xf>
    <xf numFmtId="0" fontId="1" fillId="6" borderId="25" xfId="12" applyFill="1" applyBorder="1" applyAlignment="1">
      <alignment vertical="center"/>
    </xf>
    <xf numFmtId="0" fontId="43" fillId="6" borderId="0" xfId="12" applyFont="1" applyFill="1" applyAlignment="1">
      <alignment horizontal="left" vertical="center"/>
    </xf>
    <xf numFmtId="4" fontId="1" fillId="6" borderId="0" xfId="12" applyNumberFormat="1" applyFill="1"/>
    <xf numFmtId="4" fontId="28" fillId="6" borderId="0" xfId="12" applyNumberFormat="1" applyFont="1" applyFill="1" applyAlignment="1">
      <alignment vertical="center"/>
    </xf>
    <xf numFmtId="4" fontId="1" fillId="6" borderId="25" xfId="12" applyNumberFormat="1" applyFill="1" applyBorder="1" applyAlignment="1">
      <alignment vertical="center"/>
    </xf>
    <xf numFmtId="4" fontId="2" fillId="6" borderId="0" xfId="12" applyNumberFormat="1" applyFont="1" applyFill="1" applyAlignment="1">
      <alignment horizontal="right" vertical="center"/>
    </xf>
    <xf numFmtId="165" fontId="2" fillId="6" borderId="0" xfId="12" applyNumberFormat="1" applyFont="1" applyFill="1" applyAlignment="1">
      <alignment horizontal="right" vertical="center"/>
    </xf>
    <xf numFmtId="4" fontId="2" fillId="6" borderId="0" xfId="12" applyNumberFormat="1" applyFont="1" applyFill="1" applyAlignment="1">
      <alignment vertical="center"/>
    </xf>
    <xf numFmtId="0" fontId="1" fillId="8" borderId="0" xfId="12" applyFill="1" applyAlignment="1">
      <alignment vertical="center"/>
    </xf>
    <xf numFmtId="0" fontId="44" fillId="5" borderId="26" xfId="12" applyFont="1" applyFill="1" applyBorder="1" applyAlignment="1">
      <alignment horizontal="left" vertical="center"/>
    </xf>
    <xf numFmtId="0" fontId="1" fillId="5" borderId="27" xfId="12" applyFill="1" applyBorder="1" applyAlignment="1">
      <alignment vertical="center"/>
    </xf>
    <xf numFmtId="4" fontId="1" fillId="5" borderId="27" xfId="12" applyNumberFormat="1" applyFill="1" applyBorder="1" applyAlignment="1">
      <alignment vertical="center"/>
    </xf>
    <xf numFmtId="0" fontId="44" fillId="5" borderId="27" xfId="12" applyFont="1" applyFill="1" applyBorder="1" applyAlignment="1">
      <alignment horizontal="right" vertical="center"/>
    </xf>
    <xf numFmtId="0" fontId="44" fillId="5" borderId="27" xfId="12" applyFont="1" applyFill="1" applyBorder="1" applyAlignment="1">
      <alignment horizontal="center" vertical="center"/>
    </xf>
    <xf numFmtId="4" fontId="44" fillId="5" borderId="27" xfId="12" applyNumberFormat="1" applyFont="1" applyFill="1" applyBorder="1" applyAlignment="1">
      <alignment vertical="center"/>
    </xf>
    <xf numFmtId="0" fontId="1" fillId="5" borderId="28" xfId="12" applyFill="1" applyBorder="1" applyAlignment="1">
      <alignment vertical="center"/>
    </xf>
    <xf numFmtId="0" fontId="1" fillId="6" borderId="29" xfId="12" applyFill="1" applyBorder="1" applyAlignment="1">
      <alignment vertical="center"/>
    </xf>
    <xf numFmtId="0" fontId="1" fillId="6" borderId="31" xfId="12" applyFill="1" applyBorder="1" applyAlignment="1">
      <alignment vertical="center"/>
    </xf>
    <xf numFmtId="0" fontId="2" fillId="6" borderId="31" xfId="12" applyFont="1" applyFill="1" applyBorder="1" applyAlignment="1">
      <alignment horizontal="center" vertical="center"/>
    </xf>
    <xf numFmtId="0" fontId="1" fillId="6" borderId="32" xfId="12" applyFill="1" applyBorder="1" applyAlignment="1">
      <alignment vertical="center"/>
    </xf>
    <xf numFmtId="0" fontId="1" fillId="6" borderId="33" xfId="12" applyFill="1" applyBorder="1" applyAlignment="1">
      <alignment vertical="center"/>
    </xf>
    <xf numFmtId="0" fontId="13" fillId="6" borderId="0" xfId="12" applyFont="1" applyFill="1" applyAlignment="1">
      <alignment horizontal="center" vertical="center"/>
    </xf>
    <xf numFmtId="0" fontId="13" fillId="0" borderId="0" xfId="12" applyFont="1" applyAlignment="1">
      <alignment horizontal="center" vertical="center"/>
    </xf>
    <xf numFmtId="0" fontId="1" fillId="0" borderId="34" xfId="12" applyBorder="1" applyAlignment="1">
      <alignment vertical="center"/>
    </xf>
    <xf numFmtId="0" fontId="1" fillId="0" borderId="35" xfId="12" applyBorder="1" applyAlignment="1">
      <alignment vertical="center"/>
    </xf>
    <xf numFmtId="0" fontId="1" fillId="0" borderId="36" xfId="12" applyBorder="1" applyAlignment="1">
      <alignment vertical="center"/>
    </xf>
    <xf numFmtId="0" fontId="1" fillId="0" borderId="24" xfId="12" applyBorder="1" applyAlignment="1">
      <alignment vertical="center"/>
    </xf>
    <xf numFmtId="0" fontId="1" fillId="0" borderId="37" xfId="12" applyBorder="1" applyAlignment="1">
      <alignment vertical="center"/>
    </xf>
    <xf numFmtId="0" fontId="39" fillId="0" borderId="0" xfId="12" applyFont="1" applyAlignment="1">
      <alignment horizontal="left" vertical="center"/>
    </xf>
    <xf numFmtId="0" fontId="1" fillId="0" borderId="38" xfId="12" applyBorder="1" applyAlignment="1">
      <alignment vertical="center"/>
    </xf>
    <xf numFmtId="0" fontId="45" fillId="0" borderId="0" xfId="12" applyFont="1" applyAlignment="1">
      <alignment horizontal="left" vertical="center"/>
    </xf>
    <xf numFmtId="0" fontId="1" fillId="0" borderId="37" xfId="12" applyBorder="1"/>
    <xf numFmtId="0" fontId="1" fillId="0" borderId="38" xfId="12" applyBorder="1"/>
    <xf numFmtId="0" fontId="40" fillId="0" borderId="0" xfId="12" applyFont="1" applyAlignment="1">
      <alignment horizontal="left" vertical="center" wrapText="1"/>
    </xf>
    <xf numFmtId="164" fontId="42" fillId="0" borderId="0" xfId="12" applyNumberFormat="1" applyFont="1" applyAlignment="1">
      <alignment horizontal="left" vertical="center"/>
    </xf>
    <xf numFmtId="0" fontId="42" fillId="0" borderId="0" xfId="12" applyFont="1" applyAlignment="1">
      <alignment horizontal="left" vertical="center" wrapText="1"/>
    </xf>
    <xf numFmtId="0" fontId="1" fillId="0" borderId="37" xfId="12" applyBorder="1" applyAlignment="1">
      <alignment horizontal="center" vertical="center" wrapText="1"/>
    </xf>
    <xf numFmtId="0" fontId="26" fillId="0" borderId="0" xfId="12" applyFont="1" applyAlignment="1">
      <alignment horizontal="center" vertical="center" wrapText="1"/>
    </xf>
    <xf numFmtId="0" fontId="28" fillId="0" borderId="0" xfId="12" applyFont="1" applyAlignment="1">
      <alignment horizontal="left" vertical="center"/>
    </xf>
    <xf numFmtId="4" fontId="28" fillId="0" borderId="0" xfId="12" applyNumberFormat="1" applyFont="1" applyAlignment="1">
      <alignment horizontal="right" vertical="center"/>
    </xf>
    <xf numFmtId="0" fontId="47" fillId="0" borderId="0" xfId="12" applyFont="1" applyAlignment="1">
      <alignment vertical="center"/>
    </xf>
    <xf numFmtId="166" fontId="48" fillId="0" borderId="0" xfId="12" applyNumberFormat="1" applyFont="1"/>
    <xf numFmtId="0" fontId="7" fillId="0" borderId="37" xfId="12" applyFont="1" applyBorder="1"/>
    <xf numFmtId="0" fontId="7" fillId="0" borderId="0" xfId="12" applyFont="1" applyAlignment="1">
      <alignment horizontal="center"/>
    </xf>
    <xf numFmtId="0" fontId="7" fillId="0" borderId="30" xfId="12" applyFont="1" applyBorder="1" applyAlignment="1">
      <alignment horizontal="left" vertical="center"/>
    </xf>
    <xf numFmtId="167" fontId="7" fillId="0" borderId="30" xfId="12" applyNumberFormat="1" applyFont="1" applyBorder="1" applyAlignment="1">
      <alignment horizontal="left" vertical="center"/>
    </xf>
    <xf numFmtId="4" fontId="7" fillId="0" borderId="30" xfId="12" applyNumberFormat="1" applyFont="1" applyBorder="1" applyAlignment="1">
      <alignment horizontal="left" vertical="center"/>
    </xf>
    <xf numFmtId="4" fontId="7" fillId="0" borderId="30" xfId="12" applyNumberFormat="1" applyFont="1" applyBorder="1" applyAlignment="1">
      <alignment horizontal="right" vertical="center"/>
    </xf>
    <xf numFmtId="0" fontId="7" fillId="0" borderId="43" xfId="12" applyFont="1" applyBorder="1" applyAlignment="1">
      <alignment horizontal="left" vertical="center"/>
    </xf>
    <xf numFmtId="0" fontId="49" fillId="0" borderId="0" xfId="12" applyFont="1"/>
    <xf numFmtId="166" fontId="49" fillId="0" borderId="0" xfId="12" applyNumberFormat="1" applyFont="1"/>
    <xf numFmtId="0" fontId="35" fillId="0" borderId="37" xfId="12" applyFont="1" applyBorder="1"/>
    <xf numFmtId="0" fontId="35" fillId="0" borderId="0" xfId="12" applyFont="1" applyAlignment="1">
      <alignment horizontal="center"/>
    </xf>
    <xf numFmtId="0" fontId="35" fillId="0" borderId="44" xfId="12" applyFont="1" applyBorder="1" applyAlignment="1">
      <alignment horizontal="left" vertical="center"/>
    </xf>
    <xf numFmtId="0" fontId="35" fillId="0" borderId="44" xfId="12" applyFont="1" applyBorder="1" applyAlignment="1">
      <alignment vertical="center" wrapText="1"/>
    </xf>
    <xf numFmtId="0" fontId="35" fillId="0" borderId="44" xfId="12" applyFont="1" applyBorder="1"/>
    <xf numFmtId="0" fontId="35" fillId="0" borderId="44" xfId="12" applyFont="1" applyBorder="1" applyAlignment="1">
      <alignment horizontal="center" wrapText="1"/>
    </xf>
    <xf numFmtId="167" fontId="35" fillId="0" borderId="44" xfId="12" applyNumberFormat="1" applyFont="1" applyBorder="1"/>
    <xf numFmtId="4" fontId="35" fillId="0" borderId="44" xfId="12" applyNumberFormat="1" applyFont="1" applyBorder="1"/>
    <xf numFmtId="4" fontId="35" fillId="0" borderId="44" xfId="12" applyNumberFormat="1" applyFont="1" applyBorder="1" applyAlignment="1">
      <alignment horizontal="right" vertical="center"/>
    </xf>
    <xf numFmtId="0" fontId="35" fillId="0" borderId="45" xfId="12" applyFont="1" applyBorder="1"/>
    <xf numFmtId="0" fontId="35" fillId="0" borderId="0" xfId="12" applyFont="1"/>
    <xf numFmtId="0" fontId="1" fillId="0" borderId="46" xfId="12" applyBorder="1" applyAlignment="1">
      <alignment vertical="center"/>
    </xf>
    <xf numFmtId="0" fontId="1" fillId="0" borderId="47" xfId="12" applyBorder="1" applyAlignment="1">
      <alignment vertical="center"/>
    </xf>
    <xf numFmtId="0" fontId="1" fillId="0" borderId="47" xfId="12" applyBorder="1" applyAlignment="1">
      <alignment horizontal="left" vertical="center"/>
    </xf>
    <xf numFmtId="0" fontId="1" fillId="0" borderId="47" xfId="12" applyBorder="1" applyAlignment="1">
      <alignment horizontal="right" vertical="center"/>
    </xf>
    <xf numFmtId="0" fontId="1" fillId="0" borderId="48" xfId="12" applyBorder="1" applyAlignment="1">
      <alignment vertical="center"/>
    </xf>
    <xf numFmtId="0" fontId="2" fillId="0" borderId="0" xfId="12" applyFont="1" applyAlignment="1">
      <alignment horizontal="left" vertical="center" wrapText="1"/>
    </xf>
    <xf numFmtId="0" fontId="51" fillId="0" borderId="0" xfId="12" applyFont="1"/>
    <xf numFmtId="0" fontId="4" fillId="0" borderId="0" xfId="12" applyFont="1" applyAlignment="1">
      <alignment horizontal="left" vertical="center" wrapText="1"/>
    </xf>
    <xf numFmtId="0" fontId="26" fillId="0" borderId="39" xfId="12" applyFont="1" applyBorder="1" applyAlignment="1">
      <alignment horizontal="center" vertical="center" wrapText="1"/>
    </xf>
    <xf numFmtId="0" fontId="26" fillId="0" borderId="40" xfId="12" applyFont="1" applyBorder="1" applyAlignment="1">
      <alignment horizontal="center" vertical="center" wrapText="1"/>
    </xf>
    <xf numFmtId="0" fontId="26" fillId="0" borderId="41" xfId="12" applyFont="1" applyBorder="1" applyAlignment="1">
      <alignment horizontal="center" vertical="center" wrapText="1"/>
    </xf>
    <xf numFmtId="4" fontId="28" fillId="0" borderId="0" xfId="12" applyNumberFormat="1" applyFont="1"/>
    <xf numFmtId="0" fontId="47" fillId="0" borderId="50" xfId="12" applyFont="1" applyBorder="1" applyAlignment="1">
      <alignment vertical="center"/>
    </xf>
    <xf numFmtId="0" fontId="47" fillId="0" borderId="25" xfId="12" applyFont="1" applyBorder="1" applyAlignment="1">
      <alignment vertical="center"/>
    </xf>
    <xf numFmtId="166" fontId="48" fillId="0" borderId="25" xfId="12" applyNumberFormat="1" applyFont="1" applyBorder="1"/>
    <xf numFmtId="166" fontId="48" fillId="0" borderId="51" xfId="12" applyNumberFormat="1" applyFont="1" applyBorder="1"/>
    <xf numFmtId="0" fontId="49" fillId="0" borderId="0" xfId="12" applyFont="1" applyAlignment="1">
      <alignment horizontal="center"/>
    </xf>
    <xf numFmtId="0" fontId="7" fillId="0" borderId="0" xfId="12" applyFont="1" applyAlignment="1">
      <alignment wrapText="1"/>
    </xf>
    <xf numFmtId="0" fontId="7" fillId="0" borderId="0" xfId="12" applyFont="1" applyAlignment="1">
      <alignment horizontal="center" wrapText="1"/>
    </xf>
    <xf numFmtId="167" fontId="7" fillId="0" borderId="0" xfId="12" applyNumberFormat="1" applyFont="1"/>
    <xf numFmtId="4" fontId="7" fillId="0" borderId="0" xfId="12" applyNumberFormat="1" applyFont="1"/>
    <xf numFmtId="0" fontId="7" fillId="0" borderId="38" xfId="12" applyFont="1" applyBorder="1"/>
    <xf numFmtId="0" fontId="7" fillId="0" borderId="52" xfId="12" applyFont="1" applyBorder="1"/>
    <xf numFmtId="166" fontId="49" fillId="0" borderId="53" xfId="12" applyNumberFormat="1" applyFont="1" applyBorder="1"/>
    <xf numFmtId="0" fontId="35" fillId="0" borderId="0" xfId="12" applyFont="1" applyAlignment="1">
      <alignment wrapText="1"/>
    </xf>
    <xf numFmtId="0" fontId="35" fillId="0" borderId="0" xfId="12" applyFont="1" applyAlignment="1">
      <alignment horizontal="center" wrapText="1"/>
    </xf>
    <xf numFmtId="167" fontId="35" fillId="0" borderId="0" xfId="12" applyNumberFormat="1" applyFont="1"/>
    <xf numFmtId="4" fontId="35" fillId="0" borderId="0" xfId="12" applyNumberFormat="1" applyFont="1"/>
    <xf numFmtId="0" fontId="35" fillId="0" borderId="52" xfId="12" applyFont="1" applyBorder="1"/>
    <xf numFmtId="0" fontId="25" fillId="0" borderId="37" xfId="12" applyFont="1" applyBorder="1" applyAlignment="1">
      <alignment vertical="center"/>
    </xf>
    <xf numFmtId="0" fontId="25" fillId="0" borderId="54" xfId="12" applyFont="1" applyBorder="1" applyAlignment="1">
      <alignment horizontal="center" vertical="center"/>
    </xf>
    <xf numFmtId="0" fontId="25" fillId="0" borderId="54" xfId="12" applyFont="1" applyBorder="1" applyAlignment="1">
      <alignment vertical="center" wrapText="1"/>
    </xf>
    <xf numFmtId="0" fontId="25" fillId="0" borderId="54" xfId="12" applyFont="1" applyBorder="1" applyAlignment="1">
      <alignment horizontal="center" vertical="center" wrapText="1"/>
    </xf>
    <xf numFmtId="0" fontId="26" fillId="0" borderId="52" xfId="12" applyFont="1" applyBorder="1" applyAlignment="1">
      <alignment vertical="center"/>
    </xf>
    <xf numFmtId="0" fontId="26" fillId="0" borderId="0" xfId="12" applyFont="1" applyAlignment="1">
      <alignment vertical="center"/>
    </xf>
    <xf numFmtId="166" fontId="26" fillId="0" borderId="0" xfId="12" applyNumberFormat="1" applyFont="1" applyAlignment="1">
      <alignment vertical="center"/>
    </xf>
    <xf numFmtId="166" fontId="26" fillId="0" borderId="53" xfId="12" applyNumberFormat="1" applyFont="1" applyBorder="1" applyAlignment="1">
      <alignment vertical="center"/>
    </xf>
    <xf numFmtId="0" fontId="53" fillId="0" borderId="0" xfId="12" applyFont="1" applyAlignment="1">
      <alignment vertical="center"/>
    </xf>
    <xf numFmtId="0" fontId="1" fillId="0" borderId="52" xfId="12" applyBorder="1" applyAlignment="1">
      <alignment vertical="center"/>
    </xf>
    <xf numFmtId="0" fontId="1" fillId="0" borderId="53" xfId="12" applyBorder="1" applyAlignment="1">
      <alignment vertical="center"/>
    </xf>
    <xf numFmtId="0" fontId="1" fillId="0" borderId="0" xfId="12" applyAlignment="1">
      <alignment horizontal="left" vertical="center"/>
    </xf>
    <xf numFmtId="0" fontId="56" fillId="0" borderId="37" xfId="12" applyFont="1" applyBorder="1" applyAlignment="1">
      <alignment vertical="center"/>
    </xf>
    <xf numFmtId="0" fontId="56" fillId="0" borderId="0" xfId="12" applyFont="1" applyAlignment="1">
      <alignment horizontal="center" vertical="center"/>
    </xf>
    <xf numFmtId="0" fontId="56" fillId="0" borderId="0" xfId="12" applyFont="1" applyAlignment="1">
      <alignment vertical="center" wrapText="1"/>
    </xf>
    <xf numFmtId="49" fontId="58" fillId="0" borderId="0" xfId="12" applyNumberFormat="1" applyFont="1" applyAlignment="1">
      <alignment vertical="center" wrapText="1"/>
    </xf>
    <xf numFmtId="0" fontId="59" fillId="0" borderId="0" xfId="12" applyFont="1" applyAlignment="1">
      <alignment horizontal="center" vertical="center" wrapText="1"/>
    </xf>
    <xf numFmtId="167" fontId="59" fillId="0" borderId="0" xfId="12" applyNumberFormat="1" applyFont="1" applyAlignment="1">
      <alignment vertical="center"/>
    </xf>
    <xf numFmtId="4" fontId="56" fillId="0" borderId="0" xfId="12" applyNumberFormat="1" applyFont="1" applyAlignment="1">
      <alignment vertical="center"/>
    </xf>
    <xf numFmtId="0" fontId="56" fillId="0" borderId="52" xfId="12" applyFont="1" applyBorder="1" applyAlignment="1">
      <alignment vertical="center"/>
    </xf>
    <xf numFmtId="0" fontId="56" fillId="0" borderId="0" xfId="12" applyFont="1" applyAlignment="1">
      <alignment vertical="center"/>
    </xf>
    <xf numFmtId="166" fontId="56" fillId="0" borderId="0" xfId="12" applyNumberFormat="1" applyFont="1" applyAlignment="1">
      <alignment vertical="center"/>
    </xf>
    <xf numFmtId="166" fontId="56" fillId="0" borderId="53" xfId="12" applyNumberFormat="1" applyFont="1" applyBorder="1" applyAlignment="1">
      <alignment vertical="center"/>
    </xf>
    <xf numFmtId="0" fontId="57" fillId="0" borderId="0" xfId="12" applyFont="1"/>
    <xf numFmtId="49" fontId="56" fillId="0" borderId="0" xfId="12" applyNumberFormat="1" applyFont="1" applyAlignment="1">
      <alignment vertical="center" wrapText="1"/>
    </xf>
    <xf numFmtId="0" fontId="56" fillId="0" borderId="0" xfId="12" applyFont="1" applyAlignment="1">
      <alignment horizontal="center" vertical="center" wrapText="1"/>
    </xf>
    <xf numFmtId="167" fontId="56" fillId="0" borderId="0" xfId="12" applyNumberFormat="1" applyFont="1" applyAlignment="1">
      <alignment vertical="center"/>
    </xf>
    <xf numFmtId="49" fontId="60" fillId="0" borderId="0" xfId="12" applyNumberFormat="1" applyFont="1" applyAlignment="1">
      <alignment vertical="center" wrapText="1"/>
    </xf>
    <xf numFmtId="167" fontId="60" fillId="0" borderId="0" xfId="12" applyNumberFormat="1" applyFont="1" applyAlignment="1">
      <alignment vertical="center"/>
    </xf>
    <xf numFmtId="0" fontId="25" fillId="0" borderId="0" xfId="12" applyFont="1" applyAlignment="1">
      <alignment horizontal="center" vertical="center"/>
    </xf>
    <xf numFmtId="0" fontId="61" fillId="0" borderId="0" xfId="12" applyFont="1" applyAlignment="1">
      <alignment vertical="center"/>
    </xf>
    <xf numFmtId="0" fontId="25" fillId="0" borderId="0" xfId="12" applyFont="1" applyAlignment="1">
      <alignment vertical="center" wrapText="1"/>
    </xf>
    <xf numFmtId="49" fontId="61" fillId="0" borderId="0" xfId="12" applyNumberFormat="1" applyFont="1" applyAlignment="1">
      <alignment vertical="center" wrapText="1"/>
    </xf>
    <xf numFmtId="0" fontId="25" fillId="0" borderId="0" xfId="12" applyFont="1" applyAlignment="1">
      <alignment horizontal="center" vertical="center" wrapText="1"/>
    </xf>
    <xf numFmtId="167" fontId="25" fillId="0" borderId="0" xfId="12" applyNumberFormat="1" applyFont="1" applyAlignment="1">
      <alignment vertical="center"/>
    </xf>
    <xf numFmtId="4" fontId="25" fillId="0" borderId="0" xfId="12" applyNumberFormat="1" applyFont="1" applyAlignment="1">
      <alignment vertical="center"/>
    </xf>
    <xf numFmtId="0" fontId="25" fillId="0" borderId="38" xfId="12" applyFont="1" applyBorder="1" applyAlignment="1">
      <alignment vertical="center"/>
    </xf>
    <xf numFmtId="0" fontId="53" fillId="0" borderId="0" xfId="12" applyFont="1"/>
    <xf numFmtId="0" fontId="62" fillId="0" borderId="37" xfId="12" applyFont="1" applyBorder="1" applyAlignment="1">
      <alignment vertical="center"/>
    </xf>
    <xf numFmtId="0" fontId="62" fillId="0" borderId="54" xfId="12" applyFont="1" applyBorder="1" applyAlignment="1">
      <alignment horizontal="center" vertical="center"/>
    </xf>
    <xf numFmtId="0" fontId="62" fillId="0" borderId="54" xfId="12" applyFont="1" applyBorder="1" applyAlignment="1">
      <alignment vertical="center" wrapText="1"/>
    </xf>
    <xf numFmtId="0" fontId="62" fillId="0" borderId="54" xfId="12" applyFont="1" applyBorder="1" applyAlignment="1">
      <alignment horizontal="center" vertical="center" wrapText="1"/>
    </xf>
    <xf numFmtId="0" fontId="62" fillId="0" borderId="52" xfId="12" applyFont="1" applyBorder="1" applyAlignment="1">
      <alignment vertical="center"/>
    </xf>
    <xf numFmtId="0" fontId="62" fillId="0" borderId="0" xfId="12" applyFont="1" applyAlignment="1">
      <alignment vertical="center"/>
    </xf>
    <xf numFmtId="166" fontId="62" fillId="0" borderId="0" xfId="12" applyNumberFormat="1" applyFont="1" applyAlignment="1">
      <alignment vertical="center"/>
    </xf>
    <xf numFmtId="166" fontId="62" fillId="0" borderId="53" xfId="12" applyNumberFormat="1" applyFont="1" applyBorder="1" applyAlignment="1">
      <alignment vertical="center"/>
    </xf>
    <xf numFmtId="0" fontId="63" fillId="0" borderId="0" xfId="12" applyFont="1"/>
    <xf numFmtId="0" fontId="59" fillId="0" borderId="0" xfId="12" applyFont="1" applyAlignment="1">
      <alignment vertical="center" wrapText="1"/>
    </xf>
    <xf numFmtId="166" fontId="56" fillId="0" borderId="55" xfId="12" applyNumberFormat="1" applyFont="1" applyBorder="1" applyAlignment="1">
      <alignment vertical="center"/>
    </xf>
    <xf numFmtId="0" fontId="56" fillId="0" borderId="0" xfId="12" applyFont="1" applyBorder="1" applyAlignment="1">
      <alignment vertical="center"/>
    </xf>
    <xf numFmtId="166" fontId="56" fillId="0" borderId="0" xfId="12" applyNumberFormat="1" applyFont="1" applyBorder="1" applyAlignment="1">
      <alignment vertical="center"/>
    </xf>
    <xf numFmtId="0" fontId="1" fillId="0" borderId="0" xfId="13"/>
    <xf numFmtId="0" fontId="1" fillId="6" borderId="0" xfId="13" applyFill="1"/>
    <xf numFmtId="0" fontId="1" fillId="6" borderId="22" xfId="13" applyFill="1" applyBorder="1"/>
    <xf numFmtId="0" fontId="1" fillId="6" borderId="23" xfId="13" applyFill="1" applyBorder="1"/>
    <xf numFmtId="0" fontId="1" fillId="6" borderId="24" xfId="13" applyFill="1" applyBorder="1"/>
    <xf numFmtId="0" fontId="39" fillId="6" borderId="0" xfId="13" applyFont="1" applyFill="1" applyAlignment="1">
      <alignment horizontal="left" vertical="center"/>
    </xf>
    <xf numFmtId="0" fontId="2" fillId="6" borderId="0" xfId="13" applyFont="1" applyFill="1" applyAlignment="1">
      <alignment horizontal="left" vertical="center"/>
    </xf>
    <xf numFmtId="0" fontId="2" fillId="6" borderId="0" xfId="13" applyFont="1" applyFill="1" applyAlignment="1">
      <alignment horizontal="left" vertical="center" wrapText="1"/>
    </xf>
    <xf numFmtId="0" fontId="1" fillId="6" borderId="24" xfId="13" applyFill="1" applyBorder="1" applyAlignment="1">
      <alignment vertical="center"/>
    </xf>
    <xf numFmtId="0" fontId="41" fillId="6" borderId="0" xfId="13" applyFont="1" applyFill="1" applyAlignment="1">
      <alignment horizontal="left" vertical="center" wrapText="1"/>
    </xf>
    <xf numFmtId="0" fontId="42" fillId="6" borderId="0" xfId="13" applyFont="1" applyFill="1" applyAlignment="1">
      <alignment horizontal="left" vertical="center"/>
    </xf>
    <xf numFmtId="0" fontId="38" fillId="6" borderId="0" xfId="13" applyFont="1" applyFill="1" applyAlignment="1">
      <alignment vertical="center"/>
    </xf>
    <xf numFmtId="164" fontId="42" fillId="6" borderId="0" xfId="13" applyNumberFormat="1" applyFont="1" applyFill="1" applyAlignment="1">
      <alignment horizontal="left" vertical="center"/>
    </xf>
    <xf numFmtId="0" fontId="2" fillId="6" borderId="0" xfId="13" applyFont="1" applyFill="1" applyAlignment="1">
      <alignment horizontal="left" vertical="top"/>
    </xf>
    <xf numFmtId="0" fontId="1" fillId="6" borderId="0" xfId="13" applyFill="1" applyAlignment="1">
      <alignment vertical="top"/>
    </xf>
    <xf numFmtId="0" fontId="38" fillId="6" borderId="0" xfId="13" applyFont="1" applyFill="1" applyAlignment="1">
      <alignment vertical="top"/>
    </xf>
    <xf numFmtId="49" fontId="38" fillId="6" borderId="0" xfId="13" applyNumberFormat="1" applyFont="1" applyFill="1" applyAlignment="1">
      <alignment vertical="center" wrapText="1"/>
    </xf>
    <xf numFmtId="0" fontId="1" fillId="6" borderId="25" xfId="13" applyFill="1" applyBorder="1" applyAlignment="1">
      <alignment vertical="center"/>
    </xf>
    <xf numFmtId="0" fontId="43" fillId="6" borderId="0" xfId="13" applyFont="1" applyFill="1" applyAlignment="1">
      <alignment horizontal="left" vertical="center"/>
    </xf>
    <xf numFmtId="4" fontId="1" fillId="6" borderId="0" xfId="13" applyNumberFormat="1" applyFill="1"/>
    <xf numFmtId="4" fontId="28" fillId="6" borderId="0" xfId="13" applyNumberFormat="1" applyFont="1" applyFill="1" applyAlignment="1">
      <alignment vertical="center"/>
    </xf>
    <xf numFmtId="4" fontId="1" fillId="6" borderId="25" xfId="13" applyNumberFormat="1" applyFill="1" applyBorder="1" applyAlignment="1">
      <alignment vertical="center"/>
    </xf>
    <xf numFmtId="4" fontId="2" fillId="6" borderId="0" xfId="13" applyNumberFormat="1" applyFont="1" applyFill="1" applyAlignment="1">
      <alignment horizontal="right" vertical="center"/>
    </xf>
    <xf numFmtId="165" fontId="2" fillId="6" borderId="0" xfId="13" applyNumberFormat="1" applyFont="1" applyFill="1" applyAlignment="1">
      <alignment horizontal="right" vertical="center"/>
    </xf>
    <xf numFmtId="4" fontId="2" fillId="6" borderId="0" xfId="13" applyNumberFormat="1" applyFont="1" applyFill="1" applyAlignment="1">
      <alignment vertical="center"/>
    </xf>
    <xf numFmtId="0" fontId="1" fillId="8" borderId="0" xfId="13" applyFill="1" applyAlignment="1">
      <alignment vertical="center"/>
    </xf>
    <xf numFmtId="0" fontId="44" fillId="5" borderId="26" xfId="13" applyFont="1" applyFill="1" applyBorder="1" applyAlignment="1">
      <alignment horizontal="left" vertical="center"/>
    </xf>
    <xf numFmtId="0" fontId="1" fillId="5" borderId="27" xfId="13" applyFill="1" applyBorder="1" applyAlignment="1">
      <alignment vertical="center"/>
    </xf>
    <xf numFmtId="4" fontId="1" fillId="5" borderId="27" xfId="13" applyNumberFormat="1" applyFill="1" applyBorder="1" applyAlignment="1">
      <alignment vertical="center"/>
    </xf>
    <xf numFmtId="0" fontId="44" fillId="5" borderId="27" xfId="13" applyFont="1" applyFill="1" applyBorder="1" applyAlignment="1">
      <alignment horizontal="right" vertical="center"/>
    </xf>
    <xf numFmtId="0" fontId="44" fillId="5" borderId="27" xfId="13" applyFont="1" applyFill="1" applyBorder="1" applyAlignment="1">
      <alignment horizontal="center" vertical="center"/>
    </xf>
    <xf numFmtId="4" fontId="44" fillId="5" borderId="27" xfId="13" applyNumberFormat="1" applyFont="1" applyFill="1" applyBorder="1" applyAlignment="1">
      <alignment vertical="center"/>
    </xf>
    <xf numFmtId="0" fontId="1" fillId="5" borderId="28" xfId="13" applyFill="1" applyBorder="1" applyAlignment="1">
      <alignment vertical="center"/>
    </xf>
    <xf numFmtId="0" fontId="1" fillId="6" borderId="29" xfId="13" applyFill="1" applyBorder="1" applyAlignment="1">
      <alignment vertical="center"/>
    </xf>
    <xf numFmtId="0" fontId="1" fillId="6" borderId="31" xfId="13" applyFill="1" applyBorder="1" applyAlignment="1">
      <alignment vertical="center"/>
    </xf>
    <xf numFmtId="0" fontId="2" fillId="6" borderId="31" xfId="13" applyFont="1" applyFill="1" applyBorder="1" applyAlignment="1">
      <alignment horizontal="center" vertical="center"/>
    </xf>
    <xf numFmtId="0" fontId="1" fillId="6" borderId="32" xfId="13" applyFill="1" applyBorder="1" applyAlignment="1">
      <alignment vertical="center"/>
    </xf>
    <xf numFmtId="0" fontId="1" fillId="6" borderId="33" xfId="13" applyFill="1" applyBorder="1" applyAlignment="1">
      <alignment vertical="center"/>
    </xf>
    <xf numFmtId="0" fontId="13" fillId="6" borderId="0" xfId="13" applyFont="1" applyFill="1" applyAlignment="1">
      <alignment horizontal="center" vertical="center"/>
    </xf>
    <xf numFmtId="0" fontId="13" fillId="0" borderId="0" xfId="13" applyFont="1" applyAlignment="1">
      <alignment horizontal="center" vertical="center"/>
    </xf>
    <xf numFmtId="0" fontId="1" fillId="0" borderId="34" xfId="13" applyBorder="1" applyAlignment="1">
      <alignment vertical="center"/>
    </xf>
    <xf numFmtId="0" fontId="1" fillId="0" borderId="35" xfId="13" applyBorder="1" applyAlignment="1">
      <alignment vertical="center"/>
    </xf>
    <xf numFmtId="0" fontId="1" fillId="0" borderId="36" xfId="13" applyBorder="1" applyAlignment="1">
      <alignment vertical="center"/>
    </xf>
    <xf numFmtId="0" fontId="1" fillId="0" borderId="24" xfId="13" applyBorder="1" applyAlignment="1">
      <alignment vertical="center"/>
    </xf>
    <xf numFmtId="0" fontId="1" fillId="0" borderId="37" xfId="13" applyBorder="1" applyAlignment="1">
      <alignment vertical="center"/>
    </xf>
    <xf numFmtId="0" fontId="39" fillId="0" borderId="0" xfId="13" applyFont="1" applyAlignment="1">
      <alignment horizontal="left" vertical="center"/>
    </xf>
    <xf numFmtId="0" fontId="1" fillId="0" borderId="38" xfId="13" applyBorder="1" applyAlignment="1">
      <alignment vertical="center"/>
    </xf>
    <xf numFmtId="0" fontId="45" fillId="0" borderId="0" xfId="13" applyFont="1" applyAlignment="1">
      <alignment horizontal="left" vertical="center"/>
    </xf>
    <xf numFmtId="0" fontId="1" fillId="0" borderId="37" xfId="13" applyBorder="1"/>
    <xf numFmtId="0" fontId="1" fillId="0" borderId="38" xfId="13" applyBorder="1"/>
    <xf numFmtId="0" fontId="40" fillId="0" borderId="0" xfId="13" applyFont="1" applyAlignment="1">
      <alignment horizontal="left" vertical="center" wrapText="1"/>
    </xf>
    <xf numFmtId="164" fontId="42" fillId="0" borderId="0" xfId="13" applyNumberFormat="1" applyFont="1" applyAlignment="1">
      <alignment horizontal="left" vertical="center"/>
    </xf>
    <xf numFmtId="0" fontId="42" fillId="0" borderId="0" xfId="13" applyFont="1" applyAlignment="1">
      <alignment horizontal="left" vertical="center" wrapText="1"/>
    </xf>
    <xf numFmtId="0" fontId="1" fillId="0" borderId="37" xfId="13" applyBorder="1" applyAlignment="1">
      <alignment horizontal="center" vertical="center" wrapText="1"/>
    </xf>
    <xf numFmtId="0" fontId="26" fillId="0" borderId="0" xfId="13" applyFont="1" applyAlignment="1">
      <alignment horizontal="center" vertical="center" wrapText="1"/>
    </xf>
    <xf numFmtId="0" fontId="28" fillId="0" borderId="0" xfId="13" applyFont="1" applyAlignment="1">
      <alignment horizontal="left" vertical="center"/>
    </xf>
    <xf numFmtId="4" fontId="28" fillId="0" borderId="0" xfId="13" applyNumberFormat="1" applyFont="1" applyAlignment="1">
      <alignment horizontal="right" vertical="center"/>
    </xf>
    <xf numFmtId="0" fontId="47" fillId="0" borderId="0" xfId="13" applyFont="1" applyAlignment="1">
      <alignment vertical="center"/>
    </xf>
    <xf numFmtId="166" fontId="48" fillId="0" borderId="0" xfId="13" applyNumberFormat="1" applyFont="1"/>
    <xf numFmtId="0" fontId="7" fillId="0" borderId="37" xfId="13" applyFont="1" applyBorder="1"/>
    <xf numFmtId="0" fontId="7" fillId="0" borderId="0" xfId="13" applyFont="1" applyAlignment="1">
      <alignment horizontal="center"/>
    </xf>
    <xf numFmtId="0" fontId="7" fillId="0" borderId="30" xfId="13" applyFont="1" applyBorder="1" applyAlignment="1">
      <alignment horizontal="left" vertical="center"/>
    </xf>
    <xf numFmtId="167" fontId="7" fillId="0" borderId="30" xfId="13" applyNumberFormat="1" applyFont="1" applyBorder="1" applyAlignment="1">
      <alignment horizontal="left" vertical="center"/>
    </xf>
    <xf numFmtId="4" fontId="7" fillId="0" borderId="30" xfId="13" applyNumberFormat="1" applyFont="1" applyBorder="1" applyAlignment="1">
      <alignment horizontal="left" vertical="center"/>
    </xf>
    <xf numFmtId="4" fontId="7" fillId="0" borderId="30" xfId="13" applyNumberFormat="1" applyFont="1" applyBorder="1" applyAlignment="1">
      <alignment horizontal="right" vertical="center"/>
    </xf>
    <xf numFmtId="0" fontId="7" fillId="0" borderId="43" xfId="13" applyFont="1" applyBorder="1" applyAlignment="1">
      <alignment horizontal="left" vertical="center"/>
    </xf>
    <xf numFmtId="0" fontId="49" fillId="0" borderId="0" xfId="13" applyFont="1"/>
    <xf numFmtId="166" fontId="49" fillId="0" borderId="0" xfId="13" applyNumberFormat="1" applyFont="1"/>
    <xf numFmtId="0" fontId="35" fillId="0" borderId="37" xfId="13" applyFont="1" applyBorder="1"/>
    <xf numFmtId="0" fontId="35" fillId="0" borderId="0" xfId="13" applyFont="1" applyAlignment="1">
      <alignment horizontal="center"/>
    </xf>
    <xf numFmtId="0" fontId="35" fillId="0" borderId="44" xfId="13" applyFont="1" applyBorder="1" applyAlignment="1">
      <alignment horizontal="left" vertical="center"/>
    </xf>
    <xf numFmtId="0" fontId="35" fillId="0" borderId="44" xfId="13" applyFont="1" applyBorder="1" applyAlignment="1">
      <alignment vertical="center" wrapText="1"/>
    </xf>
    <xf numFmtId="0" fontId="35" fillId="0" borderId="44" xfId="13" applyFont="1" applyBorder="1"/>
    <xf numFmtId="0" fontId="35" fillId="0" borderId="44" xfId="13" applyFont="1" applyBorder="1" applyAlignment="1">
      <alignment horizontal="center" wrapText="1"/>
    </xf>
    <xf numFmtId="167" fontId="35" fillId="0" borderId="44" xfId="13" applyNumberFormat="1" applyFont="1" applyBorder="1"/>
    <xf numFmtId="4" fontId="35" fillId="0" borderId="44" xfId="13" applyNumberFormat="1" applyFont="1" applyBorder="1"/>
    <xf numFmtId="4" fontId="35" fillId="0" borderId="44" xfId="13" applyNumberFormat="1" applyFont="1" applyBorder="1" applyAlignment="1">
      <alignment horizontal="right" vertical="center"/>
    </xf>
    <xf numFmtId="0" fontId="35" fillId="0" borderId="45" xfId="13" applyFont="1" applyBorder="1"/>
    <xf numFmtId="0" fontId="35" fillId="0" borderId="0" xfId="13" applyFont="1"/>
    <xf numFmtId="0" fontId="1" fillId="0" borderId="46" xfId="13" applyBorder="1" applyAlignment="1">
      <alignment vertical="center"/>
    </xf>
    <xf numFmtId="0" fontId="1" fillId="0" borderId="47" xfId="13" applyBorder="1" applyAlignment="1">
      <alignment vertical="center"/>
    </xf>
    <xf numFmtId="0" fontId="1" fillId="0" borderId="47" xfId="13" applyBorder="1" applyAlignment="1">
      <alignment horizontal="left" vertical="center"/>
    </xf>
    <xf numFmtId="0" fontId="1" fillId="0" borderId="47" xfId="13" applyBorder="1" applyAlignment="1">
      <alignment horizontal="right" vertical="center"/>
    </xf>
    <xf numFmtId="0" fontId="1" fillId="0" borderId="48" xfId="13" applyBorder="1" applyAlignment="1">
      <alignment vertical="center"/>
    </xf>
    <xf numFmtId="0" fontId="2" fillId="0" borderId="0" xfId="13" applyFont="1" applyAlignment="1">
      <alignment horizontal="left" vertical="center" wrapText="1"/>
    </xf>
    <xf numFmtId="0" fontId="51" fillId="0" borderId="0" xfId="13" applyFont="1"/>
    <xf numFmtId="0" fontId="4" fillId="0" borderId="0" xfId="13" applyFont="1" applyAlignment="1">
      <alignment horizontal="left" vertical="center" wrapText="1"/>
    </xf>
    <xf numFmtId="0" fontId="26" fillId="0" borderId="39" xfId="13" applyFont="1" applyBorder="1" applyAlignment="1">
      <alignment horizontal="center" vertical="center" wrapText="1"/>
    </xf>
    <xf numFmtId="0" fontId="26" fillId="0" borderId="40" xfId="13" applyFont="1" applyBorder="1" applyAlignment="1">
      <alignment horizontal="center" vertical="center" wrapText="1"/>
    </xf>
    <xf numFmtId="0" fontId="26" fillId="0" borderId="41" xfId="13" applyFont="1" applyBorder="1" applyAlignment="1">
      <alignment horizontal="center" vertical="center" wrapText="1"/>
    </xf>
    <xf numFmtId="4" fontId="28" fillId="0" borderId="0" xfId="13" applyNumberFormat="1" applyFont="1"/>
    <xf numFmtId="0" fontId="47" fillId="0" borderId="50" xfId="13" applyFont="1" applyBorder="1" applyAlignment="1">
      <alignment vertical="center"/>
    </xf>
    <xf numFmtId="0" fontId="47" fillId="0" borderId="25" xfId="13" applyFont="1" applyBorder="1" applyAlignment="1">
      <alignment vertical="center"/>
    </xf>
    <xf numFmtId="166" fontId="48" fillId="0" borderId="25" xfId="13" applyNumberFormat="1" applyFont="1" applyBorder="1"/>
    <xf numFmtId="166" fontId="48" fillId="0" borderId="51" xfId="13" applyNumberFormat="1" applyFont="1" applyBorder="1"/>
    <xf numFmtId="0" fontId="49" fillId="0" borderId="0" xfId="13" applyFont="1" applyAlignment="1">
      <alignment horizontal="center"/>
    </xf>
    <xf numFmtId="0" fontId="7" fillId="0" borderId="0" xfId="13" applyFont="1" applyAlignment="1">
      <alignment wrapText="1"/>
    </xf>
    <xf numFmtId="0" fontId="7" fillId="0" borderId="0" xfId="13" applyFont="1" applyAlignment="1">
      <alignment horizontal="center" wrapText="1"/>
    </xf>
    <xf numFmtId="167" fontId="7" fillId="0" borderId="0" xfId="13" applyNumberFormat="1" applyFont="1"/>
    <xf numFmtId="4" fontId="7" fillId="0" borderId="0" xfId="13" applyNumberFormat="1" applyFont="1"/>
    <xf numFmtId="0" fontId="7" fillId="0" borderId="38" xfId="13" applyFont="1" applyBorder="1"/>
    <xf numFmtId="0" fontId="7" fillId="0" borderId="52" xfId="13" applyFont="1" applyBorder="1"/>
    <xf numFmtId="166" fontId="49" fillId="0" borderId="53" xfId="13" applyNumberFormat="1" applyFont="1" applyBorder="1"/>
    <xf numFmtId="0" fontId="35" fillId="0" borderId="0" xfId="13" applyFont="1" applyAlignment="1">
      <alignment wrapText="1"/>
    </xf>
    <xf numFmtId="0" fontId="35" fillId="0" borderId="0" xfId="13" applyFont="1" applyAlignment="1">
      <alignment horizontal="center" wrapText="1"/>
    </xf>
    <xf numFmtId="167" fontId="35" fillId="0" borderId="0" xfId="13" applyNumberFormat="1" applyFont="1"/>
    <xf numFmtId="4" fontId="35" fillId="0" borderId="0" xfId="13" applyNumberFormat="1" applyFont="1"/>
    <xf numFmtId="0" fontId="35" fillId="0" borderId="52" xfId="13" applyFont="1" applyBorder="1"/>
    <xf numFmtId="0" fontId="25" fillId="0" borderId="37" xfId="13" applyFont="1" applyBorder="1" applyAlignment="1">
      <alignment vertical="center"/>
    </xf>
    <xf numFmtId="0" fontId="25" fillId="0" borderId="54" xfId="13" applyFont="1" applyBorder="1" applyAlignment="1">
      <alignment horizontal="center" vertical="center"/>
    </xf>
    <xf numFmtId="0" fontId="25" fillId="0" borderId="54" xfId="13" applyFont="1" applyBorder="1" applyAlignment="1">
      <alignment vertical="center" wrapText="1"/>
    </xf>
    <xf numFmtId="0" fontId="25" fillId="0" borderId="54" xfId="13" applyFont="1" applyBorder="1" applyAlignment="1">
      <alignment horizontal="center" vertical="center" wrapText="1"/>
    </xf>
    <xf numFmtId="0" fontId="26" fillId="0" borderId="52" xfId="13" applyFont="1" applyBorder="1" applyAlignment="1">
      <alignment vertical="center"/>
    </xf>
    <xf numFmtId="0" fontId="26" fillId="0" borderId="0" xfId="13" applyFont="1" applyAlignment="1">
      <alignment vertical="center"/>
    </xf>
    <xf numFmtId="166" fontId="26" fillId="0" borderId="0" xfId="13" applyNumberFormat="1" applyFont="1" applyAlignment="1">
      <alignment vertical="center"/>
    </xf>
    <xf numFmtId="166" fontId="26" fillId="0" borderId="53" xfId="13" applyNumberFormat="1" applyFont="1" applyBorder="1" applyAlignment="1">
      <alignment vertical="center"/>
    </xf>
    <xf numFmtId="0" fontId="53" fillId="0" borderId="0" xfId="13" applyFont="1" applyAlignment="1">
      <alignment vertical="center"/>
    </xf>
    <xf numFmtId="0" fontId="1" fillId="0" borderId="52" xfId="13" applyBorder="1" applyAlignment="1">
      <alignment vertical="center"/>
    </xf>
    <xf numFmtId="0" fontId="1" fillId="0" borderId="53" xfId="13" applyBorder="1" applyAlignment="1">
      <alignment vertical="center"/>
    </xf>
    <xf numFmtId="0" fontId="1" fillId="0" borderId="0" xfId="13" applyAlignment="1">
      <alignment horizontal="left" vertical="center"/>
    </xf>
    <xf numFmtId="0" fontId="56" fillId="0" borderId="37" xfId="13" applyFont="1" applyBorder="1" applyAlignment="1">
      <alignment vertical="center"/>
    </xf>
    <xf numFmtId="0" fontId="56" fillId="0" borderId="0" xfId="13" applyFont="1" applyAlignment="1">
      <alignment horizontal="center" vertical="center"/>
    </xf>
    <xf numFmtId="0" fontId="56" fillId="0" borderId="0" xfId="13" applyFont="1" applyAlignment="1">
      <alignment vertical="center" wrapText="1"/>
    </xf>
    <xf numFmtId="49" fontId="58" fillId="0" borderId="0" xfId="13" applyNumberFormat="1" applyFont="1" applyAlignment="1">
      <alignment vertical="center" wrapText="1"/>
    </xf>
    <xf numFmtId="0" fontId="59" fillId="0" borderId="0" xfId="13" applyFont="1" applyAlignment="1">
      <alignment horizontal="center" vertical="center" wrapText="1"/>
    </xf>
    <xf numFmtId="167" fontId="59" fillId="0" borderId="0" xfId="13" applyNumberFormat="1" applyFont="1" applyAlignment="1">
      <alignment vertical="center"/>
    </xf>
    <xf numFmtId="4" fontId="56" fillId="0" borderId="0" xfId="13" applyNumberFormat="1" applyFont="1" applyAlignment="1">
      <alignment vertical="center"/>
    </xf>
    <xf numFmtId="0" fontId="56" fillId="0" borderId="52" xfId="13" applyFont="1" applyBorder="1" applyAlignment="1">
      <alignment vertical="center"/>
    </xf>
    <xf numFmtId="0" fontId="56" fillId="0" borderId="0" xfId="13" applyFont="1" applyAlignment="1">
      <alignment vertical="center"/>
    </xf>
    <xf numFmtId="166" fontId="56" fillId="0" borderId="0" xfId="13" applyNumberFormat="1" applyFont="1" applyAlignment="1">
      <alignment vertical="center"/>
    </xf>
    <xf numFmtId="166" fontId="56" fillId="0" borderId="53" xfId="13" applyNumberFormat="1" applyFont="1" applyBorder="1" applyAlignment="1">
      <alignment vertical="center"/>
    </xf>
    <xf numFmtId="0" fontId="57" fillId="0" borderId="0" xfId="13" applyFont="1"/>
    <xf numFmtId="49" fontId="56" fillId="0" borderId="0" xfId="13" applyNumberFormat="1" applyFont="1" applyAlignment="1">
      <alignment vertical="center" wrapText="1"/>
    </xf>
    <xf numFmtId="0" fontId="56" fillId="0" borderId="0" xfId="13" applyFont="1" applyAlignment="1">
      <alignment horizontal="center" vertical="center" wrapText="1"/>
    </xf>
    <xf numFmtId="167" fontId="56" fillId="0" borderId="0" xfId="13" applyNumberFormat="1" applyFont="1" applyAlignment="1">
      <alignment vertical="center"/>
    </xf>
    <xf numFmtId="49" fontId="60" fillId="0" borderId="0" xfId="13" applyNumberFormat="1" applyFont="1" applyAlignment="1">
      <alignment vertical="center" wrapText="1"/>
    </xf>
    <xf numFmtId="167" fontId="60" fillId="0" borderId="0" xfId="13" applyNumberFormat="1" applyFont="1" applyAlignment="1">
      <alignment vertical="center"/>
    </xf>
    <xf numFmtId="0" fontId="62" fillId="0" borderId="37" xfId="13" applyFont="1" applyBorder="1" applyAlignment="1">
      <alignment vertical="center"/>
    </xf>
    <xf numFmtId="0" fontId="62" fillId="0" borderId="54" xfId="13" applyFont="1" applyBorder="1" applyAlignment="1">
      <alignment horizontal="center" vertical="center"/>
    </xf>
    <xf numFmtId="0" fontId="62" fillId="0" borderId="54" xfId="13" applyFont="1" applyBorder="1" applyAlignment="1">
      <alignment vertical="center" wrapText="1"/>
    </xf>
    <xf numFmtId="0" fontId="62" fillId="0" borderId="54" xfId="13" applyFont="1" applyBorder="1" applyAlignment="1">
      <alignment horizontal="center" vertical="center" wrapText="1"/>
    </xf>
    <xf numFmtId="0" fontId="62" fillId="0" borderId="52" xfId="13" applyFont="1" applyBorder="1" applyAlignment="1">
      <alignment vertical="center"/>
    </xf>
    <xf numFmtId="0" fontId="62" fillId="0" borderId="0" xfId="13" applyFont="1" applyAlignment="1">
      <alignment vertical="center"/>
    </xf>
    <xf numFmtId="166" fontId="62" fillId="0" borderId="0" xfId="13" applyNumberFormat="1" applyFont="1" applyAlignment="1">
      <alignment vertical="center"/>
    </xf>
    <xf numFmtId="166" fontId="62" fillId="0" borderId="53" xfId="13" applyNumberFormat="1" applyFont="1" applyBorder="1" applyAlignment="1">
      <alignment vertical="center"/>
    </xf>
    <xf numFmtId="0" fontId="63" fillId="0" borderId="0" xfId="13" applyFont="1"/>
    <xf numFmtId="0" fontId="59" fillId="0" borderId="0" xfId="13" applyFont="1" applyAlignment="1">
      <alignment vertical="center" wrapText="1"/>
    </xf>
    <xf numFmtId="166" fontId="56" fillId="0" borderId="55" xfId="13" applyNumberFormat="1" applyFont="1" applyBorder="1" applyAlignment="1">
      <alignment vertical="center"/>
    </xf>
    <xf numFmtId="0" fontId="56" fillId="0" borderId="0" xfId="13" applyFont="1" applyBorder="1" applyAlignment="1">
      <alignment vertical="center"/>
    </xf>
    <xf numFmtId="166" fontId="56" fillId="0" borderId="0" xfId="13" applyNumberFormat="1" applyFont="1" applyBorder="1" applyAlignment="1">
      <alignment vertical="center"/>
    </xf>
    <xf numFmtId="0" fontId="1" fillId="0" borderId="0" xfId="14"/>
    <xf numFmtId="0" fontId="1" fillId="6" borderId="0" xfId="14" applyFill="1"/>
    <xf numFmtId="0" fontId="1" fillId="6" borderId="22" xfId="14" applyFill="1" applyBorder="1"/>
    <xf numFmtId="0" fontId="1" fillId="6" borderId="23" xfId="14" applyFill="1" applyBorder="1"/>
    <xf numFmtId="0" fontId="1" fillId="6" borderId="24" xfId="14" applyFill="1" applyBorder="1"/>
    <xf numFmtId="0" fontId="39" fillId="6" borderId="0" xfId="14" applyFont="1" applyFill="1" applyAlignment="1">
      <alignment horizontal="left" vertical="center"/>
    </xf>
    <xf numFmtId="0" fontId="2" fillId="6" borderId="0" xfId="14" applyFont="1" applyFill="1" applyAlignment="1">
      <alignment horizontal="left" vertical="center"/>
    </xf>
    <xf numFmtId="0" fontId="2" fillId="6" borderId="0" xfId="14" applyFont="1" applyFill="1" applyAlignment="1">
      <alignment horizontal="left" vertical="center" wrapText="1"/>
    </xf>
    <xf numFmtId="0" fontId="1" fillId="6" borderId="24" xfId="14" applyFill="1" applyBorder="1" applyAlignment="1">
      <alignment vertical="center"/>
    </xf>
    <xf numFmtId="0" fontId="41" fillId="6" borderId="0" xfId="14" applyFont="1" applyFill="1" applyAlignment="1">
      <alignment horizontal="left" vertical="center" wrapText="1"/>
    </xf>
    <xf numFmtId="0" fontId="42" fillId="6" borderId="0" xfId="14" applyFont="1" applyFill="1" applyAlignment="1">
      <alignment horizontal="left" vertical="center"/>
    </xf>
    <xf numFmtId="0" fontId="38" fillId="6" borderId="0" xfId="14" applyFont="1" applyFill="1" applyAlignment="1">
      <alignment vertical="center"/>
    </xf>
    <xf numFmtId="164" fontId="42" fillId="6" borderId="0" xfId="14" applyNumberFormat="1" applyFont="1" applyFill="1" applyAlignment="1">
      <alignment horizontal="left" vertical="center"/>
    </xf>
    <xf numFmtId="0" fontId="2" fillId="6" borderId="0" xfId="14" applyFont="1" applyFill="1" applyAlignment="1">
      <alignment horizontal="left" vertical="top"/>
    </xf>
    <xf numFmtId="0" fontId="1" fillId="6" borderId="0" xfId="14" applyFill="1" applyAlignment="1">
      <alignment vertical="top"/>
    </xf>
    <xf numFmtId="0" fontId="38" fillId="6" borderId="0" xfId="14" applyFont="1" applyFill="1" applyAlignment="1">
      <alignment vertical="top"/>
    </xf>
    <xf numFmtId="49" fontId="38" fillId="6" borderId="0" xfId="14" applyNumberFormat="1" applyFont="1" applyFill="1" applyAlignment="1">
      <alignment vertical="center" wrapText="1"/>
    </xf>
    <xf numFmtId="0" fontId="1" fillId="6" borderId="25" xfId="14" applyFill="1" applyBorder="1" applyAlignment="1">
      <alignment vertical="center"/>
    </xf>
    <xf numFmtId="0" fontId="43" fillId="6" borderId="0" xfId="14" applyFont="1" applyFill="1" applyAlignment="1">
      <alignment horizontal="left" vertical="center"/>
    </xf>
    <xf numFmtId="4" fontId="1" fillId="6" borderId="0" xfId="14" applyNumberFormat="1" applyFill="1"/>
    <xf numFmtId="4" fontId="28" fillId="6" borderId="0" xfId="14" applyNumberFormat="1" applyFont="1" applyFill="1" applyAlignment="1">
      <alignment vertical="center"/>
    </xf>
    <xf numFmtId="4" fontId="1" fillId="6" borderId="25" xfId="14" applyNumberFormat="1" applyFill="1" applyBorder="1" applyAlignment="1">
      <alignment vertical="center"/>
    </xf>
    <xf numFmtId="4" fontId="2" fillId="6" borderId="0" xfId="14" applyNumberFormat="1" applyFont="1" applyFill="1" applyAlignment="1">
      <alignment horizontal="right" vertical="center"/>
    </xf>
    <xf numFmtId="165" fontId="2" fillId="6" borderId="0" xfId="14" applyNumberFormat="1" applyFont="1" applyFill="1" applyAlignment="1">
      <alignment horizontal="right" vertical="center"/>
    </xf>
    <xf numFmtId="4" fontId="2" fillId="6" borderId="0" xfId="14" applyNumberFormat="1" applyFont="1" applyFill="1" applyAlignment="1">
      <alignment vertical="center"/>
    </xf>
    <xf numFmtId="0" fontId="1" fillId="8" borderId="0" xfId="14" applyFill="1" applyAlignment="1">
      <alignment vertical="center"/>
    </xf>
    <xf numFmtId="0" fontId="44" fillId="5" borderId="26" xfId="14" applyFont="1" applyFill="1" applyBorder="1" applyAlignment="1">
      <alignment horizontal="left" vertical="center"/>
    </xf>
    <xf numFmtId="0" fontId="1" fillId="5" borderId="27" xfId="14" applyFill="1" applyBorder="1" applyAlignment="1">
      <alignment vertical="center"/>
    </xf>
    <xf numFmtId="4" fontId="1" fillId="5" borderId="27" xfId="14" applyNumberFormat="1" applyFill="1" applyBorder="1" applyAlignment="1">
      <alignment vertical="center"/>
    </xf>
    <xf numFmtId="0" fontId="44" fillId="5" borderId="27" xfId="14" applyFont="1" applyFill="1" applyBorder="1" applyAlignment="1">
      <alignment horizontal="right" vertical="center"/>
    </xf>
    <xf numFmtId="0" fontId="44" fillId="5" borderId="27" xfId="14" applyFont="1" applyFill="1" applyBorder="1" applyAlignment="1">
      <alignment horizontal="center" vertical="center"/>
    </xf>
    <xf numFmtId="4" fontId="44" fillId="5" borderId="27" xfId="14" applyNumberFormat="1" applyFont="1" applyFill="1" applyBorder="1" applyAlignment="1">
      <alignment vertical="center"/>
    </xf>
    <xf numFmtId="0" fontId="1" fillId="5" borderId="28" xfId="14" applyFill="1" applyBorder="1" applyAlignment="1">
      <alignment vertical="center"/>
    </xf>
    <xf numFmtId="0" fontId="1" fillId="6" borderId="29" xfId="14" applyFill="1" applyBorder="1" applyAlignment="1">
      <alignment vertical="center"/>
    </xf>
    <xf numFmtId="0" fontId="1" fillId="6" borderId="31" xfId="14" applyFill="1" applyBorder="1" applyAlignment="1">
      <alignment vertical="center"/>
    </xf>
    <xf numFmtId="0" fontId="2" fillId="6" borderId="31" xfId="14" applyFont="1" applyFill="1" applyBorder="1" applyAlignment="1">
      <alignment horizontal="center" vertical="center"/>
    </xf>
    <xf numFmtId="0" fontId="1" fillId="6" borderId="32" xfId="14" applyFill="1" applyBorder="1" applyAlignment="1">
      <alignment vertical="center"/>
    </xf>
    <xf numFmtId="0" fontId="1" fillId="6" borderId="33" xfId="14" applyFill="1" applyBorder="1" applyAlignment="1">
      <alignment vertical="center"/>
    </xf>
    <xf numFmtId="0" fontId="13" fillId="6" borderId="0" xfId="14" applyFont="1" applyFill="1" applyAlignment="1">
      <alignment horizontal="center" vertical="center"/>
    </xf>
    <xf numFmtId="0" fontId="13" fillId="0" borderId="0" xfId="14" applyFont="1" applyAlignment="1">
      <alignment horizontal="center" vertical="center"/>
    </xf>
    <xf numFmtId="0" fontId="1" fillId="0" borderId="34" xfId="14" applyBorder="1" applyAlignment="1">
      <alignment vertical="center"/>
    </xf>
    <xf numFmtId="0" fontId="1" fillId="0" borderId="35" xfId="14" applyBorder="1" applyAlignment="1">
      <alignment vertical="center"/>
    </xf>
    <xf numFmtId="0" fontId="1" fillId="0" borderId="36" xfId="14" applyBorder="1" applyAlignment="1">
      <alignment vertical="center"/>
    </xf>
    <xf numFmtId="0" fontId="1" fillId="0" borderId="24" xfId="14" applyBorder="1" applyAlignment="1">
      <alignment vertical="center"/>
    </xf>
    <xf numFmtId="0" fontId="1" fillId="0" borderId="37" xfId="14" applyBorder="1" applyAlignment="1">
      <alignment vertical="center"/>
    </xf>
    <xf numFmtId="0" fontId="39" fillId="0" borderId="0" xfId="14" applyFont="1" applyAlignment="1">
      <alignment horizontal="left" vertical="center"/>
    </xf>
    <xf numFmtId="0" fontId="1" fillId="0" borderId="38" xfId="14" applyBorder="1" applyAlignment="1">
      <alignment vertical="center"/>
    </xf>
    <xf numFmtId="0" fontId="45" fillId="0" borderId="0" xfId="14" applyFont="1" applyAlignment="1">
      <alignment horizontal="left" vertical="center"/>
    </xf>
    <xf numFmtId="0" fontId="1" fillId="0" borderId="37" xfId="14" applyBorder="1"/>
    <xf numFmtId="0" fontId="1" fillId="0" borderId="38" xfId="14" applyBorder="1"/>
    <xf numFmtId="0" fontId="40" fillId="0" borderId="0" xfId="14" applyFont="1" applyAlignment="1">
      <alignment horizontal="left" vertical="center" wrapText="1"/>
    </xf>
    <xf numFmtId="164" fontId="42" fillId="0" borderId="0" xfId="14" applyNumberFormat="1" applyFont="1" applyAlignment="1">
      <alignment horizontal="left" vertical="center"/>
    </xf>
    <xf numFmtId="0" fontId="42" fillId="0" borderId="0" xfId="14" applyFont="1" applyAlignment="1">
      <alignment horizontal="left" vertical="center" wrapText="1"/>
    </xf>
    <xf numFmtId="0" fontId="1" fillId="0" borderId="37" xfId="14" applyBorder="1" applyAlignment="1">
      <alignment horizontal="center" vertical="center" wrapText="1"/>
    </xf>
    <xf numFmtId="0" fontId="26" fillId="0" borderId="0" xfId="14" applyFont="1" applyAlignment="1">
      <alignment horizontal="center" vertical="center" wrapText="1"/>
    </xf>
    <xf numFmtId="0" fontId="28" fillId="0" borderId="0" xfId="14" applyFont="1" applyAlignment="1">
      <alignment horizontal="left" vertical="center"/>
    </xf>
    <xf numFmtId="4" fontId="28" fillId="0" borderId="0" xfId="14" applyNumberFormat="1" applyFont="1" applyAlignment="1">
      <alignment horizontal="right" vertical="center"/>
    </xf>
    <xf numFmtId="0" fontId="47" fillId="0" borderId="0" xfId="14" applyFont="1" applyAlignment="1">
      <alignment vertical="center"/>
    </xf>
    <xf numFmtId="166" fontId="48" fillId="0" borderId="0" xfId="14" applyNumberFormat="1" applyFont="1"/>
    <xf numFmtId="0" fontId="7" fillId="0" borderId="37" xfId="14" applyFont="1" applyBorder="1"/>
    <xf numFmtId="0" fontId="7" fillId="0" borderId="0" xfId="14" applyFont="1" applyAlignment="1">
      <alignment horizontal="center"/>
    </xf>
    <xf numFmtId="0" fontId="7" fillId="0" borderId="30" xfId="14" applyFont="1" applyBorder="1" applyAlignment="1">
      <alignment horizontal="left" vertical="center"/>
    </xf>
    <xf numFmtId="167" fontId="7" fillId="0" borderId="30" xfId="14" applyNumberFormat="1" applyFont="1" applyBorder="1" applyAlignment="1">
      <alignment horizontal="left" vertical="center"/>
    </xf>
    <xf numFmtId="4" fontId="7" fillId="0" borderId="30" xfId="14" applyNumberFormat="1" applyFont="1" applyBorder="1" applyAlignment="1">
      <alignment horizontal="left" vertical="center"/>
    </xf>
    <xf numFmtId="4" fontId="7" fillId="0" borderId="30" xfId="14" applyNumberFormat="1" applyFont="1" applyBorder="1" applyAlignment="1">
      <alignment horizontal="right" vertical="center"/>
    </xf>
    <xf numFmtId="0" fontId="7" fillId="0" borderId="43" xfId="14" applyFont="1" applyBorder="1" applyAlignment="1">
      <alignment horizontal="left" vertical="center"/>
    </xf>
    <xf numFmtId="0" fontId="49" fillId="0" borderId="0" xfId="14" applyFont="1"/>
    <xf numFmtId="166" fontId="49" fillId="0" borderId="0" xfId="14" applyNumberFormat="1" applyFont="1"/>
    <xf numFmtId="0" fontId="35" fillId="0" borderId="37" xfId="14" applyFont="1" applyBorder="1"/>
    <xf numFmtId="0" fontId="35" fillId="0" borderId="0" xfId="14" applyFont="1" applyAlignment="1">
      <alignment horizontal="center"/>
    </xf>
    <xf numFmtId="0" fontId="35" fillId="0" borderId="44" xfId="14" applyFont="1" applyBorder="1" applyAlignment="1">
      <alignment horizontal="left" vertical="center"/>
    </xf>
    <xf numFmtId="0" fontId="35" fillId="0" borderId="44" xfId="14" applyFont="1" applyBorder="1" applyAlignment="1">
      <alignment vertical="center" wrapText="1"/>
    </xf>
    <xf numFmtId="0" fontId="35" fillId="0" borderId="44" xfId="14" applyFont="1" applyBorder="1"/>
    <xf numFmtId="0" fontId="35" fillId="0" borderId="44" xfId="14" applyFont="1" applyBorder="1" applyAlignment="1">
      <alignment horizontal="center" wrapText="1"/>
    </xf>
    <xf numFmtId="167" fontId="35" fillId="0" borderId="44" xfId="14" applyNumberFormat="1" applyFont="1" applyBorder="1"/>
    <xf numFmtId="4" fontId="35" fillId="0" borderId="44" xfId="14" applyNumberFormat="1" applyFont="1" applyBorder="1"/>
    <xf numFmtId="4" fontId="35" fillId="0" borderId="44" xfId="14" applyNumberFormat="1" applyFont="1" applyBorder="1" applyAlignment="1">
      <alignment horizontal="right" vertical="center"/>
    </xf>
    <xf numFmtId="0" fontId="35" fillId="0" borderId="45" xfId="14" applyFont="1" applyBorder="1"/>
    <xf numFmtId="0" fontId="35" fillId="0" borderId="0" xfId="14" applyFont="1"/>
    <xf numFmtId="0" fontId="1" fillId="0" borderId="46" xfId="14" applyBorder="1" applyAlignment="1">
      <alignment vertical="center"/>
    </xf>
    <xf numFmtId="0" fontId="1" fillId="0" borderId="47" xfId="14" applyBorder="1" applyAlignment="1">
      <alignment vertical="center"/>
    </xf>
    <xf numFmtId="0" fontId="1" fillId="0" borderId="47" xfId="14" applyBorder="1" applyAlignment="1">
      <alignment horizontal="left" vertical="center"/>
    </xf>
    <xf numFmtId="0" fontId="1" fillId="0" borderId="47" xfId="14" applyBorder="1" applyAlignment="1">
      <alignment horizontal="right" vertical="center"/>
    </xf>
    <xf numFmtId="0" fontId="1" fillId="0" borderId="48" xfId="14" applyBorder="1" applyAlignment="1">
      <alignment vertical="center"/>
    </xf>
    <xf numFmtId="0" fontId="2" fillId="0" borderId="0" xfId="14" applyFont="1" applyAlignment="1">
      <alignment horizontal="left" vertical="center" wrapText="1"/>
    </xf>
    <xf numFmtId="0" fontId="51" fillId="0" borderId="0" xfId="14" applyFont="1"/>
    <xf numFmtId="0" fontId="4" fillId="0" borderId="0" xfId="14" applyFont="1" applyAlignment="1">
      <alignment horizontal="left" vertical="center" wrapText="1"/>
    </xf>
    <xf numFmtId="0" fontId="26" fillId="0" borderId="39" xfId="14" applyFont="1" applyBorder="1" applyAlignment="1">
      <alignment horizontal="center" vertical="center" wrapText="1"/>
    </xf>
    <xf numFmtId="0" fontId="26" fillId="0" borderId="40" xfId="14" applyFont="1" applyBorder="1" applyAlignment="1">
      <alignment horizontal="center" vertical="center" wrapText="1"/>
    </xf>
    <xf numFmtId="0" fontId="26" fillId="0" borderId="41" xfId="14" applyFont="1" applyBorder="1" applyAlignment="1">
      <alignment horizontal="center" vertical="center" wrapText="1"/>
    </xf>
    <xf numFmtId="4" fontId="28" fillId="0" borderId="0" xfId="14" applyNumberFormat="1" applyFont="1"/>
    <xf numFmtId="0" fontId="47" fillId="0" borderId="50" xfId="14" applyFont="1" applyBorder="1" applyAlignment="1">
      <alignment vertical="center"/>
    </xf>
    <xf numFmtId="0" fontId="47" fillId="0" borderId="25" xfId="14" applyFont="1" applyBorder="1" applyAlignment="1">
      <alignment vertical="center"/>
    </xf>
    <xf numFmtId="166" fontId="48" fillId="0" borderId="25" xfId="14" applyNumberFormat="1" applyFont="1" applyBorder="1"/>
    <xf numFmtId="166" fontId="48" fillId="0" borderId="51" xfId="14" applyNumberFormat="1" applyFont="1" applyBorder="1"/>
    <xf numFmtId="0" fontId="49" fillId="0" borderId="0" xfId="14" applyFont="1" applyAlignment="1">
      <alignment horizontal="center"/>
    </xf>
    <xf numFmtId="0" fontId="7" fillId="0" borderId="0" xfId="14" applyFont="1" applyAlignment="1">
      <alignment wrapText="1"/>
    </xf>
    <xf numFmtId="0" fontId="7" fillId="0" borderId="0" xfId="14" applyFont="1" applyAlignment="1">
      <alignment horizontal="center" wrapText="1"/>
    </xf>
    <xf numFmtId="167" fontId="7" fillId="0" borderId="0" xfId="14" applyNumberFormat="1" applyFont="1"/>
    <xf numFmtId="4" fontId="7" fillId="0" borderId="0" xfId="14" applyNumberFormat="1" applyFont="1"/>
    <xf numFmtId="0" fontId="7" fillId="0" borderId="38" xfId="14" applyFont="1" applyBorder="1"/>
    <xf numFmtId="0" fontId="7" fillId="0" borderId="52" xfId="14" applyFont="1" applyBorder="1"/>
    <xf numFmtId="166" fontId="49" fillId="0" borderId="53" xfId="14" applyNumberFormat="1" applyFont="1" applyBorder="1"/>
    <xf numFmtId="0" fontId="35" fillId="0" borderId="0" xfId="14" applyFont="1" applyAlignment="1">
      <alignment wrapText="1"/>
    </xf>
    <xf numFmtId="0" fontId="35" fillId="0" borderId="0" xfId="14" applyFont="1" applyAlignment="1">
      <alignment horizontal="center" wrapText="1"/>
    </xf>
    <xf numFmtId="167" fontId="35" fillId="0" borderId="0" xfId="14" applyNumberFormat="1" applyFont="1"/>
    <xf numFmtId="4" fontId="35" fillId="0" borderId="0" xfId="14" applyNumberFormat="1" applyFont="1"/>
    <xf numFmtId="0" fontId="35" fillId="0" borderId="52" xfId="14" applyFont="1" applyBorder="1"/>
    <xf numFmtId="0" fontId="25" fillId="0" borderId="37" xfId="14" applyFont="1" applyBorder="1" applyAlignment="1">
      <alignment vertical="center"/>
    </xf>
    <xf numFmtId="0" fontId="25" fillId="0" borderId="54" xfId="14" applyFont="1" applyBorder="1" applyAlignment="1">
      <alignment horizontal="center" vertical="center"/>
    </xf>
    <xf numFmtId="0" fontId="25" fillId="0" borderId="54" xfId="14" applyFont="1" applyBorder="1" applyAlignment="1">
      <alignment vertical="center" wrapText="1"/>
    </xf>
    <xf numFmtId="0" fontId="25" fillId="0" borderId="54" xfId="14" applyFont="1" applyBorder="1" applyAlignment="1">
      <alignment horizontal="center" vertical="center" wrapText="1"/>
    </xf>
    <xf numFmtId="0" fontId="26" fillId="0" borderId="52" xfId="14" applyFont="1" applyBorder="1" applyAlignment="1">
      <alignment vertical="center"/>
    </xf>
    <xf numFmtId="0" fontId="26" fillId="0" borderId="0" xfId="14" applyFont="1" applyAlignment="1">
      <alignment vertical="center"/>
    </xf>
    <xf numFmtId="166" fontId="26" fillId="0" borderId="0" xfId="14" applyNumberFormat="1" applyFont="1" applyAlignment="1">
      <alignment vertical="center"/>
    </xf>
    <xf numFmtId="166" fontId="26" fillId="0" borderId="53" xfId="14" applyNumberFormat="1" applyFont="1" applyBorder="1" applyAlignment="1">
      <alignment vertical="center"/>
    </xf>
    <xf numFmtId="0" fontId="53" fillId="0" borderId="0" xfId="14" applyFont="1" applyAlignment="1">
      <alignment vertical="center"/>
    </xf>
    <xf numFmtId="0" fontId="1" fillId="0" borderId="52" xfId="14" applyBorder="1" applyAlignment="1">
      <alignment vertical="center"/>
    </xf>
    <xf numFmtId="0" fontId="1" fillId="0" borderId="53" xfId="14" applyBorder="1" applyAlignment="1">
      <alignment vertical="center"/>
    </xf>
    <xf numFmtId="0" fontId="1" fillId="0" borderId="0" xfId="14" applyAlignment="1">
      <alignment horizontal="left" vertical="center"/>
    </xf>
    <xf numFmtId="0" fontId="56" fillId="0" borderId="37" xfId="14" applyFont="1" applyBorder="1" applyAlignment="1">
      <alignment vertical="center"/>
    </xf>
    <xf numFmtId="0" fontId="56" fillId="0" borderId="0" xfId="14" applyFont="1" applyAlignment="1">
      <alignment horizontal="center" vertical="center"/>
    </xf>
    <xf numFmtId="0" fontId="56" fillId="0" borderId="0" xfId="14" applyFont="1" applyAlignment="1">
      <alignment vertical="center" wrapText="1"/>
    </xf>
    <xf numFmtId="49" fontId="58" fillId="0" borderId="0" xfId="14" applyNumberFormat="1" applyFont="1" applyAlignment="1">
      <alignment vertical="center" wrapText="1"/>
    </xf>
    <xf numFmtId="0" fontId="59" fillId="0" borderId="0" xfId="14" applyFont="1" applyAlignment="1">
      <alignment horizontal="center" vertical="center" wrapText="1"/>
    </xf>
    <xf numFmtId="167" fontId="59" fillId="0" borderId="0" xfId="14" applyNumberFormat="1" applyFont="1" applyAlignment="1">
      <alignment vertical="center"/>
    </xf>
    <xf numFmtId="4" fontId="56" fillId="0" borderId="0" xfId="14" applyNumberFormat="1" applyFont="1" applyAlignment="1">
      <alignment vertical="center"/>
    </xf>
    <xf numFmtId="0" fontId="56" fillId="0" borderId="52" xfId="14" applyFont="1" applyBorder="1" applyAlignment="1">
      <alignment vertical="center"/>
    </xf>
    <xf numFmtId="0" fontId="56" fillId="0" borderId="0" xfId="14" applyFont="1" applyAlignment="1">
      <alignment vertical="center"/>
    </xf>
    <xf numFmtId="166" fontId="56" fillId="0" borderId="0" xfId="14" applyNumberFormat="1" applyFont="1" applyAlignment="1">
      <alignment vertical="center"/>
    </xf>
    <xf numFmtId="166" fontId="56" fillId="0" borderId="53" xfId="14" applyNumberFormat="1" applyFont="1" applyBorder="1" applyAlignment="1">
      <alignment vertical="center"/>
    </xf>
    <xf numFmtId="0" fontId="57" fillId="0" borderId="0" xfId="14" applyFont="1"/>
    <xf numFmtId="49" fontId="56" fillId="0" borderId="0" xfId="14" applyNumberFormat="1" applyFont="1" applyAlignment="1">
      <alignment vertical="center" wrapText="1"/>
    </xf>
    <xf numFmtId="0" fontId="56" fillId="0" borderId="0" xfId="14" applyFont="1" applyAlignment="1">
      <alignment horizontal="center" vertical="center" wrapText="1"/>
    </xf>
    <xf numFmtId="167" fontId="56" fillId="0" borderId="0" xfId="14" applyNumberFormat="1" applyFont="1" applyAlignment="1">
      <alignment vertical="center"/>
    </xf>
    <xf numFmtId="49" fontId="60" fillId="0" borderId="0" xfId="14" applyNumberFormat="1" applyFont="1" applyAlignment="1">
      <alignment vertical="center" wrapText="1"/>
    </xf>
    <xf numFmtId="167" fontId="60" fillId="0" borderId="0" xfId="14" applyNumberFormat="1" applyFont="1" applyAlignment="1">
      <alignment vertical="center"/>
    </xf>
    <xf numFmtId="0" fontId="25" fillId="0" borderId="0" xfId="14" applyFont="1" applyAlignment="1">
      <alignment horizontal="center" vertical="center"/>
    </xf>
    <xf numFmtId="0" fontId="61" fillId="0" borderId="0" xfId="14" applyFont="1" applyAlignment="1">
      <alignment vertical="center"/>
    </xf>
    <xf numFmtId="0" fontId="25" fillId="0" borderId="0" xfId="14" applyFont="1" applyAlignment="1">
      <alignment vertical="center" wrapText="1"/>
    </xf>
    <xf numFmtId="49" fontId="61" fillId="0" borderId="0" xfId="14" applyNumberFormat="1" applyFont="1" applyAlignment="1">
      <alignment vertical="center" wrapText="1"/>
    </xf>
    <xf numFmtId="0" fontId="25" fillId="0" borderId="0" xfId="14" applyFont="1" applyAlignment="1">
      <alignment horizontal="center" vertical="center" wrapText="1"/>
    </xf>
    <xf numFmtId="167" fontId="25" fillId="0" borderId="0" xfId="14" applyNumberFormat="1" applyFont="1" applyAlignment="1">
      <alignment vertical="center"/>
    </xf>
    <xf numFmtId="4" fontId="25" fillId="0" borderId="0" xfId="14" applyNumberFormat="1" applyFont="1" applyAlignment="1">
      <alignment vertical="center"/>
    </xf>
    <xf numFmtId="0" fontId="25" fillId="0" borderId="38" xfId="14" applyFont="1" applyBorder="1" applyAlignment="1">
      <alignment vertical="center"/>
    </xf>
    <xf numFmtId="0" fontId="53" fillId="0" borderId="0" xfId="14" applyFont="1"/>
    <xf numFmtId="0" fontId="62" fillId="0" borderId="37" xfId="14" applyFont="1" applyBorder="1" applyAlignment="1">
      <alignment vertical="center"/>
    </xf>
    <xf numFmtId="0" fontId="62" fillId="0" borderId="54" xfId="14" applyFont="1" applyBorder="1" applyAlignment="1">
      <alignment horizontal="center" vertical="center"/>
    </xf>
    <xf numFmtId="0" fontId="62" fillId="0" borderId="54" xfId="14" applyFont="1" applyBorder="1" applyAlignment="1">
      <alignment vertical="center" wrapText="1"/>
    </xf>
    <xf numFmtId="0" fontId="62" fillId="0" borderId="54" xfId="14" applyFont="1" applyBorder="1" applyAlignment="1">
      <alignment horizontal="center" vertical="center" wrapText="1"/>
    </xf>
    <xf numFmtId="0" fontId="62" fillId="0" borderId="52" xfId="14" applyFont="1" applyBorder="1" applyAlignment="1">
      <alignment vertical="center"/>
    </xf>
    <xf numFmtId="0" fontId="62" fillId="0" borderId="0" xfId="14" applyFont="1" applyAlignment="1">
      <alignment vertical="center"/>
    </xf>
    <xf numFmtId="166" fontId="62" fillId="0" borderId="0" xfId="14" applyNumberFormat="1" applyFont="1" applyAlignment="1">
      <alignment vertical="center"/>
    </xf>
    <xf numFmtId="166" fontId="62" fillId="0" borderId="53" xfId="14" applyNumberFormat="1" applyFont="1" applyBorder="1" applyAlignment="1">
      <alignment vertical="center"/>
    </xf>
    <xf numFmtId="0" fontId="63" fillId="0" borderId="0" xfId="14" applyFont="1"/>
    <xf numFmtId="0" fontId="59" fillId="0" borderId="0" xfId="14" applyFont="1" applyAlignment="1">
      <alignment vertical="center" wrapText="1"/>
    </xf>
    <xf numFmtId="166" fontId="56" fillId="0" borderId="55" xfId="14" applyNumberFormat="1" applyFont="1" applyBorder="1" applyAlignment="1">
      <alignment vertical="center"/>
    </xf>
    <xf numFmtId="0" fontId="56" fillId="0" borderId="0" xfId="14" applyFont="1" applyBorder="1" applyAlignment="1">
      <alignment vertical="center"/>
    </xf>
    <xf numFmtId="166" fontId="56" fillId="0" borderId="0" xfId="14" applyNumberFormat="1" applyFont="1" applyBorder="1" applyAlignment="1">
      <alignment vertical="center"/>
    </xf>
    <xf numFmtId="0" fontId="1" fillId="0" borderId="0" xfId="15"/>
    <xf numFmtId="0" fontId="1" fillId="6" borderId="0" xfId="15" applyFill="1"/>
    <xf numFmtId="0" fontId="1" fillId="6" borderId="22" xfId="15" applyFill="1" applyBorder="1"/>
    <xf numFmtId="0" fontId="1" fillId="6" borderId="23" xfId="15" applyFill="1" applyBorder="1"/>
    <xf numFmtId="0" fontId="1" fillId="6" borderId="24" xfId="15" applyFill="1" applyBorder="1"/>
    <xf numFmtId="0" fontId="39" fillId="6" borderId="0" xfId="15" applyFont="1" applyFill="1" applyAlignment="1">
      <alignment horizontal="left" vertical="center"/>
    </xf>
    <xf numFmtId="0" fontId="2" fillId="6" borderId="0" xfId="15" applyFont="1" applyFill="1" applyAlignment="1">
      <alignment horizontal="left" vertical="center"/>
    </xf>
    <xf numFmtId="0" fontId="2" fillId="6" borderId="0" xfId="15" applyFont="1" applyFill="1" applyAlignment="1">
      <alignment horizontal="left" vertical="center" wrapText="1"/>
    </xf>
    <xf numFmtId="0" fontId="1" fillId="6" borderId="24" xfId="15" applyFill="1" applyBorder="1" applyAlignment="1">
      <alignment vertical="center"/>
    </xf>
    <xf numFmtId="0" fontId="41" fillId="6" borderId="0" xfId="15" applyFont="1" applyFill="1" applyAlignment="1">
      <alignment horizontal="left" vertical="center" wrapText="1"/>
    </xf>
    <xf numFmtId="0" fontId="42" fillId="6" borderId="0" xfId="15" applyFont="1" applyFill="1" applyAlignment="1">
      <alignment horizontal="left" vertical="center"/>
    </xf>
    <xf numFmtId="0" fontId="38" fillId="6" borderId="0" xfId="15" applyFont="1" applyFill="1" applyAlignment="1">
      <alignment vertical="center"/>
    </xf>
    <xf numFmtId="164" fontId="42" fillId="6" borderId="0" xfId="15" applyNumberFormat="1" applyFont="1" applyFill="1" applyAlignment="1">
      <alignment horizontal="left" vertical="center"/>
    </xf>
    <xf numFmtId="0" fontId="2" fillId="6" borderId="0" xfId="15" applyFont="1" applyFill="1" applyAlignment="1">
      <alignment horizontal="left" vertical="top"/>
    </xf>
    <xf numFmtId="0" fontId="1" fillId="6" borderId="0" xfId="15" applyFill="1" applyAlignment="1">
      <alignment vertical="top"/>
    </xf>
    <xf numFmtId="0" fontId="38" fillId="6" borderId="0" xfId="15" applyFont="1" applyFill="1" applyAlignment="1">
      <alignment vertical="top"/>
    </xf>
    <xf numFmtId="49" fontId="38" fillId="6" borderId="0" xfId="15" applyNumberFormat="1" applyFont="1" applyFill="1" applyAlignment="1">
      <alignment vertical="center" wrapText="1"/>
    </xf>
    <xf numFmtId="0" fontId="1" fillId="6" borderId="25" xfId="15" applyFill="1" applyBorder="1" applyAlignment="1">
      <alignment vertical="center"/>
    </xf>
    <xf numFmtId="0" fontId="43" fillId="6" borderId="0" xfId="15" applyFont="1" applyFill="1" applyAlignment="1">
      <alignment horizontal="left" vertical="center"/>
    </xf>
    <xf numFmtId="4" fontId="1" fillId="6" borderId="0" xfId="15" applyNumberFormat="1" applyFill="1"/>
    <xf numFmtId="4" fontId="28" fillId="6" borderId="0" xfId="15" applyNumberFormat="1" applyFont="1" applyFill="1" applyAlignment="1">
      <alignment vertical="center"/>
    </xf>
    <xf numFmtId="4" fontId="1" fillId="6" borderId="25" xfId="15" applyNumberFormat="1" applyFill="1" applyBorder="1" applyAlignment="1">
      <alignment vertical="center"/>
    </xf>
    <xf numFmtId="4" fontId="2" fillId="6" borderId="0" xfId="15" applyNumberFormat="1" applyFont="1" applyFill="1" applyAlignment="1">
      <alignment horizontal="right" vertical="center"/>
    </xf>
    <xf numFmtId="165" fontId="2" fillId="6" borderId="0" xfId="15" applyNumberFormat="1" applyFont="1" applyFill="1" applyAlignment="1">
      <alignment horizontal="right" vertical="center"/>
    </xf>
    <xf numFmtId="4" fontId="2" fillId="6" borderId="0" xfId="15" applyNumberFormat="1" applyFont="1" applyFill="1" applyAlignment="1">
      <alignment vertical="center"/>
    </xf>
    <xf numFmtId="0" fontId="1" fillId="8" borderId="0" xfId="15" applyFill="1" applyAlignment="1">
      <alignment vertical="center"/>
    </xf>
    <xf numFmtId="0" fontId="44" fillId="5" borderId="26" xfId="15" applyFont="1" applyFill="1" applyBorder="1" applyAlignment="1">
      <alignment horizontal="left" vertical="center"/>
    </xf>
    <xf numFmtId="0" fontId="1" fillId="5" borderId="27" xfId="15" applyFill="1" applyBorder="1" applyAlignment="1">
      <alignment vertical="center"/>
    </xf>
    <xf numFmtId="4" fontId="1" fillId="5" borderId="27" xfId="15" applyNumberFormat="1" applyFill="1" applyBorder="1" applyAlignment="1">
      <alignment vertical="center"/>
    </xf>
    <xf numFmtId="0" fontId="44" fillId="5" borderId="27" xfId="15" applyFont="1" applyFill="1" applyBorder="1" applyAlignment="1">
      <alignment horizontal="right" vertical="center"/>
    </xf>
    <xf numFmtId="0" fontId="44" fillId="5" borderId="27" xfId="15" applyFont="1" applyFill="1" applyBorder="1" applyAlignment="1">
      <alignment horizontal="center" vertical="center"/>
    </xf>
    <xf numFmtId="4" fontId="44" fillId="5" borderId="27" xfId="15" applyNumberFormat="1" applyFont="1" applyFill="1" applyBorder="1" applyAlignment="1">
      <alignment vertical="center"/>
    </xf>
    <xf numFmtId="0" fontId="1" fillId="5" borderId="28" xfId="15" applyFill="1" applyBorder="1" applyAlignment="1">
      <alignment vertical="center"/>
    </xf>
    <xf numFmtId="0" fontId="1" fillId="6" borderId="29" xfId="15" applyFill="1" applyBorder="1" applyAlignment="1">
      <alignment vertical="center"/>
    </xf>
    <xf numFmtId="0" fontId="1" fillId="6" borderId="31" xfId="15" applyFill="1" applyBorder="1" applyAlignment="1">
      <alignment vertical="center"/>
    </xf>
    <xf numFmtId="0" fontId="2" fillId="6" borderId="31" xfId="15" applyFont="1" applyFill="1" applyBorder="1" applyAlignment="1">
      <alignment horizontal="center" vertical="center"/>
    </xf>
    <xf numFmtId="0" fontId="1" fillId="6" borderId="32" xfId="15" applyFill="1" applyBorder="1" applyAlignment="1">
      <alignment vertical="center"/>
    </xf>
    <xf numFmtId="0" fontId="1" fillId="6" borderId="33" xfId="15" applyFill="1" applyBorder="1" applyAlignment="1">
      <alignment vertical="center"/>
    </xf>
    <xf numFmtId="0" fontId="13" fillId="6" borderId="0" xfId="15" applyFont="1" applyFill="1" applyAlignment="1">
      <alignment horizontal="center" vertical="center"/>
    </xf>
    <xf numFmtId="0" fontId="13" fillId="0" borderId="0" xfId="15" applyFont="1" applyAlignment="1">
      <alignment horizontal="center" vertical="center"/>
    </xf>
    <xf numFmtId="0" fontId="1" fillId="0" borderId="34" xfId="15" applyBorder="1" applyAlignment="1">
      <alignment vertical="center"/>
    </xf>
    <xf numFmtId="0" fontId="1" fillId="0" borderId="35" xfId="15" applyBorder="1" applyAlignment="1">
      <alignment vertical="center"/>
    </xf>
    <xf numFmtId="0" fontId="1" fillId="0" borderId="36" xfId="15" applyBorder="1" applyAlignment="1">
      <alignment vertical="center"/>
    </xf>
    <xf numFmtId="0" fontId="1" fillId="0" borderId="24" xfId="15" applyBorder="1" applyAlignment="1">
      <alignment vertical="center"/>
    </xf>
    <xf numFmtId="0" fontId="1" fillId="0" borderId="37" xfId="15" applyBorder="1" applyAlignment="1">
      <alignment vertical="center"/>
    </xf>
    <xf numFmtId="0" fontId="39" fillId="0" borderId="0" xfId="15" applyFont="1" applyAlignment="1">
      <alignment horizontal="left" vertical="center"/>
    </xf>
    <xf numFmtId="0" fontId="1" fillId="0" borderId="38" xfId="15" applyBorder="1" applyAlignment="1">
      <alignment vertical="center"/>
    </xf>
    <xf numFmtId="0" fontId="45" fillId="0" borderId="0" xfId="15" applyFont="1" applyAlignment="1">
      <alignment horizontal="left" vertical="center"/>
    </xf>
    <xf numFmtId="0" fontId="1" fillId="0" borderId="37" xfId="15" applyBorder="1"/>
    <xf numFmtId="0" fontId="1" fillId="0" borderId="38" xfId="15" applyBorder="1"/>
    <xf numFmtId="0" fontId="40" fillId="0" borderId="0" xfId="15" applyFont="1" applyAlignment="1">
      <alignment horizontal="left" vertical="center" wrapText="1"/>
    </xf>
    <xf numFmtId="164" fontId="42" fillId="0" borderId="0" xfId="15" applyNumberFormat="1" applyFont="1" applyAlignment="1">
      <alignment horizontal="left" vertical="center"/>
    </xf>
    <xf numFmtId="0" fontId="42" fillId="0" borderId="0" xfId="15" applyFont="1" applyAlignment="1">
      <alignment horizontal="left" vertical="center" wrapText="1"/>
    </xf>
    <xf numFmtId="0" fontId="1" fillId="0" borderId="37" xfId="15" applyBorder="1" applyAlignment="1">
      <alignment horizontal="center" vertical="center" wrapText="1"/>
    </xf>
    <xf numFmtId="0" fontId="26" fillId="0" borderId="0" xfId="15" applyFont="1" applyAlignment="1">
      <alignment horizontal="center" vertical="center" wrapText="1"/>
    </xf>
    <xf numFmtId="0" fontId="28" fillId="0" borderId="0" xfId="15" applyFont="1" applyAlignment="1">
      <alignment horizontal="left" vertical="center"/>
    </xf>
    <xf numFmtId="4" fontId="28" fillId="0" borderId="0" xfId="15" applyNumberFormat="1" applyFont="1" applyAlignment="1">
      <alignment horizontal="right" vertical="center"/>
    </xf>
    <xf numFmtId="0" fontId="47" fillId="0" borderId="0" xfId="15" applyFont="1" applyAlignment="1">
      <alignment vertical="center"/>
    </xf>
    <xf numFmtId="166" fontId="48" fillId="0" borderId="0" xfId="15" applyNumberFormat="1" applyFont="1"/>
    <xf numFmtId="0" fontId="7" fillId="0" borderId="37" xfId="15" applyFont="1" applyBorder="1"/>
    <xf numFmtId="0" fontId="7" fillId="0" borderId="0" xfId="15" applyFont="1" applyAlignment="1">
      <alignment horizontal="center"/>
    </xf>
    <xf numFmtId="0" fontId="7" fillId="0" borderId="30" xfId="15" applyFont="1" applyBorder="1" applyAlignment="1">
      <alignment horizontal="left" vertical="center"/>
    </xf>
    <xf numFmtId="167" fontId="7" fillId="0" borderId="30" xfId="15" applyNumberFormat="1" applyFont="1" applyBorder="1" applyAlignment="1">
      <alignment horizontal="left" vertical="center"/>
    </xf>
    <xf numFmtId="4" fontId="7" fillId="0" borderId="30" xfId="15" applyNumberFormat="1" applyFont="1" applyBorder="1" applyAlignment="1">
      <alignment horizontal="left" vertical="center"/>
    </xf>
    <xf numFmtId="4" fontId="7" fillId="0" borderId="30" xfId="15" applyNumberFormat="1" applyFont="1" applyBorder="1" applyAlignment="1">
      <alignment horizontal="right" vertical="center"/>
    </xf>
    <xf numFmtId="0" fontId="7" fillId="0" borderId="43" xfId="15" applyFont="1" applyBorder="1" applyAlignment="1">
      <alignment horizontal="left" vertical="center"/>
    </xf>
    <xf numFmtId="0" fontId="49" fillId="0" borderId="0" xfId="15" applyFont="1"/>
    <xf numFmtId="166" fontId="49" fillId="0" borderId="0" xfId="15" applyNumberFormat="1" applyFont="1"/>
    <xf numFmtId="0" fontId="35" fillId="0" borderId="37" xfId="15" applyFont="1" applyBorder="1"/>
    <xf numFmtId="0" fontId="35" fillId="0" borderId="0" xfId="15" applyFont="1" applyAlignment="1">
      <alignment horizontal="center"/>
    </xf>
    <xf numFmtId="0" fontId="35" fillId="0" borderId="44" xfId="15" applyFont="1" applyBorder="1" applyAlignment="1">
      <alignment horizontal="left" vertical="center"/>
    </xf>
    <xf numFmtId="0" fontId="35" fillId="0" borderId="44" xfId="15" applyFont="1" applyBorder="1" applyAlignment="1">
      <alignment vertical="center" wrapText="1"/>
    </xf>
    <xf numFmtId="0" fontId="35" fillId="0" borderId="44" xfId="15" applyFont="1" applyBorder="1"/>
    <xf numFmtId="0" fontId="35" fillId="0" borderId="44" xfId="15" applyFont="1" applyBorder="1" applyAlignment="1">
      <alignment horizontal="center" wrapText="1"/>
    </xf>
    <xf numFmtId="167" fontId="35" fillId="0" borderId="44" xfId="15" applyNumberFormat="1" applyFont="1" applyBorder="1"/>
    <xf numFmtId="4" fontId="35" fillId="0" borderId="44" xfId="15" applyNumberFormat="1" applyFont="1" applyBorder="1"/>
    <xf numFmtId="4" fontId="35" fillId="0" borderId="44" xfId="15" applyNumberFormat="1" applyFont="1" applyBorder="1" applyAlignment="1">
      <alignment horizontal="right" vertical="center"/>
    </xf>
    <xf numFmtId="0" fontId="35" fillId="0" borderId="45" xfId="15" applyFont="1" applyBorder="1"/>
    <xf numFmtId="0" fontId="35" fillId="0" borderId="0" xfId="15" applyFont="1"/>
    <xf numFmtId="0" fontId="1" fillId="0" borderId="46" xfId="15" applyBorder="1" applyAlignment="1">
      <alignment vertical="center"/>
    </xf>
    <xf numFmtId="0" fontId="1" fillId="0" borderId="47" xfId="15" applyBorder="1" applyAlignment="1">
      <alignment vertical="center"/>
    </xf>
    <xf numFmtId="0" fontId="1" fillId="0" borderId="47" xfId="15" applyBorder="1" applyAlignment="1">
      <alignment horizontal="left" vertical="center"/>
    </xf>
    <xf numFmtId="0" fontId="1" fillId="0" borderId="47" xfId="15" applyBorder="1" applyAlignment="1">
      <alignment horizontal="right" vertical="center"/>
    </xf>
    <xf numFmtId="0" fontId="1" fillId="0" borderId="48" xfId="15" applyBorder="1" applyAlignment="1">
      <alignment vertical="center"/>
    </xf>
    <xf numFmtId="0" fontId="2" fillId="0" borderId="0" xfId="15" applyFont="1" applyAlignment="1">
      <alignment horizontal="left" vertical="center" wrapText="1"/>
    </xf>
    <xf numFmtId="0" fontId="51" fillId="0" borderId="0" xfId="15" applyFont="1"/>
    <xf numFmtId="0" fontId="4" fillId="0" borderId="0" xfId="15" applyFont="1" applyAlignment="1">
      <alignment horizontal="left" vertical="center" wrapText="1"/>
    </xf>
    <xf numFmtId="0" fontId="26" fillId="0" borderId="39" xfId="15" applyFont="1" applyBorder="1" applyAlignment="1">
      <alignment horizontal="center" vertical="center" wrapText="1"/>
    </xf>
    <xf numFmtId="0" fontId="26" fillId="0" borderId="40" xfId="15" applyFont="1" applyBorder="1" applyAlignment="1">
      <alignment horizontal="center" vertical="center" wrapText="1"/>
    </xf>
    <xf numFmtId="0" fontId="26" fillId="0" borderId="41" xfId="15" applyFont="1" applyBorder="1" applyAlignment="1">
      <alignment horizontal="center" vertical="center" wrapText="1"/>
    </xf>
    <xf numFmtId="4" fontId="28" fillId="0" borderId="0" xfId="15" applyNumberFormat="1" applyFont="1"/>
    <xf numFmtId="0" fontId="47" fillId="0" borderId="50" xfId="15" applyFont="1" applyBorder="1" applyAlignment="1">
      <alignment vertical="center"/>
    </xf>
    <xf numFmtId="0" fontId="47" fillId="0" borderId="25" xfId="15" applyFont="1" applyBorder="1" applyAlignment="1">
      <alignment vertical="center"/>
    </xf>
    <xf numFmtId="166" fontId="48" fillId="0" borderId="25" xfId="15" applyNumberFormat="1" applyFont="1" applyBorder="1"/>
    <xf numFmtId="166" fontId="48" fillId="0" borderId="51" xfId="15" applyNumberFormat="1" applyFont="1" applyBorder="1"/>
    <xf numFmtId="0" fontId="49" fillId="0" borderId="0" xfId="15" applyFont="1" applyAlignment="1">
      <alignment horizontal="center"/>
    </xf>
    <xf numFmtId="0" fontId="7" fillId="0" borderId="0" xfId="15" applyFont="1" applyAlignment="1">
      <alignment wrapText="1"/>
    </xf>
    <xf numFmtId="0" fontId="7" fillId="0" borderId="0" xfId="15" applyFont="1" applyAlignment="1">
      <alignment horizontal="center" wrapText="1"/>
    </xf>
    <xf numFmtId="167" fontId="7" fillId="0" borderId="0" xfId="15" applyNumberFormat="1" applyFont="1"/>
    <xf numFmtId="4" fontId="7" fillId="0" borderId="0" xfId="15" applyNumberFormat="1" applyFont="1"/>
    <xf numFmtId="0" fontId="7" fillId="0" borderId="38" xfId="15" applyFont="1" applyBorder="1"/>
    <xf numFmtId="0" fontId="7" fillId="0" borderId="52" xfId="15" applyFont="1" applyBorder="1"/>
    <xf numFmtId="166" fontId="49" fillId="0" borderId="53" xfId="15" applyNumberFormat="1" applyFont="1" applyBorder="1"/>
    <xf numFmtId="0" fontId="35" fillId="0" borderId="0" xfId="15" applyFont="1" applyAlignment="1">
      <alignment wrapText="1"/>
    </xf>
    <xf numFmtId="0" fontId="35" fillId="0" borderId="0" xfId="15" applyFont="1" applyAlignment="1">
      <alignment horizontal="center" wrapText="1"/>
    </xf>
    <xf numFmtId="167" fontId="35" fillId="0" borderId="0" xfId="15" applyNumberFormat="1" applyFont="1"/>
    <xf numFmtId="4" fontId="35" fillId="0" borderId="0" xfId="15" applyNumberFormat="1" applyFont="1"/>
    <xf numFmtId="0" fontId="35" fillId="0" borderId="52" xfId="15" applyFont="1" applyBorder="1"/>
    <xf numFmtId="0" fontId="25" fillId="0" borderId="37" xfId="15" applyFont="1" applyBorder="1" applyAlignment="1">
      <alignment vertical="center"/>
    </xf>
    <xf numFmtId="0" fontId="25" fillId="0" borderId="54" xfId="15" applyFont="1" applyBorder="1" applyAlignment="1">
      <alignment horizontal="center" vertical="center"/>
    </xf>
    <xf numFmtId="0" fontId="25" fillId="0" borderId="54" xfId="15" applyFont="1" applyBorder="1" applyAlignment="1">
      <alignment vertical="center" wrapText="1"/>
    </xf>
    <xf numFmtId="0" fontId="25" fillId="0" borderId="54" xfId="15" applyFont="1" applyBorder="1" applyAlignment="1">
      <alignment horizontal="center" vertical="center" wrapText="1"/>
    </xf>
    <xf numFmtId="0" fontId="26" fillId="0" borderId="52" xfId="15" applyFont="1" applyBorder="1" applyAlignment="1">
      <alignment vertical="center"/>
    </xf>
    <xf numFmtId="0" fontId="26" fillId="0" borderId="0" xfId="15" applyFont="1" applyAlignment="1">
      <alignment vertical="center"/>
    </xf>
    <xf numFmtId="166" fontId="26" fillId="0" borderId="0" xfId="15" applyNumberFormat="1" applyFont="1" applyAlignment="1">
      <alignment vertical="center"/>
    </xf>
    <xf numFmtId="166" fontId="26" fillId="0" borderId="53" xfId="15" applyNumberFormat="1" applyFont="1" applyBorder="1" applyAlignment="1">
      <alignment vertical="center"/>
    </xf>
    <xf numFmtId="0" fontId="53" fillId="0" borderId="0" xfId="15" applyFont="1" applyAlignment="1">
      <alignment vertical="center"/>
    </xf>
    <xf numFmtId="0" fontId="1" fillId="0" borderId="52" xfId="15" applyBorder="1" applyAlignment="1">
      <alignment vertical="center"/>
    </xf>
    <xf numFmtId="0" fontId="1" fillId="0" borderId="53" xfId="15" applyBorder="1" applyAlignment="1">
      <alignment vertical="center"/>
    </xf>
    <xf numFmtId="0" fontId="1" fillId="0" borderId="0" xfId="15" applyAlignment="1">
      <alignment horizontal="left" vertical="center"/>
    </xf>
    <xf numFmtId="0" fontId="56" fillId="0" borderId="37" xfId="15" applyFont="1" applyBorder="1" applyAlignment="1">
      <alignment vertical="center"/>
    </xf>
    <xf numFmtId="0" fontId="56" fillId="0" borderId="0" xfId="15" applyFont="1" applyAlignment="1">
      <alignment horizontal="center" vertical="center"/>
    </xf>
    <xf numFmtId="0" fontId="56" fillId="0" borderId="0" xfId="15" applyFont="1" applyAlignment="1">
      <alignment vertical="center" wrapText="1"/>
    </xf>
    <xf numFmtId="49" fontId="58" fillId="0" borderId="0" xfId="15" applyNumberFormat="1" applyFont="1" applyAlignment="1">
      <alignment vertical="center" wrapText="1"/>
    </xf>
    <xf numFmtId="0" fontId="59" fillId="0" borderId="0" xfId="15" applyFont="1" applyAlignment="1">
      <alignment horizontal="center" vertical="center" wrapText="1"/>
    </xf>
    <xf numFmtId="167" fontId="59" fillId="0" borderId="0" xfId="15" applyNumberFormat="1" applyFont="1" applyAlignment="1">
      <alignment vertical="center"/>
    </xf>
    <xf numFmtId="4" fontId="56" fillId="0" borderId="0" xfId="15" applyNumberFormat="1" applyFont="1" applyAlignment="1">
      <alignment vertical="center"/>
    </xf>
    <xf numFmtId="0" fontId="56" fillId="0" borderId="52" xfId="15" applyFont="1" applyBorder="1" applyAlignment="1">
      <alignment vertical="center"/>
    </xf>
    <xf numFmtId="0" fontId="56" fillId="0" borderId="0" xfId="15" applyFont="1" applyAlignment="1">
      <alignment vertical="center"/>
    </xf>
    <xf numFmtId="166" fontId="56" fillId="0" borderId="0" xfId="15" applyNumberFormat="1" applyFont="1" applyAlignment="1">
      <alignment vertical="center"/>
    </xf>
    <xf numFmtId="166" fontId="56" fillId="0" borderId="53" xfId="15" applyNumberFormat="1" applyFont="1" applyBorder="1" applyAlignment="1">
      <alignment vertical="center"/>
    </xf>
    <xf numFmtId="0" fontId="57" fillId="0" borderId="0" xfId="15" applyFont="1"/>
    <xf numFmtId="49" fontId="56" fillId="0" borderId="0" xfId="15" applyNumberFormat="1" applyFont="1" applyAlignment="1">
      <alignment vertical="center" wrapText="1"/>
    </xf>
    <xf numFmtId="0" fontId="56" fillId="0" borderId="0" xfId="15" applyFont="1" applyAlignment="1">
      <alignment horizontal="center" vertical="center" wrapText="1"/>
    </xf>
    <xf numFmtId="167" fontId="56" fillId="0" borderId="0" xfId="15" applyNumberFormat="1" applyFont="1" applyAlignment="1">
      <alignment vertical="center"/>
    </xf>
    <xf numFmtId="49" fontId="60" fillId="0" borderId="0" xfId="15" applyNumberFormat="1" applyFont="1" applyAlignment="1">
      <alignment vertical="center" wrapText="1"/>
    </xf>
    <xf numFmtId="167" fontId="60" fillId="0" borderId="0" xfId="15" applyNumberFormat="1" applyFont="1" applyAlignment="1">
      <alignment vertical="center"/>
    </xf>
    <xf numFmtId="0" fontId="62" fillId="0" borderId="37" xfId="15" applyFont="1" applyBorder="1" applyAlignment="1">
      <alignment vertical="center"/>
    </xf>
    <xf numFmtId="0" fontId="62" fillId="0" borderId="54" xfId="15" applyFont="1" applyBorder="1" applyAlignment="1">
      <alignment horizontal="center" vertical="center"/>
    </xf>
    <xf numFmtId="0" fontId="62" fillId="0" borderId="54" xfId="15" applyFont="1" applyBorder="1" applyAlignment="1">
      <alignment vertical="center" wrapText="1"/>
    </xf>
    <xf numFmtId="0" fontId="62" fillId="0" borderId="54" xfId="15" applyFont="1" applyBorder="1" applyAlignment="1">
      <alignment horizontal="center" vertical="center" wrapText="1"/>
    </xf>
    <xf numFmtId="0" fontId="62" fillId="0" borderId="52" xfId="15" applyFont="1" applyBorder="1" applyAlignment="1">
      <alignment vertical="center"/>
    </xf>
    <xf numFmtId="0" fontId="62" fillId="0" borderId="0" xfId="15" applyFont="1" applyAlignment="1">
      <alignment vertical="center"/>
    </xf>
    <xf numFmtId="166" fontId="62" fillId="0" borderId="0" xfId="15" applyNumberFormat="1" applyFont="1" applyAlignment="1">
      <alignment vertical="center"/>
    </xf>
    <xf numFmtId="166" fontId="62" fillId="0" borderId="53" xfId="15" applyNumberFormat="1" applyFont="1" applyBorder="1" applyAlignment="1">
      <alignment vertical="center"/>
    </xf>
    <xf numFmtId="0" fontId="63" fillId="0" borderId="0" xfId="15" applyFont="1"/>
    <xf numFmtId="0" fontId="25" fillId="0" borderId="0" xfId="15" applyFont="1" applyAlignment="1">
      <alignment horizontal="center" vertical="center"/>
    </xf>
    <xf numFmtId="0" fontId="61" fillId="0" borderId="0" xfId="15" applyFont="1" applyAlignment="1">
      <alignment vertical="center"/>
    </xf>
    <xf numFmtId="0" fontId="25" fillId="0" borderId="0" xfId="15" applyFont="1" applyAlignment="1">
      <alignment vertical="center" wrapText="1"/>
    </xf>
    <xf numFmtId="49" fontId="61" fillId="0" borderId="0" xfId="15" applyNumberFormat="1" applyFont="1" applyAlignment="1">
      <alignment vertical="center" wrapText="1"/>
    </xf>
    <xf numFmtId="0" fontId="25" fillId="0" borderId="0" xfId="15" applyFont="1" applyAlignment="1">
      <alignment horizontal="center" vertical="center" wrapText="1"/>
    </xf>
    <xf numFmtId="167" fontId="25" fillId="0" borderId="0" xfId="15" applyNumberFormat="1" applyFont="1" applyAlignment="1">
      <alignment vertical="center"/>
    </xf>
    <xf numFmtId="4" fontId="25" fillId="0" borderId="0" xfId="15" applyNumberFormat="1" applyFont="1" applyAlignment="1">
      <alignment vertical="center"/>
    </xf>
    <xf numFmtId="0" fontId="25" fillId="0" borderId="38" xfId="15" applyFont="1" applyBorder="1" applyAlignment="1">
      <alignment vertical="center"/>
    </xf>
    <xf numFmtId="0" fontId="53" fillId="0" borderId="0" xfId="15" applyFont="1"/>
    <xf numFmtId="0" fontId="59" fillId="0" borderId="0" xfId="15" applyFont="1" applyAlignment="1">
      <alignment vertical="center" wrapText="1"/>
    </xf>
    <xf numFmtId="166" fontId="56" fillId="0" borderId="55" xfId="15" applyNumberFormat="1" applyFont="1" applyBorder="1" applyAlignment="1">
      <alignment vertical="center"/>
    </xf>
    <xf numFmtId="0" fontId="56" fillId="0" borderId="0" xfId="15" applyFont="1" applyBorder="1" applyAlignment="1">
      <alignment vertical="center"/>
    </xf>
    <xf numFmtId="166" fontId="56" fillId="0" borderId="0" xfId="15" applyNumberFormat="1" applyFont="1" applyBorder="1" applyAlignment="1">
      <alignment vertical="center"/>
    </xf>
    <xf numFmtId="0" fontId="1" fillId="0" borderId="0" xfId="16"/>
    <xf numFmtId="0" fontId="1" fillId="6" borderId="0" xfId="16" applyFill="1"/>
    <xf numFmtId="0" fontId="1" fillId="6" borderId="22" xfId="16" applyFill="1" applyBorder="1"/>
    <xf numFmtId="0" fontId="1" fillId="6" borderId="23" xfId="16" applyFill="1" applyBorder="1"/>
    <xf numFmtId="0" fontId="1" fillId="6" borderId="24" xfId="16" applyFill="1" applyBorder="1"/>
    <xf numFmtId="0" fontId="39" fillId="6" borderId="0" xfId="16" applyFont="1" applyFill="1" applyAlignment="1">
      <alignment horizontal="left" vertical="center"/>
    </xf>
    <xf numFmtId="0" fontId="2" fillId="6" borderId="0" xfId="16" applyFont="1" applyFill="1" applyAlignment="1">
      <alignment horizontal="left" vertical="center"/>
    </xf>
    <xf numFmtId="0" fontId="2" fillId="6" borderId="0" xfId="16" applyFont="1" applyFill="1" applyAlignment="1">
      <alignment horizontal="left" vertical="center" wrapText="1"/>
    </xf>
    <xf numFmtId="0" fontId="1" fillId="6" borderId="24" xfId="16" applyFill="1" applyBorder="1" applyAlignment="1">
      <alignment vertical="center"/>
    </xf>
    <xf numFmtId="0" fontId="41" fillId="6" borderId="0" xfId="16" applyFont="1" applyFill="1" applyAlignment="1">
      <alignment horizontal="left" vertical="center" wrapText="1"/>
    </xf>
    <xf numFmtId="0" fontId="42" fillId="6" borderId="0" xfId="16" applyFont="1" applyFill="1" applyAlignment="1">
      <alignment horizontal="left" vertical="center"/>
    </xf>
    <xf numFmtId="0" fontId="38" fillId="6" borderId="0" xfId="16" applyFont="1" applyFill="1" applyAlignment="1">
      <alignment vertical="center"/>
    </xf>
    <xf numFmtId="164" fontId="42" fillId="6" borderId="0" xfId="16" applyNumberFormat="1" applyFont="1" applyFill="1" applyAlignment="1">
      <alignment horizontal="left" vertical="center"/>
    </xf>
    <xf numFmtId="0" fontId="2" fillId="6" borderId="0" xfId="16" applyFont="1" applyFill="1" applyAlignment="1">
      <alignment horizontal="left" vertical="top"/>
    </xf>
    <xf numFmtId="0" fontId="1" fillId="6" borderId="0" xfId="16" applyFill="1" applyAlignment="1">
      <alignment vertical="top"/>
    </xf>
    <xf numFmtId="0" fontId="38" fillId="6" borderId="0" xfId="16" applyFont="1" applyFill="1" applyAlignment="1">
      <alignment vertical="top"/>
    </xf>
    <xf numFmtId="49" fontId="38" fillId="6" borderId="0" xfId="16" applyNumberFormat="1" applyFont="1" applyFill="1" applyAlignment="1">
      <alignment vertical="center" wrapText="1"/>
    </xf>
    <xf numFmtId="0" fontId="1" fillId="6" borderId="25" xfId="16" applyFill="1" applyBorder="1" applyAlignment="1">
      <alignment vertical="center"/>
    </xf>
    <xf numFmtId="0" fontId="43" fillId="6" borderId="0" xfId="16" applyFont="1" applyFill="1" applyAlignment="1">
      <alignment horizontal="left" vertical="center"/>
    </xf>
    <xf numFmtId="4" fontId="1" fillId="6" borderId="0" xfId="16" applyNumberFormat="1" applyFill="1"/>
    <xf numFmtId="4" fontId="28" fillId="6" borderId="0" xfId="16" applyNumberFormat="1" applyFont="1" applyFill="1" applyAlignment="1">
      <alignment vertical="center"/>
    </xf>
    <xf numFmtId="4" fontId="1" fillId="6" borderId="25" xfId="16" applyNumberFormat="1" applyFill="1" applyBorder="1" applyAlignment="1">
      <alignment vertical="center"/>
    </xf>
    <xf numFmtId="4" fontId="2" fillId="6" borderId="0" xfId="16" applyNumberFormat="1" applyFont="1" applyFill="1" applyAlignment="1">
      <alignment horizontal="right" vertical="center"/>
    </xf>
    <xf numFmtId="165" fontId="2" fillId="6" borderId="0" xfId="16" applyNumberFormat="1" applyFont="1" applyFill="1" applyAlignment="1">
      <alignment horizontal="right" vertical="center"/>
    </xf>
    <xf numFmtId="4" fontId="2" fillId="6" borderId="0" xfId="16" applyNumberFormat="1" applyFont="1" applyFill="1" applyAlignment="1">
      <alignment vertical="center"/>
    </xf>
    <xf numFmtId="0" fontId="1" fillId="8" borderId="0" xfId="16" applyFill="1" applyAlignment="1">
      <alignment vertical="center"/>
    </xf>
    <xf numFmtId="0" fontId="44" fillId="5" borderId="26" xfId="16" applyFont="1" applyFill="1" applyBorder="1" applyAlignment="1">
      <alignment horizontal="left" vertical="center"/>
    </xf>
    <xf numFmtId="0" fontId="1" fillId="5" borderId="27" xfId="16" applyFill="1" applyBorder="1" applyAlignment="1">
      <alignment vertical="center"/>
    </xf>
    <xf numFmtId="4" fontId="1" fillId="5" borderId="27" xfId="16" applyNumberFormat="1" applyFill="1" applyBorder="1" applyAlignment="1">
      <alignment vertical="center"/>
    </xf>
    <xf numFmtId="0" fontId="44" fillId="5" borderId="27" xfId="16" applyFont="1" applyFill="1" applyBorder="1" applyAlignment="1">
      <alignment horizontal="right" vertical="center"/>
    </xf>
    <xf numFmtId="0" fontId="44" fillId="5" borderId="27" xfId="16" applyFont="1" applyFill="1" applyBorder="1" applyAlignment="1">
      <alignment horizontal="center" vertical="center"/>
    </xf>
    <xf numFmtId="4" fontId="44" fillId="5" borderId="27" xfId="16" applyNumberFormat="1" applyFont="1" applyFill="1" applyBorder="1" applyAlignment="1">
      <alignment vertical="center"/>
    </xf>
    <xf numFmtId="0" fontId="1" fillId="5" borderId="28" xfId="16" applyFill="1" applyBorder="1" applyAlignment="1">
      <alignment vertical="center"/>
    </xf>
    <xf numFmtId="0" fontId="1" fillId="6" borderId="29" xfId="16" applyFill="1" applyBorder="1" applyAlignment="1">
      <alignment vertical="center"/>
    </xf>
    <xf numFmtId="0" fontId="1" fillId="6" borderId="31" xfId="16" applyFill="1" applyBorder="1" applyAlignment="1">
      <alignment vertical="center"/>
    </xf>
    <xf numFmtId="0" fontId="2" fillId="6" borderId="31" xfId="16" applyFont="1" applyFill="1" applyBorder="1" applyAlignment="1">
      <alignment horizontal="center" vertical="center"/>
    </xf>
    <xf numFmtId="0" fontId="1" fillId="6" borderId="32" xfId="16" applyFill="1" applyBorder="1" applyAlignment="1">
      <alignment vertical="center"/>
    </xf>
    <xf numFmtId="0" fontId="1" fillId="6" borderId="33" xfId="16" applyFill="1" applyBorder="1" applyAlignment="1">
      <alignment vertical="center"/>
    </xf>
    <xf numFmtId="0" fontId="13" fillId="6" borderId="0" xfId="16" applyFont="1" applyFill="1" applyAlignment="1">
      <alignment horizontal="center" vertical="center"/>
    </xf>
    <xf numFmtId="0" fontId="13" fillId="0" borderId="0" xfId="16" applyFont="1" applyAlignment="1">
      <alignment horizontal="center" vertical="center"/>
    </xf>
    <xf numFmtId="0" fontId="1" fillId="0" borderId="34" xfId="16" applyBorder="1" applyAlignment="1">
      <alignment vertical="center"/>
    </xf>
    <xf numFmtId="0" fontId="1" fillId="0" borderId="35" xfId="16" applyBorder="1" applyAlignment="1">
      <alignment vertical="center"/>
    </xf>
    <xf numFmtId="0" fontId="1" fillId="0" borderId="36" xfId="16" applyBorder="1" applyAlignment="1">
      <alignment vertical="center"/>
    </xf>
    <xf numFmtId="0" fontId="1" fillId="0" borderId="24" xfId="16" applyBorder="1" applyAlignment="1">
      <alignment vertical="center"/>
    </xf>
    <xf numFmtId="0" fontId="1" fillId="0" borderId="37" xfId="16" applyBorder="1" applyAlignment="1">
      <alignment vertical="center"/>
    </xf>
    <xf numFmtId="0" fontId="39" fillId="0" borderId="0" xfId="16" applyFont="1" applyAlignment="1">
      <alignment horizontal="left" vertical="center"/>
    </xf>
    <xf numFmtId="0" fontId="1" fillId="0" borderId="38" xfId="16" applyBorder="1" applyAlignment="1">
      <alignment vertical="center"/>
    </xf>
    <xf numFmtId="0" fontId="45" fillId="0" borderId="0" xfId="16" applyFont="1" applyAlignment="1">
      <alignment horizontal="left" vertical="center"/>
    </xf>
    <xf numFmtId="0" fontId="1" fillId="0" borderId="37" xfId="16" applyBorder="1"/>
    <xf numFmtId="0" fontId="1" fillId="0" borderId="38" xfId="16" applyBorder="1"/>
    <xf numFmtId="0" fontId="40" fillId="0" borderId="0" xfId="16" applyFont="1" applyAlignment="1">
      <alignment horizontal="left" vertical="center" wrapText="1"/>
    </xf>
    <xf numFmtId="164" fontId="42" fillId="0" borderId="0" xfId="16" applyNumberFormat="1" applyFont="1" applyAlignment="1">
      <alignment horizontal="left" vertical="center"/>
    </xf>
    <xf numFmtId="0" fontId="42" fillId="0" borderId="0" xfId="16" applyFont="1" applyAlignment="1">
      <alignment horizontal="left" vertical="center" wrapText="1"/>
    </xf>
    <xf numFmtId="0" fontId="1" fillId="0" borderId="37" xfId="16" applyBorder="1" applyAlignment="1">
      <alignment horizontal="center" vertical="center" wrapText="1"/>
    </xf>
    <xf numFmtId="0" fontId="26" fillId="0" borderId="0" xfId="16" applyFont="1" applyAlignment="1">
      <alignment horizontal="center" vertical="center" wrapText="1"/>
    </xf>
    <xf numFmtId="0" fontId="28" fillId="0" borderId="0" xfId="16" applyFont="1" applyAlignment="1">
      <alignment horizontal="left" vertical="center"/>
    </xf>
    <xf numFmtId="4" fontId="28" fillId="0" borderId="0" xfId="16" applyNumberFormat="1" applyFont="1" applyAlignment="1">
      <alignment horizontal="right" vertical="center"/>
    </xf>
    <xf numFmtId="0" fontId="47" fillId="0" borderId="0" xfId="16" applyFont="1" applyAlignment="1">
      <alignment vertical="center"/>
    </xf>
    <xf numFmtId="166" fontId="48" fillId="0" borderId="0" xfId="16" applyNumberFormat="1" applyFont="1"/>
    <xf numFmtId="0" fontId="7" fillId="0" borderId="37" xfId="16" applyFont="1" applyBorder="1"/>
    <xf numFmtId="0" fontId="7" fillId="0" borderId="0" xfId="16" applyFont="1" applyAlignment="1">
      <alignment horizontal="center"/>
    </xf>
    <xf numFmtId="0" fontId="7" fillId="0" borderId="30" xfId="16" applyFont="1" applyBorder="1" applyAlignment="1">
      <alignment horizontal="left" vertical="center"/>
    </xf>
    <xf numFmtId="167" fontId="7" fillId="0" borderId="30" xfId="16" applyNumberFormat="1" applyFont="1" applyBorder="1" applyAlignment="1">
      <alignment horizontal="left" vertical="center"/>
    </xf>
    <xf numFmtId="4" fontId="7" fillId="0" borderId="30" xfId="16" applyNumberFormat="1" applyFont="1" applyBorder="1" applyAlignment="1">
      <alignment horizontal="left" vertical="center"/>
    </xf>
    <xf numFmtId="4" fontId="7" fillId="0" borderId="30" xfId="16" applyNumberFormat="1" applyFont="1" applyBorder="1" applyAlignment="1">
      <alignment horizontal="right" vertical="center"/>
    </xf>
    <xf numFmtId="0" fontId="7" fillId="0" borderId="43" xfId="16" applyFont="1" applyBorder="1" applyAlignment="1">
      <alignment horizontal="left" vertical="center"/>
    </xf>
    <xf numFmtId="0" fontId="49" fillId="0" borderId="0" xfId="16" applyFont="1"/>
    <xf numFmtId="166" fontId="49" fillId="0" borderId="0" xfId="16" applyNumberFormat="1" applyFont="1"/>
    <xf numFmtId="0" fontId="35" fillId="0" borderId="37" xfId="16" applyFont="1" applyBorder="1"/>
    <xf numFmtId="0" fontId="35" fillId="0" borderId="0" xfId="16" applyFont="1" applyAlignment="1">
      <alignment horizontal="center"/>
    </xf>
    <xf numFmtId="0" fontId="35" fillId="0" borderId="44" xfId="16" applyFont="1" applyBorder="1" applyAlignment="1">
      <alignment horizontal="left" vertical="center"/>
    </xf>
    <xf numFmtId="0" fontId="35" fillId="0" borderId="44" xfId="16" applyFont="1" applyBorder="1" applyAlignment="1">
      <alignment vertical="center" wrapText="1"/>
    </xf>
    <xf numFmtId="0" fontId="35" fillId="0" borderId="44" xfId="16" applyFont="1" applyBorder="1"/>
    <xf numFmtId="0" fontId="35" fillId="0" borderId="44" xfId="16" applyFont="1" applyBorder="1" applyAlignment="1">
      <alignment horizontal="center" wrapText="1"/>
    </xf>
    <xf numFmtId="167" fontId="35" fillId="0" borderId="44" xfId="16" applyNumberFormat="1" applyFont="1" applyBorder="1"/>
    <xf numFmtId="4" fontId="35" fillId="0" borderId="44" xfId="16" applyNumberFormat="1" applyFont="1" applyBorder="1"/>
    <xf numFmtId="4" fontId="35" fillId="0" borderId="44" xfId="16" applyNumberFormat="1" applyFont="1" applyBorder="1" applyAlignment="1">
      <alignment horizontal="right" vertical="center"/>
    </xf>
    <xf numFmtId="0" fontId="35" fillId="0" borderId="45" xfId="16" applyFont="1" applyBorder="1"/>
    <xf numFmtId="0" fontId="35" fillId="0" borderId="0" xfId="16" applyFont="1"/>
    <xf numFmtId="0" fontId="50" fillId="0" borderId="37" xfId="16" applyFont="1" applyBorder="1"/>
    <xf numFmtId="0" fontId="50" fillId="0" borderId="0" xfId="16" applyFont="1" applyAlignment="1">
      <alignment horizontal="center"/>
    </xf>
    <xf numFmtId="0" fontId="50" fillId="0" borderId="44" xfId="16" applyFont="1" applyBorder="1" applyAlignment="1">
      <alignment horizontal="left" vertical="center"/>
    </xf>
    <xf numFmtId="0" fontId="50" fillId="0" borderId="44" xfId="16" applyFont="1" applyBorder="1" applyAlignment="1">
      <alignment vertical="center" wrapText="1"/>
    </xf>
    <xf numFmtId="0" fontId="50" fillId="0" borderId="44" xfId="16" applyFont="1" applyBorder="1"/>
    <xf numFmtId="0" fontId="50" fillId="0" borderId="44" xfId="16" applyFont="1" applyBorder="1" applyAlignment="1">
      <alignment horizontal="center" wrapText="1"/>
    </xf>
    <xf numFmtId="167" fontId="50" fillId="0" borderId="44" xfId="16" applyNumberFormat="1" applyFont="1" applyBorder="1"/>
    <xf numFmtId="4" fontId="50" fillId="0" borderId="44" xfId="16" applyNumberFormat="1" applyFont="1" applyBorder="1"/>
    <xf numFmtId="4" fontId="50" fillId="0" borderId="44" xfId="16" applyNumberFormat="1" applyFont="1" applyBorder="1" applyAlignment="1">
      <alignment horizontal="right" vertical="center"/>
    </xf>
    <xf numFmtId="0" fontId="50" fillId="0" borderId="45" xfId="16" applyFont="1" applyBorder="1"/>
    <xf numFmtId="0" fontId="50" fillId="0" borderId="0" xfId="16" applyFont="1"/>
    <xf numFmtId="166" fontId="50" fillId="0" borderId="0" xfId="16" applyNumberFormat="1" applyFont="1"/>
    <xf numFmtId="0" fontId="1" fillId="0" borderId="46" xfId="16" applyBorder="1" applyAlignment="1">
      <alignment vertical="center"/>
    </xf>
    <xf numFmtId="0" fontId="1" fillId="0" borderId="47" xfId="16" applyBorder="1" applyAlignment="1">
      <alignment vertical="center"/>
    </xf>
    <xf numFmtId="0" fontId="1" fillId="0" borderId="47" xfId="16" applyBorder="1" applyAlignment="1">
      <alignment horizontal="left" vertical="center"/>
    </xf>
    <xf numFmtId="0" fontId="1" fillId="0" borderId="47" xfId="16" applyBorder="1" applyAlignment="1">
      <alignment horizontal="right" vertical="center"/>
    </xf>
    <xf numFmtId="0" fontId="1" fillId="0" borderId="48" xfId="16" applyBorder="1" applyAlignment="1">
      <alignment vertical="center"/>
    </xf>
    <xf numFmtId="0" fontId="2" fillId="0" borderId="0" xfId="16" applyFont="1" applyAlignment="1">
      <alignment horizontal="left" vertical="center" wrapText="1"/>
    </xf>
    <xf numFmtId="0" fontId="51" fillId="0" borderId="0" xfId="16" applyFont="1"/>
    <xf numFmtId="0" fontId="4" fillId="0" borderId="0" xfId="16" applyFont="1" applyAlignment="1">
      <alignment horizontal="left" vertical="center" wrapText="1"/>
    </xf>
    <xf numFmtId="0" fontId="26" fillId="0" borderId="39" xfId="16" applyFont="1" applyBorder="1" applyAlignment="1">
      <alignment horizontal="center" vertical="center" wrapText="1"/>
    </xf>
    <xf numFmtId="0" fontId="26" fillId="0" borderId="40" xfId="16" applyFont="1" applyBorder="1" applyAlignment="1">
      <alignment horizontal="center" vertical="center" wrapText="1"/>
    </xf>
    <xf numFmtId="0" fontId="26" fillId="0" borderId="41" xfId="16" applyFont="1" applyBorder="1" applyAlignment="1">
      <alignment horizontal="center" vertical="center" wrapText="1"/>
    </xf>
    <xf numFmtId="4" fontId="28" fillId="0" borderId="0" xfId="16" applyNumberFormat="1" applyFont="1"/>
    <xf numFmtId="0" fontId="47" fillId="0" borderId="50" xfId="16" applyFont="1" applyBorder="1" applyAlignment="1">
      <alignment vertical="center"/>
    </xf>
    <xf numFmtId="0" fontId="47" fillId="0" borderId="25" xfId="16" applyFont="1" applyBorder="1" applyAlignment="1">
      <alignment vertical="center"/>
    </xf>
    <xf numFmtId="166" fontId="48" fillId="0" borderId="25" xfId="16" applyNumberFormat="1" applyFont="1" applyBorder="1"/>
    <xf numFmtId="166" fontId="48" fillId="0" borderId="51" xfId="16" applyNumberFormat="1" applyFont="1" applyBorder="1"/>
    <xf numFmtId="0" fontId="49" fillId="0" borderId="0" xfId="16" applyFont="1" applyAlignment="1">
      <alignment horizontal="center"/>
    </xf>
    <xf numFmtId="0" fontId="7" fillId="0" borderId="0" xfId="16" applyFont="1" applyAlignment="1">
      <alignment wrapText="1"/>
    </xf>
    <xf numFmtId="0" fontId="7" fillId="0" borderId="0" xfId="16" applyFont="1" applyAlignment="1">
      <alignment horizontal="center" wrapText="1"/>
    </xf>
    <xf numFmtId="167" fontId="7" fillId="0" borderId="0" xfId="16" applyNumberFormat="1" applyFont="1"/>
    <xf numFmtId="4" fontId="7" fillId="0" borderId="0" xfId="16" applyNumberFormat="1" applyFont="1"/>
    <xf numFmtId="0" fontId="7" fillId="0" borderId="38" xfId="16" applyFont="1" applyBorder="1"/>
    <xf numFmtId="0" fontId="7" fillId="0" borderId="52" xfId="16" applyFont="1" applyBorder="1"/>
    <xf numFmtId="166" fontId="49" fillId="0" borderId="53" xfId="16" applyNumberFormat="1" applyFont="1" applyBorder="1"/>
    <xf numFmtId="0" fontId="35" fillId="0" borderId="0" xfId="16" applyFont="1" applyAlignment="1">
      <alignment wrapText="1"/>
    </xf>
    <xf numFmtId="0" fontId="35" fillId="0" borderId="0" xfId="16" applyFont="1" applyAlignment="1">
      <alignment horizontal="center" wrapText="1"/>
    </xf>
    <xf numFmtId="167" fontId="35" fillId="0" borderId="0" xfId="16" applyNumberFormat="1" applyFont="1"/>
    <xf numFmtId="4" fontId="35" fillId="0" borderId="0" xfId="16" applyNumberFormat="1" applyFont="1"/>
    <xf numFmtId="0" fontId="35" fillId="0" borderId="52" xfId="16" applyFont="1" applyBorder="1"/>
    <xf numFmtId="0" fontId="25" fillId="0" borderId="37" xfId="16" applyFont="1" applyBorder="1" applyAlignment="1">
      <alignment vertical="center"/>
    </xf>
    <xf numFmtId="0" fontId="25" fillId="0" borderId="54" xfId="16" applyFont="1" applyBorder="1" applyAlignment="1">
      <alignment horizontal="center" vertical="center"/>
    </xf>
    <xf numFmtId="0" fontId="25" fillId="0" borderId="54" xfId="16" applyFont="1" applyBorder="1" applyAlignment="1">
      <alignment vertical="center" wrapText="1"/>
    </xf>
    <xf numFmtId="0" fontId="25" fillId="0" borderId="54" xfId="16" applyFont="1" applyBorder="1" applyAlignment="1">
      <alignment horizontal="center" vertical="center" wrapText="1"/>
    </xf>
    <xf numFmtId="0" fontId="26" fillId="0" borderId="52" xfId="16" applyFont="1" applyBorder="1" applyAlignment="1">
      <alignment vertical="center"/>
    </xf>
    <xf numFmtId="0" fontId="26" fillId="0" borderId="0" xfId="16" applyFont="1" applyAlignment="1">
      <alignment vertical="center"/>
    </xf>
    <xf numFmtId="166" fontId="26" fillId="0" borderId="0" xfId="16" applyNumberFormat="1" applyFont="1" applyAlignment="1">
      <alignment vertical="center"/>
    </xf>
    <xf numFmtId="166" fontId="26" fillId="0" borderId="53" xfId="16" applyNumberFormat="1" applyFont="1" applyBorder="1" applyAlignment="1">
      <alignment vertical="center"/>
    </xf>
    <xf numFmtId="0" fontId="53" fillId="0" borderId="0" xfId="16" applyFont="1" applyAlignment="1">
      <alignment vertical="center"/>
    </xf>
    <xf numFmtId="0" fontId="1" fillId="0" borderId="52" xfId="16" applyBorder="1" applyAlignment="1">
      <alignment vertical="center"/>
    </xf>
    <xf numFmtId="0" fontId="1" fillId="0" borderId="53" xfId="16" applyBorder="1" applyAlignment="1">
      <alignment vertical="center"/>
    </xf>
    <xf numFmtId="0" fontId="1" fillId="0" borderId="0" xfId="16" applyAlignment="1">
      <alignment horizontal="left" vertical="center"/>
    </xf>
    <xf numFmtId="0" fontId="56" fillId="0" borderId="37" xfId="16" applyFont="1" applyBorder="1" applyAlignment="1">
      <alignment vertical="center"/>
    </xf>
    <xf numFmtId="0" fontId="56" fillId="0" borderId="0" xfId="16" applyFont="1" applyAlignment="1">
      <alignment horizontal="center" vertical="center"/>
    </xf>
    <xf numFmtId="0" fontId="56" fillId="0" borderId="0" xfId="16" applyFont="1" applyAlignment="1">
      <alignment vertical="center" wrapText="1"/>
    </xf>
    <xf numFmtId="49" fontId="56" fillId="0" borderId="0" xfId="16" applyNumberFormat="1" applyFont="1" applyAlignment="1">
      <alignment vertical="center" wrapText="1"/>
    </xf>
    <xf numFmtId="0" fontId="56" fillId="0" borderId="0" xfId="16" applyFont="1" applyAlignment="1">
      <alignment horizontal="center" vertical="center" wrapText="1"/>
    </xf>
    <xf numFmtId="167" fontId="56" fillId="0" borderId="0" xfId="16" applyNumberFormat="1" applyFont="1" applyAlignment="1">
      <alignment vertical="center"/>
    </xf>
    <xf numFmtId="4" fontId="56" fillId="0" borderId="0" xfId="16" applyNumberFormat="1" applyFont="1" applyAlignment="1">
      <alignment vertical="center"/>
    </xf>
    <xf numFmtId="0" fontId="56" fillId="0" borderId="52" xfId="16" applyFont="1" applyBorder="1" applyAlignment="1">
      <alignment vertical="center"/>
    </xf>
    <xf numFmtId="0" fontId="56" fillId="0" borderId="0" xfId="16" applyFont="1" applyAlignment="1">
      <alignment vertical="center"/>
    </xf>
    <xf numFmtId="166" fontId="56" fillId="0" borderId="0" xfId="16" applyNumberFormat="1" applyFont="1" applyAlignment="1">
      <alignment vertical="center"/>
    </xf>
    <xf numFmtId="166" fontId="56" fillId="0" borderId="53" xfId="16" applyNumberFormat="1" applyFont="1" applyBorder="1" applyAlignment="1">
      <alignment vertical="center"/>
    </xf>
    <xf numFmtId="0" fontId="57" fillId="0" borderId="0" xfId="16" applyFont="1"/>
    <xf numFmtId="49" fontId="60" fillId="0" borderId="0" xfId="16" applyNumberFormat="1" applyFont="1" applyAlignment="1">
      <alignment vertical="center" wrapText="1"/>
    </xf>
    <xf numFmtId="0" fontId="59" fillId="0" borderId="0" xfId="16" applyFont="1" applyAlignment="1">
      <alignment horizontal="center" vertical="center" wrapText="1"/>
    </xf>
    <xf numFmtId="167" fontId="60" fillId="0" borderId="0" xfId="16" applyNumberFormat="1" applyFont="1" applyAlignment="1">
      <alignment vertical="center"/>
    </xf>
    <xf numFmtId="0" fontId="62" fillId="0" borderId="37" xfId="16" applyFont="1" applyBorder="1" applyAlignment="1">
      <alignment vertical="center"/>
    </xf>
    <xf numFmtId="0" fontId="62" fillId="0" borderId="54" xfId="16" applyFont="1" applyBorder="1" applyAlignment="1">
      <alignment horizontal="center" vertical="center"/>
    </xf>
    <xf numFmtId="0" fontId="62" fillId="0" borderId="54" xfId="16" applyFont="1" applyBorder="1" applyAlignment="1">
      <alignment vertical="center" wrapText="1"/>
    </xf>
    <xf numFmtId="0" fontId="62" fillId="0" borderId="54" xfId="16" applyFont="1" applyBorder="1" applyAlignment="1">
      <alignment horizontal="center" vertical="center" wrapText="1"/>
    </xf>
    <xf numFmtId="0" fontId="62" fillId="0" borderId="52" xfId="16" applyFont="1" applyBorder="1" applyAlignment="1">
      <alignment vertical="center"/>
    </xf>
    <xf numFmtId="0" fontId="62" fillId="0" borderId="0" xfId="16" applyFont="1" applyAlignment="1">
      <alignment vertical="center"/>
    </xf>
    <xf numFmtId="166" fontId="62" fillId="0" borderId="0" xfId="16" applyNumberFormat="1" applyFont="1" applyAlignment="1">
      <alignment vertical="center"/>
    </xf>
    <xf numFmtId="166" fontId="62" fillId="0" borderId="53" xfId="16" applyNumberFormat="1" applyFont="1" applyBorder="1" applyAlignment="1">
      <alignment vertical="center"/>
    </xf>
    <xf numFmtId="0" fontId="63" fillId="0" borderId="0" xfId="16" applyFont="1"/>
    <xf numFmtId="0" fontId="50" fillId="0" borderId="0" xfId="16" applyFont="1" applyAlignment="1">
      <alignment wrapText="1"/>
    </xf>
    <xf numFmtId="0" fontId="50" fillId="0" borderId="0" xfId="16" applyFont="1" applyAlignment="1">
      <alignment horizontal="center" wrapText="1"/>
    </xf>
    <xf numFmtId="167" fontId="50" fillId="0" borderId="0" xfId="16" applyNumberFormat="1" applyFont="1"/>
    <xf numFmtId="4" fontId="50" fillId="0" borderId="0" xfId="16" applyNumberFormat="1" applyFont="1"/>
    <xf numFmtId="0" fontId="50" fillId="0" borderId="52" xfId="16" applyFont="1" applyBorder="1"/>
    <xf numFmtId="166" fontId="50" fillId="0" borderId="53" xfId="16" applyNumberFormat="1" applyFont="1" applyBorder="1"/>
    <xf numFmtId="49" fontId="58" fillId="0" borderId="0" xfId="16" applyNumberFormat="1" applyFont="1" applyAlignment="1">
      <alignment vertical="center" wrapText="1"/>
    </xf>
    <xf numFmtId="167" fontId="59" fillId="0" borderId="0" xfId="16" applyNumberFormat="1" applyFont="1" applyAlignment="1">
      <alignment vertical="center"/>
    </xf>
    <xf numFmtId="0" fontId="25" fillId="0" borderId="0" xfId="16" applyFont="1" applyAlignment="1">
      <alignment horizontal="center" vertical="center"/>
    </xf>
    <xf numFmtId="0" fontId="61" fillId="0" borderId="0" xfId="16" applyFont="1" applyAlignment="1">
      <alignment vertical="center"/>
    </xf>
    <xf numFmtId="0" fontId="25" fillId="0" borderId="0" xfId="16" applyFont="1" applyAlignment="1">
      <alignment vertical="center" wrapText="1"/>
    </xf>
    <xf numFmtId="49" fontId="61" fillId="0" borderId="0" xfId="16" applyNumberFormat="1" applyFont="1" applyAlignment="1">
      <alignment vertical="center" wrapText="1"/>
    </xf>
    <xf numFmtId="0" fontId="25" fillId="0" borderId="0" xfId="16" applyFont="1" applyAlignment="1">
      <alignment horizontal="center" vertical="center" wrapText="1"/>
    </xf>
    <xf numFmtId="167" fontId="25" fillId="0" borderId="0" xfId="16" applyNumberFormat="1" applyFont="1" applyAlignment="1">
      <alignment vertical="center"/>
    </xf>
    <xf numFmtId="4" fontId="25" fillId="0" borderId="0" xfId="16" applyNumberFormat="1" applyFont="1" applyAlignment="1">
      <alignment vertical="center"/>
    </xf>
    <xf numFmtId="0" fontId="25" fillId="0" borderId="38" xfId="16" applyFont="1" applyBorder="1" applyAlignment="1">
      <alignment vertical="center"/>
    </xf>
    <xf numFmtId="0" fontId="53" fillId="0" borderId="0" xfId="16" applyFont="1"/>
    <xf numFmtId="0" fontId="59" fillId="0" borderId="0" xfId="16" applyFont="1" applyAlignment="1">
      <alignment vertical="center" wrapText="1"/>
    </xf>
    <xf numFmtId="166" fontId="56" fillId="0" borderId="55" xfId="16" applyNumberFormat="1" applyFont="1" applyBorder="1" applyAlignment="1">
      <alignment vertical="center"/>
    </xf>
    <xf numFmtId="0" fontId="56" fillId="0" borderId="0" xfId="16" applyFont="1" applyBorder="1" applyAlignment="1">
      <alignment vertical="center"/>
    </xf>
    <xf numFmtId="166" fontId="56" fillId="0" borderId="0" xfId="16" applyNumberFormat="1" applyFont="1" applyBorder="1" applyAlignment="1">
      <alignment vertical="center"/>
    </xf>
    <xf numFmtId="0" fontId="1" fillId="0" borderId="0" xfId="17"/>
    <xf numFmtId="0" fontId="1" fillId="6" borderId="0" xfId="17" applyFill="1"/>
    <xf numFmtId="0" fontId="1" fillId="6" borderId="22" xfId="17" applyFill="1" applyBorder="1"/>
    <xf numFmtId="0" fontId="1" fillId="6" borderId="23" xfId="17" applyFill="1" applyBorder="1"/>
    <xf numFmtId="0" fontId="1" fillId="6" borderId="24" xfId="17" applyFill="1" applyBorder="1"/>
    <xf numFmtId="0" fontId="39" fillId="6" borderId="0" xfId="17" applyFont="1" applyFill="1" applyAlignment="1">
      <alignment horizontal="left" vertical="center"/>
    </xf>
    <xf numFmtId="0" fontId="2" fillId="6" borderId="0" xfId="17" applyFont="1" applyFill="1" applyAlignment="1">
      <alignment horizontal="left" vertical="center"/>
    </xf>
    <xf numFmtId="0" fontId="2" fillId="6" borderId="0" xfId="17" applyFont="1" applyFill="1" applyAlignment="1">
      <alignment horizontal="left" vertical="center" wrapText="1"/>
    </xf>
    <xf numFmtId="0" fontId="1" fillId="6" borderId="24" xfId="17" applyFill="1" applyBorder="1" applyAlignment="1">
      <alignment vertical="center"/>
    </xf>
    <xf numFmtId="0" fontId="41" fillId="6" borderId="0" xfId="17" applyFont="1" applyFill="1" applyAlignment="1">
      <alignment horizontal="left" vertical="center" wrapText="1"/>
    </xf>
    <xf numFmtId="0" fontId="42" fillId="6" borderId="0" xfId="17" applyFont="1" applyFill="1" applyAlignment="1">
      <alignment horizontal="left" vertical="center"/>
    </xf>
    <xf numFmtId="0" fontId="38" fillId="6" borderId="0" xfId="17" applyFont="1" applyFill="1" applyAlignment="1">
      <alignment vertical="center"/>
    </xf>
    <xf numFmtId="164" fontId="42" fillId="6" borderId="0" xfId="17" applyNumberFormat="1" applyFont="1" applyFill="1" applyAlignment="1">
      <alignment horizontal="left" vertical="center"/>
    </xf>
    <xf numFmtId="0" fontId="2" fillId="6" borderId="0" xfId="17" applyFont="1" applyFill="1" applyAlignment="1">
      <alignment horizontal="left" vertical="top"/>
    </xf>
    <xf numFmtId="0" fontId="1" fillId="6" borderId="0" xfId="17" applyFill="1" applyAlignment="1">
      <alignment vertical="top"/>
    </xf>
    <xf numFmtId="0" fontId="38" fillId="6" borderId="0" xfId="17" applyFont="1" applyFill="1" applyAlignment="1">
      <alignment vertical="top"/>
    </xf>
    <xf numFmtId="49" fontId="38" fillId="6" borderId="0" xfId="17" applyNumberFormat="1" applyFont="1" applyFill="1" applyAlignment="1">
      <alignment vertical="center" wrapText="1"/>
    </xf>
    <xf numFmtId="0" fontId="1" fillId="6" borderId="25" xfId="17" applyFill="1" applyBorder="1" applyAlignment="1">
      <alignment vertical="center"/>
    </xf>
    <xf numFmtId="0" fontId="43" fillId="6" borderId="0" xfId="17" applyFont="1" applyFill="1" applyAlignment="1">
      <alignment horizontal="left" vertical="center"/>
    </xf>
    <xf numFmtId="4" fontId="1" fillId="6" borderId="0" xfId="17" applyNumberFormat="1" applyFill="1"/>
    <xf numFmtId="4" fontId="28" fillId="6" borderId="0" xfId="17" applyNumberFormat="1" applyFont="1" applyFill="1" applyAlignment="1">
      <alignment vertical="center"/>
    </xf>
    <xf numFmtId="4" fontId="1" fillId="6" borderId="25" xfId="17" applyNumberFormat="1" applyFill="1" applyBorder="1" applyAlignment="1">
      <alignment vertical="center"/>
    </xf>
    <xf numFmtId="4" fontId="2" fillId="6" borderId="0" xfId="17" applyNumberFormat="1" applyFont="1" applyFill="1" applyAlignment="1">
      <alignment horizontal="right" vertical="center"/>
    </xf>
    <xf numFmtId="165" fontId="2" fillId="6" borderId="0" xfId="17" applyNumberFormat="1" applyFont="1" applyFill="1" applyAlignment="1">
      <alignment horizontal="right" vertical="center"/>
    </xf>
    <xf numFmtId="4" fontId="2" fillId="6" borderId="0" xfId="17" applyNumberFormat="1" applyFont="1" applyFill="1" applyAlignment="1">
      <alignment vertical="center"/>
    </xf>
    <xf numFmtId="0" fontId="1" fillId="8" borderId="0" xfId="17" applyFill="1" applyAlignment="1">
      <alignment vertical="center"/>
    </xf>
    <xf numFmtId="0" fontId="44" fillId="5" borderId="26" xfId="17" applyFont="1" applyFill="1" applyBorder="1" applyAlignment="1">
      <alignment horizontal="left" vertical="center"/>
    </xf>
    <xf numFmtId="0" fontId="1" fillId="5" borderId="27" xfId="17" applyFill="1" applyBorder="1" applyAlignment="1">
      <alignment vertical="center"/>
    </xf>
    <xf numFmtId="4" fontId="1" fillId="5" borderId="27" xfId="17" applyNumberFormat="1" applyFill="1" applyBorder="1" applyAlignment="1">
      <alignment vertical="center"/>
    </xf>
    <xf numFmtId="0" fontId="44" fillId="5" borderId="27" xfId="17" applyFont="1" applyFill="1" applyBorder="1" applyAlignment="1">
      <alignment horizontal="right" vertical="center"/>
    </xf>
    <xf numFmtId="0" fontId="44" fillId="5" borderId="27" xfId="17" applyFont="1" applyFill="1" applyBorder="1" applyAlignment="1">
      <alignment horizontal="center" vertical="center"/>
    </xf>
    <xf numFmtId="4" fontId="44" fillId="5" borderId="27" xfId="17" applyNumberFormat="1" applyFont="1" applyFill="1" applyBorder="1" applyAlignment="1">
      <alignment vertical="center"/>
    </xf>
    <xf numFmtId="0" fontId="1" fillId="5" borderId="28" xfId="17" applyFill="1" applyBorder="1" applyAlignment="1">
      <alignment vertical="center"/>
    </xf>
    <xf numFmtId="0" fontId="1" fillId="6" borderId="29" xfId="17" applyFill="1" applyBorder="1" applyAlignment="1">
      <alignment vertical="center"/>
    </xf>
    <xf numFmtId="0" fontId="1" fillId="6" borderId="31" xfId="17" applyFill="1" applyBorder="1" applyAlignment="1">
      <alignment vertical="center"/>
    </xf>
    <xf numFmtId="0" fontId="2" fillId="6" borderId="31" xfId="17" applyFont="1" applyFill="1" applyBorder="1" applyAlignment="1">
      <alignment horizontal="center" vertical="center"/>
    </xf>
    <xf numFmtId="0" fontId="1" fillId="6" borderId="32" xfId="17" applyFill="1" applyBorder="1" applyAlignment="1">
      <alignment vertical="center"/>
    </xf>
    <xf numFmtId="0" fontId="1" fillId="6" borderId="33" xfId="17" applyFill="1" applyBorder="1" applyAlignment="1">
      <alignment vertical="center"/>
    </xf>
    <xf numFmtId="0" fontId="13" fillId="6" borderId="0" xfId="17" applyFont="1" applyFill="1" applyAlignment="1">
      <alignment horizontal="center" vertical="center"/>
    </xf>
    <xf numFmtId="0" fontId="13" fillId="0" borderId="0" xfId="17" applyFont="1" applyAlignment="1">
      <alignment horizontal="center" vertical="center"/>
    </xf>
    <xf numFmtId="0" fontId="1" fillId="0" borderId="34" xfId="17" applyBorder="1" applyAlignment="1">
      <alignment vertical="center"/>
    </xf>
    <xf numFmtId="0" fontId="1" fillId="0" borderId="35" xfId="17" applyBorder="1" applyAlignment="1">
      <alignment vertical="center"/>
    </xf>
    <xf numFmtId="0" fontId="1" fillId="0" borderId="36" xfId="17" applyBorder="1" applyAlignment="1">
      <alignment vertical="center"/>
    </xf>
    <xf numFmtId="0" fontId="1" fillId="0" borderId="24" xfId="17" applyBorder="1" applyAlignment="1">
      <alignment vertical="center"/>
    </xf>
    <xf numFmtId="0" fontId="1" fillId="0" borderId="37" xfId="17" applyBorder="1" applyAlignment="1">
      <alignment vertical="center"/>
    </xf>
    <xf numFmtId="0" fontId="39" fillId="0" borderId="0" xfId="17" applyFont="1" applyAlignment="1">
      <alignment horizontal="left" vertical="center"/>
    </xf>
    <xf numFmtId="0" fontId="1" fillId="0" borderId="38" xfId="17" applyBorder="1" applyAlignment="1">
      <alignment vertical="center"/>
    </xf>
    <xf numFmtId="0" fontId="45" fillId="0" borderId="0" xfId="17" applyFont="1" applyAlignment="1">
      <alignment horizontal="left" vertical="center"/>
    </xf>
    <xf numFmtId="0" fontId="1" fillId="0" borderId="37" xfId="17" applyBorder="1"/>
    <xf numFmtId="0" fontId="1" fillId="0" borderId="38" xfId="17" applyBorder="1"/>
    <xf numFmtId="0" fontId="40" fillId="0" borderId="0" xfId="17" applyFont="1" applyAlignment="1">
      <alignment horizontal="left" vertical="center" wrapText="1"/>
    </xf>
    <xf numFmtId="164" fontId="42" fillId="0" borderId="0" xfId="17" applyNumberFormat="1" applyFont="1" applyAlignment="1">
      <alignment horizontal="left" vertical="center"/>
    </xf>
    <xf numFmtId="0" fontId="42" fillId="0" borderId="0" xfId="17" applyFont="1" applyAlignment="1">
      <alignment horizontal="left" vertical="center" wrapText="1"/>
    </xf>
    <xf numFmtId="0" fontId="1" fillId="0" borderId="37" xfId="17" applyBorder="1" applyAlignment="1">
      <alignment horizontal="center" vertical="center" wrapText="1"/>
    </xf>
    <xf numFmtId="0" fontId="26" fillId="0" borderId="0" xfId="17" applyFont="1" applyAlignment="1">
      <alignment horizontal="center" vertical="center" wrapText="1"/>
    </xf>
    <xf numFmtId="0" fontId="28" fillId="0" borderId="0" xfId="17" applyFont="1" applyAlignment="1">
      <alignment horizontal="left" vertical="center"/>
    </xf>
    <xf numFmtId="4" fontId="28" fillId="0" borderId="0" xfId="17" applyNumberFormat="1" applyFont="1" applyAlignment="1">
      <alignment horizontal="right" vertical="center"/>
    </xf>
    <xf numFmtId="0" fontId="47" fillId="0" borderId="0" xfId="17" applyFont="1" applyAlignment="1">
      <alignment vertical="center"/>
    </xf>
    <xf numFmtId="166" fontId="48" fillId="0" borderId="0" xfId="17" applyNumberFormat="1" applyFont="1"/>
    <xf numFmtId="0" fontId="7" fillId="0" borderId="37" xfId="17" applyFont="1" applyBorder="1"/>
    <xf numFmtId="0" fontId="7" fillId="0" borderId="0" xfId="17" applyFont="1" applyAlignment="1">
      <alignment horizontal="center"/>
    </xf>
    <xf numFmtId="0" fontId="7" fillId="0" borderId="30" xfId="17" applyFont="1" applyBorder="1" applyAlignment="1">
      <alignment horizontal="left" vertical="center"/>
    </xf>
    <xf numFmtId="167" fontId="7" fillId="0" borderId="30" xfId="17" applyNumberFormat="1" applyFont="1" applyBorder="1" applyAlignment="1">
      <alignment horizontal="left" vertical="center"/>
    </xf>
    <xf numFmtId="4" fontId="7" fillId="0" borderId="30" xfId="17" applyNumberFormat="1" applyFont="1" applyBorder="1" applyAlignment="1">
      <alignment horizontal="left" vertical="center"/>
    </xf>
    <xf numFmtId="4" fontId="7" fillId="0" borderId="30" xfId="17" applyNumberFormat="1" applyFont="1" applyBorder="1" applyAlignment="1">
      <alignment horizontal="right" vertical="center"/>
    </xf>
    <xf numFmtId="0" fontId="7" fillId="0" borderId="43" xfId="17" applyFont="1" applyBorder="1" applyAlignment="1">
      <alignment horizontal="left" vertical="center"/>
    </xf>
    <xf numFmtId="0" fontId="49" fillId="0" borderId="0" xfId="17" applyFont="1"/>
    <xf numFmtId="166" fontId="49" fillId="0" borderId="0" xfId="17" applyNumberFormat="1" applyFont="1"/>
    <xf numFmtId="0" fontId="35" fillId="0" borderId="37" xfId="17" applyFont="1" applyBorder="1"/>
    <xf numFmtId="0" fontId="35" fillId="0" borderId="0" xfId="17" applyFont="1" applyAlignment="1">
      <alignment horizontal="center"/>
    </xf>
    <xf numFmtId="0" fontId="35" fillId="0" borderId="44" xfId="17" applyFont="1" applyBorder="1" applyAlignment="1">
      <alignment horizontal="left" vertical="center"/>
    </xf>
    <xf numFmtId="0" fontId="35" fillId="0" borderId="44" xfId="17" applyFont="1" applyBorder="1" applyAlignment="1">
      <alignment vertical="center" wrapText="1"/>
    </xf>
    <xf numFmtId="0" fontId="35" fillId="0" borderId="44" xfId="17" applyFont="1" applyBorder="1"/>
    <xf numFmtId="0" fontId="35" fillId="0" borderId="44" xfId="17" applyFont="1" applyBorder="1" applyAlignment="1">
      <alignment horizontal="center" wrapText="1"/>
    </xf>
    <xf numFmtId="167" fontId="35" fillId="0" borderId="44" xfId="17" applyNumberFormat="1" applyFont="1" applyBorder="1"/>
    <xf numFmtId="4" fontId="35" fillId="0" borderId="44" xfId="17" applyNumberFormat="1" applyFont="1" applyBorder="1"/>
    <xf numFmtId="4" fontId="35" fillId="0" borderId="44" xfId="17" applyNumberFormat="1" applyFont="1" applyBorder="1" applyAlignment="1">
      <alignment horizontal="right" vertical="center"/>
    </xf>
    <xf numFmtId="0" fontId="35" fillId="0" borderId="45" xfId="17" applyFont="1" applyBorder="1"/>
    <xf numFmtId="0" fontId="35" fillId="0" borderId="0" xfId="17" applyFont="1"/>
    <xf numFmtId="0" fontId="50" fillId="0" borderId="37" xfId="17" applyFont="1" applyBorder="1"/>
    <xf numFmtId="0" fontId="50" fillId="0" borderId="0" xfId="17" applyFont="1" applyAlignment="1">
      <alignment horizontal="center"/>
    </xf>
    <xf numFmtId="0" fontId="50" fillId="0" borderId="44" xfId="17" applyFont="1" applyBorder="1" applyAlignment="1">
      <alignment horizontal="left" vertical="center"/>
    </xf>
    <xf numFmtId="0" fontId="50" fillId="0" borderId="44" xfId="17" applyFont="1" applyBorder="1" applyAlignment="1">
      <alignment vertical="center" wrapText="1"/>
    </xf>
    <xf numFmtId="0" fontId="50" fillId="0" borderId="44" xfId="17" applyFont="1" applyBorder="1"/>
    <xf numFmtId="0" fontId="50" fillId="0" borderId="44" xfId="17" applyFont="1" applyBorder="1" applyAlignment="1">
      <alignment horizontal="center" wrapText="1"/>
    </xf>
    <xf numFmtId="167" fontId="50" fillId="0" borderId="44" xfId="17" applyNumberFormat="1" applyFont="1" applyBorder="1"/>
    <xf numFmtId="4" fontId="50" fillId="0" borderId="44" xfId="17" applyNumberFormat="1" applyFont="1" applyBorder="1"/>
    <xf numFmtId="4" fontId="50" fillId="0" borderId="44" xfId="17" applyNumberFormat="1" applyFont="1" applyBorder="1" applyAlignment="1">
      <alignment horizontal="right" vertical="center"/>
    </xf>
    <xf numFmtId="0" fontId="50" fillId="0" borderId="45" xfId="17" applyFont="1" applyBorder="1"/>
    <xf numFmtId="0" fontId="50" fillId="0" borderId="0" xfId="17" applyFont="1"/>
    <xf numFmtId="166" fontId="50" fillId="0" borderId="0" xfId="17" applyNumberFormat="1" applyFont="1"/>
    <xf numFmtId="0" fontId="1" fillId="0" borderId="46" xfId="17" applyBorder="1" applyAlignment="1">
      <alignment vertical="center"/>
    </xf>
    <xf numFmtId="0" fontId="1" fillId="0" borderId="47" xfId="17" applyBorder="1" applyAlignment="1">
      <alignment vertical="center"/>
    </xf>
    <xf numFmtId="0" fontId="1" fillId="0" borderId="47" xfId="17" applyBorder="1" applyAlignment="1">
      <alignment horizontal="left" vertical="center"/>
    </xf>
    <xf numFmtId="0" fontId="1" fillId="0" borderId="47" xfId="17" applyBorder="1" applyAlignment="1">
      <alignment horizontal="right" vertical="center"/>
    </xf>
    <xf numFmtId="0" fontId="1" fillId="0" borderId="48" xfId="17" applyBorder="1" applyAlignment="1">
      <alignment vertical="center"/>
    </xf>
    <xf numFmtId="0" fontId="2" fillId="0" borderId="0" xfId="17" applyFont="1" applyAlignment="1">
      <alignment horizontal="left" vertical="center" wrapText="1"/>
    </xf>
    <xf numFmtId="0" fontId="51" fillId="0" borderId="0" xfId="17" applyFont="1"/>
    <xf numFmtId="0" fontId="4" fillId="0" borderId="0" xfId="17" applyFont="1" applyAlignment="1">
      <alignment horizontal="left" vertical="center" wrapText="1"/>
    </xf>
    <xf numFmtId="0" fontId="26" fillId="0" borderId="39" xfId="17" applyFont="1" applyBorder="1" applyAlignment="1">
      <alignment horizontal="center" vertical="center" wrapText="1"/>
    </xf>
    <xf numFmtId="0" fontId="26" fillId="0" borderId="40" xfId="17" applyFont="1" applyBorder="1" applyAlignment="1">
      <alignment horizontal="center" vertical="center" wrapText="1"/>
    </xf>
    <xf numFmtId="0" fontId="26" fillId="0" borderId="41" xfId="17" applyFont="1" applyBorder="1" applyAlignment="1">
      <alignment horizontal="center" vertical="center" wrapText="1"/>
    </xf>
    <xf numFmtId="4" fontId="28" fillId="0" borderId="0" xfId="17" applyNumberFormat="1" applyFont="1"/>
    <xf numFmtId="0" fontId="47" fillId="0" borderId="50" xfId="17" applyFont="1" applyBorder="1" applyAlignment="1">
      <alignment vertical="center"/>
    </xf>
    <xf numFmtId="0" fontId="47" fillId="0" borderId="25" xfId="17" applyFont="1" applyBorder="1" applyAlignment="1">
      <alignment vertical="center"/>
    </xf>
    <xf numFmtId="166" fontId="48" fillId="0" borderId="25" xfId="17" applyNumberFormat="1" applyFont="1" applyBorder="1"/>
    <xf numFmtId="166" fontId="48" fillId="0" borderId="51" xfId="17" applyNumberFormat="1" applyFont="1" applyBorder="1"/>
    <xf numFmtId="0" fontId="49" fillId="0" borderId="0" xfId="17" applyFont="1" applyAlignment="1">
      <alignment horizontal="center"/>
    </xf>
    <xf numFmtId="0" fontId="7" fillId="0" borderId="0" xfId="17" applyFont="1" applyAlignment="1">
      <alignment wrapText="1"/>
    </xf>
    <xf numFmtId="0" fontId="7" fillId="0" borderId="0" xfId="17" applyFont="1" applyAlignment="1">
      <alignment horizontal="center" wrapText="1"/>
    </xf>
    <xf numFmtId="167" fontId="7" fillId="0" borderId="0" xfId="17" applyNumberFormat="1" applyFont="1"/>
    <xf numFmtId="4" fontId="7" fillId="0" borderId="0" xfId="17" applyNumberFormat="1" applyFont="1"/>
    <xf numFmtId="0" fontId="7" fillId="0" borderId="38" xfId="17" applyFont="1" applyBorder="1"/>
    <xf numFmtId="0" fontId="7" fillId="0" borderId="52" xfId="17" applyFont="1" applyBorder="1"/>
    <xf numFmtId="166" fontId="49" fillId="0" borderId="53" xfId="17" applyNumberFormat="1" applyFont="1" applyBorder="1"/>
    <xf numFmtId="0" fontId="35" fillId="0" borderId="0" xfId="17" applyFont="1" applyAlignment="1">
      <alignment wrapText="1"/>
    </xf>
    <xf numFmtId="0" fontId="35" fillId="0" borderId="0" xfId="17" applyFont="1" applyAlignment="1">
      <alignment horizontal="center" wrapText="1"/>
    </xf>
    <xf numFmtId="167" fontId="35" fillId="0" borderId="0" xfId="17" applyNumberFormat="1" applyFont="1"/>
    <xf numFmtId="4" fontId="35" fillId="0" borderId="0" xfId="17" applyNumberFormat="1" applyFont="1"/>
    <xf numFmtId="0" fontId="35" fillId="0" borderId="52" xfId="17" applyFont="1" applyBorder="1"/>
    <xf numFmtId="0" fontId="50" fillId="0" borderId="0" xfId="17" applyFont="1" applyAlignment="1">
      <alignment wrapText="1"/>
    </xf>
    <xf numFmtId="0" fontId="50" fillId="0" borderId="0" xfId="17" applyFont="1" applyAlignment="1">
      <alignment horizontal="center" wrapText="1"/>
    </xf>
    <xf numFmtId="167" fontId="50" fillId="0" borderId="0" xfId="17" applyNumberFormat="1" applyFont="1"/>
    <xf numFmtId="4" fontId="50" fillId="0" borderId="0" xfId="17" applyNumberFormat="1" applyFont="1"/>
    <xf numFmtId="0" fontId="50" fillId="0" borderId="52" xfId="17" applyFont="1" applyBorder="1"/>
    <xf numFmtId="166" fontId="50" fillId="0" borderId="53" xfId="17" applyNumberFormat="1" applyFont="1" applyBorder="1"/>
    <xf numFmtId="0" fontId="25" fillId="0" borderId="37" xfId="17" applyFont="1" applyBorder="1" applyAlignment="1">
      <alignment vertical="center"/>
    </xf>
    <xf numFmtId="0" fontId="25" fillId="0" borderId="54" xfId="17" applyFont="1" applyBorder="1" applyAlignment="1">
      <alignment horizontal="center" vertical="center"/>
    </xf>
    <xf numFmtId="0" fontId="25" fillId="0" borderId="54" xfId="17" applyFont="1" applyBorder="1" applyAlignment="1">
      <alignment vertical="center" wrapText="1"/>
    </xf>
    <xf numFmtId="0" fontId="25" fillId="0" borderId="54" xfId="17" applyFont="1" applyBorder="1" applyAlignment="1">
      <alignment horizontal="center" vertical="center" wrapText="1"/>
    </xf>
    <xf numFmtId="0" fontId="26" fillId="0" borderId="52" xfId="17" applyFont="1" applyBorder="1" applyAlignment="1">
      <alignment vertical="center"/>
    </xf>
    <xf numFmtId="0" fontId="26" fillId="0" borderId="0" xfId="17" applyFont="1" applyAlignment="1">
      <alignment vertical="center"/>
    </xf>
    <xf numFmtId="166" fontId="26" fillId="0" borderId="0" xfId="17" applyNumberFormat="1" applyFont="1" applyAlignment="1">
      <alignment vertical="center"/>
    </xf>
    <xf numFmtId="166" fontId="26" fillId="0" borderId="53" xfId="17" applyNumberFormat="1" applyFont="1" applyBorder="1" applyAlignment="1">
      <alignment vertical="center"/>
    </xf>
    <xf numFmtId="0" fontId="53" fillId="0" borderId="0" xfId="17" applyFont="1" applyAlignment="1">
      <alignment vertical="center"/>
    </xf>
    <xf numFmtId="0" fontId="1" fillId="0" borderId="52" xfId="17" applyBorder="1" applyAlignment="1">
      <alignment vertical="center"/>
    </xf>
    <xf numFmtId="0" fontId="1" fillId="0" borderId="53" xfId="17" applyBorder="1" applyAlignment="1">
      <alignment vertical="center"/>
    </xf>
    <xf numFmtId="0" fontId="1" fillId="0" borderId="0" xfId="17" applyAlignment="1">
      <alignment horizontal="left" vertical="center"/>
    </xf>
    <xf numFmtId="0" fontId="56" fillId="0" borderId="37" xfId="17" applyFont="1" applyBorder="1" applyAlignment="1">
      <alignment vertical="center"/>
    </xf>
    <xf numFmtId="0" fontId="56" fillId="0" borderId="0" xfId="17" applyFont="1" applyAlignment="1">
      <alignment horizontal="center" vertical="center"/>
    </xf>
    <xf numFmtId="0" fontId="56" fillId="0" borderId="0" xfId="17" applyFont="1" applyAlignment="1">
      <alignment vertical="center" wrapText="1"/>
    </xf>
    <xf numFmtId="49" fontId="56" fillId="0" borderId="0" xfId="17" applyNumberFormat="1" applyFont="1" applyAlignment="1">
      <alignment vertical="center" wrapText="1"/>
    </xf>
    <xf numFmtId="0" fontId="56" fillId="0" borderId="0" xfId="17" applyFont="1" applyAlignment="1">
      <alignment horizontal="center" vertical="center" wrapText="1"/>
    </xf>
    <xf numFmtId="167" fontId="56" fillId="0" borderId="0" xfId="17" applyNumberFormat="1" applyFont="1" applyAlignment="1">
      <alignment vertical="center"/>
    </xf>
    <xf numFmtId="4" fontId="56" fillId="0" borderId="0" xfId="17" applyNumberFormat="1" applyFont="1" applyAlignment="1">
      <alignment vertical="center"/>
    </xf>
    <xf numFmtId="0" fontId="56" fillId="0" borderId="52" xfId="17" applyFont="1" applyBorder="1" applyAlignment="1">
      <alignment vertical="center"/>
    </xf>
    <xf numFmtId="0" fontId="56" fillId="0" borderId="0" xfId="17" applyFont="1" applyAlignment="1">
      <alignment vertical="center"/>
    </xf>
    <xf numFmtId="166" fontId="56" fillId="0" borderId="0" xfId="17" applyNumberFormat="1" applyFont="1" applyAlignment="1">
      <alignment vertical="center"/>
    </xf>
    <xf numFmtId="166" fontId="56" fillId="0" borderId="53" xfId="17" applyNumberFormat="1" applyFont="1" applyBorder="1" applyAlignment="1">
      <alignment vertical="center"/>
    </xf>
    <xf numFmtId="0" fontId="57" fillId="0" borderId="0" xfId="17" applyFont="1"/>
    <xf numFmtId="49" fontId="60" fillId="0" borderId="0" xfId="17" applyNumberFormat="1" applyFont="1" applyAlignment="1">
      <alignment vertical="center" wrapText="1"/>
    </xf>
    <xf numFmtId="0" fontId="59" fillId="0" borderId="0" xfId="17" applyFont="1" applyAlignment="1">
      <alignment horizontal="center" vertical="center" wrapText="1"/>
    </xf>
    <xf numFmtId="167" fontId="60" fillId="0" borderId="0" xfId="17" applyNumberFormat="1" applyFont="1" applyAlignment="1">
      <alignment vertical="center"/>
    </xf>
    <xf numFmtId="49" fontId="58" fillId="0" borderId="0" xfId="17" applyNumberFormat="1" applyFont="1" applyAlignment="1">
      <alignment vertical="center" wrapText="1"/>
    </xf>
    <xf numFmtId="167" fontId="59" fillId="0" borderId="0" xfId="17" applyNumberFormat="1" applyFont="1" applyAlignment="1">
      <alignment vertical="center"/>
    </xf>
    <xf numFmtId="0" fontId="25" fillId="0" borderId="0" xfId="17" applyFont="1" applyAlignment="1">
      <alignment horizontal="center" vertical="center"/>
    </xf>
    <xf numFmtId="0" fontId="61" fillId="0" borderId="0" xfId="17" applyFont="1" applyAlignment="1">
      <alignment vertical="center"/>
    </xf>
    <xf numFmtId="0" fontId="25" fillId="0" borderId="0" xfId="17" applyFont="1" applyAlignment="1">
      <alignment vertical="center" wrapText="1"/>
    </xf>
    <xf numFmtId="49" fontId="61" fillId="0" borderId="0" xfId="17" applyNumberFormat="1" applyFont="1" applyAlignment="1">
      <alignment vertical="center" wrapText="1"/>
    </xf>
    <xf numFmtId="0" fontId="25" fillId="0" borderId="0" xfId="17" applyFont="1" applyAlignment="1">
      <alignment horizontal="center" vertical="center" wrapText="1"/>
    </xf>
    <xf numFmtId="167" fontId="25" fillId="0" borderId="0" xfId="17" applyNumberFormat="1" applyFont="1" applyAlignment="1">
      <alignment vertical="center"/>
    </xf>
    <xf numFmtId="4" fontId="25" fillId="0" borderId="0" xfId="17" applyNumberFormat="1" applyFont="1" applyAlignment="1">
      <alignment vertical="center"/>
    </xf>
    <xf numFmtId="0" fontId="25" fillId="0" borderId="38" xfId="17" applyFont="1" applyBorder="1" applyAlignment="1">
      <alignment vertical="center"/>
    </xf>
    <xf numFmtId="0" fontId="53" fillId="0" borderId="0" xfId="17" applyFont="1"/>
    <xf numFmtId="0" fontId="62" fillId="0" borderId="37" xfId="17" applyFont="1" applyBorder="1" applyAlignment="1">
      <alignment vertical="center"/>
    </xf>
    <xf numFmtId="0" fontId="62" fillId="0" borderId="54" xfId="17" applyFont="1" applyBorder="1" applyAlignment="1">
      <alignment horizontal="center" vertical="center"/>
    </xf>
    <xf numFmtId="0" fontId="62" fillId="0" borderId="54" xfId="17" applyFont="1" applyBorder="1" applyAlignment="1">
      <alignment vertical="center" wrapText="1"/>
    </xf>
    <xf numFmtId="0" fontId="62" fillId="0" borderId="54" xfId="17" applyFont="1" applyBorder="1" applyAlignment="1">
      <alignment horizontal="center" vertical="center" wrapText="1"/>
    </xf>
    <xf numFmtId="0" fontId="62" fillId="0" borderId="52" xfId="17" applyFont="1" applyBorder="1" applyAlignment="1">
      <alignment vertical="center"/>
    </xf>
    <xf numFmtId="0" fontId="62" fillId="0" borderId="0" xfId="17" applyFont="1" applyAlignment="1">
      <alignment vertical="center"/>
    </xf>
    <xf numFmtId="166" fontId="62" fillId="0" borderId="0" xfId="17" applyNumberFormat="1" applyFont="1" applyAlignment="1">
      <alignment vertical="center"/>
    </xf>
    <xf numFmtId="166" fontId="62" fillId="0" borderId="53" xfId="17" applyNumberFormat="1" applyFont="1" applyBorder="1" applyAlignment="1">
      <alignment vertical="center"/>
    </xf>
    <xf numFmtId="0" fontId="63" fillId="0" borderId="0" xfId="17" applyFont="1"/>
    <xf numFmtId="0" fontId="59" fillId="0" borderId="0" xfId="17" applyFont="1" applyAlignment="1">
      <alignment vertical="center" wrapText="1"/>
    </xf>
    <xf numFmtId="166" fontId="56" fillId="0" borderId="55" xfId="17" applyNumberFormat="1" applyFont="1" applyBorder="1" applyAlignment="1">
      <alignment vertical="center"/>
    </xf>
    <xf numFmtId="0" fontId="56" fillId="0" borderId="0" xfId="17" applyFont="1" applyBorder="1" applyAlignment="1">
      <alignment vertical="center"/>
    </xf>
    <xf numFmtId="166" fontId="56" fillId="0" borderId="0" xfId="17" applyNumberFormat="1" applyFont="1" applyBorder="1" applyAlignment="1">
      <alignment vertical="center"/>
    </xf>
    <xf numFmtId="0" fontId="1" fillId="0" borderId="0" xfId="18"/>
    <xf numFmtId="0" fontId="1" fillId="6" borderId="0" xfId="18" applyFill="1"/>
    <xf numFmtId="0" fontId="1" fillId="6" borderId="22" xfId="18" applyFill="1" applyBorder="1"/>
    <xf numFmtId="0" fontId="1" fillId="6" borderId="23" xfId="18" applyFill="1" applyBorder="1"/>
    <xf numFmtId="0" fontId="1" fillId="6" borderId="24" xfId="18" applyFill="1" applyBorder="1"/>
    <xf numFmtId="0" fontId="39" fillId="6" borderId="0" xfId="18" applyFont="1" applyFill="1" applyAlignment="1">
      <alignment horizontal="left" vertical="center"/>
    </xf>
    <xf numFmtId="0" fontId="2" fillId="6" borderId="0" xfId="18" applyFont="1" applyFill="1" applyAlignment="1">
      <alignment horizontal="left" vertical="center"/>
    </xf>
    <xf numFmtId="0" fontId="2" fillId="6" borderId="0" xfId="18" applyFont="1" applyFill="1" applyAlignment="1">
      <alignment horizontal="left" vertical="center" wrapText="1"/>
    </xf>
    <xf numFmtId="0" fontId="1" fillId="6" borderId="24" xfId="18" applyFill="1" applyBorder="1" applyAlignment="1">
      <alignment vertical="center"/>
    </xf>
    <xf numFmtId="0" fontId="41" fillId="6" borderId="0" xfId="18" applyFont="1" applyFill="1" applyAlignment="1">
      <alignment horizontal="left" vertical="center" wrapText="1"/>
    </xf>
    <xf numFmtId="0" fontId="42" fillId="6" borderId="0" xfId="18" applyFont="1" applyFill="1" applyAlignment="1">
      <alignment horizontal="left" vertical="center"/>
    </xf>
    <xf numFmtId="0" fontId="38" fillId="6" borderId="0" xfId="18" applyFont="1" applyFill="1" applyAlignment="1">
      <alignment vertical="center"/>
    </xf>
    <xf numFmtId="164" fontId="42" fillId="6" borderId="0" xfId="18" applyNumberFormat="1" applyFont="1" applyFill="1" applyAlignment="1">
      <alignment horizontal="left" vertical="center"/>
    </xf>
    <xf numFmtId="0" fontId="2" fillId="6" borderId="0" xfId="18" applyFont="1" applyFill="1" applyAlignment="1">
      <alignment horizontal="left" vertical="top"/>
    </xf>
    <xf numFmtId="0" fontId="1" fillId="6" borderId="0" xfId="18" applyFill="1" applyAlignment="1">
      <alignment vertical="top"/>
    </xf>
    <xf numFmtId="0" fontId="38" fillId="6" borderId="0" xfId="18" applyFont="1" applyFill="1" applyAlignment="1">
      <alignment vertical="top"/>
    </xf>
    <xf numFmtId="49" fontId="38" fillId="6" borderId="0" xfId="18" applyNumberFormat="1" applyFont="1" applyFill="1" applyAlignment="1">
      <alignment vertical="center" wrapText="1"/>
    </xf>
    <xf numFmtId="0" fontId="1" fillId="6" borderId="25" xfId="18" applyFill="1" applyBorder="1" applyAlignment="1">
      <alignment vertical="center"/>
    </xf>
    <xf numFmtId="0" fontId="43" fillId="6" borderId="0" xfId="18" applyFont="1" applyFill="1" applyAlignment="1">
      <alignment horizontal="left" vertical="center"/>
    </xf>
    <xf numFmtId="4" fontId="1" fillId="6" borderId="0" xfId="18" applyNumberFormat="1" applyFill="1"/>
    <xf numFmtId="4" fontId="28" fillId="6" borderId="0" xfId="18" applyNumberFormat="1" applyFont="1" applyFill="1" applyAlignment="1">
      <alignment vertical="center"/>
    </xf>
    <xf numFmtId="4" fontId="1" fillId="6" borderId="25" xfId="18" applyNumberFormat="1" applyFill="1" applyBorder="1" applyAlignment="1">
      <alignment vertical="center"/>
    </xf>
    <xf numFmtId="4" fontId="2" fillId="6" borderId="0" xfId="18" applyNumberFormat="1" applyFont="1" applyFill="1" applyAlignment="1">
      <alignment horizontal="right" vertical="center"/>
    </xf>
    <xf numFmtId="165" fontId="2" fillId="6" borderId="0" xfId="18" applyNumberFormat="1" applyFont="1" applyFill="1" applyAlignment="1">
      <alignment horizontal="right" vertical="center"/>
    </xf>
    <xf numFmtId="4" fontId="2" fillId="6" borderId="0" xfId="18" applyNumberFormat="1" applyFont="1" applyFill="1" applyAlignment="1">
      <alignment vertical="center"/>
    </xf>
    <xf numFmtId="0" fontId="1" fillId="8" borderId="0" xfId="18" applyFill="1" applyAlignment="1">
      <alignment vertical="center"/>
    </xf>
    <xf numFmtId="0" fontId="44" fillId="5" borderId="26" xfId="18" applyFont="1" applyFill="1" applyBorder="1" applyAlignment="1">
      <alignment horizontal="left" vertical="center"/>
    </xf>
    <xf numFmtId="0" fontId="1" fillId="5" borderId="27" xfId="18" applyFill="1" applyBorder="1" applyAlignment="1">
      <alignment vertical="center"/>
    </xf>
    <xf numFmtId="4" fontId="1" fillId="5" borderId="27" xfId="18" applyNumberFormat="1" applyFill="1" applyBorder="1" applyAlignment="1">
      <alignment vertical="center"/>
    </xf>
    <xf numFmtId="0" fontId="44" fillId="5" borderId="27" xfId="18" applyFont="1" applyFill="1" applyBorder="1" applyAlignment="1">
      <alignment horizontal="right" vertical="center"/>
    </xf>
    <xf numFmtId="0" fontId="44" fillId="5" borderId="27" xfId="18" applyFont="1" applyFill="1" applyBorder="1" applyAlignment="1">
      <alignment horizontal="center" vertical="center"/>
    </xf>
    <xf numFmtId="4" fontId="44" fillId="5" borderId="27" xfId="18" applyNumberFormat="1" applyFont="1" applyFill="1" applyBorder="1" applyAlignment="1">
      <alignment vertical="center"/>
    </xf>
    <xf numFmtId="0" fontId="1" fillId="5" borderId="28" xfId="18" applyFill="1" applyBorder="1" applyAlignment="1">
      <alignment vertical="center"/>
    </xf>
    <xf numFmtId="0" fontId="1" fillId="6" borderId="29" xfId="18" applyFill="1" applyBorder="1" applyAlignment="1">
      <alignment vertical="center"/>
    </xf>
    <xf numFmtId="0" fontId="1" fillId="6" borderId="31" xfId="18" applyFill="1" applyBorder="1" applyAlignment="1">
      <alignment vertical="center"/>
    </xf>
    <xf numFmtId="0" fontId="2" fillId="6" borderId="31" xfId="18" applyFont="1" applyFill="1" applyBorder="1" applyAlignment="1">
      <alignment horizontal="center" vertical="center"/>
    </xf>
    <xf numFmtId="0" fontId="1" fillId="6" borderId="32" xfId="18" applyFill="1" applyBorder="1" applyAlignment="1">
      <alignment vertical="center"/>
    </xf>
    <xf numFmtId="0" fontId="1" fillId="6" borderId="33" xfId="18" applyFill="1" applyBorder="1" applyAlignment="1">
      <alignment vertical="center"/>
    </xf>
    <xf numFmtId="0" fontId="13" fillId="6" borderId="0" xfId="18" applyFont="1" applyFill="1" applyAlignment="1">
      <alignment horizontal="center" vertical="center"/>
    </xf>
    <xf numFmtId="0" fontId="13" fillId="0" borderId="0" xfId="18" applyFont="1" applyAlignment="1">
      <alignment horizontal="center" vertical="center"/>
    </xf>
    <xf numFmtId="0" fontId="1" fillId="0" borderId="34" xfId="18" applyBorder="1" applyAlignment="1">
      <alignment vertical="center"/>
    </xf>
    <xf numFmtId="0" fontId="1" fillId="0" borderId="35" xfId="18" applyBorder="1" applyAlignment="1">
      <alignment vertical="center"/>
    </xf>
    <xf numFmtId="0" fontId="1" fillId="0" borderId="36" xfId="18" applyBorder="1" applyAlignment="1">
      <alignment vertical="center"/>
    </xf>
    <xf numFmtId="0" fontId="1" fillId="0" borderId="24" xfId="18" applyBorder="1" applyAlignment="1">
      <alignment vertical="center"/>
    </xf>
    <xf numFmtId="0" fontId="1" fillId="0" borderId="37" xfId="18" applyBorder="1" applyAlignment="1">
      <alignment vertical="center"/>
    </xf>
    <xf numFmtId="0" fontId="39" fillId="0" borderId="0" xfId="18" applyFont="1" applyAlignment="1">
      <alignment horizontal="left" vertical="center"/>
    </xf>
    <xf numFmtId="0" fontId="1" fillId="0" borderId="38" xfId="18" applyBorder="1" applyAlignment="1">
      <alignment vertical="center"/>
    </xf>
    <xf numFmtId="0" fontId="45" fillId="0" borderId="0" xfId="18" applyFont="1" applyAlignment="1">
      <alignment horizontal="left" vertical="center"/>
    </xf>
    <xf numFmtId="0" fontId="1" fillId="0" borderId="37" xfId="18" applyBorder="1"/>
    <xf numFmtId="0" fontId="1" fillId="0" borderId="38" xfId="18" applyBorder="1"/>
    <xf numFmtId="0" fontId="40" fillId="0" borderId="0" xfId="18" applyFont="1" applyAlignment="1">
      <alignment horizontal="left" vertical="center" wrapText="1"/>
    </xf>
    <xf numFmtId="164" fontId="42" fillId="0" borderId="0" xfId="18" applyNumberFormat="1" applyFont="1" applyAlignment="1">
      <alignment horizontal="left" vertical="center"/>
    </xf>
    <xf numFmtId="0" fontId="42" fillId="0" borderId="0" xfId="18" applyFont="1" applyAlignment="1">
      <alignment horizontal="left" vertical="center" wrapText="1"/>
    </xf>
    <xf numFmtId="0" fontId="1" fillId="0" borderId="37" xfId="18" applyBorder="1" applyAlignment="1">
      <alignment horizontal="center" vertical="center" wrapText="1"/>
    </xf>
    <xf numFmtId="0" fontId="26" fillId="0" borderId="0" xfId="18" applyFont="1" applyAlignment="1">
      <alignment horizontal="center" vertical="center" wrapText="1"/>
    </xf>
    <xf numFmtId="0" fontId="28" fillId="0" borderId="0" xfId="18" applyFont="1" applyAlignment="1">
      <alignment horizontal="left" vertical="center"/>
    </xf>
    <xf numFmtId="4" fontId="28" fillId="0" borderId="0" xfId="18" applyNumberFormat="1" applyFont="1" applyAlignment="1">
      <alignment horizontal="right" vertical="center"/>
    </xf>
    <xf numFmtId="0" fontId="47" fillId="0" borderId="0" xfId="18" applyFont="1" applyAlignment="1">
      <alignment vertical="center"/>
    </xf>
    <xf numFmtId="166" fontId="48" fillId="0" borderId="0" xfId="18" applyNumberFormat="1" applyFont="1"/>
    <xf numFmtId="0" fontId="7" fillId="0" borderId="37" xfId="18" applyFont="1" applyBorder="1"/>
    <xf numFmtId="0" fontId="7" fillId="0" borderId="0" xfId="18" applyFont="1" applyAlignment="1">
      <alignment horizontal="center"/>
    </xf>
    <xf numFmtId="0" fontId="7" fillId="0" borderId="30" xfId="18" applyFont="1" applyBorder="1" applyAlignment="1">
      <alignment horizontal="left" vertical="center"/>
    </xf>
    <xf numFmtId="167" fontId="7" fillId="0" borderId="30" xfId="18" applyNumberFormat="1" applyFont="1" applyBorder="1" applyAlignment="1">
      <alignment horizontal="left" vertical="center"/>
    </xf>
    <xf numFmtId="4" fontId="7" fillId="0" borderId="30" xfId="18" applyNumberFormat="1" applyFont="1" applyBorder="1" applyAlignment="1">
      <alignment horizontal="left" vertical="center"/>
    </xf>
    <xf numFmtId="4" fontId="7" fillId="0" borderId="30" xfId="18" applyNumberFormat="1" applyFont="1" applyBorder="1" applyAlignment="1">
      <alignment horizontal="right" vertical="center"/>
    </xf>
    <xf numFmtId="0" fontId="7" fillId="0" borderId="43" xfId="18" applyFont="1" applyBorder="1" applyAlignment="1">
      <alignment horizontal="left" vertical="center"/>
    </xf>
    <xf numFmtId="0" fontId="49" fillId="0" borderId="0" xfId="18" applyFont="1"/>
    <xf numFmtId="166" fontId="49" fillId="0" borderId="0" xfId="18" applyNumberFormat="1" applyFont="1"/>
    <xf numFmtId="0" fontId="35" fillId="0" borderId="37" xfId="18" applyFont="1" applyBorder="1"/>
    <xf numFmtId="0" fontId="35" fillId="0" borderId="0" xfId="18" applyFont="1" applyAlignment="1">
      <alignment horizontal="center"/>
    </xf>
    <xf numFmtId="0" fontId="35" fillId="0" borderId="44" xfId="18" applyFont="1" applyBorder="1" applyAlignment="1">
      <alignment horizontal="left" vertical="center"/>
    </xf>
    <xf numFmtId="0" fontId="35" fillId="0" borderId="44" xfId="18" applyFont="1" applyBorder="1" applyAlignment="1">
      <alignment vertical="center" wrapText="1"/>
    </xf>
    <xf numFmtId="0" fontId="35" fillId="0" borderId="44" xfId="18" applyFont="1" applyBorder="1"/>
    <xf numFmtId="0" fontId="35" fillId="0" borderId="44" xfId="18" applyFont="1" applyBorder="1" applyAlignment="1">
      <alignment horizontal="center" wrapText="1"/>
    </xf>
    <xf numFmtId="167" fontId="35" fillId="0" borderId="44" xfId="18" applyNumberFormat="1" applyFont="1" applyBorder="1"/>
    <xf numFmtId="4" fontId="35" fillId="0" borderId="44" xfId="18" applyNumberFormat="1" applyFont="1" applyBorder="1"/>
    <xf numFmtId="4" fontId="35" fillId="0" borderId="44" xfId="18" applyNumberFormat="1" applyFont="1" applyBorder="1" applyAlignment="1">
      <alignment horizontal="right" vertical="center"/>
    </xf>
    <xf numFmtId="0" fontId="35" fillId="0" borderId="45" xfId="18" applyFont="1" applyBorder="1"/>
    <xf numFmtId="0" fontId="35" fillId="0" borderId="0" xfId="18" applyFont="1"/>
    <xf numFmtId="0" fontId="1" fillId="0" borderId="46" xfId="18" applyBorder="1" applyAlignment="1">
      <alignment vertical="center"/>
    </xf>
    <xf numFmtId="0" fontId="1" fillId="0" borderId="47" xfId="18" applyBorder="1" applyAlignment="1">
      <alignment vertical="center"/>
    </xf>
    <xf numFmtId="0" fontId="1" fillId="0" borderId="47" xfId="18" applyBorder="1" applyAlignment="1">
      <alignment horizontal="left" vertical="center"/>
    </xf>
    <xf numFmtId="0" fontId="1" fillId="0" borderId="47" xfId="18" applyBorder="1" applyAlignment="1">
      <alignment horizontal="right" vertical="center"/>
    </xf>
    <xf numFmtId="0" fontId="1" fillId="0" borderId="48" xfId="18" applyBorder="1" applyAlignment="1">
      <alignment vertical="center"/>
    </xf>
    <xf numFmtId="0" fontId="2" fillId="0" borderId="0" xfId="18" applyFont="1" applyAlignment="1">
      <alignment horizontal="left" vertical="center" wrapText="1"/>
    </xf>
    <xf numFmtId="0" fontId="51" fillId="0" borderId="0" xfId="18" applyFont="1"/>
    <xf numFmtId="0" fontId="4" fillId="0" borderId="0" xfId="18" applyFont="1" applyAlignment="1">
      <alignment horizontal="left" vertical="center" wrapText="1"/>
    </xf>
    <xf numFmtId="0" fontId="26" fillId="0" borderId="39" xfId="18" applyFont="1" applyBorder="1" applyAlignment="1">
      <alignment horizontal="center" vertical="center" wrapText="1"/>
    </xf>
    <xf numFmtId="0" fontId="26" fillId="0" borderId="40" xfId="18" applyFont="1" applyBorder="1" applyAlignment="1">
      <alignment horizontal="center" vertical="center" wrapText="1"/>
    </xf>
    <xf numFmtId="0" fontId="26" fillId="0" borderId="41" xfId="18" applyFont="1" applyBorder="1" applyAlignment="1">
      <alignment horizontal="center" vertical="center" wrapText="1"/>
    </xf>
    <xf numFmtId="4" fontId="28" fillId="0" borderId="0" xfId="18" applyNumberFormat="1" applyFont="1"/>
    <xf numFmtId="0" fontId="47" fillId="0" borderId="50" xfId="18" applyFont="1" applyBorder="1" applyAlignment="1">
      <alignment vertical="center"/>
    </xf>
    <xf numFmtId="0" fontId="47" fillId="0" borderId="25" xfId="18" applyFont="1" applyBorder="1" applyAlignment="1">
      <alignment vertical="center"/>
    </xf>
    <xf numFmtId="166" fontId="48" fillId="0" borderId="25" xfId="18" applyNumberFormat="1" applyFont="1" applyBorder="1"/>
    <xf numFmtId="166" fontId="48" fillId="0" borderId="51" xfId="18" applyNumberFormat="1" applyFont="1" applyBorder="1"/>
    <xf numFmtId="0" fontId="49" fillId="0" borderId="0" xfId="18" applyFont="1" applyAlignment="1">
      <alignment horizontal="center"/>
    </xf>
    <xf numFmtId="0" fontId="7" fillId="0" borderId="0" xfId="18" applyFont="1" applyAlignment="1">
      <alignment wrapText="1"/>
    </xf>
    <xf numFmtId="0" fontId="7" fillId="0" borderId="0" xfId="18" applyFont="1" applyAlignment="1">
      <alignment horizontal="center" wrapText="1"/>
    </xf>
    <xf numFmtId="167" fontId="7" fillId="0" borderId="0" xfId="18" applyNumberFormat="1" applyFont="1"/>
    <xf numFmtId="4" fontId="7" fillId="0" borderId="0" xfId="18" applyNumberFormat="1" applyFont="1"/>
    <xf numFmtId="0" fontId="7" fillId="0" borderId="38" xfId="18" applyFont="1" applyBorder="1"/>
    <xf numFmtId="0" fontId="7" fillId="0" borderId="52" xfId="18" applyFont="1" applyBorder="1"/>
    <xf numFmtId="166" fontId="49" fillId="0" borderId="53" xfId="18" applyNumberFormat="1" applyFont="1" applyBorder="1"/>
    <xf numFmtId="0" fontId="35" fillId="0" borderId="0" xfId="18" applyFont="1" applyAlignment="1">
      <alignment wrapText="1"/>
    </xf>
    <xf numFmtId="0" fontId="35" fillId="0" borderId="0" xfId="18" applyFont="1" applyAlignment="1">
      <alignment horizontal="center" wrapText="1"/>
    </xf>
    <xf numFmtId="167" fontId="35" fillId="0" borderId="0" xfId="18" applyNumberFormat="1" applyFont="1"/>
    <xf numFmtId="4" fontId="35" fillId="0" borderId="0" xfId="18" applyNumberFormat="1" applyFont="1"/>
    <xf numFmtId="0" fontId="35" fillId="0" borderId="52" xfId="18" applyFont="1" applyBorder="1"/>
    <xf numFmtId="0" fontId="25" fillId="0" borderId="37" xfId="18" applyFont="1" applyBorder="1" applyAlignment="1">
      <alignment vertical="center"/>
    </xf>
    <xf numFmtId="0" fontId="25" fillId="0" borderId="54" xfId="18" applyFont="1" applyBorder="1" applyAlignment="1">
      <alignment horizontal="center" vertical="center"/>
    </xf>
    <xf numFmtId="0" fontId="25" fillId="0" borderId="54" xfId="18" applyFont="1" applyBorder="1" applyAlignment="1">
      <alignment vertical="center" wrapText="1"/>
    </xf>
    <xf numFmtId="0" fontId="25" fillId="0" borderId="54" xfId="18" applyFont="1" applyBorder="1" applyAlignment="1">
      <alignment horizontal="center" vertical="center" wrapText="1"/>
    </xf>
    <xf numFmtId="0" fontId="26" fillId="0" borderId="52" xfId="18" applyFont="1" applyBorder="1" applyAlignment="1">
      <alignment vertical="center"/>
    </xf>
    <xf numFmtId="0" fontId="26" fillId="0" borderId="0" xfId="18" applyFont="1" applyAlignment="1">
      <alignment vertical="center"/>
    </xf>
    <xf numFmtId="166" fontId="26" fillId="0" borderId="0" xfId="18" applyNumberFormat="1" applyFont="1" applyAlignment="1">
      <alignment vertical="center"/>
    </xf>
    <xf numFmtId="166" fontId="26" fillId="0" borderId="53" xfId="18" applyNumberFormat="1" applyFont="1" applyBorder="1" applyAlignment="1">
      <alignment vertical="center"/>
    </xf>
    <xf numFmtId="0" fontId="53" fillId="0" borderId="0" xfId="18" applyFont="1" applyAlignment="1">
      <alignment vertical="center"/>
    </xf>
    <xf numFmtId="0" fontId="1" fillId="0" borderId="52" xfId="18" applyBorder="1" applyAlignment="1">
      <alignment vertical="center"/>
    </xf>
    <xf numFmtId="0" fontId="1" fillId="0" borderId="53" xfId="18" applyBorder="1" applyAlignment="1">
      <alignment vertical="center"/>
    </xf>
    <xf numFmtId="0" fontId="1" fillId="0" borderId="0" xfId="18" applyAlignment="1">
      <alignment horizontal="left" vertical="center"/>
    </xf>
    <xf numFmtId="0" fontId="56" fillId="0" borderId="37" xfId="18" applyFont="1" applyBorder="1" applyAlignment="1">
      <alignment vertical="center"/>
    </xf>
    <xf numFmtId="0" fontId="56" fillId="0" borderId="0" xfId="18" applyFont="1" applyAlignment="1">
      <alignment horizontal="center" vertical="center"/>
    </xf>
    <xf numFmtId="0" fontId="56" fillId="0" borderId="0" xfId="18" applyFont="1" applyAlignment="1">
      <alignment vertical="center" wrapText="1"/>
    </xf>
    <xf numFmtId="49" fontId="56" fillId="0" borderId="0" xfId="18" applyNumberFormat="1" applyFont="1" applyAlignment="1">
      <alignment vertical="center" wrapText="1"/>
    </xf>
    <xf numFmtId="0" fontId="56" fillId="0" borderId="0" xfId="18" applyFont="1" applyAlignment="1">
      <alignment horizontal="center" vertical="center" wrapText="1"/>
    </xf>
    <xf numFmtId="167" fontId="56" fillId="0" borderId="0" xfId="18" applyNumberFormat="1" applyFont="1" applyAlignment="1">
      <alignment vertical="center"/>
    </xf>
    <xf numFmtId="4" fontId="56" fillId="0" borderId="0" xfId="18" applyNumberFormat="1" applyFont="1" applyAlignment="1">
      <alignment vertical="center"/>
    </xf>
    <xf numFmtId="0" fontId="56" fillId="0" borderId="52" xfId="18" applyFont="1" applyBorder="1" applyAlignment="1">
      <alignment vertical="center"/>
    </xf>
    <xf numFmtId="0" fontId="56" fillId="0" borderId="0" xfId="18" applyFont="1" applyAlignment="1">
      <alignment vertical="center"/>
    </xf>
    <xf numFmtId="166" fontId="56" fillId="0" borderId="0" xfId="18" applyNumberFormat="1" applyFont="1" applyAlignment="1">
      <alignment vertical="center"/>
    </xf>
    <xf numFmtId="166" fontId="56" fillId="0" borderId="53" xfId="18" applyNumberFormat="1" applyFont="1" applyBorder="1" applyAlignment="1">
      <alignment vertical="center"/>
    </xf>
    <xf numFmtId="0" fontId="57" fillId="0" borderId="0" xfId="18" applyFont="1"/>
    <xf numFmtId="49" fontId="60" fillId="0" borderId="0" xfId="18" applyNumberFormat="1" applyFont="1" applyAlignment="1">
      <alignment vertical="center" wrapText="1"/>
    </xf>
    <xf numFmtId="0" fontId="59" fillId="0" borderId="0" xfId="18" applyFont="1" applyAlignment="1">
      <alignment horizontal="center" vertical="center" wrapText="1"/>
    </xf>
    <xf numFmtId="167" fontId="60" fillId="0" borderId="0" xfId="18" applyNumberFormat="1" applyFont="1" applyAlignment="1">
      <alignment vertical="center"/>
    </xf>
    <xf numFmtId="0" fontId="59" fillId="0" borderId="0" xfId="18" applyFont="1" applyAlignment="1">
      <alignment vertical="center" wrapText="1"/>
    </xf>
    <xf numFmtId="167" fontId="59" fillId="0" borderId="0" xfId="18" applyNumberFormat="1" applyFont="1" applyAlignment="1">
      <alignment vertical="center"/>
    </xf>
    <xf numFmtId="166" fontId="56" fillId="0" borderId="55" xfId="18" applyNumberFormat="1" applyFont="1" applyBorder="1" applyAlignment="1">
      <alignment vertical="center"/>
    </xf>
    <xf numFmtId="0" fontId="56" fillId="0" borderId="0" xfId="18" applyFont="1" applyBorder="1" applyAlignment="1">
      <alignment vertical="center"/>
    </xf>
    <xf numFmtId="166" fontId="56" fillId="0" borderId="0" xfId="18" applyNumberFormat="1" applyFont="1" applyBorder="1" applyAlignment="1">
      <alignment vertical="center"/>
    </xf>
    <xf numFmtId="0" fontId="1" fillId="0" borderId="0" xfId="19"/>
    <xf numFmtId="0" fontId="1" fillId="6" borderId="0" xfId="19" applyFill="1"/>
    <xf numFmtId="0" fontId="1" fillId="6" borderId="22" xfId="19" applyFill="1" applyBorder="1"/>
    <xf numFmtId="0" fontId="1" fillId="6" borderId="23" xfId="19" applyFill="1" applyBorder="1"/>
    <xf numFmtId="0" fontId="1" fillId="6" borderId="24" xfId="19" applyFill="1" applyBorder="1"/>
    <xf numFmtId="0" fontId="39" fillId="6" borderId="0" xfId="19" applyFont="1" applyFill="1" applyAlignment="1">
      <alignment horizontal="left" vertical="center"/>
    </xf>
    <xf numFmtId="0" fontId="2" fillId="6" borderId="0" xfId="19" applyFont="1" applyFill="1" applyAlignment="1">
      <alignment horizontal="left" vertical="center"/>
    </xf>
    <xf numFmtId="0" fontId="2" fillId="6" borderId="0" xfId="19" applyFont="1" applyFill="1" applyAlignment="1">
      <alignment horizontal="left" vertical="center" wrapText="1"/>
    </xf>
    <xf numFmtId="0" fontId="1" fillId="6" borderId="24" xfId="19" applyFill="1" applyBorder="1" applyAlignment="1">
      <alignment vertical="center"/>
    </xf>
    <xf numFmtId="0" fontId="41" fillId="6" borderId="0" xfId="19" applyFont="1" applyFill="1" applyAlignment="1">
      <alignment horizontal="left" vertical="center" wrapText="1"/>
    </xf>
    <xf numFmtId="0" fontId="42" fillId="6" borderId="0" xfId="19" applyFont="1" applyFill="1" applyAlignment="1">
      <alignment horizontal="left" vertical="center"/>
    </xf>
    <xf numFmtId="0" fontId="38" fillId="6" borderId="0" xfId="19" applyFont="1" applyFill="1" applyAlignment="1">
      <alignment vertical="center"/>
    </xf>
    <xf numFmtId="164" fontId="42" fillId="6" borderId="0" xfId="19" applyNumberFormat="1" applyFont="1" applyFill="1" applyAlignment="1">
      <alignment horizontal="left" vertical="center"/>
    </xf>
    <xf numFmtId="0" fontId="2" fillId="6" borderId="0" xfId="19" applyFont="1" applyFill="1" applyAlignment="1">
      <alignment horizontal="left" vertical="top"/>
    </xf>
    <xf numFmtId="0" fontId="1" fillId="6" borderId="0" xfId="19" applyFill="1" applyAlignment="1">
      <alignment vertical="top"/>
    </xf>
    <xf numFmtId="0" fontId="38" fillId="6" borderId="0" xfId="19" applyFont="1" applyFill="1" applyAlignment="1">
      <alignment vertical="top"/>
    </xf>
    <xf numFmtId="49" fontId="38" fillId="6" borderId="0" xfId="19" applyNumberFormat="1" applyFont="1" applyFill="1" applyAlignment="1">
      <alignment vertical="center" wrapText="1"/>
    </xf>
    <xf numFmtId="0" fontId="1" fillId="6" borderId="25" xfId="19" applyFill="1" applyBorder="1" applyAlignment="1">
      <alignment vertical="center"/>
    </xf>
    <xf numFmtId="0" fontId="43" fillId="6" borderId="0" xfId="19" applyFont="1" applyFill="1" applyAlignment="1">
      <alignment horizontal="left" vertical="center"/>
    </xf>
    <xf numFmtId="4" fontId="1" fillId="6" borderId="0" xfId="19" applyNumberFormat="1" applyFill="1"/>
    <xf numFmtId="4" fontId="28" fillId="6" borderId="0" xfId="19" applyNumberFormat="1" applyFont="1" applyFill="1" applyAlignment="1">
      <alignment vertical="center"/>
    </xf>
    <xf numFmtId="4" fontId="1" fillId="6" borderId="25" xfId="19" applyNumberFormat="1" applyFill="1" applyBorder="1" applyAlignment="1">
      <alignment vertical="center"/>
    </xf>
    <xf numFmtId="4" fontId="2" fillId="6" borderId="0" xfId="19" applyNumberFormat="1" applyFont="1" applyFill="1" applyAlignment="1">
      <alignment horizontal="right" vertical="center"/>
    </xf>
    <xf numFmtId="165" fontId="2" fillId="6" borderId="0" xfId="19" applyNumberFormat="1" applyFont="1" applyFill="1" applyAlignment="1">
      <alignment horizontal="right" vertical="center"/>
    </xf>
    <xf numFmtId="4" fontId="2" fillId="6" borderId="0" xfId="19" applyNumberFormat="1" applyFont="1" applyFill="1" applyAlignment="1">
      <alignment vertical="center"/>
    </xf>
    <xf numFmtId="0" fontId="1" fillId="8" borderId="0" xfId="19" applyFill="1" applyAlignment="1">
      <alignment vertical="center"/>
    </xf>
    <xf numFmtId="0" fontId="44" fillId="5" borderId="26" xfId="19" applyFont="1" applyFill="1" applyBorder="1" applyAlignment="1">
      <alignment horizontal="left" vertical="center"/>
    </xf>
    <xf numFmtId="0" fontId="1" fillId="5" borderId="27" xfId="19" applyFill="1" applyBorder="1" applyAlignment="1">
      <alignment vertical="center"/>
    </xf>
    <xf numFmtId="4" fontId="1" fillId="5" borderId="27" xfId="19" applyNumberFormat="1" applyFill="1" applyBorder="1" applyAlignment="1">
      <alignment vertical="center"/>
    </xf>
    <xf numFmtId="0" fontId="44" fillId="5" borderId="27" xfId="19" applyFont="1" applyFill="1" applyBorder="1" applyAlignment="1">
      <alignment horizontal="right" vertical="center"/>
    </xf>
    <xf numFmtId="0" fontId="44" fillId="5" borderId="27" xfId="19" applyFont="1" applyFill="1" applyBorder="1" applyAlignment="1">
      <alignment horizontal="center" vertical="center"/>
    </xf>
    <xf numFmtId="4" fontId="44" fillId="5" borderId="27" xfId="19" applyNumberFormat="1" applyFont="1" applyFill="1" applyBorder="1" applyAlignment="1">
      <alignment vertical="center"/>
    </xf>
    <xf numFmtId="0" fontId="1" fillId="5" borderId="28" xfId="19" applyFill="1" applyBorder="1" applyAlignment="1">
      <alignment vertical="center"/>
    </xf>
    <xf numFmtId="0" fontId="1" fillId="6" borderId="29" xfId="19" applyFill="1" applyBorder="1" applyAlignment="1">
      <alignment vertical="center"/>
    </xf>
    <xf numFmtId="0" fontId="1" fillId="6" borderId="31" xfId="19" applyFill="1" applyBorder="1" applyAlignment="1">
      <alignment vertical="center"/>
    </xf>
    <xf numFmtId="0" fontId="2" fillId="6" borderId="31" xfId="19" applyFont="1" applyFill="1" applyBorder="1" applyAlignment="1">
      <alignment horizontal="center" vertical="center"/>
    </xf>
    <xf numFmtId="0" fontId="1" fillId="6" borderId="32" xfId="19" applyFill="1" applyBorder="1" applyAlignment="1">
      <alignment vertical="center"/>
    </xf>
    <xf numFmtId="0" fontId="1" fillId="6" borderId="33" xfId="19" applyFill="1" applyBorder="1" applyAlignment="1">
      <alignment vertical="center"/>
    </xf>
    <xf numFmtId="0" fontId="13" fillId="6" borderId="0" xfId="19" applyFont="1" applyFill="1" applyAlignment="1">
      <alignment horizontal="center" vertical="center"/>
    </xf>
    <xf numFmtId="0" fontId="13" fillId="0" borderId="0" xfId="19" applyFont="1" applyAlignment="1">
      <alignment horizontal="center" vertical="center"/>
    </xf>
    <xf numFmtId="0" fontId="1" fillId="0" borderId="34" xfId="19" applyBorder="1" applyAlignment="1">
      <alignment vertical="center"/>
    </xf>
    <xf numFmtId="0" fontId="1" fillId="0" borderId="35" xfId="19" applyBorder="1" applyAlignment="1">
      <alignment vertical="center"/>
    </xf>
    <xf numFmtId="0" fontId="1" fillId="0" borderId="36" xfId="19" applyBorder="1" applyAlignment="1">
      <alignment vertical="center"/>
    </xf>
    <xf numFmtId="0" fontId="1" fillId="0" borderId="24" xfId="19" applyBorder="1" applyAlignment="1">
      <alignment vertical="center"/>
    </xf>
    <xf numFmtId="0" fontId="1" fillId="0" borderId="37" xfId="19" applyBorder="1" applyAlignment="1">
      <alignment vertical="center"/>
    </xf>
    <xf numFmtId="0" fontId="39" fillId="0" borderId="0" xfId="19" applyFont="1" applyAlignment="1">
      <alignment horizontal="left" vertical="center"/>
    </xf>
    <xf numFmtId="0" fontId="1" fillId="0" borderId="38" xfId="19" applyBorder="1" applyAlignment="1">
      <alignment vertical="center"/>
    </xf>
    <xf numFmtId="0" fontId="45" fillId="0" borderId="0" xfId="19" applyFont="1" applyAlignment="1">
      <alignment horizontal="left" vertical="center"/>
    </xf>
    <xf numFmtId="0" fontId="1" fillId="0" borderId="37" xfId="19" applyBorder="1"/>
    <xf numFmtId="0" fontId="1" fillId="0" borderId="38" xfId="19" applyBorder="1"/>
    <xf numFmtId="0" fontId="40" fillId="0" borderId="0" xfId="19" applyFont="1" applyAlignment="1">
      <alignment horizontal="left" vertical="center" wrapText="1"/>
    </xf>
    <xf numFmtId="164" fontId="42" fillId="0" borderId="0" xfId="19" applyNumberFormat="1" applyFont="1" applyAlignment="1">
      <alignment horizontal="left" vertical="center"/>
    </xf>
    <xf numFmtId="0" fontId="42" fillId="0" borderId="0" xfId="19" applyFont="1" applyAlignment="1">
      <alignment horizontal="left" vertical="center" wrapText="1"/>
    </xf>
    <xf numFmtId="0" fontId="1" fillId="0" borderId="37" xfId="19" applyBorder="1" applyAlignment="1">
      <alignment horizontal="center" vertical="center" wrapText="1"/>
    </xf>
    <xf numFmtId="0" fontId="26" fillId="0" borderId="0" xfId="19" applyFont="1" applyAlignment="1">
      <alignment horizontal="center" vertical="center" wrapText="1"/>
    </xf>
    <xf numFmtId="0" fontId="28" fillId="0" borderId="0" xfId="19" applyFont="1" applyAlignment="1">
      <alignment horizontal="left" vertical="center"/>
    </xf>
    <xf numFmtId="4" fontId="28" fillId="0" borderId="0" xfId="19" applyNumberFormat="1" applyFont="1" applyAlignment="1">
      <alignment horizontal="right" vertical="center"/>
    </xf>
    <xf numFmtId="0" fontId="47" fillId="0" borderId="0" xfId="19" applyFont="1" applyAlignment="1">
      <alignment vertical="center"/>
    </xf>
    <xf numFmtId="166" fontId="48" fillId="0" borderId="0" xfId="19" applyNumberFormat="1" applyFont="1"/>
    <xf numFmtId="0" fontId="7" fillId="0" borderId="37" xfId="19" applyFont="1" applyBorder="1"/>
    <xf numFmtId="0" fontId="7" fillId="0" borderId="0" xfId="19" applyFont="1" applyAlignment="1">
      <alignment horizontal="center"/>
    </xf>
    <xf numFmtId="0" fontId="7" fillId="0" borderId="30" xfId="19" applyFont="1" applyBorder="1" applyAlignment="1">
      <alignment horizontal="left" vertical="center"/>
    </xf>
    <xf numFmtId="167" fontId="7" fillId="0" borderId="30" xfId="19" applyNumberFormat="1" applyFont="1" applyBorder="1" applyAlignment="1">
      <alignment horizontal="left" vertical="center"/>
    </xf>
    <xf numFmtId="4" fontId="7" fillId="0" borderId="30" xfId="19" applyNumberFormat="1" applyFont="1" applyBorder="1" applyAlignment="1">
      <alignment horizontal="left" vertical="center"/>
    </xf>
    <xf numFmtId="4" fontId="7" fillId="0" borderId="30" xfId="19" applyNumberFormat="1" applyFont="1" applyBorder="1" applyAlignment="1">
      <alignment horizontal="right" vertical="center"/>
    </xf>
    <xf numFmtId="0" fontId="7" fillId="0" borderId="43" xfId="19" applyFont="1" applyBorder="1" applyAlignment="1">
      <alignment horizontal="left" vertical="center"/>
    </xf>
    <xf numFmtId="0" fontId="49" fillId="0" borderId="0" xfId="19" applyFont="1"/>
    <xf numFmtId="166" fontId="49" fillId="0" borderId="0" xfId="19" applyNumberFormat="1" applyFont="1"/>
    <xf numFmtId="0" fontId="35" fillId="0" borderId="37" xfId="19" applyFont="1" applyBorder="1"/>
    <xf numFmtId="0" fontId="35" fillId="0" borderId="0" xfId="19" applyFont="1" applyAlignment="1">
      <alignment horizontal="center"/>
    </xf>
    <xf numFmtId="0" fontId="35" fillId="0" borderId="44" xfId="19" applyFont="1" applyBorder="1" applyAlignment="1">
      <alignment horizontal="left" vertical="center"/>
    </xf>
    <xf numFmtId="0" fontId="35" fillId="0" borderId="44" xfId="19" applyFont="1" applyBorder="1" applyAlignment="1">
      <alignment vertical="center" wrapText="1"/>
    </xf>
    <xf numFmtId="0" fontId="35" fillId="0" borderId="44" xfId="19" applyFont="1" applyBorder="1"/>
    <xf numFmtId="0" fontId="35" fillId="0" borderId="44" xfId="19" applyFont="1" applyBorder="1" applyAlignment="1">
      <alignment horizontal="center" wrapText="1"/>
    </xf>
    <xf numFmtId="167" fontId="35" fillId="0" borderId="44" xfId="19" applyNumberFormat="1" applyFont="1" applyBorder="1"/>
    <xf numFmtId="4" fontId="35" fillId="0" borderId="44" xfId="19" applyNumberFormat="1" applyFont="1" applyBorder="1"/>
    <xf numFmtId="4" fontId="35" fillId="0" borderId="44" xfId="19" applyNumberFormat="1" applyFont="1" applyBorder="1" applyAlignment="1">
      <alignment horizontal="right" vertical="center"/>
    </xf>
    <xf numFmtId="0" fontId="35" fillId="0" borderId="45" xfId="19" applyFont="1" applyBorder="1"/>
    <xf numFmtId="0" fontId="35" fillId="0" borderId="0" xfId="19" applyFont="1"/>
    <xf numFmtId="0" fontId="1" fillId="0" borderId="46" xfId="19" applyBorder="1" applyAlignment="1">
      <alignment vertical="center"/>
    </xf>
    <xf numFmtId="0" fontId="1" fillId="0" borderId="47" xfId="19" applyBorder="1" applyAlignment="1">
      <alignment vertical="center"/>
    </xf>
    <xf numFmtId="0" fontId="1" fillId="0" borderId="47" xfId="19" applyBorder="1" applyAlignment="1">
      <alignment horizontal="left" vertical="center"/>
    </xf>
    <xf numFmtId="0" fontId="1" fillId="0" borderId="47" xfId="19" applyBorder="1" applyAlignment="1">
      <alignment horizontal="right" vertical="center"/>
    </xf>
    <xf numFmtId="0" fontId="1" fillId="0" borderId="48" xfId="19" applyBorder="1" applyAlignment="1">
      <alignment vertical="center"/>
    </xf>
    <xf numFmtId="0" fontId="2" fillId="0" borderId="0" xfId="19" applyFont="1" applyAlignment="1">
      <alignment horizontal="left" vertical="center" wrapText="1"/>
    </xf>
    <xf numFmtId="0" fontId="51" fillId="0" borderId="0" xfId="19" applyFont="1"/>
    <xf numFmtId="0" fontId="4" fillId="0" borderId="0" xfId="19" applyFont="1" applyAlignment="1">
      <alignment horizontal="left" vertical="center" wrapText="1"/>
    </xf>
    <xf numFmtId="0" fontId="26" fillId="0" borderId="39" xfId="19" applyFont="1" applyBorder="1" applyAlignment="1">
      <alignment horizontal="center" vertical="center" wrapText="1"/>
    </xf>
    <xf numFmtId="0" fontId="26" fillId="0" borderId="40" xfId="19" applyFont="1" applyBorder="1" applyAlignment="1">
      <alignment horizontal="center" vertical="center" wrapText="1"/>
    </xf>
    <xf numFmtId="0" fontId="26" fillId="0" borderId="41" xfId="19" applyFont="1" applyBorder="1" applyAlignment="1">
      <alignment horizontal="center" vertical="center" wrapText="1"/>
    </xf>
    <xf numFmtId="4" fontId="28" fillId="0" borderId="0" xfId="19" applyNumberFormat="1" applyFont="1"/>
    <xf numFmtId="0" fontId="47" fillId="0" borderId="50" xfId="19" applyFont="1" applyBorder="1" applyAlignment="1">
      <alignment vertical="center"/>
    </xf>
    <xf numFmtId="0" fontId="47" fillId="0" borderId="25" xfId="19" applyFont="1" applyBorder="1" applyAlignment="1">
      <alignment vertical="center"/>
    </xf>
    <xf numFmtId="166" fontId="48" fillId="0" borderId="25" xfId="19" applyNumberFormat="1" applyFont="1" applyBorder="1"/>
    <xf numFmtId="166" fontId="48" fillId="0" borderId="51" xfId="19" applyNumberFormat="1" applyFont="1" applyBorder="1"/>
    <xf numFmtId="0" fontId="49" fillId="0" borderId="0" xfId="19" applyFont="1" applyAlignment="1">
      <alignment horizontal="center"/>
    </xf>
    <xf numFmtId="0" fontId="7" fillId="0" borderId="0" xfId="19" applyFont="1" applyAlignment="1">
      <alignment wrapText="1"/>
    </xf>
    <xf numFmtId="0" fontId="7" fillId="0" borderId="0" xfId="19" applyFont="1" applyAlignment="1">
      <alignment horizontal="center" wrapText="1"/>
    </xf>
    <xf numFmtId="167" fontId="7" fillId="0" borderId="0" xfId="19" applyNumberFormat="1" applyFont="1"/>
    <xf numFmtId="4" fontId="7" fillId="0" borderId="0" xfId="19" applyNumberFormat="1" applyFont="1"/>
    <xf numFmtId="0" fontId="7" fillId="0" borderId="38" xfId="19" applyFont="1" applyBorder="1"/>
    <xf numFmtId="0" fontId="7" fillId="0" borderId="52" xfId="19" applyFont="1" applyBorder="1"/>
    <xf numFmtId="166" fontId="49" fillId="0" borderId="53" xfId="19" applyNumberFormat="1" applyFont="1" applyBorder="1"/>
    <xf numFmtId="0" fontId="35" fillId="0" borderId="0" xfId="19" applyFont="1" applyAlignment="1">
      <alignment wrapText="1"/>
    </xf>
    <xf numFmtId="0" fontId="35" fillId="0" borderId="0" xfId="19" applyFont="1" applyAlignment="1">
      <alignment horizontal="center" wrapText="1"/>
    </xf>
    <xf numFmtId="167" fontId="35" fillId="0" borderId="0" xfId="19" applyNumberFormat="1" applyFont="1"/>
    <xf numFmtId="4" fontId="35" fillId="0" borderId="0" xfId="19" applyNumberFormat="1" applyFont="1"/>
    <xf numFmtId="0" fontId="35" fillId="0" borderId="52" xfId="19" applyFont="1" applyBorder="1"/>
    <xf numFmtId="0" fontId="25" fillId="0" borderId="37" xfId="19" applyFont="1" applyBorder="1" applyAlignment="1">
      <alignment vertical="center"/>
    </xf>
    <xf numFmtId="0" fontId="25" fillId="0" borderId="54" xfId="19" applyFont="1" applyBorder="1" applyAlignment="1">
      <alignment horizontal="center" vertical="center"/>
    </xf>
    <xf numFmtId="0" fontId="25" fillId="0" borderId="54" xfId="19" applyFont="1" applyBorder="1" applyAlignment="1">
      <alignment vertical="center" wrapText="1"/>
    </xf>
    <xf numFmtId="0" fontId="25" fillId="0" borderId="54" xfId="19" applyFont="1" applyBorder="1" applyAlignment="1">
      <alignment horizontal="center" vertical="center" wrapText="1"/>
    </xf>
    <xf numFmtId="0" fontId="26" fillId="0" borderId="52" xfId="19" applyFont="1" applyBorder="1" applyAlignment="1">
      <alignment vertical="center"/>
    </xf>
    <xf numFmtId="0" fontId="26" fillId="0" borderId="0" xfId="19" applyFont="1" applyAlignment="1">
      <alignment vertical="center"/>
    </xf>
    <xf numFmtId="166" fontId="26" fillId="0" borderId="0" xfId="19" applyNumberFormat="1" applyFont="1" applyAlignment="1">
      <alignment vertical="center"/>
    </xf>
    <xf numFmtId="166" fontId="26" fillId="0" borderId="53" xfId="19" applyNumberFormat="1" applyFont="1" applyBorder="1" applyAlignment="1">
      <alignment vertical="center"/>
    </xf>
    <xf numFmtId="0" fontId="53" fillId="0" borderId="0" xfId="19" applyFont="1" applyAlignment="1">
      <alignment vertical="center"/>
    </xf>
    <xf numFmtId="0" fontId="1" fillId="0" borderId="52" xfId="19" applyBorder="1" applyAlignment="1">
      <alignment vertical="center"/>
    </xf>
    <xf numFmtId="0" fontId="1" fillId="0" borderId="53" xfId="19" applyBorder="1" applyAlignment="1">
      <alignment vertical="center"/>
    </xf>
    <xf numFmtId="0" fontId="1" fillId="0" borderId="0" xfId="19" applyAlignment="1">
      <alignment horizontal="left" vertical="center"/>
    </xf>
    <xf numFmtId="0" fontId="62" fillId="0" borderId="37" xfId="19" applyFont="1" applyBorder="1" applyAlignment="1">
      <alignment vertical="center"/>
    </xf>
    <xf numFmtId="0" fontId="62" fillId="0" borderId="54" xfId="19" applyFont="1" applyBorder="1" applyAlignment="1">
      <alignment horizontal="center" vertical="center"/>
    </xf>
    <xf numFmtId="0" fontId="62" fillId="0" borderId="54" xfId="19" applyFont="1" applyBorder="1" applyAlignment="1">
      <alignment vertical="center" wrapText="1"/>
    </xf>
    <xf numFmtId="0" fontId="62" fillId="0" borderId="54" xfId="19" applyFont="1" applyBorder="1" applyAlignment="1">
      <alignment horizontal="center" vertical="center" wrapText="1"/>
    </xf>
    <xf numFmtId="0" fontId="62" fillId="0" borderId="52" xfId="19" applyFont="1" applyBorder="1" applyAlignment="1">
      <alignment vertical="center"/>
    </xf>
    <xf numFmtId="0" fontId="62" fillId="0" borderId="0" xfId="19" applyFont="1" applyAlignment="1">
      <alignment vertical="center"/>
    </xf>
    <xf numFmtId="166" fontId="62" fillId="0" borderId="0" xfId="19" applyNumberFormat="1" applyFont="1" applyAlignment="1">
      <alignment vertical="center"/>
    </xf>
    <xf numFmtId="166" fontId="62" fillId="0" borderId="53" xfId="19" applyNumberFormat="1" applyFont="1" applyBorder="1" applyAlignment="1">
      <alignment vertical="center"/>
    </xf>
    <xf numFmtId="0" fontId="63" fillId="0" borderId="0" xfId="19" applyFont="1"/>
    <xf numFmtId="0" fontId="56" fillId="0" borderId="37" xfId="19" applyFont="1" applyBorder="1" applyAlignment="1">
      <alignment vertical="center"/>
    </xf>
    <xf numFmtId="0" fontId="56" fillId="0" borderId="0" xfId="19" applyFont="1" applyAlignment="1">
      <alignment horizontal="center" vertical="center"/>
    </xf>
    <xf numFmtId="0" fontId="56" fillId="0" borderId="0" xfId="19" applyFont="1" applyAlignment="1">
      <alignment vertical="center" wrapText="1"/>
    </xf>
    <xf numFmtId="49" fontId="56" fillId="0" borderId="0" xfId="19" applyNumberFormat="1" applyFont="1" applyAlignment="1">
      <alignment vertical="center" wrapText="1"/>
    </xf>
    <xf numFmtId="0" fontId="56" fillId="0" borderId="0" xfId="19" applyFont="1" applyAlignment="1">
      <alignment horizontal="center" vertical="center" wrapText="1"/>
    </xf>
    <xf numFmtId="167" fontId="56" fillId="0" borderId="0" xfId="19" applyNumberFormat="1" applyFont="1" applyAlignment="1">
      <alignment vertical="center"/>
    </xf>
    <xf numFmtId="4" fontId="56" fillId="0" borderId="0" xfId="19" applyNumberFormat="1" applyFont="1" applyAlignment="1">
      <alignment vertical="center"/>
    </xf>
    <xf numFmtId="0" fontId="56" fillId="0" borderId="52" xfId="19" applyFont="1" applyBorder="1" applyAlignment="1">
      <alignment vertical="center"/>
    </xf>
    <xf numFmtId="0" fontId="56" fillId="0" borderId="0" xfId="19" applyFont="1" applyAlignment="1">
      <alignment vertical="center"/>
    </xf>
    <xf numFmtId="166" fontId="56" fillId="0" borderId="0" xfId="19" applyNumberFormat="1" applyFont="1" applyAlignment="1">
      <alignment vertical="center"/>
    </xf>
    <xf numFmtId="166" fontId="56" fillId="0" borderId="53" xfId="19" applyNumberFormat="1" applyFont="1" applyBorder="1" applyAlignment="1">
      <alignment vertical="center"/>
    </xf>
    <xf numFmtId="0" fontId="57" fillId="0" borderId="0" xfId="19" applyFont="1"/>
    <xf numFmtId="49" fontId="60" fillId="0" borderId="0" xfId="19" applyNumberFormat="1" applyFont="1" applyAlignment="1">
      <alignment vertical="center" wrapText="1"/>
    </xf>
    <xf numFmtId="0" fontId="59" fillId="0" borderId="0" xfId="19" applyFont="1" applyAlignment="1">
      <alignment horizontal="center" vertical="center" wrapText="1"/>
    </xf>
    <xf numFmtId="167" fontId="60" fillId="0" borderId="0" xfId="19" applyNumberFormat="1" applyFont="1" applyAlignment="1">
      <alignment vertical="center"/>
    </xf>
    <xf numFmtId="0" fontId="59" fillId="0" borderId="0" xfId="19" applyFont="1" applyAlignment="1">
      <alignment vertical="center" wrapText="1"/>
    </xf>
    <xf numFmtId="167" fontId="59" fillId="0" borderId="0" xfId="19" applyNumberFormat="1" applyFont="1" applyAlignment="1">
      <alignment vertical="center"/>
    </xf>
    <xf numFmtId="166" fontId="56" fillId="0" borderId="55" xfId="19" applyNumberFormat="1" applyFont="1" applyBorder="1" applyAlignment="1">
      <alignment vertical="center"/>
    </xf>
    <xf numFmtId="0" fontId="56" fillId="0" borderId="0" xfId="19" applyFont="1" applyBorder="1" applyAlignment="1">
      <alignment vertical="center"/>
    </xf>
    <xf numFmtId="166" fontId="56" fillId="0" borderId="0" xfId="19" applyNumberFormat="1" applyFont="1" applyBorder="1" applyAlignment="1">
      <alignment vertical="center"/>
    </xf>
    <xf numFmtId="0" fontId="0" fillId="0" borderId="1" xfId="0" applyProtection="1"/>
    <xf numFmtId="0" fontId="0" fillId="0" borderId="57" xfId="0" applyBorder="1" applyProtection="1"/>
    <xf numFmtId="0" fontId="0" fillId="0" borderId="58" xfId="0" applyBorder="1" applyProtection="1"/>
    <xf numFmtId="0" fontId="0" fillId="0" borderId="59" xfId="0" applyBorder="1" applyProtection="1"/>
    <xf numFmtId="0" fontId="39" fillId="0" borderId="1" xfId="0" applyFont="1" applyAlignment="1" applyProtection="1">
      <alignment horizontal="left" vertical="center"/>
    </xf>
    <xf numFmtId="0" fontId="2" fillId="0" borderId="1" xfId="0" applyFont="1" applyAlignment="1" applyProtection="1">
      <alignment horizontal="left" vertical="top"/>
    </xf>
    <xf numFmtId="0" fontId="40" fillId="0" borderId="1" xfId="0" applyFont="1" applyAlignment="1" applyProtection="1">
      <alignment horizontal="left" vertical="top"/>
    </xf>
    <xf numFmtId="0" fontId="2" fillId="0" borderId="1" xfId="0" applyFont="1" applyAlignment="1" applyProtection="1">
      <alignment horizontal="left" vertical="center"/>
    </xf>
    <xf numFmtId="164" fontId="42" fillId="0" borderId="1" xfId="0" applyNumberFormat="1" applyFont="1" applyAlignment="1" applyProtection="1">
      <alignment horizontal="left" vertical="center"/>
    </xf>
    <xf numFmtId="0" fontId="0" fillId="0" borderId="59" xfId="0" applyBorder="1" applyAlignment="1" applyProtection="1">
      <alignment vertical="center"/>
    </xf>
    <xf numFmtId="0" fontId="0" fillId="0" borderId="59" xfId="0" applyBorder="1" applyAlignment="1" applyProtection="1">
      <alignment horizontal="center" vertical="center" wrapText="1"/>
    </xf>
    <xf numFmtId="0" fontId="46" fillId="9" borderId="1" xfId="0" applyFont="1" applyFill="1" applyBorder="1" applyAlignment="1" applyProtection="1">
      <alignment horizontal="center" vertical="center" wrapText="1"/>
    </xf>
    <xf numFmtId="0" fontId="64" fillId="0" borderId="60" xfId="0" applyFont="1" applyBorder="1" applyAlignment="1" applyProtection="1">
      <alignment horizontal="left" vertical="center" wrapText="1"/>
    </xf>
    <xf numFmtId="0" fontId="64" fillId="0" borderId="61" xfId="0" applyFont="1" applyBorder="1" applyAlignment="1" applyProtection="1">
      <alignment horizontal="left" vertical="center" wrapText="1"/>
    </xf>
    <xf numFmtId="0" fontId="64" fillId="0" borderId="62" xfId="0" applyFont="1" applyBorder="1" applyAlignment="1" applyProtection="1">
      <alignment horizontal="left" vertical="center"/>
    </xf>
    <xf numFmtId="167" fontId="64" fillId="0" borderId="62" xfId="0" applyNumberFormat="1" applyFont="1" applyBorder="1" applyAlignment="1" applyProtection="1">
      <alignment vertical="center"/>
    </xf>
    <xf numFmtId="0" fontId="65" fillId="0" borderId="1" xfId="0" applyFont="1" applyAlignment="1" applyProtection="1">
      <alignment horizontal="left" vertical="center" wrapText="1"/>
    </xf>
    <xf numFmtId="0" fontId="65" fillId="0" borderId="1" xfId="0" applyFont="1" applyAlignment="1" applyProtection="1">
      <alignment horizontal="left" vertical="center"/>
    </xf>
    <xf numFmtId="167" fontId="65" fillId="0" borderId="1" xfId="0" applyNumberFormat="1" applyFont="1" applyAlignment="1" applyProtection="1">
      <alignment vertical="center"/>
    </xf>
    <xf numFmtId="0" fontId="65" fillId="0" borderId="1" xfId="0" applyFont="1" applyAlignment="1" applyProtection="1">
      <alignment vertical="center"/>
    </xf>
    <xf numFmtId="0" fontId="0" fillId="0" borderId="63" xfId="0" applyBorder="1" applyAlignment="1" applyProtection="1">
      <alignment vertical="center"/>
    </xf>
    <xf numFmtId="0" fontId="0" fillId="0" borderId="64" xfId="0" applyBorder="1" applyAlignment="1" applyProtection="1">
      <alignment vertical="center"/>
    </xf>
    <xf numFmtId="0" fontId="66" fillId="0" borderId="65" xfId="0" applyFont="1" applyBorder="1" applyAlignment="1">
      <alignment vertical="center" wrapText="1"/>
      <protection locked="0"/>
    </xf>
    <xf numFmtId="0" fontId="66" fillId="0" borderId="66" xfId="0" applyFont="1" applyBorder="1" applyAlignment="1">
      <alignment vertical="center" wrapText="1"/>
      <protection locked="0"/>
    </xf>
    <xf numFmtId="0" fontId="66" fillId="0" borderId="67" xfId="0" applyFont="1" applyBorder="1" applyAlignment="1">
      <alignment vertical="center" wrapText="1"/>
      <protection locked="0"/>
    </xf>
    <xf numFmtId="0" fontId="66" fillId="0" borderId="68" xfId="0" applyFont="1" applyBorder="1" applyAlignment="1">
      <alignment horizontal="center" vertical="center" wrapText="1"/>
      <protection locked="0"/>
    </xf>
    <xf numFmtId="0" fontId="66" fillId="0" borderId="69" xfId="0" applyFont="1" applyBorder="1" applyAlignment="1">
      <alignment horizontal="center" vertical="center" wrapText="1"/>
      <protection locked="0"/>
    </xf>
    <xf numFmtId="0" fontId="66" fillId="0" borderId="68" xfId="0" applyFont="1" applyBorder="1" applyAlignment="1">
      <alignment vertical="center" wrapText="1"/>
      <protection locked="0"/>
    </xf>
    <xf numFmtId="0" fontId="66" fillId="0" borderId="69" xfId="0" applyFont="1" applyBorder="1" applyAlignment="1">
      <alignment vertical="center" wrapText="1"/>
      <protection locked="0"/>
    </xf>
    <xf numFmtId="0" fontId="68" fillId="0" borderId="1" xfId="0" applyFont="1" applyBorder="1" applyAlignment="1">
      <alignment horizontal="left" vertical="center" wrapText="1"/>
      <protection locked="0"/>
    </xf>
    <xf numFmtId="0" fontId="65" fillId="0" borderId="1" xfId="0" applyFont="1" applyBorder="1" applyAlignment="1">
      <alignment horizontal="left" vertical="center" wrapText="1"/>
      <protection locked="0"/>
    </xf>
    <xf numFmtId="0" fontId="69" fillId="0" borderId="68" xfId="0" applyFont="1" applyBorder="1" applyAlignment="1">
      <alignment vertical="center" wrapText="1"/>
      <protection locked="0"/>
    </xf>
    <xf numFmtId="0" fontId="65" fillId="0" borderId="1" xfId="0" applyFont="1" applyBorder="1" applyAlignment="1">
      <alignment vertical="center" wrapText="1"/>
      <protection locked="0"/>
    </xf>
    <xf numFmtId="0" fontId="65" fillId="0" borderId="1" xfId="0" applyFont="1" applyBorder="1" applyAlignment="1">
      <alignment horizontal="left" vertical="center"/>
      <protection locked="0"/>
    </xf>
    <xf numFmtId="0" fontId="65" fillId="0" borderId="1" xfId="0" applyFont="1" applyBorder="1" applyAlignment="1">
      <alignment vertical="center"/>
      <protection locked="0"/>
    </xf>
    <xf numFmtId="49" fontId="65" fillId="0" borderId="1" xfId="0" applyNumberFormat="1" applyFont="1" applyBorder="1" applyAlignment="1">
      <alignment vertical="center" wrapText="1"/>
      <protection locked="0"/>
    </xf>
    <xf numFmtId="0" fontId="66" fillId="0" borderId="71" xfId="0" applyFont="1" applyBorder="1" applyAlignment="1">
      <alignment vertical="center" wrapText="1"/>
      <protection locked="0"/>
    </xf>
    <xf numFmtId="0" fontId="70" fillId="0" borderId="70" xfId="0" applyFont="1" applyBorder="1" applyAlignment="1">
      <alignment vertical="center" wrapText="1"/>
      <protection locked="0"/>
    </xf>
    <xf numFmtId="0" fontId="66" fillId="0" borderId="72" xfId="0" applyFont="1" applyBorder="1" applyAlignment="1">
      <alignment vertical="center" wrapText="1"/>
      <protection locked="0"/>
    </xf>
    <xf numFmtId="0" fontId="66" fillId="0" borderId="1" xfId="0" applyFont="1" applyBorder="1" applyAlignment="1">
      <alignment vertical="top"/>
      <protection locked="0"/>
    </xf>
    <xf numFmtId="0" fontId="66" fillId="0" borderId="1" xfId="0" applyFont="1" applyAlignment="1">
      <alignment vertical="top"/>
      <protection locked="0"/>
    </xf>
    <xf numFmtId="0" fontId="66" fillId="0" borderId="65" xfId="0" applyFont="1" applyBorder="1" applyAlignment="1">
      <alignment horizontal="left" vertical="center"/>
      <protection locked="0"/>
    </xf>
    <xf numFmtId="0" fontId="66" fillId="0" borderId="66" xfId="0" applyFont="1" applyBorder="1" applyAlignment="1">
      <alignment horizontal="left" vertical="center"/>
      <protection locked="0"/>
    </xf>
    <xf numFmtId="0" fontId="66" fillId="0" borderId="67" xfId="0" applyFont="1" applyBorder="1" applyAlignment="1">
      <alignment horizontal="left" vertical="center"/>
      <protection locked="0"/>
    </xf>
    <xf numFmtId="0" fontId="66" fillId="0" borderId="68" xfId="0" applyFont="1" applyBorder="1" applyAlignment="1">
      <alignment horizontal="left" vertical="center"/>
      <protection locked="0"/>
    </xf>
    <xf numFmtId="0" fontId="66" fillId="0" borderId="69" xfId="0" applyFont="1" applyBorder="1" applyAlignment="1">
      <alignment horizontal="left" vertical="center"/>
      <protection locked="0"/>
    </xf>
    <xf numFmtId="0" fontId="68" fillId="0" borderId="1" xfId="0" applyFont="1" applyBorder="1" applyAlignment="1">
      <alignment horizontal="left" vertical="center"/>
      <protection locked="0"/>
    </xf>
    <xf numFmtId="0" fontId="71" fillId="0" borderId="1" xfId="0" applyFont="1" applyAlignment="1">
      <alignment horizontal="left" vertical="center"/>
      <protection locked="0"/>
    </xf>
    <xf numFmtId="0" fontId="68" fillId="0" borderId="70" xfId="0" applyFont="1" applyBorder="1" applyAlignment="1">
      <alignment horizontal="left" vertical="center"/>
      <protection locked="0"/>
    </xf>
    <xf numFmtId="0" fontId="68" fillId="0" borderId="70" xfId="0" applyFont="1" applyBorder="1" applyAlignment="1">
      <alignment horizontal="center" vertical="center"/>
      <protection locked="0"/>
    </xf>
    <xf numFmtId="0" fontId="71" fillId="0" borderId="70" xfId="0" applyFont="1" applyBorder="1" applyAlignment="1">
      <alignment horizontal="left" vertical="center"/>
      <protection locked="0"/>
    </xf>
    <xf numFmtId="0" fontId="72" fillId="0" borderId="1" xfId="0" applyFont="1" applyBorder="1" applyAlignment="1">
      <alignment horizontal="left" vertical="center"/>
      <protection locked="0"/>
    </xf>
    <xf numFmtId="0" fontId="69" fillId="0" borderId="1" xfId="0" applyFont="1" applyAlignment="1">
      <alignment horizontal="left" vertical="center"/>
      <protection locked="0"/>
    </xf>
    <xf numFmtId="0" fontId="73" fillId="0" borderId="1" xfId="0" applyFont="1" applyBorder="1" applyAlignment="1">
      <alignment horizontal="left" vertical="center"/>
      <protection locked="0"/>
    </xf>
    <xf numFmtId="0" fontId="65" fillId="0" borderId="1" xfId="0" applyFont="1" applyBorder="1" applyAlignment="1">
      <alignment horizontal="center" vertical="center"/>
      <protection locked="0"/>
    </xf>
    <xf numFmtId="0" fontId="65" fillId="0" borderId="1" xfId="0" applyFont="1" applyAlignment="1">
      <alignment horizontal="left" vertical="center"/>
      <protection locked="0"/>
    </xf>
    <xf numFmtId="0" fontId="69" fillId="0" borderId="68" xfId="0" applyFont="1" applyBorder="1" applyAlignment="1">
      <alignment horizontal="left" vertical="center"/>
      <protection locked="0"/>
    </xf>
    <xf numFmtId="0" fontId="65" fillId="0" borderId="1" xfId="0" applyFont="1" applyFill="1" applyBorder="1" applyAlignment="1">
      <alignment horizontal="left" vertical="center"/>
      <protection locked="0"/>
    </xf>
    <xf numFmtId="0" fontId="65" fillId="0" borderId="1" xfId="0" applyFont="1" applyFill="1" applyBorder="1" applyAlignment="1">
      <alignment horizontal="center" vertical="center"/>
      <protection locked="0"/>
    </xf>
    <xf numFmtId="0" fontId="66" fillId="0" borderId="71" xfId="0" applyFont="1" applyBorder="1" applyAlignment="1">
      <alignment horizontal="left" vertical="center"/>
      <protection locked="0"/>
    </xf>
    <xf numFmtId="0" fontId="70" fillId="0" borderId="70" xfId="0" applyFont="1" applyBorder="1" applyAlignment="1">
      <alignment horizontal="left" vertical="center"/>
      <protection locked="0"/>
    </xf>
    <xf numFmtId="0" fontId="66" fillId="0" borderId="72" xfId="0" applyFont="1" applyBorder="1" applyAlignment="1">
      <alignment horizontal="left" vertical="center"/>
      <protection locked="0"/>
    </xf>
    <xf numFmtId="0" fontId="66" fillId="0" borderId="1" xfId="0" applyFont="1" applyBorder="1" applyAlignment="1">
      <alignment horizontal="left" vertical="center"/>
      <protection locked="0"/>
    </xf>
    <xf numFmtId="0" fontId="70" fillId="0" borderId="1" xfId="0" applyFont="1" applyBorder="1" applyAlignment="1">
      <alignment horizontal="left" vertical="center"/>
      <protection locked="0"/>
    </xf>
    <xf numFmtId="0" fontId="71" fillId="0" borderId="1" xfId="0" applyFont="1" applyBorder="1" applyAlignment="1">
      <alignment horizontal="left" vertical="center"/>
      <protection locked="0"/>
    </xf>
    <xf numFmtId="0" fontId="69" fillId="0" borderId="70" xfId="0" applyFont="1" applyBorder="1" applyAlignment="1">
      <alignment horizontal="left" vertical="center"/>
      <protection locked="0"/>
    </xf>
    <xf numFmtId="0" fontId="66" fillId="0" borderId="1" xfId="0" applyFont="1" applyBorder="1" applyAlignment="1">
      <alignment horizontal="left" vertical="center" wrapText="1"/>
      <protection locked="0"/>
    </xf>
    <xf numFmtId="0" fontId="69" fillId="0" borderId="1" xfId="0" applyFont="1" applyBorder="1" applyAlignment="1">
      <alignment horizontal="left" vertical="center" wrapText="1"/>
      <protection locked="0"/>
    </xf>
    <xf numFmtId="0" fontId="69" fillId="0" borderId="1" xfId="0" applyFont="1" applyBorder="1" applyAlignment="1">
      <alignment horizontal="center" vertical="center" wrapText="1"/>
      <protection locked="0"/>
    </xf>
    <xf numFmtId="0" fontId="66" fillId="0" borderId="65" xfId="0" applyFont="1" applyBorder="1" applyAlignment="1">
      <alignment horizontal="left" vertical="center" wrapText="1"/>
      <protection locked="0"/>
    </xf>
    <xf numFmtId="0" fontId="66" fillId="0" borderId="66" xfId="0" applyFont="1" applyBorder="1" applyAlignment="1">
      <alignment horizontal="left" vertical="center" wrapText="1"/>
      <protection locked="0"/>
    </xf>
    <xf numFmtId="0" fontId="66" fillId="0" borderId="67" xfId="0" applyFont="1" applyBorder="1" applyAlignment="1">
      <alignment horizontal="left" vertical="center" wrapText="1"/>
      <protection locked="0"/>
    </xf>
    <xf numFmtId="0" fontId="66" fillId="0" borderId="68" xfId="0" applyFont="1" applyBorder="1" applyAlignment="1">
      <alignment horizontal="left" vertical="center" wrapText="1"/>
      <protection locked="0"/>
    </xf>
    <xf numFmtId="0" fontId="66" fillId="0" borderId="69" xfId="0" applyFont="1" applyBorder="1" applyAlignment="1">
      <alignment horizontal="left" vertical="center" wrapText="1"/>
      <protection locked="0"/>
    </xf>
    <xf numFmtId="0" fontId="71" fillId="0" borderId="68" xfId="0" applyFont="1" applyBorder="1" applyAlignment="1">
      <alignment horizontal="left" vertical="center" wrapText="1"/>
      <protection locked="0"/>
    </xf>
    <xf numFmtId="0" fontId="71" fillId="0" borderId="69" xfId="0" applyFont="1" applyBorder="1" applyAlignment="1">
      <alignment horizontal="left" vertical="center" wrapText="1"/>
      <protection locked="0"/>
    </xf>
    <xf numFmtId="0" fontId="69" fillId="0" borderId="68" xfId="0" applyFont="1" applyBorder="1" applyAlignment="1">
      <alignment horizontal="left" vertical="center" wrapText="1"/>
      <protection locked="0"/>
    </xf>
    <xf numFmtId="0" fontId="69" fillId="0" borderId="1" xfId="0" applyFont="1" applyBorder="1" applyAlignment="1">
      <alignment horizontal="left" vertical="center"/>
      <protection locked="0"/>
    </xf>
    <xf numFmtId="0" fontId="69" fillId="0" borderId="69" xfId="0" applyFont="1" applyBorder="1" applyAlignment="1">
      <alignment horizontal="left" vertical="center" wrapText="1"/>
      <protection locked="0"/>
    </xf>
    <xf numFmtId="0" fontId="69" fillId="0" borderId="69" xfId="0" applyFont="1" applyBorder="1" applyAlignment="1">
      <alignment horizontal="left" vertical="center"/>
      <protection locked="0"/>
    </xf>
    <xf numFmtId="0" fontId="69" fillId="0" borderId="71" xfId="0" applyFont="1" applyBorder="1" applyAlignment="1">
      <alignment horizontal="left" vertical="center" wrapText="1"/>
      <protection locked="0"/>
    </xf>
    <xf numFmtId="0" fontId="69" fillId="0" borderId="70" xfId="0" applyFont="1" applyBorder="1" applyAlignment="1">
      <alignment horizontal="left" vertical="center" wrapText="1"/>
      <protection locked="0"/>
    </xf>
    <xf numFmtId="0" fontId="69" fillId="0" borderId="72" xfId="0" applyFont="1" applyBorder="1" applyAlignment="1">
      <alignment horizontal="left" vertical="center" wrapText="1"/>
      <protection locked="0"/>
    </xf>
    <xf numFmtId="0" fontId="65" fillId="0" borderId="1" xfId="0" applyFont="1" applyBorder="1" applyAlignment="1">
      <alignment horizontal="left" vertical="top"/>
      <protection locked="0"/>
    </xf>
    <xf numFmtId="0" fontId="65" fillId="0" borderId="1" xfId="0" applyFont="1" applyBorder="1" applyAlignment="1">
      <alignment horizontal="center" vertical="top"/>
      <protection locked="0"/>
    </xf>
    <xf numFmtId="0" fontId="69" fillId="0" borderId="71" xfId="0" applyFont="1" applyBorder="1" applyAlignment="1">
      <alignment horizontal="left" vertical="center"/>
      <protection locked="0"/>
    </xf>
    <xf numFmtId="0" fontId="69" fillId="0" borderId="72" xfId="0" applyFont="1" applyBorder="1" applyAlignment="1">
      <alignment horizontal="left" vertical="center"/>
      <protection locked="0"/>
    </xf>
    <xf numFmtId="0" fontId="69" fillId="0" borderId="1" xfId="0" applyFont="1" applyBorder="1" applyAlignment="1">
      <alignment horizontal="center" vertical="center"/>
      <protection locked="0"/>
    </xf>
    <xf numFmtId="0" fontId="71" fillId="0" borderId="1" xfId="0" applyFont="1" applyAlignment="1">
      <alignment vertical="center"/>
      <protection locked="0"/>
    </xf>
    <xf numFmtId="0" fontId="68" fillId="0" borderId="1" xfId="0" applyFont="1" applyBorder="1" applyAlignment="1">
      <alignment vertical="center"/>
      <protection locked="0"/>
    </xf>
    <xf numFmtId="0" fontId="71" fillId="0" borderId="70" xfId="0" applyFont="1" applyBorder="1" applyAlignment="1">
      <alignment vertical="center"/>
      <protection locked="0"/>
    </xf>
    <xf numFmtId="0" fontId="68" fillId="0" borderId="70" xfId="0" applyFont="1" applyBorder="1" applyAlignment="1">
      <alignment vertical="center"/>
      <protection locked="0"/>
    </xf>
    <xf numFmtId="0" fontId="65" fillId="0" borderId="1" xfId="0" applyFont="1" applyBorder="1" applyAlignment="1">
      <alignment vertical="top"/>
      <protection locked="0"/>
    </xf>
    <xf numFmtId="49" fontId="65" fillId="0" borderId="1" xfId="0" applyNumberFormat="1" applyFont="1" applyBorder="1" applyAlignment="1">
      <alignment horizontal="left" vertical="center"/>
      <protection locked="0"/>
    </xf>
    <xf numFmtId="0" fontId="69" fillId="0" borderId="68" xfId="0" applyFont="1" applyBorder="1" applyAlignment="1" applyProtection="1">
      <alignment horizontal="left" vertical="center"/>
    </xf>
    <xf numFmtId="0" fontId="65" fillId="0" borderId="1" xfId="0" applyFont="1" applyBorder="1" applyAlignment="1" applyProtection="1">
      <alignment vertical="top"/>
    </xf>
    <xf numFmtId="0" fontId="65" fillId="0" borderId="1" xfId="0" applyFont="1" applyBorder="1" applyAlignment="1" applyProtection="1">
      <alignment horizontal="left" vertical="center"/>
    </xf>
    <xf numFmtId="0" fontId="65" fillId="0" borderId="1" xfId="0" applyFont="1" applyBorder="1" applyAlignment="1" applyProtection="1">
      <alignment horizontal="center" vertical="center"/>
    </xf>
    <xf numFmtId="49" fontId="65" fillId="0" borderId="1" xfId="0" applyNumberFormat="1" applyFont="1" applyBorder="1" applyAlignment="1" applyProtection="1">
      <alignment horizontal="left" vertical="center"/>
    </xf>
    <xf numFmtId="0" fontId="69" fillId="0" borderId="69" xfId="0" applyFont="1" applyBorder="1" applyAlignment="1" applyProtection="1">
      <alignment horizontal="left" vertical="center"/>
    </xf>
    <xf numFmtId="0" fontId="0" fillId="0" borderId="70" xfId="0" applyBorder="1" applyAlignment="1">
      <alignment vertical="top"/>
      <protection locked="0"/>
    </xf>
    <xf numFmtId="0" fontId="68" fillId="0" borderId="70" xfId="0" applyFont="1" applyBorder="1" applyAlignment="1">
      <alignment horizontal="left"/>
      <protection locked="0"/>
    </xf>
    <xf numFmtId="0" fontId="71" fillId="0" borderId="70" xfId="0" applyFont="1" applyBorder="1" applyAlignment="1">
      <protection locked="0"/>
    </xf>
    <xf numFmtId="0" fontId="66" fillId="0" borderId="68" xfId="0" applyFont="1" applyBorder="1" applyAlignment="1">
      <alignment vertical="top"/>
      <protection locked="0"/>
    </xf>
    <xf numFmtId="0" fontId="66" fillId="0" borderId="69" xfId="0" applyFont="1" applyBorder="1" applyAlignment="1">
      <alignment vertical="top"/>
      <protection locked="0"/>
    </xf>
    <xf numFmtId="0" fontId="66" fillId="0" borderId="71" xfId="0" applyFont="1" applyBorder="1" applyAlignment="1">
      <alignment vertical="top"/>
      <protection locked="0"/>
    </xf>
    <xf numFmtId="0" fontId="66" fillId="0" borderId="70" xfId="0" applyFont="1" applyBorder="1" applyAlignment="1">
      <alignment vertical="top"/>
      <protection locked="0"/>
    </xf>
    <xf numFmtId="0" fontId="66" fillId="0" borderId="72" xfId="0" applyFont="1" applyBorder="1" applyAlignment="1">
      <alignment vertical="top"/>
      <protection locked="0"/>
    </xf>
    <xf numFmtId="49" fontId="32" fillId="0" borderId="2" xfId="1" applyNumberFormat="1" applyFont="1" applyFill="1" applyAlignment="1" applyProtection="1">
      <alignment vertical="center"/>
    </xf>
    <xf numFmtId="49" fontId="36" fillId="0" borderId="2" xfId="1" applyNumberFormat="1" applyFont="1" applyFill="1" applyAlignment="1" applyProtection="1">
      <alignment vertical="center"/>
    </xf>
    <xf numFmtId="0" fontId="32" fillId="0" borderId="2" xfId="1" applyNumberFormat="1" applyFont="1" applyFill="1" applyAlignment="1" applyProtection="1">
      <alignment vertical="center" wrapText="1"/>
    </xf>
    <xf numFmtId="0" fontId="36" fillId="0" borderId="2" xfId="1" applyNumberFormat="1" applyFont="1" applyFill="1" applyAlignment="1" applyProtection="1">
      <alignment vertical="center" wrapText="1"/>
    </xf>
    <xf numFmtId="0" fontId="38" fillId="0" borderId="2" xfId="1" applyNumberFormat="1" applyFont="1" applyFill="1" applyAlignment="1" applyProtection="1">
      <alignment horizontal="center" vertical="center" wrapText="1"/>
    </xf>
    <xf numFmtId="4" fontId="38" fillId="0" borderId="2" xfId="1" applyNumberFormat="1" applyFont="1" applyFill="1" applyAlignment="1" applyProtection="1">
      <alignment horizontal="center" vertical="center" wrapText="1"/>
    </xf>
    <xf numFmtId="0" fontId="38" fillId="0" borderId="21" xfId="1" applyNumberFormat="1" applyFont="1" applyFill="1" applyBorder="1" applyAlignment="1" applyProtection="1">
      <alignment horizontal="center" vertical="center" wrapText="1"/>
    </xf>
    <xf numFmtId="4" fontId="31" fillId="0" borderId="2" xfId="1" applyNumberFormat="1" applyFont="1" applyFill="1" applyAlignment="1" applyProtection="1">
      <alignment horizontal="right" vertical="center"/>
    </xf>
    <xf numFmtId="4" fontId="31" fillId="0" borderId="2" xfId="1" applyNumberFormat="1" applyFont="1" applyFill="1" applyAlignment="1" applyProtection="1">
      <alignment vertical="center"/>
    </xf>
    <xf numFmtId="4" fontId="35" fillId="0" borderId="2" xfId="1" applyNumberFormat="1" applyFont="1" applyFill="1" applyAlignment="1" applyProtection="1">
      <alignment horizontal="right" vertical="center"/>
    </xf>
    <xf numFmtId="4" fontId="35" fillId="0" borderId="2" xfId="1" applyNumberFormat="1" applyFont="1" applyFill="1" applyAlignment="1" applyProtection="1">
      <alignment vertical="center"/>
    </xf>
    <xf numFmtId="0" fontId="13" fillId="2" borderId="2" xfId="1" applyNumberFormat="1" applyFont="1" applyFill="1" applyAlignment="1" applyProtection="1">
      <alignment horizontal="center" vertical="center"/>
    </xf>
    <xf numFmtId="0" fontId="16" fillId="0" borderId="2" xfId="1" applyNumberFormat="1" applyFont="1" applyFill="1" applyAlignment="1" applyProtection="1">
      <alignment horizontal="left" vertical="top" wrapText="1"/>
    </xf>
    <xf numFmtId="0" fontId="16" fillId="0" borderId="2" xfId="1" applyNumberFormat="1" applyFont="1" applyFill="1" applyAlignment="1" applyProtection="1">
      <alignment horizontal="left" vertical="top"/>
    </xf>
    <xf numFmtId="0" fontId="3" fillId="0" borderId="2" xfId="1" applyNumberFormat="1" applyFont="1" applyFill="1" applyAlignment="1" applyProtection="1">
      <alignment horizontal="left" vertical="center"/>
    </xf>
    <xf numFmtId="0" fontId="4" fillId="0" borderId="2" xfId="1" applyNumberFormat="1" applyFont="1" applyFill="1" applyAlignment="1" applyProtection="1">
      <alignment horizontal="left" vertical="top" wrapText="1"/>
    </xf>
    <xf numFmtId="0" fontId="3" fillId="3" borderId="2" xfId="1" applyNumberFormat="1" applyFont="1" applyFill="1" applyAlignment="1" applyProtection="1">
      <alignment horizontal="left" vertical="center"/>
      <protection locked="0"/>
    </xf>
    <xf numFmtId="0" fontId="3" fillId="0" borderId="2" xfId="1" applyNumberFormat="1" applyFont="1" applyFill="1" applyAlignment="1" applyProtection="1">
      <alignment horizontal="left" vertical="center" wrapText="1"/>
    </xf>
    <xf numFmtId="4" fontId="17" fillId="0" borderId="7" xfId="1" applyNumberFormat="1" applyFont="1" applyFill="1" applyBorder="1" applyAlignment="1" applyProtection="1">
      <alignment vertical="center"/>
    </xf>
    <xf numFmtId="4" fontId="2" fillId="0" borderId="2" xfId="1" applyNumberFormat="1" applyFont="1" applyFill="1" applyAlignment="1" applyProtection="1">
      <alignment horizontal="right" vertical="center"/>
    </xf>
    <xf numFmtId="0" fontId="2" fillId="0" borderId="2" xfId="1" applyNumberFormat="1" applyFont="1" applyFill="1" applyAlignment="1" applyProtection="1">
      <alignment horizontal="right" vertical="center"/>
    </xf>
    <xf numFmtId="165" fontId="2" fillId="0" borderId="2" xfId="1" applyNumberFormat="1" applyFont="1" applyFill="1" applyAlignment="1" applyProtection="1">
      <alignment horizontal="left" vertical="center"/>
    </xf>
    <xf numFmtId="4" fontId="19" fillId="0" borderId="2" xfId="1" applyNumberFormat="1" applyFont="1" applyFill="1" applyAlignment="1" applyProtection="1">
      <alignment horizontal="right" vertical="center"/>
    </xf>
    <xf numFmtId="4" fontId="5" fillId="4" borderId="9" xfId="1" applyNumberFormat="1" applyFont="1" applyFill="1" applyBorder="1" applyAlignment="1" applyProtection="1">
      <alignment horizontal="left" vertical="center"/>
    </xf>
    <xf numFmtId="4" fontId="5" fillId="4" borderId="9" xfId="1" applyNumberFormat="1" applyFont="1" applyFill="1" applyBorder="1" applyAlignment="1" applyProtection="1">
      <alignment vertical="center"/>
    </xf>
    <xf numFmtId="4" fontId="5" fillId="4" borderId="10" xfId="1" applyNumberFormat="1" applyFont="1" applyFill="1" applyBorder="1" applyAlignment="1" applyProtection="1">
      <alignment vertical="center"/>
    </xf>
    <xf numFmtId="0" fontId="4" fillId="0" borderId="2" xfId="1" applyNumberFormat="1" applyFont="1" applyFill="1" applyAlignment="1" applyProtection="1">
      <alignment horizontal="left" vertical="center" wrapText="1"/>
    </xf>
    <xf numFmtId="164" fontId="3" fillId="0" borderId="2" xfId="1" applyNumberFormat="1" applyFont="1" applyFill="1" applyAlignment="1" applyProtection="1">
      <alignment horizontal="left" vertical="center"/>
    </xf>
    <xf numFmtId="0" fontId="3" fillId="0" borderId="2" xfId="1" applyNumberFormat="1" applyFont="1" applyFill="1" applyAlignment="1" applyProtection="1">
      <alignment vertical="center" wrapText="1"/>
    </xf>
    <xf numFmtId="0" fontId="23" fillId="0" borderId="13" xfId="1" applyNumberFormat="1" applyFont="1" applyFill="1" applyBorder="1" applyAlignment="1" applyProtection="1">
      <alignment horizontal="center" vertical="center"/>
    </xf>
    <xf numFmtId="0" fontId="23" fillId="0" borderId="14" xfId="1" applyNumberFormat="1" applyFont="1" applyFill="1" applyBorder="1" applyAlignment="1" applyProtection="1">
      <alignment horizontal="center" vertical="center"/>
    </xf>
    <xf numFmtId="0" fontId="23" fillId="0" borderId="16" xfId="1" applyNumberFormat="1" applyFont="1" applyFill="1" applyBorder="1" applyAlignment="1" applyProtection="1">
      <alignment horizontal="center" vertical="center"/>
    </xf>
    <xf numFmtId="0" fontId="23" fillId="0" borderId="2" xfId="1" applyNumberFormat="1" applyFont="1" applyFill="1" applyAlignment="1" applyProtection="1">
      <alignment horizontal="center" vertical="center"/>
    </xf>
    <xf numFmtId="0" fontId="25" fillId="5" borderId="9" xfId="1" applyNumberFormat="1" applyFont="1" applyFill="1" applyBorder="1" applyAlignment="1" applyProtection="1">
      <alignment horizontal="right" vertical="center"/>
    </xf>
    <xf numFmtId="0" fontId="25" fillId="5" borderId="9" xfId="1" applyNumberFormat="1" applyFont="1" applyFill="1" applyBorder="1" applyAlignment="1" applyProtection="1">
      <alignment horizontal="center" vertical="center"/>
    </xf>
    <xf numFmtId="0" fontId="25" fillId="5" borderId="8" xfId="1" applyNumberFormat="1" applyFont="1" applyFill="1" applyBorder="1" applyAlignment="1" applyProtection="1">
      <alignment horizontal="center" vertical="center"/>
    </xf>
    <xf numFmtId="4" fontId="28" fillId="0" borderId="2" xfId="1" applyNumberFormat="1" applyFont="1" applyFill="1" applyAlignment="1" applyProtection="1">
      <alignment horizontal="right" vertical="center"/>
    </xf>
    <xf numFmtId="4" fontId="28" fillId="0" borderId="2" xfId="1" applyNumberFormat="1" applyFont="1" applyFill="1" applyAlignment="1" applyProtection="1">
      <alignment vertical="center"/>
    </xf>
    <xf numFmtId="0" fontId="13" fillId="2" borderId="0" xfId="2" applyFont="1" applyFill="1" applyAlignment="1">
      <alignment horizontal="center" vertical="center"/>
    </xf>
    <xf numFmtId="0" fontId="1" fillId="6" borderId="0" xfId="2" applyFill="1"/>
    <xf numFmtId="0" fontId="2" fillId="6" borderId="0" xfId="21" applyFill="1">
      <alignment horizontal="left" vertical="center" wrapText="1"/>
    </xf>
    <xf numFmtId="0" fontId="42" fillId="6" borderId="0" xfId="24" applyFill="1">
      <alignment horizontal="left" vertical="center"/>
    </xf>
    <xf numFmtId="0" fontId="40" fillId="6" borderId="0" xfId="2" applyFont="1" applyFill="1" applyAlignment="1">
      <alignment horizontal="left" vertical="center" wrapText="1"/>
    </xf>
    <xf numFmtId="49" fontId="42" fillId="7" borderId="0" xfId="23" applyFill="1" applyProtection="1">
      <alignment horizontal="left" vertical="center"/>
      <protection locked="0"/>
    </xf>
    <xf numFmtId="0" fontId="2" fillId="0" borderId="0" xfId="21">
      <alignment horizontal="left" vertical="center" wrapText="1"/>
    </xf>
    <xf numFmtId="0" fontId="1" fillId="0" borderId="0" xfId="2" applyAlignment="1">
      <alignment vertical="center"/>
    </xf>
    <xf numFmtId="0" fontId="40" fillId="0" borderId="0" xfId="2" applyFont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1" fillId="0" borderId="0" xfId="2"/>
    <xf numFmtId="0" fontId="13" fillId="2" borderId="0" xfId="3" applyFont="1" applyFill="1" applyAlignment="1">
      <alignment horizontal="center" vertical="center"/>
    </xf>
    <xf numFmtId="0" fontId="1" fillId="6" borderId="0" xfId="3" applyFill="1"/>
    <xf numFmtId="0" fontId="40" fillId="6" borderId="0" xfId="3" applyFont="1" applyFill="1" applyAlignment="1">
      <alignment horizontal="left" vertical="center" wrapText="1"/>
    </xf>
    <xf numFmtId="0" fontId="1" fillId="0" borderId="0" xfId="3" applyAlignment="1">
      <alignment vertical="center"/>
    </xf>
    <xf numFmtId="0" fontId="40" fillId="0" borderId="0" xfId="3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3" fillId="0" borderId="56" xfId="3" applyFont="1" applyBorder="1" applyAlignment="1">
      <alignment horizontal="center" vertical="center" wrapText="1"/>
    </xf>
    <xf numFmtId="0" fontId="1" fillId="0" borderId="0" xfId="3"/>
    <xf numFmtId="0" fontId="13" fillId="2" borderId="0" xfId="4" applyFont="1" applyFill="1" applyAlignment="1">
      <alignment horizontal="center" vertical="center"/>
    </xf>
    <xf numFmtId="0" fontId="1" fillId="6" borderId="0" xfId="4" applyFill="1"/>
    <xf numFmtId="0" fontId="1" fillId="0" borderId="0" xfId="4"/>
    <xf numFmtId="0" fontId="40" fillId="6" borderId="0" xfId="4" applyFont="1" applyFill="1" applyAlignment="1">
      <alignment horizontal="left" vertical="center" wrapText="1"/>
    </xf>
    <xf numFmtId="0" fontId="1" fillId="0" borderId="0" xfId="4" applyAlignment="1">
      <alignment vertical="center"/>
    </xf>
    <xf numFmtId="0" fontId="40" fillId="0" borderId="0" xfId="4" applyFont="1" applyAlignment="1">
      <alignment horizontal="left" vertical="center" wrapText="1"/>
    </xf>
    <xf numFmtId="0" fontId="3" fillId="0" borderId="0" xfId="4" applyFont="1" applyAlignment="1">
      <alignment horizontal="center" vertical="center" wrapText="1"/>
    </xf>
    <xf numFmtId="0" fontId="3" fillId="0" borderId="56" xfId="4" applyFont="1" applyBorder="1" applyAlignment="1">
      <alignment horizontal="center" vertical="center" wrapText="1"/>
    </xf>
    <xf numFmtId="0" fontId="13" fillId="2" borderId="0" xfId="5" applyFont="1" applyFill="1" applyAlignment="1">
      <alignment horizontal="center" vertical="center"/>
    </xf>
    <xf numFmtId="0" fontId="1" fillId="6" borderId="0" xfId="5" applyFill="1"/>
    <xf numFmtId="0" fontId="1" fillId="0" borderId="0" xfId="5"/>
    <xf numFmtId="0" fontId="40" fillId="6" borderId="0" xfId="5" applyFont="1" applyFill="1" applyAlignment="1">
      <alignment horizontal="left" vertical="center" wrapText="1"/>
    </xf>
    <xf numFmtId="0" fontId="1" fillId="0" borderId="0" xfId="5" applyAlignment="1">
      <alignment vertical="center"/>
    </xf>
    <xf numFmtId="0" fontId="40" fillId="0" borderId="0" xfId="5" applyFont="1" applyAlignment="1">
      <alignment horizontal="left" vertical="center" wrapText="1"/>
    </xf>
    <xf numFmtId="0" fontId="3" fillId="0" borderId="0" xfId="5" applyFont="1" applyAlignment="1">
      <alignment horizontal="center" vertical="center" wrapText="1"/>
    </xf>
    <xf numFmtId="0" fontId="3" fillId="0" borderId="56" xfId="5" applyFont="1" applyBorder="1" applyAlignment="1">
      <alignment horizontal="center" vertical="center" wrapText="1"/>
    </xf>
    <xf numFmtId="0" fontId="13" fillId="2" borderId="0" xfId="6" applyFont="1" applyFill="1" applyAlignment="1">
      <alignment horizontal="center" vertical="center"/>
    </xf>
    <xf numFmtId="0" fontId="1" fillId="6" borderId="0" xfId="6" applyFill="1"/>
    <xf numFmtId="0" fontId="1" fillId="0" borderId="0" xfId="6"/>
    <xf numFmtId="0" fontId="40" fillId="6" borderId="0" xfId="6" applyFont="1" applyFill="1" applyAlignment="1">
      <alignment horizontal="left" vertical="center" wrapText="1"/>
    </xf>
    <xf numFmtId="0" fontId="1" fillId="0" borderId="0" xfId="6" applyAlignment="1">
      <alignment vertical="center"/>
    </xf>
    <xf numFmtId="0" fontId="40" fillId="0" borderId="0" xfId="6" applyFont="1" applyAlignment="1">
      <alignment horizontal="left" vertical="center" wrapText="1"/>
    </xf>
    <xf numFmtId="0" fontId="3" fillId="0" borderId="0" xfId="6" applyFont="1" applyAlignment="1">
      <alignment horizontal="center" vertical="center" wrapText="1"/>
    </xf>
    <xf numFmtId="0" fontId="3" fillId="0" borderId="56" xfId="6" applyFont="1" applyBorder="1" applyAlignment="1">
      <alignment horizontal="center" vertical="center" wrapText="1"/>
    </xf>
    <xf numFmtId="0" fontId="13" fillId="2" borderId="0" xfId="7" applyFont="1" applyFill="1" applyAlignment="1">
      <alignment horizontal="center" vertical="center"/>
    </xf>
    <xf numFmtId="0" fontId="1" fillId="6" borderId="0" xfId="7" applyFill="1"/>
    <xf numFmtId="0" fontId="1" fillId="0" borderId="0" xfId="7"/>
    <xf numFmtId="0" fontId="40" fillId="6" borderId="0" xfId="7" applyFont="1" applyFill="1" applyAlignment="1">
      <alignment horizontal="left" vertical="center" wrapText="1"/>
    </xf>
    <xf numFmtId="0" fontId="1" fillId="0" borderId="0" xfId="7" applyAlignment="1">
      <alignment vertical="center"/>
    </xf>
    <xf numFmtId="0" fontId="40" fillId="0" borderId="0" xfId="7" applyFont="1" applyAlignment="1">
      <alignment horizontal="left" vertical="center" wrapText="1"/>
    </xf>
    <xf numFmtId="0" fontId="3" fillId="0" borderId="0" xfId="7" applyFont="1" applyAlignment="1">
      <alignment horizontal="center" vertical="center" wrapText="1"/>
    </xf>
    <xf numFmtId="0" fontId="3" fillId="0" borderId="56" xfId="7" applyFont="1" applyBorder="1" applyAlignment="1">
      <alignment horizontal="center" vertical="center" wrapText="1"/>
    </xf>
    <xf numFmtId="0" fontId="13" fillId="2" borderId="0" xfId="8" applyFont="1" applyFill="1" applyAlignment="1">
      <alignment horizontal="center" vertical="center"/>
    </xf>
    <xf numFmtId="0" fontId="1" fillId="6" borderId="0" xfId="8" applyFill="1"/>
    <xf numFmtId="0" fontId="1" fillId="0" borderId="0" xfId="8"/>
    <xf numFmtId="0" fontId="40" fillId="6" borderId="0" xfId="8" applyFont="1" applyFill="1" applyAlignment="1">
      <alignment horizontal="left" vertical="center" wrapText="1"/>
    </xf>
    <xf numFmtId="0" fontId="1" fillId="0" borderId="0" xfId="8" applyAlignment="1">
      <alignment vertical="center"/>
    </xf>
    <xf numFmtId="0" fontId="40" fillId="0" borderId="0" xfId="8" applyFont="1" applyAlignment="1">
      <alignment horizontal="left" vertical="center" wrapText="1"/>
    </xf>
    <xf numFmtId="0" fontId="3" fillId="0" borderId="0" xfId="8" applyFont="1" applyAlignment="1">
      <alignment horizontal="center" vertical="center" wrapText="1"/>
    </xf>
    <xf numFmtId="0" fontId="3" fillId="0" borderId="56" xfId="8" applyFont="1" applyBorder="1" applyAlignment="1">
      <alignment horizontal="center" vertical="center" wrapText="1"/>
    </xf>
    <xf numFmtId="0" fontId="13" fillId="2" borderId="0" xfId="9" applyFont="1" applyFill="1" applyAlignment="1">
      <alignment horizontal="center" vertical="center"/>
    </xf>
    <xf numFmtId="0" fontId="1" fillId="6" borderId="0" xfId="9" applyFill="1"/>
    <xf numFmtId="0" fontId="40" fillId="6" borderId="0" xfId="9" applyFont="1" applyFill="1" applyAlignment="1">
      <alignment horizontal="left" vertical="center" wrapText="1"/>
    </xf>
    <xf numFmtId="0" fontId="1" fillId="0" borderId="0" xfId="9" applyAlignment="1">
      <alignment vertical="center"/>
    </xf>
    <xf numFmtId="0" fontId="40" fillId="0" borderId="0" xfId="9" applyFont="1" applyAlignment="1">
      <alignment horizontal="left" vertical="center" wrapText="1"/>
    </xf>
    <xf numFmtId="0" fontId="3" fillId="0" borderId="0" xfId="9" applyFont="1" applyAlignment="1">
      <alignment horizontal="center" vertical="center" wrapText="1"/>
    </xf>
    <xf numFmtId="0" fontId="3" fillId="0" borderId="56" xfId="9" applyFont="1" applyBorder="1" applyAlignment="1">
      <alignment horizontal="center" vertical="center" wrapText="1"/>
    </xf>
    <xf numFmtId="0" fontId="1" fillId="0" borderId="0" xfId="9"/>
    <xf numFmtId="0" fontId="13" fillId="2" borderId="0" xfId="10" applyFont="1" applyFill="1" applyAlignment="1">
      <alignment horizontal="center" vertical="center"/>
    </xf>
    <xf numFmtId="0" fontId="1" fillId="6" borderId="0" xfId="10" applyFill="1"/>
    <xf numFmtId="0" fontId="40" fillId="6" borderId="0" xfId="10" applyFont="1" applyFill="1" applyAlignment="1">
      <alignment horizontal="left" vertical="center" wrapText="1"/>
    </xf>
    <xf numFmtId="0" fontId="1" fillId="0" borderId="0" xfId="10" applyAlignment="1">
      <alignment vertical="center"/>
    </xf>
    <xf numFmtId="0" fontId="40" fillId="0" borderId="0" xfId="10" applyFont="1" applyAlignment="1">
      <alignment horizontal="left" vertical="center" wrapText="1"/>
    </xf>
    <xf numFmtId="0" fontId="3" fillId="0" borderId="0" xfId="10" applyFont="1" applyAlignment="1">
      <alignment horizontal="center" vertical="center" wrapText="1"/>
    </xf>
    <xf numFmtId="0" fontId="3" fillId="0" borderId="56" xfId="10" applyFont="1" applyBorder="1" applyAlignment="1">
      <alignment horizontal="center" vertical="center" wrapText="1"/>
    </xf>
    <xf numFmtId="0" fontId="1" fillId="0" borderId="0" xfId="10"/>
    <xf numFmtId="0" fontId="13" fillId="2" borderId="0" xfId="11" applyFont="1" applyFill="1" applyAlignment="1">
      <alignment horizontal="center" vertical="center"/>
    </xf>
    <xf numFmtId="0" fontId="1" fillId="6" borderId="0" xfId="11" applyFill="1"/>
    <xf numFmtId="0" fontId="40" fillId="6" borderId="0" xfId="11" applyFont="1" applyFill="1" applyAlignment="1">
      <alignment horizontal="left" vertical="center" wrapText="1"/>
    </xf>
    <xf numFmtId="0" fontId="1" fillId="0" borderId="0" xfId="11" applyAlignment="1">
      <alignment vertical="center"/>
    </xf>
    <xf numFmtId="0" fontId="40" fillId="0" borderId="0" xfId="11" applyFont="1" applyAlignment="1">
      <alignment horizontal="left" vertical="center" wrapText="1"/>
    </xf>
    <xf numFmtId="0" fontId="3" fillId="0" borderId="0" xfId="11" applyFont="1" applyAlignment="1">
      <alignment horizontal="center" vertical="center" wrapText="1"/>
    </xf>
    <xf numFmtId="0" fontId="3" fillId="0" borderId="56" xfId="11" applyFont="1" applyBorder="1" applyAlignment="1">
      <alignment horizontal="center" vertical="center" wrapText="1"/>
    </xf>
    <xf numFmtId="0" fontId="1" fillId="0" borderId="0" xfId="11"/>
    <xf numFmtId="0" fontId="13" fillId="2" borderId="0" xfId="12" applyFont="1" applyFill="1" applyAlignment="1">
      <alignment horizontal="center" vertical="center"/>
    </xf>
    <xf numFmtId="0" fontId="1" fillId="6" borderId="0" xfId="12" applyFill="1"/>
    <xf numFmtId="0" fontId="40" fillId="6" borderId="0" xfId="12" applyFont="1" applyFill="1" applyAlignment="1">
      <alignment horizontal="left" vertical="center" wrapText="1"/>
    </xf>
    <xf numFmtId="0" fontId="1" fillId="0" borderId="0" xfId="12" applyAlignment="1">
      <alignment vertical="center"/>
    </xf>
    <xf numFmtId="0" fontId="40" fillId="0" borderId="0" xfId="12" applyFont="1" applyAlignment="1">
      <alignment horizontal="left" vertical="center" wrapText="1"/>
    </xf>
    <xf numFmtId="0" fontId="3" fillId="0" borderId="0" xfId="12" applyFont="1" applyAlignment="1">
      <alignment horizontal="center" vertical="center" wrapText="1"/>
    </xf>
    <xf numFmtId="0" fontId="3" fillId="0" borderId="56" xfId="12" applyFont="1" applyBorder="1" applyAlignment="1">
      <alignment horizontal="center" vertical="center" wrapText="1"/>
    </xf>
    <xf numFmtId="0" fontId="1" fillId="0" borderId="0" xfId="12"/>
    <xf numFmtId="0" fontId="13" fillId="2" borderId="0" xfId="13" applyFont="1" applyFill="1" applyAlignment="1">
      <alignment horizontal="center" vertical="center"/>
    </xf>
    <xf numFmtId="0" fontId="1" fillId="6" borderId="0" xfId="13" applyFill="1"/>
    <xf numFmtId="0" fontId="40" fillId="6" borderId="0" xfId="13" applyFont="1" applyFill="1" applyAlignment="1">
      <alignment horizontal="left" vertical="center" wrapText="1"/>
    </xf>
    <xf numFmtId="0" fontId="1" fillId="0" borderId="0" xfId="13" applyAlignment="1">
      <alignment vertical="center"/>
    </xf>
    <xf numFmtId="0" fontId="40" fillId="0" borderId="0" xfId="13" applyFont="1" applyAlignment="1">
      <alignment horizontal="left" vertical="center" wrapText="1"/>
    </xf>
    <xf numFmtId="0" fontId="3" fillId="0" borderId="0" xfId="13" applyFont="1" applyAlignment="1">
      <alignment horizontal="center" vertical="center" wrapText="1"/>
    </xf>
    <xf numFmtId="0" fontId="3" fillId="0" borderId="56" xfId="13" applyFont="1" applyBorder="1" applyAlignment="1">
      <alignment horizontal="center" vertical="center" wrapText="1"/>
    </xf>
    <xf numFmtId="0" fontId="1" fillId="0" borderId="0" xfId="13"/>
    <xf numFmtId="0" fontId="13" fillId="2" borderId="0" xfId="14" applyFont="1" applyFill="1" applyAlignment="1">
      <alignment horizontal="center" vertical="center"/>
    </xf>
    <xf numFmtId="0" fontId="1" fillId="6" borderId="0" xfId="14" applyFill="1"/>
    <xf numFmtId="0" fontId="40" fillId="6" borderId="0" xfId="14" applyFont="1" applyFill="1" applyAlignment="1">
      <alignment horizontal="left" vertical="center" wrapText="1"/>
    </xf>
    <xf numFmtId="0" fontId="1" fillId="0" borderId="0" xfId="14" applyAlignment="1">
      <alignment vertical="center"/>
    </xf>
    <xf numFmtId="0" fontId="40" fillId="0" borderId="0" xfId="14" applyFont="1" applyAlignment="1">
      <alignment horizontal="left" vertical="center" wrapText="1"/>
    </xf>
    <xf numFmtId="0" fontId="3" fillId="0" borderId="0" xfId="14" applyFont="1" applyAlignment="1">
      <alignment horizontal="center" vertical="center" wrapText="1"/>
    </xf>
    <xf numFmtId="0" fontId="3" fillId="0" borderId="56" xfId="14" applyFont="1" applyBorder="1" applyAlignment="1">
      <alignment horizontal="center" vertical="center" wrapText="1"/>
    </xf>
    <xf numFmtId="0" fontId="1" fillId="0" borderId="0" xfId="14"/>
    <xf numFmtId="0" fontId="13" fillId="2" borderId="0" xfId="15" applyFont="1" applyFill="1" applyAlignment="1">
      <alignment horizontal="center" vertical="center"/>
    </xf>
    <xf numFmtId="0" fontId="1" fillId="6" borderId="0" xfId="15" applyFill="1"/>
    <xf numFmtId="0" fontId="40" fillId="6" borderId="0" xfId="15" applyFont="1" applyFill="1" applyAlignment="1">
      <alignment horizontal="left" vertical="center" wrapText="1"/>
    </xf>
    <xf numFmtId="0" fontId="1" fillId="0" borderId="0" xfId="15" applyAlignment="1">
      <alignment vertical="center"/>
    </xf>
    <xf numFmtId="0" fontId="40" fillId="0" borderId="0" xfId="15" applyFont="1" applyAlignment="1">
      <alignment horizontal="left" vertical="center" wrapText="1"/>
    </xf>
    <xf numFmtId="0" fontId="3" fillId="0" borderId="0" xfId="15" applyFont="1" applyAlignment="1">
      <alignment horizontal="center" vertical="center" wrapText="1"/>
    </xf>
    <xf numFmtId="0" fontId="3" fillId="0" borderId="56" xfId="15" applyFont="1" applyBorder="1" applyAlignment="1">
      <alignment horizontal="center" vertical="center" wrapText="1"/>
    </xf>
    <xf numFmtId="0" fontId="1" fillId="0" borderId="0" xfId="15"/>
    <xf numFmtId="0" fontId="13" fillId="2" borderId="0" xfId="16" applyFont="1" applyFill="1" applyAlignment="1">
      <alignment horizontal="center" vertical="center"/>
    </xf>
    <xf numFmtId="0" fontId="1" fillId="6" borderId="0" xfId="16" applyFill="1"/>
    <xf numFmtId="0" fontId="40" fillId="6" borderId="0" xfId="16" applyFont="1" applyFill="1" applyAlignment="1">
      <alignment horizontal="left" vertical="center" wrapText="1"/>
    </xf>
    <xf numFmtId="0" fontId="1" fillId="0" borderId="0" xfId="16" applyAlignment="1">
      <alignment vertical="center"/>
    </xf>
    <xf numFmtId="0" fontId="40" fillId="0" borderId="0" xfId="16" applyFont="1" applyAlignment="1">
      <alignment horizontal="left" vertical="center" wrapText="1"/>
    </xf>
    <xf numFmtId="0" fontId="3" fillId="0" borderId="0" xfId="16" applyFont="1" applyAlignment="1">
      <alignment horizontal="center" vertical="center" wrapText="1"/>
    </xf>
    <xf numFmtId="0" fontId="3" fillId="0" borderId="56" xfId="16" applyFont="1" applyBorder="1" applyAlignment="1">
      <alignment horizontal="center" vertical="center" wrapText="1"/>
    </xf>
    <xf numFmtId="0" fontId="1" fillId="0" borderId="0" xfId="16"/>
    <xf numFmtId="0" fontId="13" fillId="2" borderId="0" xfId="17" applyFont="1" applyFill="1" applyAlignment="1">
      <alignment horizontal="center" vertical="center"/>
    </xf>
    <xf numFmtId="0" fontId="1" fillId="6" borderId="0" xfId="17" applyFill="1"/>
    <xf numFmtId="0" fontId="40" fillId="6" borderId="0" xfId="17" applyFont="1" applyFill="1" applyAlignment="1">
      <alignment horizontal="left" vertical="center" wrapText="1"/>
    </xf>
    <xf numFmtId="0" fontId="1" fillId="0" borderId="0" xfId="17" applyAlignment="1">
      <alignment vertical="center"/>
    </xf>
    <xf numFmtId="0" fontId="40" fillId="0" borderId="0" xfId="17" applyFont="1" applyAlignment="1">
      <alignment horizontal="left" vertical="center" wrapText="1"/>
    </xf>
    <xf numFmtId="0" fontId="3" fillId="0" borderId="0" xfId="17" applyFont="1" applyAlignment="1">
      <alignment horizontal="center" vertical="center" wrapText="1"/>
    </xf>
    <xf numFmtId="0" fontId="3" fillId="0" borderId="56" xfId="17" applyFont="1" applyBorder="1" applyAlignment="1">
      <alignment horizontal="center" vertical="center" wrapText="1"/>
    </xf>
    <xf numFmtId="0" fontId="1" fillId="0" borderId="0" xfId="17"/>
    <xf numFmtId="0" fontId="13" fillId="2" borderId="0" xfId="18" applyFont="1" applyFill="1" applyAlignment="1">
      <alignment horizontal="center" vertical="center"/>
    </xf>
    <xf numFmtId="0" fontId="1" fillId="6" borderId="0" xfId="18" applyFill="1"/>
    <xf numFmtId="0" fontId="1" fillId="0" borderId="0" xfId="18"/>
    <xf numFmtId="0" fontId="40" fillId="6" borderId="0" xfId="18" applyFont="1" applyFill="1" applyAlignment="1">
      <alignment horizontal="left" vertical="center" wrapText="1"/>
    </xf>
    <xf numFmtId="0" fontId="1" fillId="0" borderId="0" xfId="18" applyAlignment="1">
      <alignment vertical="center"/>
    </xf>
    <xf numFmtId="0" fontId="40" fillId="0" borderId="0" xfId="18" applyFont="1" applyAlignment="1">
      <alignment horizontal="left" vertical="center" wrapText="1"/>
    </xf>
    <xf numFmtId="0" fontId="3" fillId="0" borderId="0" xfId="18" applyFont="1" applyAlignment="1">
      <alignment horizontal="center" vertical="center" wrapText="1"/>
    </xf>
    <xf numFmtId="0" fontId="3" fillId="0" borderId="56" xfId="18" applyFont="1" applyBorder="1" applyAlignment="1">
      <alignment horizontal="center" vertical="center" wrapText="1"/>
    </xf>
    <xf numFmtId="0" fontId="13" fillId="2" borderId="0" xfId="19" applyFont="1" applyFill="1" applyAlignment="1">
      <alignment horizontal="center" vertical="center"/>
    </xf>
    <xf numFmtId="0" fontId="1" fillId="6" borderId="0" xfId="19" applyFill="1"/>
    <xf numFmtId="0" fontId="40" fillId="6" borderId="0" xfId="19" applyFont="1" applyFill="1" applyAlignment="1">
      <alignment horizontal="left" vertical="center" wrapText="1"/>
    </xf>
    <xf numFmtId="0" fontId="1" fillId="0" borderId="0" xfId="19" applyAlignment="1">
      <alignment vertical="center"/>
    </xf>
    <xf numFmtId="0" fontId="40" fillId="0" borderId="0" xfId="19" applyFont="1" applyAlignment="1">
      <alignment horizontal="left" vertical="center" wrapText="1"/>
    </xf>
    <xf numFmtId="0" fontId="3" fillId="0" borderId="0" xfId="19" applyFont="1" applyAlignment="1">
      <alignment horizontal="center" vertical="center" wrapText="1"/>
    </xf>
    <xf numFmtId="0" fontId="3" fillId="0" borderId="56" xfId="19" applyFont="1" applyBorder="1" applyAlignment="1">
      <alignment horizontal="center" vertical="center" wrapText="1"/>
    </xf>
    <xf numFmtId="0" fontId="1" fillId="0" borderId="0" xfId="19"/>
    <xf numFmtId="0" fontId="42" fillId="0" borderId="1" xfId="0" applyFont="1" applyAlignment="1" applyProtection="1">
      <alignment horizontal="left" vertical="center" wrapText="1"/>
    </xf>
    <xf numFmtId="0" fontId="0" fillId="0" borderId="1" xfId="0" applyProtection="1"/>
    <xf numFmtId="0" fontId="40" fillId="0" borderId="1" xfId="0" applyFont="1" applyAlignment="1" applyProtection="1">
      <alignment horizontal="left" vertical="top" wrapText="1"/>
    </xf>
    <xf numFmtId="0" fontId="65" fillId="0" borderId="1" xfId="0" applyFont="1" applyAlignment="1" applyProtection="1">
      <alignment horizontal="center" vertical="center" wrapText="1"/>
    </xf>
    <xf numFmtId="0" fontId="67" fillId="0" borderId="1" xfId="0" applyFont="1" applyBorder="1" applyAlignment="1">
      <alignment horizontal="center" vertical="center"/>
      <protection locked="0"/>
    </xf>
    <xf numFmtId="0" fontId="67" fillId="0" borderId="1" xfId="0" applyFont="1" applyBorder="1" applyAlignment="1">
      <alignment horizontal="center" vertical="center" wrapText="1"/>
      <protection locked="0"/>
    </xf>
    <xf numFmtId="0" fontId="68" fillId="0" borderId="70" xfId="0" applyFont="1" applyBorder="1" applyAlignment="1">
      <alignment horizontal="left"/>
      <protection locked="0"/>
    </xf>
    <xf numFmtId="0" fontId="65" fillId="0" borderId="1" xfId="0" applyFont="1" applyBorder="1" applyAlignment="1">
      <alignment horizontal="left" vertical="center"/>
      <protection locked="0"/>
    </xf>
    <xf numFmtId="0" fontId="65" fillId="0" borderId="1" xfId="0" applyFont="1" applyBorder="1" applyAlignment="1">
      <alignment horizontal="left" vertical="top"/>
      <protection locked="0"/>
    </xf>
    <xf numFmtId="0" fontId="65" fillId="0" borderId="1" xfId="0" applyFont="1" applyBorder="1" applyAlignment="1">
      <alignment horizontal="left" vertical="center" wrapText="1"/>
      <protection locked="0"/>
    </xf>
    <xf numFmtId="0" fontId="68" fillId="0" borderId="70" xfId="0" applyFont="1" applyBorder="1" applyAlignment="1">
      <alignment horizontal="left" wrapText="1"/>
      <protection locked="0"/>
    </xf>
    <xf numFmtId="49" fontId="65" fillId="0" borderId="1" xfId="0" applyNumberFormat="1" applyFont="1" applyBorder="1" applyAlignment="1">
      <alignment horizontal="left" vertical="center" wrapText="1"/>
      <protection locked="0"/>
    </xf>
    <xf numFmtId="0" fontId="1" fillId="6" borderId="59" xfId="2" applyFill="1" applyBorder="1" applyAlignment="1">
      <alignment vertical="center" wrapText="1"/>
    </xf>
    <xf numFmtId="49" fontId="42" fillId="10" borderId="0" xfId="5" applyNumberFormat="1" applyFont="1" applyFill="1" applyAlignment="1">
      <alignment horizontal="left" vertical="center" wrapText="1"/>
    </xf>
    <xf numFmtId="0" fontId="1" fillId="10" borderId="0" xfId="5" applyFill="1"/>
    <xf numFmtId="0" fontId="1" fillId="6" borderId="59" xfId="3" applyFill="1" applyBorder="1" applyAlignment="1">
      <alignment vertical="center" wrapText="1"/>
    </xf>
    <xf numFmtId="49" fontId="42" fillId="11" borderId="0" xfId="5" applyNumberFormat="1" applyFont="1" applyFill="1" applyAlignment="1">
      <alignment horizontal="left" vertical="center" wrapText="1"/>
    </xf>
    <xf numFmtId="0" fontId="1" fillId="11" borderId="0" xfId="5" applyFill="1"/>
    <xf numFmtId="0" fontId="1" fillId="6" borderId="59" xfId="4" applyFill="1" applyBorder="1" applyAlignment="1">
      <alignment vertical="center" wrapText="1"/>
    </xf>
    <xf numFmtId="0" fontId="1" fillId="6" borderId="59" xfId="5" applyFill="1" applyBorder="1" applyAlignment="1">
      <alignment vertical="center" wrapText="1"/>
    </xf>
    <xf numFmtId="49" fontId="42" fillId="12" borderId="0" xfId="5" applyNumberFormat="1" applyFont="1" applyFill="1" applyAlignment="1">
      <alignment horizontal="left" vertical="center" wrapText="1"/>
    </xf>
    <xf numFmtId="0" fontId="1" fillId="12" borderId="0" xfId="5" applyFill="1"/>
    <xf numFmtId="0" fontId="1" fillId="6" borderId="59" xfId="6" applyFill="1" applyBorder="1" applyAlignment="1">
      <alignment vertical="center" wrapText="1"/>
    </xf>
    <xf numFmtId="0" fontId="1" fillId="6" borderId="59" xfId="7" applyFill="1" applyBorder="1" applyAlignment="1">
      <alignment vertical="center" wrapText="1"/>
    </xf>
    <xf numFmtId="0" fontId="1" fillId="6" borderId="59" xfId="8" applyFill="1" applyBorder="1" applyAlignment="1">
      <alignment vertical="center" wrapText="1"/>
    </xf>
    <xf numFmtId="0" fontId="1" fillId="6" borderId="59" xfId="9" applyFill="1" applyBorder="1" applyAlignment="1">
      <alignment vertical="center" wrapText="1"/>
    </xf>
    <xf numFmtId="0" fontId="1" fillId="6" borderId="59" xfId="10" applyFill="1" applyBorder="1" applyAlignment="1">
      <alignment vertical="center" wrapText="1"/>
    </xf>
    <xf numFmtId="0" fontId="1" fillId="6" borderId="59" xfId="11" applyFill="1" applyBorder="1" applyAlignment="1">
      <alignment vertical="center" wrapText="1"/>
    </xf>
    <xf numFmtId="0" fontId="1" fillId="6" borderId="59" xfId="12" applyFill="1" applyBorder="1" applyAlignment="1">
      <alignment vertical="center" wrapText="1"/>
    </xf>
    <xf numFmtId="0" fontId="1" fillId="6" borderId="59" xfId="13" applyFill="1" applyBorder="1" applyAlignment="1">
      <alignment vertical="center" wrapText="1"/>
    </xf>
    <xf numFmtId="0" fontId="1" fillId="6" borderId="59" xfId="14" applyFill="1" applyBorder="1" applyAlignment="1">
      <alignment vertical="center" wrapText="1"/>
    </xf>
    <xf numFmtId="0" fontId="1" fillId="6" borderId="59" xfId="15" applyFill="1" applyBorder="1" applyAlignment="1">
      <alignment vertical="center" wrapText="1"/>
    </xf>
    <xf numFmtId="0" fontId="1" fillId="6" borderId="59" xfId="16" applyFill="1" applyBorder="1" applyAlignment="1">
      <alignment vertical="center" wrapText="1"/>
    </xf>
    <xf numFmtId="0" fontId="1" fillId="6" borderId="59" xfId="17" applyFill="1" applyBorder="1" applyAlignment="1">
      <alignment vertical="center" wrapText="1"/>
    </xf>
    <xf numFmtId="0" fontId="1" fillId="6" borderId="59" xfId="18" applyFill="1" applyBorder="1" applyAlignment="1">
      <alignment vertical="center" wrapText="1"/>
    </xf>
    <xf numFmtId="0" fontId="1" fillId="6" borderId="59" xfId="19" applyFill="1" applyBorder="1" applyAlignment="1">
      <alignment vertical="center" wrapText="1"/>
    </xf>
  </cellXfs>
  <cellStyles count="33">
    <cellStyle name="Hyperlink 2" xfId="29"/>
    <cellStyle name="Hypertextový odkaz" xfId="20" builtinId="8"/>
    <cellStyle name="Kros10GrayRightAlign" xfId="25"/>
    <cellStyle name="Kros7GrayGeneral" xfId="31"/>
    <cellStyle name="KrosColumnHeader" xfId="27"/>
    <cellStyle name="KrosHeader10BlackGeneral" xfId="24"/>
    <cellStyle name="KrosHeader10BlackText" xfId="23"/>
    <cellStyle name="KrosHeader10GrayGeneral" xfId="22"/>
    <cellStyle name="KrosHeader10GrayWrapGeneral" xfId="21"/>
    <cellStyle name="KrosStampLabel" xfId="26"/>
    <cellStyle name="KrosTableNumberBlack" xfId="30"/>
    <cellStyle name="KrosTableNumberBlue" xfId="32"/>
    <cellStyle name="KrosTableRowDescriptionWork" xfId="28"/>
    <cellStyle name="Normal 10" xfId="10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2"/>
    <cellStyle name="Normal 20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ymery.bimplatforma.cz/version/321546_h7TqFIfYJRsSKvf5_rQx-yvgthjLm0QQQON_93OuTrtBGgOyfmonnT14V0927Vvj65cr_XiCwMymQW8nQ-n_oA" TargetMode="External"/><Relationship Id="rId13" Type="http://schemas.openxmlformats.org/officeDocument/2006/relationships/hyperlink" Target="https://podminky.urs.cz/item/CS_URS_2026_01/564861111" TargetMode="External"/><Relationship Id="rId18" Type="http://schemas.openxmlformats.org/officeDocument/2006/relationships/hyperlink" Target="https://vymery.bimplatforma.cz/version/321546_48_9dVP5vKFbvNQS6VZRC-MZSq6mLyl7Tsm7QxEMVux2RBW4sLSyuU3ylbe-q1KcMJGIyQdGuWzw5qeHCkKxMg" TargetMode="External"/><Relationship Id="rId26" Type="http://schemas.openxmlformats.org/officeDocument/2006/relationships/hyperlink" Target="https://vymery.bimplatforma.cz/version/321546_2rFzM25ql2E9xSZkgi3vb5ffu9V8dgDCH3ZD2x4RQnIG-5is1erHGLkdnGyfi52zC6fSecSB_LCGvmprtvIy3w" TargetMode="External"/><Relationship Id="rId3" Type="http://schemas.openxmlformats.org/officeDocument/2006/relationships/hyperlink" Target="https://vymery.bimplatforma.cz/version/321546_d7S45FRq5OxYJM4rtDIG762plYNK2eJNVEiOFnHjbaG4dEFLmRb9G9mtOjIwPPEKbMVY2HDfOeqfdPhYbuZV0Q" TargetMode="External"/><Relationship Id="rId21" Type="http://schemas.openxmlformats.org/officeDocument/2006/relationships/hyperlink" Target="https://podminky.urs.cz/item/CS_URS_2026_01/171201231" TargetMode="External"/><Relationship Id="rId7" Type="http://schemas.openxmlformats.org/officeDocument/2006/relationships/hyperlink" Target="https://vymery.bimplatforma.cz/version/321546_ZWUwzVsc34nGE4WSueBiki-12QaOdsg2rBeMLTrmk70PsmbGuI1ywt6FdhdeE2xD68XEtKzeSd9UwbtRPq-_qA" TargetMode="External"/><Relationship Id="rId12" Type="http://schemas.openxmlformats.org/officeDocument/2006/relationships/hyperlink" Target="https://vymery.bimplatforma.cz/version/321546_C0TdoKhyzAaT2iwGDIxFnBB_5WpBEGbiLUuSJUdVeU6mCsGeUdAKG6OLC5J-NxgfHPQbDvA7C7MGbKuqzkxOCg" TargetMode="External"/><Relationship Id="rId17" Type="http://schemas.openxmlformats.org/officeDocument/2006/relationships/hyperlink" Target="https://podminky.urs.cz/item/CS_URS_2026_01/211561111" TargetMode="External"/><Relationship Id="rId25" Type="http://schemas.openxmlformats.org/officeDocument/2006/relationships/hyperlink" Target="https://podminky.urs.cz/item/CS_URS_2026_01/162751119" TargetMode="External"/><Relationship Id="rId2" Type="http://schemas.openxmlformats.org/officeDocument/2006/relationships/hyperlink" Target="https://podminky.urs.cz/item/CS_URS_2026_01/998223011" TargetMode="External"/><Relationship Id="rId16" Type="http://schemas.openxmlformats.org/officeDocument/2006/relationships/hyperlink" Target="https://vymery.bimplatforma.cz/version/321546_A05Pgcv2F2eQcIr5EqRAz_ihhCi6v5n2IxbDrnfYhh5vCRPlVNXupN9LmiEao35kZct4y9RFIRhFfiu7QvTIdA" TargetMode="External"/><Relationship Id="rId20" Type="http://schemas.openxmlformats.org/officeDocument/2006/relationships/hyperlink" Target="https://vymery.bimplatforma.cz/version/321546_AUFvoB37iApHusfo3-GSL9MZLHl523bdOg0mGLI3mtCr3UeyBDAx0rCy3I9ux-awBMolvcCSgR_mPOLbylY2Rg" TargetMode="External"/><Relationship Id="rId29" Type="http://schemas.openxmlformats.org/officeDocument/2006/relationships/hyperlink" Target="https://podminky.urs.cz/item/CS_URS_2026_01/122251101" TargetMode="External"/><Relationship Id="rId1" Type="http://schemas.openxmlformats.org/officeDocument/2006/relationships/hyperlink" Target="https://podminky.urs.cz/item/CS_URS_2026_01/998223091" TargetMode="External"/><Relationship Id="rId6" Type="http://schemas.openxmlformats.org/officeDocument/2006/relationships/hyperlink" Target="https://podminky.urs.cz/item/CS_URS_2022_02/935114112" TargetMode="External"/><Relationship Id="rId11" Type="http://schemas.openxmlformats.org/officeDocument/2006/relationships/hyperlink" Target="https://podminky.urs.cz/item/CS_URS_2026_01/567122114" TargetMode="External"/><Relationship Id="rId24" Type="http://schemas.openxmlformats.org/officeDocument/2006/relationships/hyperlink" Target="https://vymery.bimplatforma.cz/version/321546_rU82342X45jQs7zxR6j5UM5vM0AiAZTUOMc9Jyd8verr156q5hALuRpEkVeM1KD6psBVIHxzAoxTH3a-QrNlaA" TargetMode="External"/><Relationship Id="rId5" Type="http://schemas.openxmlformats.org/officeDocument/2006/relationships/hyperlink" Target="https://vymery.bimplatforma.cz/version/321546_phAzeHszCzs1SpPXJK5_2wMYXnjbHQaSBLrwXXfYNIvZ4XojW7I45ppSAqSYbKgWsDyYVyV2j3-cXmy6WoNCbA" TargetMode="External"/><Relationship Id="rId15" Type="http://schemas.openxmlformats.org/officeDocument/2006/relationships/hyperlink" Target="https://podminky.urs.cz/item/CS_URS_2026_01/212752401" TargetMode="External"/><Relationship Id="rId23" Type="http://schemas.openxmlformats.org/officeDocument/2006/relationships/hyperlink" Target="https://podminky.urs.cz/item/CS_URS_2026_01/171152501" TargetMode="External"/><Relationship Id="rId28" Type="http://schemas.openxmlformats.org/officeDocument/2006/relationships/hyperlink" Target="https://vymery.bimplatforma.cz/version/321546_9TcXErE4JWloCMjg3_am06Udhdkix76b251mJIFZ9A2O7zeAuCOYJrbfXTTKWVYrk3EIHqztDWJ5UnNUaPUKRQ" TargetMode="External"/><Relationship Id="rId10" Type="http://schemas.openxmlformats.org/officeDocument/2006/relationships/hyperlink" Target="https://vymery.bimplatforma.cz/version/321546_ruZYU8LGK2udy5JTUFBYzeY-dBMu_2nFLXvkVDIbFXU1Ey8vNNFwVuO-eQ9--p0G0H2SnAibBSLCt1eEdxKq-g" TargetMode="External"/><Relationship Id="rId19" Type="http://schemas.openxmlformats.org/officeDocument/2006/relationships/hyperlink" Target="https://podminky.urs.cz/item/CS_URS_2026_01/171251101" TargetMode="External"/><Relationship Id="rId4" Type="http://schemas.openxmlformats.org/officeDocument/2006/relationships/hyperlink" Target="https://podminky.urs.cz/item/CS_URS_2026_01/916131213" TargetMode="External"/><Relationship Id="rId9" Type="http://schemas.openxmlformats.org/officeDocument/2006/relationships/hyperlink" Target="https://podminky.urs.cz/item/CS_URS_2026_01/596211211" TargetMode="External"/><Relationship Id="rId14" Type="http://schemas.openxmlformats.org/officeDocument/2006/relationships/hyperlink" Target="https://vymery.bimplatforma.cz/version/321546_ruZYU8LGK2udy5JTUFBYzeY-dBMu_2nFLXvkVDIbFXU1Ey8vNNFwVuO-eQ9--p0G0H2SnAibBSLCt1eEdxKq-g" TargetMode="External"/><Relationship Id="rId22" Type="http://schemas.openxmlformats.org/officeDocument/2006/relationships/hyperlink" Target="https://vymery.bimplatforma.cz/version/321546_bkqMC2MIgnSGt4O8k3JDBjzQFsIDl8slpFESQ91rkqVh-4TKsWANlF2orlDnFpagEDDbsp53ZdK42l8OVsBfHQ" TargetMode="External"/><Relationship Id="rId27" Type="http://schemas.openxmlformats.org/officeDocument/2006/relationships/hyperlink" Target="https://podminky.urs.cz/item/CS_URS_2026_01/162751117" TargetMode="External"/><Relationship Id="rId30" Type="http://schemas.openxmlformats.org/officeDocument/2006/relationships/hyperlink" Target="https://vymery.bimplatforma.cz/version/321546_ysdzyjNXriC6Ua-EtxZRavTkQQR3aqKyjnlfb2Ex-fN82yFZv9wrKWwihdcE1wsf0UKqJf3x2gidwfl4IxpDRA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vymery.bimplatforma.cz/version/321546_I0lICPi7OHgQwOTNGVlFEFUTTkzEan0nSjEyYgeRdXBuRB-OPsXinQI7mKvuK_7R6umz3p6zER7JNS86Jh64Xg" TargetMode="External"/><Relationship Id="rId13" Type="http://schemas.openxmlformats.org/officeDocument/2006/relationships/hyperlink" Target="https://vymery.bimplatforma.cz/version/321546_t9WS6F5vA_432wv-X8rSaJrl3qUPTdWojnJFhHdjkjE0GSjDULCQwgnK9s1GcaWoK8TV5HUTcRzeU6PMZGZzUA" TargetMode="External"/><Relationship Id="rId18" Type="http://schemas.openxmlformats.org/officeDocument/2006/relationships/hyperlink" Target="https://vymery.bimplatforma.cz/version/321546_X5gT0MYoB567lmhnOZ9K4OBBTEAE2P0C6m2sXsatiQJlM9IWJBJ6wqt37K-IpJ7tLa8gKeJ2eaafu9qWwzJcLQ" TargetMode="External"/><Relationship Id="rId3" Type="http://schemas.openxmlformats.org/officeDocument/2006/relationships/hyperlink" Target="https://vymery.bimplatforma.cz/version/321546_MzzOn3feTPln4ToXAPRiU8o0_x0xKbeVYBsqDydZGcoRJsOuF8hNpDu5NIQiWw_kNkNTxB6QcDSLj3aQfWiQDA" TargetMode="External"/><Relationship Id="rId7" Type="http://schemas.openxmlformats.org/officeDocument/2006/relationships/hyperlink" Target="https://vymery.bimplatforma.cz/version/321546_apOI4anG3oLO4hfSiRkN6Qyj2EtVm5ZaI5WGM3Qmu8RXRH4wuzcIIv9SJ_JyuZIO0Pu0PTKoLikCWkUrCTsVyg" TargetMode="External"/><Relationship Id="rId12" Type="http://schemas.openxmlformats.org/officeDocument/2006/relationships/hyperlink" Target="https://podminky.urs.cz/item/CS_URS_2026_01/561121102" TargetMode="External"/><Relationship Id="rId17" Type="http://schemas.openxmlformats.org/officeDocument/2006/relationships/hyperlink" Target="https://podminky.urs.cz/item/CS_URS_2026_01/171152501" TargetMode="External"/><Relationship Id="rId2" Type="http://schemas.openxmlformats.org/officeDocument/2006/relationships/hyperlink" Target="https://podminky.urs.cz/item/CS_URS_2026_01/998225111" TargetMode="External"/><Relationship Id="rId16" Type="http://schemas.openxmlformats.org/officeDocument/2006/relationships/hyperlink" Target="https://vymery.bimplatforma.cz/version/321546_FyfbSbzj30EM6vLbslo9ADd88y2HuRI7oZ1n6xkeRcXD3INgbzCIixM7xQduZjUkR7nMtJ1TxQlxqAo-5sBmOg" TargetMode="External"/><Relationship Id="rId1" Type="http://schemas.openxmlformats.org/officeDocument/2006/relationships/hyperlink" Target="https://podminky.urs.cz/item/CS_URS_2026_01/998225191" TargetMode="External"/><Relationship Id="rId6" Type="http://schemas.openxmlformats.org/officeDocument/2006/relationships/hyperlink" Target="https://podminky.urs.cz/item/CS_URS_2026_01/919726122" TargetMode="External"/><Relationship Id="rId11" Type="http://schemas.openxmlformats.org/officeDocument/2006/relationships/hyperlink" Target="https://vymery.bimplatforma.cz/version/321546_A9kPF-imeQRVQN27N2pJhTrnfsuATI0mFeIc4mzpKsw1_XH4EtcBebg4B3XC8YB9d6pviPSmA1VUZOqlLySZNw" TargetMode="External"/><Relationship Id="rId5" Type="http://schemas.openxmlformats.org/officeDocument/2006/relationships/hyperlink" Target="https://vymery.bimplatforma.cz/version/321546_PUPXszpvaHcqaOxIKPatH2hwVhdFUumILRxFt9Zi2lxAMSKpzgZmhArDfdUoDjkX0kchnb4QuBTYRHazfYf4KQ" TargetMode="External"/><Relationship Id="rId15" Type="http://schemas.openxmlformats.org/officeDocument/2006/relationships/hyperlink" Target="https://podminky.urs.cz/item/CS_URS_2026_01/561121101" TargetMode="External"/><Relationship Id="rId10" Type="http://schemas.openxmlformats.org/officeDocument/2006/relationships/hyperlink" Target="https://vymery.bimplatforma.cz/version/321546_bjMieeEpSG4dkLcN4DfWi5lHwmEgkX0oRl9k9Np-UuEOoEpRYK_mtoOVhec2yiaC9YxK132E4dL1CX_XF8lxAg" TargetMode="External"/><Relationship Id="rId4" Type="http://schemas.openxmlformats.org/officeDocument/2006/relationships/hyperlink" Target="https://podminky.urs.cz/item/CS_URS_2026_01/936941113" TargetMode="External"/><Relationship Id="rId9" Type="http://schemas.openxmlformats.org/officeDocument/2006/relationships/hyperlink" Target="https://podminky.urs.cz/item/CS_URS_2026_01/561121111" TargetMode="External"/><Relationship Id="rId14" Type="http://schemas.openxmlformats.org/officeDocument/2006/relationships/hyperlink" Target="https://vymery.bimplatforma.cz/version/321546_GvirBbkaz39VEHF9sVVe_bEjDtlu6j2FK7nICh3AOXjR7Tbw_8BsggFLjolSNVTH0toijdtQfwAvteNiToC_mg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vymery.bimplatforma.cz/version/321546_PC1pwVk1JVfoi7dOQXPLkDN6oEUVKBn4sMZ1wGtTWL9Vf7WsiVGp3tKKklgzYrPmo-5bmPpsr04wlCQthrMMNQ" TargetMode="External"/><Relationship Id="rId13" Type="http://schemas.openxmlformats.org/officeDocument/2006/relationships/hyperlink" Target="https://vymery.bimplatforma.cz/version/321546_geySS8P7x5elhyEjf_bE5Vuh71m2wOfjaB3QtHZRZ6tbYotqLzn6o-LPQuoQqD_C5VJeIf1G6f8-p3Mit65u4w" TargetMode="External"/><Relationship Id="rId3" Type="http://schemas.openxmlformats.org/officeDocument/2006/relationships/hyperlink" Target="https://podminky.urs.cz/item/CS_URS_2026_01/762595001" TargetMode="External"/><Relationship Id="rId7" Type="http://schemas.openxmlformats.org/officeDocument/2006/relationships/hyperlink" Target="https://podminky.urs.cz/item/CS_URS_2026_01/762524108" TargetMode="External"/><Relationship Id="rId12" Type="http://schemas.openxmlformats.org/officeDocument/2006/relationships/hyperlink" Target="https://podminky.urs.cz/item/CS_URS_2026_01/762083122" TargetMode="External"/><Relationship Id="rId2" Type="http://schemas.openxmlformats.org/officeDocument/2006/relationships/hyperlink" Target="https://podminky.urs.cz/item/CS_URS_2026_01/998762101" TargetMode="External"/><Relationship Id="rId1" Type="http://schemas.openxmlformats.org/officeDocument/2006/relationships/hyperlink" Target="https://podminky.urs.cz/item/CS_URS_2023_02/998762181" TargetMode="External"/><Relationship Id="rId6" Type="http://schemas.openxmlformats.org/officeDocument/2006/relationships/hyperlink" Target="https://vymery.bimplatforma.cz/version/321546_lLWZL-Ae7GjohIQq3cdZuGxwYPbgIZm6sCmk2wVyEQmzgZsKAmjzoTVp-OTZmoXnd03X9zfVnRLZCbYMTSc8xw" TargetMode="External"/><Relationship Id="rId11" Type="http://schemas.openxmlformats.org/officeDocument/2006/relationships/hyperlink" Target="https://vymery.bimplatforma.cz/version/321546_2IEVJFEDSNmlWJwRTXqvGsO0yPLPU1wkBolceJVryEttpdyoVRhFrObBWyJ1UGfoYsKluRIH2PTu0gbE_9Rzeg" TargetMode="External"/><Relationship Id="rId5" Type="http://schemas.openxmlformats.org/officeDocument/2006/relationships/hyperlink" Target="https://vymery.bimplatforma.cz/version/321546_FHWQuZpRpB6ypRdOlJY8BwymIpentirIjSsfYBPZ12GVuATAZpzNbLnOU08gC96__6hFaraYJkyp6ILWro-2PQ" TargetMode="External"/><Relationship Id="rId15" Type="http://schemas.openxmlformats.org/officeDocument/2006/relationships/hyperlink" Target="https://vymery.bimplatforma.cz/version/321546_9RwqxRTDGTCPWT9qE54D9T_U1NPqtuLwpaFONreJjoFNoin9t8wnl8BZVLghHU8_ZVe3PWpP4W5Qy1GnsyyCbg" TargetMode="External"/><Relationship Id="rId10" Type="http://schemas.openxmlformats.org/officeDocument/2006/relationships/hyperlink" Target="https://podminky.urs.cz/item/CS_URS_2026_01/762512261" TargetMode="External"/><Relationship Id="rId4" Type="http://schemas.openxmlformats.org/officeDocument/2006/relationships/hyperlink" Target="https://vymery.bimplatforma.cz/version/321546_oMT4GKEkOBs9JSCb0cJnZUCKzbqU5TvC088UFEBTp3GD5NarJmFOGYivYGzIrKo_AAR7Oq_xmWtOiaVJDRf9ng" TargetMode="External"/><Relationship Id="rId9" Type="http://schemas.openxmlformats.org/officeDocument/2006/relationships/hyperlink" Target="https://vymery.bimplatforma.cz/version/321546_z8WkiPeudQyYS2pNo13rJlPvPxvJ2UKcu2gSWzqlboBRcIAzbFg7MYge6ojlUaMWDJ6wjbWF9nVaXWxDb6ahRQ" TargetMode="External"/><Relationship Id="rId14" Type="http://schemas.openxmlformats.org/officeDocument/2006/relationships/hyperlink" Target="https://podminky.urs.cz/item/CS_URS_2026_01/762081150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vymery.bimplatforma.cz/version/321546_tDnixQj_TLFcCZi2VBOBJjf4dqHR7C4mK-lhNStC-YlCqVW0qHDgfKW-WwyNPFQPoeXLp07pDyfe3RdSbn5VIg" TargetMode="External"/><Relationship Id="rId13" Type="http://schemas.openxmlformats.org/officeDocument/2006/relationships/hyperlink" Target="https://podminky.urs.cz/item/CS_URS_2026_02/167151101" TargetMode="External"/><Relationship Id="rId18" Type="http://schemas.openxmlformats.org/officeDocument/2006/relationships/hyperlink" Target="https://vymery.bimplatforma.cz/version/321546_RgvuTwpS5A5UV1nsX-x3wuwdwZmmA6nlCENwhcBl5Mn4z9RiGWIJYL73ez3ZQGdpC_tX0Y5FmvJiyH8CQodfjw" TargetMode="External"/><Relationship Id="rId3" Type="http://schemas.openxmlformats.org/officeDocument/2006/relationships/hyperlink" Target="https://vymery.bimplatforma.cz/version/321546_Kl-rOVajKAyfVXKRCKaarRR0f4_o3fa4k6DvfDWUignv1C5ETVWW9jVWMcotKxMgfaUZaSuYYnGAyvTv4Os2jQ" TargetMode="External"/><Relationship Id="rId7" Type="http://schemas.openxmlformats.org/officeDocument/2006/relationships/hyperlink" Target="https://podminky.urs.cz/item/CS_URS_2026_02/271532212" TargetMode="External"/><Relationship Id="rId12" Type="http://schemas.openxmlformats.org/officeDocument/2006/relationships/hyperlink" Target="https://vymery.bimplatforma.cz/version/321546_ubznOIPgPjgDjR_Fy5D2Tf_7ulxPsY6_oj1M33DjprG7LrEiiqFfU_JEWtuJVnrnLDEsCQCe3qxAYp6vSmUaDA" TargetMode="External"/><Relationship Id="rId17" Type="http://schemas.openxmlformats.org/officeDocument/2006/relationships/hyperlink" Target="https://podminky.urs.cz/item/CS_URS_2026_02/132251251" TargetMode="External"/><Relationship Id="rId2" Type="http://schemas.openxmlformats.org/officeDocument/2006/relationships/hyperlink" Target="https://vymery.bimplatforma.cz/version/321546_EJRSHt7ZE3J_xoIBz7FMkAE0-JQZlP_OzOG7mnQ96RsK7vSR2YZnISC6EyBaOvCc7dFlDRrY_gHqmFEAWohy9A" TargetMode="External"/><Relationship Id="rId16" Type="http://schemas.openxmlformats.org/officeDocument/2006/relationships/hyperlink" Target="https://vymery.bimplatforma.cz/version/321546_a6CiSEevSex1DgK3w4qVhOjrnjoQ05CcWxTDy7pK2IGNr8nGpgtO7Sih4Zd-p5I1dMo2BOe6yX2GT95mcCe8Sw" TargetMode="External"/><Relationship Id="rId1" Type="http://schemas.openxmlformats.org/officeDocument/2006/relationships/hyperlink" Target="https://vymery.bimplatforma.cz/version/321546_TxxEF-gFVzadvMWZRf8lUtpmmSStaBkDMLHdyvocYu5NU1VrO9F7cfGEH7jJzRriwi5X1iaNiNxZAixfCGH_sw" TargetMode="External"/><Relationship Id="rId6" Type="http://schemas.openxmlformats.org/officeDocument/2006/relationships/hyperlink" Target="https://vymery.bimplatforma.cz/version/321546_2-UB6FsxCroQmkLacSI4_tWSSIFHGj-JsCzeg_vtz5RoK76FY8scWoaHaFN9eAlkBWBZYhf6T0BPGvxoJVIBTw" TargetMode="External"/><Relationship Id="rId11" Type="http://schemas.openxmlformats.org/officeDocument/2006/relationships/hyperlink" Target="https://podminky.urs.cz/item/CS_URS_2026_02/171251201" TargetMode="External"/><Relationship Id="rId5" Type="http://schemas.openxmlformats.org/officeDocument/2006/relationships/hyperlink" Target="https://vymery.bimplatforma.cz/version/321546_Va6FxSy5lwiRo_H59mKOD19YmRro95GtuosBHNb1r63DBqzRklqKQSkzKl3GEgUzQuCwgWoE86vsUNrCom9row" TargetMode="External"/><Relationship Id="rId15" Type="http://schemas.openxmlformats.org/officeDocument/2006/relationships/hyperlink" Target="https://podminky.urs.cz/item/CS_URS_2026_02/162351103" TargetMode="External"/><Relationship Id="rId10" Type="http://schemas.openxmlformats.org/officeDocument/2006/relationships/hyperlink" Target="https://vymery.bimplatforma.cz/version/321546_lGWpDUzMK2-7Frsnuq0shAE9oGeuPbjwYR1hWvw0TONHohXvIqD-dZ2zP6tpx5jSN4D7ZCOD2xz0vgoStiyVkA" TargetMode="External"/><Relationship Id="rId4" Type="http://schemas.openxmlformats.org/officeDocument/2006/relationships/hyperlink" Target="https://vymery.bimplatforma.cz/version/321546_dbdZXwE7Cgt4dYBpqJiUrnOrXGeXxYqAeV4mnYFBTUUt5G0WviwIZPiB7JdJg1s22-oAB78oM0aY0z_TsXYhaQ" TargetMode="External"/><Relationship Id="rId9" Type="http://schemas.openxmlformats.org/officeDocument/2006/relationships/hyperlink" Target="https://podminky.urs.cz/item/CS_URS_2026_02/174151101" TargetMode="External"/><Relationship Id="rId14" Type="http://schemas.openxmlformats.org/officeDocument/2006/relationships/hyperlink" Target="https://vymery.bimplatforma.cz/version/321546_AqCAIfSSkH7zV7N5uwzicJu2yFp6TwraBUWl5R8qauYW66vKVmdR8y3z1hMaiSxJBnnb8DR-AAX8us0TPlYFRg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vymery.bimplatforma.cz/version/321546_NZSxk3xRS6FTXVHbXMBI2fXfMwYgSRTl0vcmDAoQHopGPy2OnMgL3AS17uZQFnwjJr1rVajVtFz18u5ByT3p6A" TargetMode="External"/><Relationship Id="rId13" Type="http://schemas.openxmlformats.org/officeDocument/2006/relationships/hyperlink" Target="https://podminky.urs.cz/item/CS_URS_2026_01/111212211" TargetMode="External"/><Relationship Id="rId3" Type="http://schemas.openxmlformats.org/officeDocument/2006/relationships/hyperlink" Target="https://podminky.urs.cz/item/CS_URS_2026_01/112211111" TargetMode="External"/><Relationship Id="rId7" Type="http://schemas.openxmlformats.org/officeDocument/2006/relationships/hyperlink" Target="https://podminky.urs.cz/item/CS_URS_2026_01/111212351" TargetMode="External"/><Relationship Id="rId12" Type="http://schemas.openxmlformats.org/officeDocument/2006/relationships/hyperlink" Target="https://vymery.bimplatforma.cz/version/321546_LHqyA7ontuaPN-tBMIi_Rij_BrR_833w4TzEM5_vVCL4HYQn3_7dnJ2QceqchfQboXJYumKJGHEun54Gtz3_bg" TargetMode="External"/><Relationship Id="rId2" Type="http://schemas.openxmlformats.org/officeDocument/2006/relationships/hyperlink" Target="https://vymery.bimplatforma.cz/version/321546_SViUvFBskAe4uJ1myVrBRiGnkwe2bVso0EOBN6BFIxR8jdtJHhWzjBoo8KLy2MOaxafM_8ZKmy2rodCpiqQr9w" TargetMode="External"/><Relationship Id="rId1" Type="http://schemas.openxmlformats.org/officeDocument/2006/relationships/hyperlink" Target="https://podminky.urs.cz/item/CS_URS_2026_01/162301301" TargetMode="External"/><Relationship Id="rId6" Type="http://schemas.openxmlformats.org/officeDocument/2006/relationships/hyperlink" Target="https://vymery.bimplatforma.cz/version/321546_CJRCumuYAFu4gMoH-cIPNpbZHnSr0WnhJr2fiMDjgbAVEMVqAPnuoHa7iUFjrERKmotJbiYdVixMFcWD3RXPqA" TargetMode="External"/><Relationship Id="rId11" Type="http://schemas.openxmlformats.org/officeDocument/2006/relationships/hyperlink" Target="https://podminky.urs.cz/item/CS_URS_2026_01/111212215" TargetMode="External"/><Relationship Id="rId5" Type="http://schemas.openxmlformats.org/officeDocument/2006/relationships/hyperlink" Target="https://podminky.urs.cz/item/CS_URS_2026_01/112111111" TargetMode="External"/><Relationship Id="rId15" Type="http://schemas.openxmlformats.org/officeDocument/2006/relationships/hyperlink" Target="https://podminky.urs.cz/item/CS_URS_2026_01/111209111" TargetMode="External"/><Relationship Id="rId10" Type="http://schemas.openxmlformats.org/officeDocument/2006/relationships/hyperlink" Target="https://vymery.bimplatforma.cz/version/321546_hbD5fUA8rqQp8XzX4DotehO--6O3V7_zmMu8vedWf9j1_EbiBabjd5ATtTzw3NyDnJBk1_4Jelswq-x1VFcsEg" TargetMode="External"/><Relationship Id="rId4" Type="http://schemas.openxmlformats.org/officeDocument/2006/relationships/hyperlink" Target="https://vymery.bimplatforma.cz/version/321546_i-ZrkJycZAmJakUO6HW9k4eJJo6iDYD653XhpSMXS_VTDBH1uL6bJfwz40B5k83TtUFWoJL5z3cUNJNvKd5_QA" TargetMode="External"/><Relationship Id="rId9" Type="http://schemas.openxmlformats.org/officeDocument/2006/relationships/hyperlink" Target="https://podminky.urs.cz/item/CS_URS_2026_01/111212221" TargetMode="External"/><Relationship Id="rId14" Type="http://schemas.openxmlformats.org/officeDocument/2006/relationships/hyperlink" Target="https://vymery.bimplatforma.cz/version/321546_H5LJfW2keGyur36cgWitcK5pjVg0pf28JFkfUF8Yo2SP4Grba7D_QFDnAvAwV-n1L7sFRjVDgBVvYweIEeOZEQ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vymery.bimplatforma.cz/version/321546_sBKYzrYlI6bisC7unnBUnrtIaDcs0DUJQYMt2ieTQq5MIqedQP2we1idrq7oPzHrsvkiQz1bBQ-xQs_edxHBbw" TargetMode="External"/><Relationship Id="rId21" Type="http://schemas.openxmlformats.org/officeDocument/2006/relationships/hyperlink" Target="https://podminky.urs.cz/item/CS_URS_2026_01/184853511" TargetMode="External"/><Relationship Id="rId34" Type="http://schemas.openxmlformats.org/officeDocument/2006/relationships/hyperlink" Target="https://vymery.bimplatforma.cz/version/321546_y1SZNaVIE2Dr7i39FYNOCca4eu3Tfm_8-9iqx3sZzRTMiU7EZnMDlVlc0hYulgSZrYN5BwTsfeyNEQ3Dn2_89g" TargetMode="External"/><Relationship Id="rId42" Type="http://schemas.openxmlformats.org/officeDocument/2006/relationships/hyperlink" Target="https://podminky.urs.cz/item/CS_URS_2026_01/181351103" TargetMode="External"/><Relationship Id="rId47" Type="http://schemas.openxmlformats.org/officeDocument/2006/relationships/hyperlink" Target="https://vymery.bimplatforma.cz/version/321546_4qxYmwyR5QunrB7ugQHUoVHnOvrieQm9yWcxZc0oYzvxV0Ye-_J-Pkj-BzCWyf_3VxGrB-7byi4ZTSg-PjkjrQ" TargetMode="External"/><Relationship Id="rId50" Type="http://schemas.openxmlformats.org/officeDocument/2006/relationships/hyperlink" Target="https://podminky.urs.cz/item/CS_URS_2026_01/122151404" TargetMode="External"/><Relationship Id="rId55" Type="http://schemas.openxmlformats.org/officeDocument/2006/relationships/hyperlink" Target="https://podminky.urs.cz/item/CS_URS_2026_01/184813121" TargetMode="External"/><Relationship Id="rId63" Type="http://schemas.openxmlformats.org/officeDocument/2006/relationships/hyperlink" Target="https://vymery.bimplatforma.cz/version/321546_HYFSAdMT_K7bDGkJ-1eWVUi1DqVDc6e2mcEeaaaWBVz96gFOkJ96QlwZ1RE6zm4rJH5kViw_rUp4RPqnSfgn7w" TargetMode="External"/><Relationship Id="rId7" Type="http://schemas.openxmlformats.org/officeDocument/2006/relationships/hyperlink" Target="https://podminky.urs.cz/item/CS_URS_2026_01/185804211" TargetMode="External"/><Relationship Id="rId2" Type="http://schemas.openxmlformats.org/officeDocument/2006/relationships/hyperlink" Target="https://vymery.bimplatforma.cz/version/321546_HzgP8p9gCoH4pOnN1OSGmdPwFIEOv5EWfMWQCURmVMJrDBT6pdsvs6Gbea38-8pilcZFeVcvIOHigZqWAehtNg" TargetMode="External"/><Relationship Id="rId16" Type="http://schemas.openxmlformats.org/officeDocument/2006/relationships/hyperlink" Target="https://podminky.urs.cz/item/CS_URS_2026_01/184911311" TargetMode="External"/><Relationship Id="rId29" Type="http://schemas.openxmlformats.org/officeDocument/2006/relationships/hyperlink" Target="https://podminky.urs.cz/item/CS_URS_2026_01/183552413" TargetMode="External"/><Relationship Id="rId11" Type="http://schemas.openxmlformats.org/officeDocument/2006/relationships/hyperlink" Target="https://vymery.bimplatforma.cz/version/321546_3nS-pcVZ1IZeF5cqvjBrKsGgxHwmEVZ_lc7lvAPKr72Fx6NGrGRqVYGCpRNv6lWdUx_A1z-dSqMdUeCvQS1iIw" TargetMode="External"/><Relationship Id="rId24" Type="http://schemas.openxmlformats.org/officeDocument/2006/relationships/hyperlink" Target="https://vymery.bimplatforma.cz/version/321546_See6beBNPj8HpK2tF8bLAYO3kO0LrKlZKcM0LNYDA95AOn4OqD3AtFgZS296Z__BCM5SeYxJ8PIzN-7Eoj4ccw" TargetMode="External"/><Relationship Id="rId32" Type="http://schemas.openxmlformats.org/officeDocument/2006/relationships/hyperlink" Target="https://vymery.bimplatforma.cz/version/321546_enIKAbiUBYbrPVo88rJjd5NjUlP-dYn4M_6tz7fVUhXEs4f1XjRB1v5LKQbtCWXs-Z8XSLxcZ_qrDBNmdYa0AQ" TargetMode="External"/><Relationship Id="rId37" Type="http://schemas.openxmlformats.org/officeDocument/2006/relationships/hyperlink" Target="https://podminky.urs.cz/item/CS_URS_2026_01/183111114" TargetMode="External"/><Relationship Id="rId40" Type="http://schemas.openxmlformats.org/officeDocument/2006/relationships/hyperlink" Target="https://podminky.urs.cz/item/CS_URS_2026_01/181411131" TargetMode="External"/><Relationship Id="rId45" Type="http://schemas.openxmlformats.org/officeDocument/2006/relationships/hyperlink" Target="https://vymery.bimplatforma.cz/version/321546_wbIjmhyGKi2p6YXWMo4nyDD2AYjuiMQTr40D4NFH00nqG8U2Me1-5diijTO-CTOKb6Bfs7h2dDdWk1woRTkUnA" TargetMode="External"/><Relationship Id="rId53" Type="http://schemas.openxmlformats.org/officeDocument/2006/relationships/hyperlink" Target="https://podminky.urs.cz/item/CS_URS_2026_01/184816112" TargetMode="External"/><Relationship Id="rId58" Type="http://schemas.openxmlformats.org/officeDocument/2006/relationships/hyperlink" Target="https://podminky.urs.cz/item/CS_URS_2026_01/184215132" TargetMode="External"/><Relationship Id="rId5" Type="http://schemas.openxmlformats.org/officeDocument/2006/relationships/hyperlink" Target="https://podminky.urs.cz/item/CS_URS_2026_01/185804312" TargetMode="External"/><Relationship Id="rId61" Type="http://schemas.openxmlformats.org/officeDocument/2006/relationships/hyperlink" Target="https://vymery.bimplatforma.cz/version/321546_cQ6q0XiKdBsEUu9hGwxvEFZzSVMGJzsy2QeWwnv4eg3Jpxt6Ly4pyipyVblJe4jR9AxhT8Q6bvC1beh0NEq-Ig" TargetMode="External"/><Relationship Id="rId19" Type="http://schemas.openxmlformats.org/officeDocument/2006/relationships/hyperlink" Target="https://podminky.urs.cz/item/CS_URS_2026_01/184911161" TargetMode="External"/><Relationship Id="rId14" Type="http://schemas.openxmlformats.org/officeDocument/2006/relationships/hyperlink" Target="https://vymery.bimplatforma.cz/version/321546_MH_vCwr9dW0MNRXmY1n1q_dqiGvWGYYtKD0hqksEZk2cyIlwLCEGVPirs37eOEixoD80b6hn1mpQHk-8JU9KLQ" TargetMode="External"/><Relationship Id="rId22" Type="http://schemas.openxmlformats.org/officeDocument/2006/relationships/hyperlink" Target="https://vymery.bimplatforma.cz/version/321546_qJIAZj6m9kFTzDP_TINVt2X0AD-fs0zpqYnKI5wMbtWminvZWDV4AJ18CCjkIffPlrh7-TqTothP_xQE5lwn7A" TargetMode="External"/><Relationship Id="rId27" Type="http://schemas.openxmlformats.org/officeDocument/2006/relationships/hyperlink" Target="https://podminky.urs.cz/item/CS_URS_2026_01/183553813" TargetMode="External"/><Relationship Id="rId30" Type="http://schemas.openxmlformats.org/officeDocument/2006/relationships/hyperlink" Target="https://vymery.bimplatforma.cz/version/321546_bKuiAcFdo7PbeBmHmyv_QIW0MJ2B_uXntFndjrzIYg6xuJnF7AR0eX5LOMtG3T-Nc7_xpP0JnstfMqeWWwxr_g" TargetMode="External"/><Relationship Id="rId35" Type="http://schemas.openxmlformats.org/officeDocument/2006/relationships/hyperlink" Target="https://podminky.urs.cz/item/CS_URS_2026_01/183211322" TargetMode="External"/><Relationship Id="rId43" Type="http://schemas.openxmlformats.org/officeDocument/2006/relationships/hyperlink" Target="https://vymery.bimplatforma.cz/version/321546_17uv1xG1frMpDogQKKzEPTPoIzkykaZvwpcUv8CNKEAGGWDZHN_gHTGXJjwCUkugcEGorBOOT28kUnsLlvLfvw" TargetMode="External"/><Relationship Id="rId48" Type="http://schemas.openxmlformats.org/officeDocument/2006/relationships/hyperlink" Target="https://podminky.urs.cz/item/CS_URS_2026_01/162351104" TargetMode="External"/><Relationship Id="rId56" Type="http://schemas.openxmlformats.org/officeDocument/2006/relationships/hyperlink" Target="https://vymery.bimplatforma.cz/version/321546_UgWo1qKXZtMWui_4f_875cCdWsC2rf3_UXKArEm9oBVDnCa0QnpM4GO4VuYbqK5jU5xO-NlpM72S-h_2IwT_jw" TargetMode="External"/><Relationship Id="rId64" Type="http://schemas.openxmlformats.org/officeDocument/2006/relationships/hyperlink" Target="https://podminky.urs.cz/item/CS_URS_2026_01/183101121" TargetMode="External"/><Relationship Id="rId8" Type="http://schemas.openxmlformats.org/officeDocument/2006/relationships/hyperlink" Target="https://vymery.bimplatforma.cz/version/321546_3DfgnyzF8SJGdYPlSwJ61Vdobfyaz7ExMv0PvbM4vSx7hBoRwTNaI6SpjP0IvqkvPk17hw5nqVAHRHHy-jpUWA" TargetMode="External"/><Relationship Id="rId51" Type="http://schemas.openxmlformats.org/officeDocument/2006/relationships/hyperlink" Target="https://vymery.bimplatforma.cz/version/321546_zfCsh1W-h63y5_kO3QJMVP_wsZAnOWvb7fuJQ5hwE1cqWZFFmR9vx4mpf2AlMAujrnATgB9CSy3WKibRSig_PA" TargetMode="External"/><Relationship Id="rId3" Type="http://schemas.openxmlformats.org/officeDocument/2006/relationships/hyperlink" Target="https://podminky.urs.cz/item/CS_URS_2026_01/185804511" TargetMode="External"/><Relationship Id="rId12" Type="http://schemas.openxmlformats.org/officeDocument/2006/relationships/hyperlink" Target="https://vymery.bimplatforma.cz/version/321546_gR7ootDxcr-LvpgLXivL7vJvjw8wmkdLWhkm7tp38Ps2U2_F1WUG1JTjjndW4aiw8JOkOmuCMnYVoLtZAYplvg" TargetMode="External"/><Relationship Id="rId17" Type="http://schemas.openxmlformats.org/officeDocument/2006/relationships/hyperlink" Target="https://vymery.bimplatforma.cz/version/321546_qPz8WhlPxvXmJohqJ4-i8K2-ppwi0FdutJAnoQkBn3BO4In-hYpD9oJXTKvKRppgB3O8xeaI4EPlrOjcwQ9lrw" TargetMode="External"/><Relationship Id="rId25" Type="http://schemas.openxmlformats.org/officeDocument/2006/relationships/hyperlink" Target="https://podminky.urs.cz/item/CS_URS_2026_01/184808324" TargetMode="External"/><Relationship Id="rId33" Type="http://schemas.openxmlformats.org/officeDocument/2006/relationships/hyperlink" Target="https://podminky.urs.cz/item/CS_URS_2026_01/183402121" TargetMode="External"/><Relationship Id="rId38" Type="http://schemas.openxmlformats.org/officeDocument/2006/relationships/hyperlink" Target="https://vymery.bimplatforma.cz/version/321546_q8EPsqBtBATCX49POlFPnttFfNaAQrcmqROjTBjnb2dwM_vkZm_62xHbKcNAAi1bKCptCzmHOVVQFL1CeVWS7w" TargetMode="External"/><Relationship Id="rId46" Type="http://schemas.openxmlformats.org/officeDocument/2006/relationships/hyperlink" Target="https://podminky.urs.cz/item/CS_URS_2026_01/181111111" TargetMode="External"/><Relationship Id="rId59" Type="http://schemas.openxmlformats.org/officeDocument/2006/relationships/hyperlink" Target="https://vymery.bimplatforma.cz/version/321546_pCbHvKwOtdRaG8EfjzQuWR2G83oMFpFHqb1l4BB5qt79jJ80H94Q4Ia1c7oNk3SXjx7lpon9xc2-fLaXlD2ONA" TargetMode="External"/><Relationship Id="rId20" Type="http://schemas.openxmlformats.org/officeDocument/2006/relationships/hyperlink" Target="https://vymery.bimplatforma.cz/version/321546_S9cHC2KFcwU9Rq138fyr4R_KLDHuUSyo7ulgfHTvYPz1t87jTLPcluoizQ97dLLdp5LcMywVhFFs9Xro9YtPsQ" TargetMode="External"/><Relationship Id="rId41" Type="http://schemas.openxmlformats.org/officeDocument/2006/relationships/hyperlink" Target="https://vymery.bimplatforma.cz/version/321546_2SLVh6a_pEab3B_WgZbeucTq20DVD0jLG5bl4N1rPLjPz7mPDcSYE2qbJdsfk0EVGTNe6lcvlDY3U6W6hg7RVA" TargetMode="External"/><Relationship Id="rId54" Type="http://schemas.openxmlformats.org/officeDocument/2006/relationships/hyperlink" Target="https://vymery.bimplatforma.cz/version/321546_UornURT_Ww6a5ltX-D-2j79_OJ8LfD8NKSJwn8SIe2l4b1dJBO_KfWOpU6SBrRfvhJmxskfVt0JoxV-JW3ERQw" TargetMode="External"/><Relationship Id="rId62" Type="http://schemas.openxmlformats.org/officeDocument/2006/relationships/hyperlink" Target="https://podminky.urs.cz/item/CS_URS_2026_01/183106611" TargetMode="External"/><Relationship Id="rId1" Type="http://schemas.openxmlformats.org/officeDocument/2006/relationships/hyperlink" Target="https://podminky.urs.cz/item/CS_URS_2026_01/185851121" TargetMode="External"/><Relationship Id="rId6" Type="http://schemas.openxmlformats.org/officeDocument/2006/relationships/hyperlink" Target="https://vymery.bimplatforma.cz/version/321546_Yiv7hHiDIp6_rVtY_77IkUxhTE8NGPfR1f-_eKEvTxf6WxyvhadGBDftYJq3hIS2h_RVDZUadBOECJr15al52Q" TargetMode="External"/><Relationship Id="rId15" Type="http://schemas.openxmlformats.org/officeDocument/2006/relationships/hyperlink" Target="https://vymery.bimplatforma.cz/version/321546_UmCE-3LY6FiWo15kRJ6TApYyRWWol6lmNxN6e3vt5QCDzdpVEowdg0O7eZ96gl8FBBI_THZa0GBcLlLwiAm6kQ" TargetMode="External"/><Relationship Id="rId23" Type="http://schemas.openxmlformats.org/officeDocument/2006/relationships/hyperlink" Target="https://podminky.urs.cz/item/CS_URS_2026_01/184817111" TargetMode="External"/><Relationship Id="rId28" Type="http://schemas.openxmlformats.org/officeDocument/2006/relationships/hyperlink" Target="https://vymery.bimplatforma.cz/version/321546_-_jeqVPCN3iBwsa2xBCU3L6fha8w45wIioCWXuuCGmu6JkCmXK8ao7D4tNTgFLcjrNmxnUoBegsH_PPMs-wp3w" TargetMode="External"/><Relationship Id="rId36" Type="http://schemas.openxmlformats.org/officeDocument/2006/relationships/hyperlink" Target="https://vymery.bimplatforma.cz/version/321546_U_sh12EfBUNt7h_H5xyadfSmxFt6i1cJQlmqVORYhAqUaj9HUJRYONol2b7aMCWth7hwcBtD63r2c5kuGqMXlw" TargetMode="External"/><Relationship Id="rId49" Type="http://schemas.openxmlformats.org/officeDocument/2006/relationships/hyperlink" Target="https://vymery.bimplatforma.cz/version/321546_TDxtqll6WrQZJHT6nt35iF_xFykU0V2q6R9fSNEFihIXZvo829js1hPnd_QbjGhek4bwhr3kcUtbGliAvfDOMg" TargetMode="External"/><Relationship Id="rId57" Type="http://schemas.openxmlformats.org/officeDocument/2006/relationships/hyperlink" Target="https://vymery.bimplatforma.cz/version/321546_FnZlmoS48SCBb7DKALK2SYagTF5STg_-QaxOQXhJYEh_O24VXlPnJ6w1ijb6643j8XVxEH47a5cIQsNX0BjyRw" TargetMode="External"/><Relationship Id="rId10" Type="http://schemas.openxmlformats.org/officeDocument/2006/relationships/hyperlink" Target="https://vymery.bimplatforma.cz/version/321546_D4f7BEvH461R1UvfOjTzXwGRbJIEq3X6QmYEd1X7L6hIRMMLic2MS6UUIlhvJaHoY2UrOKbBqCOLC8IsQj4GtQ" TargetMode="External"/><Relationship Id="rId31" Type="http://schemas.openxmlformats.org/officeDocument/2006/relationships/hyperlink" Target="https://podminky.urs.cz/item/CS_URS_2026_01/183403114" TargetMode="External"/><Relationship Id="rId44" Type="http://schemas.openxmlformats.org/officeDocument/2006/relationships/hyperlink" Target="https://podminky.urs.cz/item/CS_URS_2026_01/181311103" TargetMode="External"/><Relationship Id="rId52" Type="http://schemas.openxmlformats.org/officeDocument/2006/relationships/hyperlink" Target="https://vymery.bimplatforma.cz/version/321546_sTXFXjs1zc43EqGSWfoBNwoIDcmXszoIh25wWVCupmS7UuaxpiNBNOWvzOXE7SOb6ZzmhyfOdmGXdruPOwwvpQ" TargetMode="External"/><Relationship Id="rId60" Type="http://schemas.openxmlformats.org/officeDocument/2006/relationships/hyperlink" Target="https://podminky.urs.cz/item/CS_URS_2026_01/184102115" TargetMode="External"/><Relationship Id="rId65" Type="http://schemas.openxmlformats.org/officeDocument/2006/relationships/hyperlink" Target="https://vymery.bimplatforma.cz/version/321546_xXPCmcbXNFuSZ77nGQdiwoyxc6CnHipHYpxQzIgJnIW2yD6wKGp-aHgDm2HPJiKU9dp2IEm1aud7pscHNLSvxQ" TargetMode="External"/><Relationship Id="rId4" Type="http://schemas.openxmlformats.org/officeDocument/2006/relationships/hyperlink" Target="https://vymery.bimplatforma.cz/version/321546_5cWftAitZbzkZSNQoxQcuTx4k7y3GGDE_pJYiEsKfRbMkK72vhHAZZI9Gk-dS5oRGjtT196e4wLPOP2lLekbNg" TargetMode="External"/><Relationship Id="rId9" Type="http://schemas.openxmlformats.org/officeDocument/2006/relationships/hyperlink" Target="https://podminky.urs.cz/item/CS_URS_2026_01/185803111" TargetMode="External"/><Relationship Id="rId13" Type="http://schemas.openxmlformats.org/officeDocument/2006/relationships/hyperlink" Target="https://podminky.urs.cz/item/CS_URS_2026_01/185802113" TargetMode="External"/><Relationship Id="rId18" Type="http://schemas.openxmlformats.org/officeDocument/2006/relationships/hyperlink" Target="https://vymery.bimplatforma.cz/version/321546_vuotJK_iJCP6Ln9dbfyxm5KbvcHfWyqTbTE0BkjtP_sXFBvs7qDHP_PcSgbY4wVzSBz74zY2K5fpL9338pymlg" TargetMode="External"/><Relationship Id="rId39" Type="http://schemas.openxmlformats.org/officeDocument/2006/relationships/hyperlink" Target="https://vymery.bimplatforma.cz/version/321546_8u5y0aZjhYGvRx0anuk4nezWH5sAPzfPvovNSOXBsrHSenhn6V6RNBmzeCvmi5X6U_KofSNkaT2liAoLXHkCDw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871143201" TargetMode="External"/><Relationship Id="rId3" Type="http://schemas.openxmlformats.org/officeDocument/2006/relationships/hyperlink" Target="https://vymery.bimplatforma.cz/version/321546_i8F_UAaQCy9qbHo0ka-LhhBD0L43x0Bqewb7RXrdraGUdGjft6Gmvdha_sIcDh8vh9RuaCAMcQVNS1P4dNcF5Q" TargetMode="External"/><Relationship Id="rId7" Type="http://schemas.openxmlformats.org/officeDocument/2006/relationships/hyperlink" Target="https://vymery.bimplatforma.cz/version/321546_pwWL_UpngqelHJFSZTX0ZT_2KrLsonCRvxSVQCBZwBZFxUkl6zf77N_Ras3WiQe_aFQ_UYUo8qmJC2IIwPPvSA" TargetMode="External"/><Relationship Id="rId2" Type="http://schemas.openxmlformats.org/officeDocument/2006/relationships/hyperlink" Target="https://podminky.urs.cz/item/CS_URS_2026_01/879311302" TargetMode="External"/><Relationship Id="rId1" Type="http://schemas.openxmlformats.org/officeDocument/2006/relationships/hyperlink" Target="https://vymery.bimplatforma.cz/version/321546_m9oeRMrui5aBWB_vB597QI4WzsITwuwHNH78IbSa2P4QRuKz9QgIpfB3gWpjdOdqwpwSLwATegxTqSRAmhyY1Q" TargetMode="External"/><Relationship Id="rId6" Type="http://schemas.openxmlformats.org/officeDocument/2006/relationships/hyperlink" Target="https://podminky.urs.cz/item/CS_URS_2026_01/871143211" TargetMode="External"/><Relationship Id="rId5" Type="http://schemas.openxmlformats.org/officeDocument/2006/relationships/hyperlink" Target="https://vymery.bimplatforma.cz/version/321546_sOYWrH7jpQm4qzidg5tLQcgT6Sk64wX4IIwf2B5YjXf5ea-kMPUen1rjZXytbR8HPN9EHFSN-HM8U-6kcV6aDQ" TargetMode="External"/><Relationship Id="rId4" Type="http://schemas.openxmlformats.org/officeDocument/2006/relationships/hyperlink" Target="https://podminky.urs.cz/item/CS_URS_2026_01/871162101" TargetMode="External"/><Relationship Id="rId9" Type="http://schemas.openxmlformats.org/officeDocument/2006/relationships/hyperlink" Target="https://vymery.bimplatforma.cz/version/321546_xW4F9-lE1wRKnpUgeqV4BaQ-v7w19cA0nuDDZ7oUSNkC4k73UgbKyJvkatIUVJwHv-I7oc2EV7KzQaV9EK9OYw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936124112" TargetMode="External"/><Relationship Id="rId13" Type="http://schemas.openxmlformats.org/officeDocument/2006/relationships/hyperlink" Target="https://vymery.bimplatforma.cz/version/321546__oM11wE8no04UdiC9sFcuO76Kyo5Njpdt7eW6rH_R7zoBbKSqQI_N6-5Th3XWdw3O4hzn_WKPVLB6Ubv5Zj3RA" TargetMode="External"/><Relationship Id="rId18" Type="http://schemas.openxmlformats.org/officeDocument/2006/relationships/hyperlink" Target="https://podminky.urs.cz/item/CS_URS_2026_01/622131121" TargetMode="External"/><Relationship Id="rId26" Type="http://schemas.openxmlformats.org/officeDocument/2006/relationships/hyperlink" Target="https://podminky.urs.cz/item/CS_URS_2026_01/311213911" TargetMode="External"/><Relationship Id="rId3" Type="http://schemas.openxmlformats.org/officeDocument/2006/relationships/hyperlink" Target="https://podminky.urs.cz/item/CS_URS_2026_01/998018001" TargetMode="External"/><Relationship Id="rId21" Type="http://schemas.openxmlformats.org/officeDocument/2006/relationships/hyperlink" Target="https://vymery.bimplatforma.cz/version/321546_3fQguXdeIz57o0PuXPrUDqtfykWGUG-YX5UEjah5QQLIBcQvPVgmrXGNlqlQ0PNpGRbesyKcPtQBXHt44HyUBg" TargetMode="External"/><Relationship Id="rId7" Type="http://schemas.openxmlformats.org/officeDocument/2006/relationships/hyperlink" Target="https://vymery.bimplatforma.cz/version/321546_kZbiOYjszpFEm8SVjxyVlNxWfCFuovcxSZD6E-TA96xE53S2LEBSCahJ5PVhQ2sTGa_24XPL_UZDvAZ4aln93w" TargetMode="External"/><Relationship Id="rId12" Type="http://schemas.openxmlformats.org/officeDocument/2006/relationships/hyperlink" Target="https://podminky.urs.cz/item/CS_URS_2026_01/936001002.R1" TargetMode="External"/><Relationship Id="rId17" Type="http://schemas.openxmlformats.org/officeDocument/2006/relationships/hyperlink" Target="https://vymery.bimplatforma.cz/version/321546_4r-0JcvPzaAfEeRCkkL0b1-JbxpaFYX2DTD7u5agKqcty_EWlJNPvWI3t4ui94tj-d-OY-kitHIMkb2sbvk4eA" TargetMode="External"/><Relationship Id="rId25" Type="http://schemas.openxmlformats.org/officeDocument/2006/relationships/hyperlink" Target="https://vymery.bimplatforma.cz/version/321546_jqnNMhZkJUdl3iR2GCufN3r3XoIuv5-iMwDfhV-rzt6LxyURFY8dWysloe8pGutA6xPiuyVLcdJATAwtuVq0QA" TargetMode="External"/><Relationship Id="rId2" Type="http://schemas.openxmlformats.org/officeDocument/2006/relationships/hyperlink" Target="https://podminky.urs.cz/item/CS_URS_2026_01/998018011" TargetMode="External"/><Relationship Id="rId16" Type="http://schemas.openxmlformats.org/officeDocument/2006/relationships/hyperlink" Target="https://podminky.urs.cz/item/CS_URS_2026_01/622311101" TargetMode="External"/><Relationship Id="rId20" Type="http://schemas.openxmlformats.org/officeDocument/2006/relationships/hyperlink" Target="https://podminky.urs.cz/item/CS_URS_2026_01/622131100" TargetMode="External"/><Relationship Id="rId29" Type="http://schemas.openxmlformats.org/officeDocument/2006/relationships/hyperlink" Target="https://vymery.bimplatforma.cz/version/321546_lOapjb0am7hAC38r37Wi1ATHtX5_L2YPEzzDbz4PO0nrv3CBSllUoH1Qlx2gNDF4oL7yUpwRcbRCrc1IEeToPg" TargetMode="External"/><Relationship Id="rId1" Type="http://schemas.openxmlformats.org/officeDocument/2006/relationships/hyperlink" Target="https://podminky.urs.cz/item/CS_URS_2026_01/011303000" TargetMode="External"/><Relationship Id="rId6" Type="http://schemas.openxmlformats.org/officeDocument/2006/relationships/hyperlink" Target="https://podminky.urs.cz/item/CS_URS_2026_01/936174311" TargetMode="External"/><Relationship Id="rId11" Type="http://schemas.openxmlformats.org/officeDocument/2006/relationships/hyperlink" Target="https://vymery.bimplatforma.cz/version/321546_lQpRgS1a_MY6kCi1pe-vfVXNx9Yzt_gt_K2szXC3bAxkxNIv1Q5z3aZH8T3Px9Xt16XE3SzexiDlAZ0Uvj5wDA" TargetMode="External"/><Relationship Id="rId24" Type="http://schemas.openxmlformats.org/officeDocument/2006/relationships/hyperlink" Target="https://podminky.urs.cz/item/CS_URS_2026_01/317231626" TargetMode="External"/><Relationship Id="rId5" Type="http://schemas.openxmlformats.org/officeDocument/2006/relationships/hyperlink" Target="https://vymery.bimplatforma.cz/version/321546_xzAdbS5ELbA5ezynoi_vlXlmR298CO-6xEC2FTGNSBN38D1wbYPCP-1Hmgf5FJfqwk1URBvXnR7KJmcjUpqjyA" TargetMode="External"/><Relationship Id="rId15" Type="http://schemas.openxmlformats.org/officeDocument/2006/relationships/hyperlink" Target="https://vymery.bimplatforma.cz/version/321546_iVKKssOaC3AVNHrnRqLyzwiUGV9cKeVubdAZ3be8Xqf-hqT44NYVyi5ZHQW_0rdu4_8771Q3nwc-7bmI9u3n4g" TargetMode="External"/><Relationship Id="rId23" Type="http://schemas.openxmlformats.org/officeDocument/2006/relationships/hyperlink" Target="https://vymery.bimplatforma.cz/version/321546_3fQguXdeIz57o0PuXPrUDqtfykWGUG-YX5UEjah5QQLIBcQvPVgmrXGNlqlQ0PNpGRbesyKcPtQBXHt44HyUBg" TargetMode="External"/><Relationship Id="rId28" Type="http://schemas.openxmlformats.org/officeDocument/2006/relationships/hyperlink" Target="https://podminky.urs.cz/item/CS_URS_2026_01/311213113" TargetMode="External"/><Relationship Id="rId10" Type="http://schemas.openxmlformats.org/officeDocument/2006/relationships/hyperlink" Target="https://podminky.urs.cz/item/CS_URS_2026_01/936104211" TargetMode="External"/><Relationship Id="rId19" Type="http://schemas.openxmlformats.org/officeDocument/2006/relationships/hyperlink" Target="https://vymery.bimplatforma.cz/version/321546_vZHiOmlfi1b88nL_3AeVk_J-5dn3TsOB6WeimKjqNVGxyHl_hnmHy2lgqolLqOs0b_FWd1-xbqiRgGXm78-hNw" TargetMode="External"/><Relationship Id="rId4" Type="http://schemas.openxmlformats.org/officeDocument/2006/relationships/hyperlink" Target="https://podminky.urs.cz/item/CS_URS_2026_01/949101111" TargetMode="External"/><Relationship Id="rId9" Type="http://schemas.openxmlformats.org/officeDocument/2006/relationships/hyperlink" Target="https://vymery.bimplatforma.cz/version/321546_o6WHwg_Sixnm1uH9ykFkfum23Gm-vXHgA5oXELXlMGsYOyjXsEkrq0g7REcIXXe9KDvNr239owHF_O_0StnNMA" TargetMode="External"/><Relationship Id="rId14" Type="http://schemas.openxmlformats.org/officeDocument/2006/relationships/hyperlink" Target="https://podminky.urs.cz/item/CS_URS_2026_01/622311191" TargetMode="External"/><Relationship Id="rId22" Type="http://schemas.openxmlformats.org/officeDocument/2006/relationships/hyperlink" Target="https://podminky.urs.cz/item/CS_URS_2026_01/622121100" TargetMode="External"/><Relationship Id="rId27" Type="http://schemas.openxmlformats.org/officeDocument/2006/relationships/hyperlink" Target="https://vymery.bimplatforma.cz/version/321546_A0qp94PJ5uUeEOmO9IGH25wa1ld0Gx3n5VscRnXgsVyYESGUkDe9jvvcDoI-IJMlZp6HqTpRKxVqn9XOUgBpVw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vymery.bimplatforma.cz/version/321546_m8hhEuIxtiIMEAVMVmRxY_lL2zGKrYgAkOTqc6koDH50DS95iLtWkbpIzkOl4Sks13eYtnJKYqZi-b6dGHbH0A" TargetMode="External"/><Relationship Id="rId13" Type="http://schemas.openxmlformats.org/officeDocument/2006/relationships/hyperlink" Target="https://podminky.urs.cz/item/CS_URS_2026_01/032803000" TargetMode="External"/><Relationship Id="rId3" Type="http://schemas.openxmlformats.org/officeDocument/2006/relationships/hyperlink" Target="https://podminky.urs.cz/item/CS_URS_2026_01/039103000" TargetMode="External"/><Relationship Id="rId7" Type="http://schemas.openxmlformats.org/officeDocument/2006/relationships/hyperlink" Target="https://podminky.urs.cz/item/CS_URS_2026_01/034103000" TargetMode="External"/><Relationship Id="rId12" Type="http://schemas.openxmlformats.org/officeDocument/2006/relationships/hyperlink" Target="https://podminky.urs.cz/item/CS_URS_2026_01/032903000" TargetMode="External"/><Relationship Id="rId2" Type="http://schemas.openxmlformats.org/officeDocument/2006/relationships/hyperlink" Target="https://podminky.urs.cz/item/CS_URS_2026_01/039203000" TargetMode="External"/><Relationship Id="rId16" Type="http://schemas.openxmlformats.org/officeDocument/2006/relationships/hyperlink" Target="https://vymery.bimplatforma.cz/version/321546_1TaeVraOwO_5Bs6us7dIyTdCJWYx0LOfvP9rGxwMX6uXkcABLYcifUO3M5Nkur6-EwEimKEL5KYkBfImityLEQ" TargetMode="External"/><Relationship Id="rId1" Type="http://schemas.openxmlformats.org/officeDocument/2006/relationships/hyperlink" Target="https://podminky.urs.cz/item/CS_URS_2026_01/045303000" TargetMode="External"/><Relationship Id="rId6" Type="http://schemas.openxmlformats.org/officeDocument/2006/relationships/hyperlink" Target="https://vymery.bimplatforma.cz/version/321546_r0PPJP8ZGCwUvEYatlGHncORa9z3U7gx5u1GGpydS_WqUNrN0_2fcJIrHJcADF2VjjJaxke-mJb9OlQfx9dqsw" TargetMode="External"/><Relationship Id="rId11" Type="http://schemas.openxmlformats.org/officeDocument/2006/relationships/hyperlink" Target="https://vymery.bimplatforma.cz/version/321546_OXXi7m5yX3xpS8-_fM-PT9bVRrciW2QFRvx9nXTaepfq3t5uMoWrUFRQbtLAgcq7cgMZK5SHFvSto_K_Hz4eaw" TargetMode="External"/><Relationship Id="rId5" Type="http://schemas.openxmlformats.org/officeDocument/2006/relationships/hyperlink" Target="https://vymery.bimplatforma.cz/version/321546_i0hc3reSQjwRiLxs-5QFvU-M6RSTJIO-qW0OzUp7aKMk17q2nM1ylcaSd29SHhMl7bhkMBXmWOWW3jBQsqSnjQ" TargetMode="External"/><Relationship Id="rId15" Type="http://schemas.openxmlformats.org/officeDocument/2006/relationships/hyperlink" Target="https://podminky.urs.cz/item/CS_URS_2026_01/032103000" TargetMode="External"/><Relationship Id="rId10" Type="http://schemas.openxmlformats.org/officeDocument/2006/relationships/hyperlink" Target="https://podminky.urs.cz/item/CS_URS_2026_01/033103000" TargetMode="External"/><Relationship Id="rId4" Type="http://schemas.openxmlformats.org/officeDocument/2006/relationships/hyperlink" Target="https://podminky.urs.cz/item/CS_URS_2026_01/034403000" TargetMode="External"/><Relationship Id="rId9" Type="http://schemas.openxmlformats.org/officeDocument/2006/relationships/hyperlink" Target="https://podminky.urs.cz/item/CS_URS_2026_01/033203000" TargetMode="External"/><Relationship Id="rId14" Type="http://schemas.openxmlformats.org/officeDocument/2006/relationships/hyperlink" Target="https://vymery.bimplatforma.cz/version/321546_VTyuSphEB8GVb2EW8gVUupGOqCAxVFEyJi8vOJU2uy2aR8EasCJePJ26T0f0Zl3PU5XGHO3O5vkeAAYcVidVag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vymery.bimplatforma.cz/version/321546_HCp-xZjNcv-cL7YN1792LgqFvPuISERQsvyRgQX2OewBamgsHZqCSH_E-gTQGlnM1OLXAudheoL3tX6JGo3LdQ" TargetMode="External"/><Relationship Id="rId13" Type="http://schemas.openxmlformats.org/officeDocument/2006/relationships/hyperlink" Target="https://podminky.urs.cz/item/CS_URS_2026_02/998742101" TargetMode="External"/><Relationship Id="rId18" Type="http://schemas.openxmlformats.org/officeDocument/2006/relationships/hyperlink" Target="https://podminky.urs.cz/item/CS_URS_2026_02/741122144" TargetMode="External"/><Relationship Id="rId3" Type="http://schemas.openxmlformats.org/officeDocument/2006/relationships/hyperlink" Target="https://podminky.urs.cz/item/CS_URS_2026_02/460661111" TargetMode="External"/><Relationship Id="rId21" Type="http://schemas.openxmlformats.org/officeDocument/2006/relationships/hyperlink" Target="https://podminky.urs.cz/item/CS_URS_2026_02/741110327" TargetMode="External"/><Relationship Id="rId7" Type="http://schemas.openxmlformats.org/officeDocument/2006/relationships/hyperlink" Target="https://podminky.urs.cz/item/CS_URS_2026_02/460341112" TargetMode="External"/><Relationship Id="rId12" Type="http://schemas.openxmlformats.org/officeDocument/2006/relationships/hyperlink" Target="https://vymery.bimplatforma.cz/version/321546_quELq7dZDgisPHC3McaM03dwFfER21h5pNTj4yJkWiLan24V1awEcYd2d6cIkpYXTMWnBkRlLf1p1g_q-xepbg" TargetMode="External"/><Relationship Id="rId17" Type="http://schemas.openxmlformats.org/officeDocument/2006/relationships/hyperlink" Target="https://podminky.urs.cz/item/CS_URS_2026_02/998741101" TargetMode="External"/><Relationship Id="rId2" Type="http://schemas.openxmlformats.org/officeDocument/2006/relationships/hyperlink" Target="https://vymery.bimplatforma.cz/version/321546_iK0P6ZkiF-oWyqhHH2w3G3Sgt4C7BVsBL3VDoxcEjqkZynLj-xS7jeByXHSUQw11J1fnaL2i0IgNV-sMdLEb0A" TargetMode="External"/><Relationship Id="rId16" Type="http://schemas.openxmlformats.org/officeDocument/2006/relationships/hyperlink" Target="https://vymery.bimplatforma.cz/version/321546_VHGwzvwVcAxtvGPmhjHWe-9diHrrjlyUzMFQT-YhHsACZVUsOZcHed1CCLUQ7Y2GCOdd_Jxo4yM7eR2YOsU63w" TargetMode="External"/><Relationship Id="rId20" Type="http://schemas.openxmlformats.org/officeDocument/2006/relationships/hyperlink" Target="https://vymery.bimplatforma.cz/version/321546_55eo7PAY_6LBNDjvE1rmKU4cg6ory0tP7pUNw3dO5lxFqfkZ-w4itstCW71RC-wabfezWIuCDscth4T9m3bMDQ" TargetMode="External"/><Relationship Id="rId1" Type="http://schemas.openxmlformats.org/officeDocument/2006/relationships/hyperlink" Target="https://podminky.urs.cz/item/CS_URS_2026_02/460671114" TargetMode="External"/><Relationship Id="rId6" Type="http://schemas.openxmlformats.org/officeDocument/2006/relationships/hyperlink" Target="https://vymery.bimplatforma.cz/version/321546_fcBOLSkH3wG5UPclgann6BQxK11h8ezQvgEIrM9I1h-w8OGZfzSdom7ZO69_IBSf_79UZxtyUEBIssSWcaIT-Q" TargetMode="External"/><Relationship Id="rId11" Type="http://schemas.openxmlformats.org/officeDocument/2006/relationships/hyperlink" Target="https://podminky.urs.cz/item/CS_URS_2026_02/460171142" TargetMode="External"/><Relationship Id="rId5" Type="http://schemas.openxmlformats.org/officeDocument/2006/relationships/hyperlink" Target="https://podminky.urs.cz/item/CS_URS_2026_02/460451132" TargetMode="External"/><Relationship Id="rId15" Type="http://schemas.openxmlformats.org/officeDocument/2006/relationships/hyperlink" Target="https://podminky.urs.cz/item/CS_URS_2026_02/742124009" TargetMode="External"/><Relationship Id="rId23" Type="http://schemas.openxmlformats.org/officeDocument/2006/relationships/hyperlink" Target="https://vymery.bimplatforma.cz/version/321546_HYFSAdMT_K7bDGkJ-1eWVUi1DqVDc6e2mcEeaaaWBVz96gFOkJ96QlwZ1RE6zm4rJH5kViw_rUp4RPqnSfgn7w" TargetMode="External"/><Relationship Id="rId10" Type="http://schemas.openxmlformats.org/officeDocument/2006/relationships/hyperlink" Target="https://vymery.bimplatforma.cz/version/321546_qNQU_VIexg1B2B35fZFf4g-6fVFbS1FT8rh8QexzdcrYFPIy-AUQrchE3tPfSsYvyAoSpbXUAzjQrWlIVQV8uA" TargetMode="External"/><Relationship Id="rId19" Type="http://schemas.openxmlformats.org/officeDocument/2006/relationships/hyperlink" Target="https://vymery.bimplatforma.cz/version/321546_d_cfb-4AMIzmMzLdxgDTHwe7nFry1AeqhT_dC-HaXQ8MTEbu9RUswDH7ReAijt-Kyfq3BQ8HRfkWgvoF5IZxaw" TargetMode="External"/><Relationship Id="rId4" Type="http://schemas.openxmlformats.org/officeDocument/2006/relationships/hyperlink" Target="https://vymery.bimplatforma.cz/version/321546_S8vMuf4NS1eEdJcAWPMSLgVVA6YkBdOwLIt6FcBM9x6URzYi9GjeZkNaqlyrbNuFEU80t27GNVwt4Bj2oq4fzw" TargetMode="External"/><Relationship Id="rId9" Type="http://schemas.openxmlformats.org/officeDocument/2006/relationships/hyperlink" Target="https://podminky.urs.cz/item/CS_URS_2026_02/460321111" TargetMode="External"/><Relationship Id="rId14" Type="http://schemas.openxmlformats.org/officeDocument/2006/relationships/hyperlink" Target="https://vymery.bimplatforma.cz/version/321546_VHGwzvwVcAxtvGPmhjHWe-9diHrrjlyUzMFQT-YhHsACZVUsOZcHed1CCLUQ7Y2GCOdd_Jxo4yM7eR2YOsU63w" TargetMode="External"/><Relationship Id="rId22" Type="http://schemas.openxmlformats.org/officeDocument/2006/relationships/hyperlink" Target="https://vymery.bimplatforma.cz/version/321546_55eo7PAY_6LBNDjvE1rmKU4cg6ory0tP7pUNw3dO5lxFqfkZ-w4itstCW71RC-wabfezWIuCDscth4T9m3bMDQ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s://vymery.bimplatforma.cz/version/321546_e1x6fLvtCngDsMTNgxFSDNwtOCpUD6g9RLEIrCblVbJNwvYDUBP3ydYOWe905JlUXzKDCaZ0IywYcUc7buG_Zw" TargetMode="External"/><Relationship Id="rId18" Type="http://schemas.openxmlformats.org/officeDocument/2006/relationships/hyperlink" Target="https://vymery.bimplatforma.cz/version/321546_9hxxe__YL7-mOiCXcoe-FSBgBi4MZtb6OjHQTbD-4WdF0hAwRJ3m2h2WwWN0HGiv2aU0Fxe6pX99N2cLYEYAtg" TargetMode="External"/><Relationship Id="rId26" Type="http://schemas.openxmlformats.org/officeDocument/2006/relationships/hyperlink" Target="https://podminky.urs.cz/item/CS_URS_2026_01/174251109" TargetMode="External"/><Relationship Id="rId39" Type="http://schemas.openxmlformats.org/officeDocument/2006/relationships/hyperlink" Target="https://vymery.bimplatforma.cz/version/321546_mlK25prLUTMoA8SV7VuZGJPb-zH6RxR8bPp-zC1kRGXwzEn8Xct-moFgTyhilrNBDT-3U32a_4BNvkixI0VhWQ" TargetMode="External"/><Relationship Id="rId21" Type="http://schemas.openxmlformats.org/officeDocument/2006/relationships/hyperlink" Target="https://podminky.urs.cz/item/CS_URS_2026_01/451573111" TargetMode="External"/><Relationship Id="rId34" Type="http://schemas.openxmlformats.org/officeDocument/2006/relationships/hyperlink" Target="https://podminky.urs.cz/item/CS_URS_2026_01/162251102" TargetMode="External"/><Relationship Id="rId7" Type="http://schemas.openxmlformats.org/officeDocument/2006/relationships/hyperlink" Target="https://podminky.urs.cz/item/CS_URS_2026_01/998011014" TargetMode="External"/><Relationship Id="rId12" Type="http://schemas.openxmlformats.org/officeDocument/2006/relationships/hyperlink" Target="https://podminky.urs.cz/item/CS_URS_2026_02/871310310" TargetMode="External"/><Relationship Id="rId17" Type="http://schemas.openxmlformats.org/officeDocument/2006/relationships/hyperlink" Target="https://podminky.urs.cz/item/CS_URS_2026_02/452368211" TargetMode="External"/><Relationship Id="rId25" Type="http://schemas.openxmlformats.org/officeDocument/2006/relationships/hyperlink" Target="https://vymery.bimplatforma.cz/version/321546_2FF_sb2tdc_GRgxMUZ89-FtUjr0L94c9byJQzDuOAeUSQqvgCURbGrRQAXknZPC7EvKaaDr9rxPJ4lPK205L-A" TargetMode="External"/><Relationship Id="rId33" Type="http://schemas.openxmlformats.org/officeDocument/2006/relationships/hyperlink" Target="https://vymery.bimplatforma.cz/version/321546_lom7jlq6KHyEVNJy735PALri_gwRZq3mXAMtA7khjYPh3GkI1AB5zVz-gG9WgrLQPGay7nVLrQcNApxvG42ulg" TargetMode="External"/><Relationship Id="rId38" Type="http://schemas.openxmlformats.org/officeDocument/2006/relationships/hyperlink" Target="https://podminky.urs.cz/item/CS_URS_2026_01/132251102" TargetMode="External"/><Relationship Id="rId2" Type="http://schemas.openxmlformats.org/officeDocument/2006/relationships/hyperlink" Target="https://podminky.urs.cz/item/CS_URS_2026_01/998722101" TargetMode="External"/><Relationship Id="rId16" Type="http://schemas.openxmlformats.org/officeDocument/2006/relationships/hyperlink" Target="https://vymery.bimplatforma.cz/version/321546_3QCqAMaWiOaMKZ_yvjdg3vnpen-8tg4CebFTDzdc6svHSQ57XQ7pxE09XQ_FPZ15XGP26BhrI0Jsd6a0-EorRA" TargetMode="External"/><Relationship Id="rId20" Type="http://schemas.openxmlformats.org/officeDocument/2006/relationships/hyperlink" Target="https://vymery.bimplatforma.cz/version/321546_gpLAXh_g53vI8valCzELsfYUObP8kjblmviZoWOeXUPJQG3_dZA1XRiujhAfvNjBCByd-3Y1G-LE_ETJC0xnFA" TargetMode="External"/><Relationship Id="rId29" Type="http://schemas.openxmlformats.org/officeDocument/2006/relationships/hyperlink" Target="https://vymery.bimplatforma.cz/version/321546_lom7jlq6KHyEVNJy735PALri_gwRZq3mXAMtA7khjYPh3GkI1AB5zVz-gG9WgrLQPGay7nVLrQcNApxvG42ulg" TargetMode="External"/><Relationship Id="rId1" Type="http://schemas.openxmlformats.org/officeDocument/2006/relationships/hyperlink" Target="https://podminky.urs.cz/item/CS_URS_2026_01/998722193" TargetMode="External"/><Relationship Id="rId6" Type="http://schemas.openxmlformats.org/officeDocument/2006/relationships/hyperlink" Target="https://vymery.bimplatforma.cz/version/321546_7rQgieUM7gwPYFGmTJBbofizm5FGnku4Kjzzc21l1z1QyGQdS63OnfpNc-T9FFbG0h8xeZNEeOcs4_RlGCoDxQ" TargetMode="External"/><Relationship Id="rId11" Type="http://schemas.openxmlformats.org/officeDocument/2006/relationships/hyperlink" Target="https://vymery.bimplatforma.cz/version/321546_e1x6fLvtCngDsMTNgxFSDNwtOCpUD6g9RLEIrCblVbJNwvYDUBP3ydYOWe905JlUXzKDCaZ0IywYcUc7buG_Zw" TargetMode="External"/><Relationship Id="rId24" Type="http://schemas.openxmlformats.org/officeDocument/2006/relationships/hyperlink" Target="https://podminky.urs.cz/item/CS_URS_2026_01/175151101" TargetMode="External"/><Relationship Id="rId32" Type="http://schemas.openxmlformats.org/officeDocument/2006/relationships/hyperlink" Target="https://podminky.urs.cz/item/CS_URS_2026_01/167151101" TargetMode="External"/><Relationship Id="rId37" Type="http://schemas.openxmlformats.org/officeDocument/2006/relationships/hyperlink" Target="https://vymery.bimplatforma.cz/version/321546_mlK25prLUTMoA8SV7VuZGJPb-zH6RxR8bPp-zC1kRGXwzEn8Xct-moFgTyhilrNBDT-3U32a_4BNvkixI0VhWQ" TargetMode="External"/><Relationship Id="rId5" Type="http://schemas.openxmlformats.org/officeDocument/2006/relationships/hyperlink" Target="https://podminky.urs.cz/item/CS_URS_2026_02/721290112" TargetMode="External"/><Relationship Id="rId15" Type="http://schemas.openxmlformats.org/officeDocument/2006/relationships/hyperlink" Target="https://podminky.urs.cz/item/CS_URS_2026_02/871214201" TargetMode="External"/><Relationship Id="rId23" Type="http://schemas.openxmlformats.org/officeDocument/2006/relationships/hyperlink" Target="https://podminky.urs.cz/item/CS_URS_2026_02/382413111.R1" TargetMode="External"/><Relationship Id="rId28" Type="http://schemas.openxmlformats.org/officeDocument/2006/relationships/hyperlink" Target="https://podminky.urs.cz/item/CS_URS_2026_01/174151101" TargetMode="External"/><Relationship Id="rId36" Type="http://schemas.openxmlformats.org/officeDocument/2006/relationships/hyperlink" Target="https://podminky.urs.cz/item/CS_URS_2026_01/161151103" TargetMode="External"/><Relationship Id="rId10" Type="http://schemas.openxmlformats.org/officeDocument/2006/relationships/hyperlink" Target="https://vymery.bimplatforma.cz/version/321546_HFIbv8on4Usz464LJZtPj2suf6vRbUgNU9J8tVKTkAu3V7HJgYaGUDsDnnuZ6kqjKTaYRlTb-IX7kSV11AtAbQ" TargetMode="External"/><Relationship Id="rId19" Type="http://schemas.openxmlformats.org/officeDocument/2006/relationships/hyperlink" Target="https://podminky.urs.cz/item/CS_URS_2026_02/452321151" TargetMode="External"/><Relationship Id="rId31" Type="http://schemas.openxmlformats.org/officeDocument/2006/relationships/hyperlink" Target="https://vymery.bimplatforma.cz/version/321546_mlK25prLUTMoA8SV7VuZGJPb-zH6RxR8bPp-zC1kRGXwzEn8Xct-moFgTyhilrNBDT-3U32a_4BNvkixI0VhWQ" TargetMode="External"/><Relationship Id="rId4" Type="http://schemas.openxmlformats.org/officeDocument/2006/relationships/hyperlink" Target="https://vymery.bimplatforma.cz/version/321546_cC-YfvqT2784es5tdOrXpWiZylvlsbQCvsKaCQxFhgZPk_qrPoC3xFjAi6DCJq1oGNPKzusrzhn17VcVugVwCA" TargetMode="External"/><Relationship Id="rId9" Type="http://schemas.openxmlformats.org/officeDocument/2006/relationships/hyperlink" Target="https://podminky.urs.cz/item/CS_URS_2026_01/899722111" TargetMode="External"/><Relationship Id="rId14" Type="http://schemas.openxmlformats.org/officeDocument/2006/relationships/hyperlink" Target="https://vymery.bimplatforma.cz/version/321546_uilRYXxu406sYAIpSQcrC1nSXpIBwq_I1WmZI1QqTrIadSWSahAWMxKpAVlf4lw1SqTbq2-peCYQzLyLB_B3Rw" TargetMode="External"/><Relationship Id="rId22" Type="http://schemas.openxmlformats.org/officeDocument/2006/relationships/hyperlink" Target="https://vymery.bimplatforma.cz/version/321546_Cn1wTNf2YwMQC6IrF2vGS4_i7Fx3W473o0f20_Ox4Atr_LYgzg2Iwefross06SCqHF9t1GJib-1IXKrlgXoK-w" TargetMode="External"/><Relationship Id="rId27" Type="http://schemas.openxmlformats.org/officeDocument/2006/relationships/hyperlink" Target="https://vymery.bimplatforma.cz/version/321546_lom7jlq6KHyEVNJy735PALri_gwRZq3mXAMtA7khjYPh3GkI1AB5zVz-gG9WgrLQPGay7nVLrQcNApxvG42ulg" TargetMode="External"/><Relationship Id="rId30" Type="http://schemas.openxmlformats.org/officeDocument/2006/relationships/hyperlink" Target="https://podminky.urs.cz/item/CS_URS_2026_01/171251201" TargetMode="External"/><Relationship Id="rId35" Type="http://schemas.openxmlformats.org/officeDocument/2006/relationships/hyperlink" Target="https://vymery.bimplatforma.cz/version/321546_7-_eVTPYmw_foY7l8TcaJmPD3N6AYa_qe4ev501sX-dUmSH93bYklyHayRlOGm3Qo0p6_nBXB9I_2rEOk6xIxw" TargetMode="External"/><Relationship Id="rId8" Type="http://schemas.openxmlformats.org/officeDocument/2006/relationships/hyperlink" Target="https://podminky.urs.cz/item/CS_URS_2026_01/998011001" TargetMode="External"/><Relationship Id="rId3" Type="http://schemas.openxmlformats.org/officeDocument/2006/relationships/hyperlink" Target="https://podminky.urs.cz/item/CS_URS_2026_02/722290249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6_01/894412411" TargetMode="External"/><Relationship Id="rId2" Type="http://schemas.openxmlformats.org/officeDocument/2006/relationships/hyperlink" Target="https://podminky.urs.cz/item/CS_URS_2026_01/998276101" TargetMode="External"/><Relationship Id="rId1" Type="http://schemas.openxmlformats.org/officeDocument/2006/relationships/hyperlink" Target="https://podminky.urs.cz/item/CS_URS_2026_01/998276124" TargetMode="External"/><Relationship Id="rId5" Type="http://schemas.openxmlformats.org/officeDocument/2006/relationships/hyperlink" Target="https://vymery.bimplatforma.cz/version/321546_YmgAlPbwWBYGQDlIJK7oxSA8lp_OQtBZnKidxPeeTGVfeI2xdGmtgOIKcHCKKmKPwF_Ndu9GykA3q98T2Dq9YQ" TargetMode="External"/><Relationship Id="rId4" Type="http://schemas.openxmlformats.org/officeDocument/2006/relationships/hyperlink" Target="https://podminky.urs.cz/item/CS_URS_2026_01/871370320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1/899102112" TargetMode="External"/><Relationship Id="rId18" Type="http://schemas.openxmlformats.org/officeDocument/2006/relationships/hyperlink" Target="https://vymery.bimplatforma.cz/version/321546_GhQDzBfaedDJk6I92RfR3Dg4vhMdbZBKpW_Et5hfv5hNuRj5_P_DW_bUjC6y13_3lSV5lWz6Sx9Ug-_gxkjlGg" TargetMode="External"/><Relationship Id="rId26" Type="http://schemas.openxmlformats.org/officeDocument/2006/relationships/hyperlink" Target="https://podminky.urs.cz/item/CS_URS_2026_01/174151101" TargetMode="External"/><Relationship Id="rId21" Type="http://schemas.openxmlformats.org/officeDocument/2006/relationships/hyperlink" Target="https://podminky.urs.cz/item/CS_URS_2026_01/175151101" TargetMode="External"/><Relationship Id="rId34" Type="http://schemas.openxmlformats.org/officeDocument/2006/relationships/hyperlink" Target="https://podminky.urs.cz/item/CS_URS_2026_01/161151103" TargetMode="External"/><Relationship Id="rId7" Type="http://schemas.openxmlformats.org/officeDocument/2006/relationships/hyperlink" Target="https://podminky.urs.cz/item/CS_URS_2026_01/722270103" TargetMode="External"/><Relationship Id="rId12" Type="http://schemas.openxmlformats.org/officeDocument/2006/relationships/hyperlink" Target="https://vymery.bimplatforma.cz/version/321546_JmaG8WF5cpfEOZ9LwQK9fArp85iO6wosFyW255KBaFO5E5d2mGvoq5C9sM5hWlFdy6d742bERyH9lydl_aBxIA" TargetMode="External"/><Relationship Id="rId17" Type="http://schemas.openxmlformats.org/officeDocument/2006/relationships/hyperlink" Target="https://podminky.urs.cz/item/CS_URS_2026_01/871161141" TargetMode="External"/><Relationship Id="rId25" Type="http://schemas.openxmlformats.org/officeDocument/2006/relationships/hyperlink" Target="https://vymery.bimplatforma.cz/version/321546_Bw5yvSRaihI4uEvQ8TuUL8U4_avIoDhuPQo9znBt26ZHAR98vCnuwezXbQl3VPsqSVgoevHqCNyKgZIvKr8hDQ" TargetMode="External"/><Relationship Id="rId33" Type="http://schemas.openxmlformats.org/officeDocument/2006/relationships/hyperlink" Target="https://vymery.bimplatforma.cz/version/321546_PZ8b3WKgiN7ltMjTfioMSww8AJb7_4b9UoHEt-u0kexjEvUp9ZnrCUlGfMnUKoTTgdnjauBJeArmdUbMg_8nRg" TargetMode="External"/><Relationship Id="rId2" Type="http://schemas.openxmlformats.org/officeDocument/2006/relationships/hyperlink" Target="https://podminky.urs.cz/item/CS_URS_2026_01/998722101" TargetMode="External"/><Relationship Id="rId16" Type="http://schemas.openxmlformats.org/officeDocument/2006/relationships/hyperlink" Target="https://vymery.bimplatforma.cz/version/321546_GhQDzBfaedDJk6I92RfR3Dg4vhMdbZBKpW_Et5hfv5hNuRj5_P_DW_bUjC6y13_3lSV5lWz6Sx9Ug-_gxkjlGg" TargetMode="External"/><Relationship Id="rId20" Type="http://schemas.openxmlformats.org/officeDocument/2006/relationships/hyperlink" Target="https://vymery.bimplatforma.cz/version/321546_9e_8GNYDe9S7gMwcKkfhrdCCMoj0B20olL1o_3qeyl-Pkw5fOvhUbkXMq2amQJ3XyX9etpiD3VJcDHj407bOJg" TargetMode="External"/><Relationship Id="rId29" Type="http://schemas.openxmlformats.org/officeDocument/2006/relationships/hyperlink" Target="https://vymery.bimplatforma.cz/version/321546_ijHdhkEN2Jqg9xXf4pogVRRNhhxyFwhYx345dDvE8ikvRNPvz-qc84_trW93P0sJSVJuKNwpJqieMKkKjeHUHg" TargetMode="External"/><Relationship Id="rId1" Type="http://schemas.openxmlformats.org/officeDocument/2006/relationships/hyperlink" Target="https://podminky.urs.cz/item/CS_URS_2026_01/998722193" TargetMode="External"/><Relationship Id="rId6" Type="http://schemas.openxmlformats.org/officeDocument/2006/relationships/hyperlink" Target="https://vymery.bimplatforma.cz/version/321546_NcsTOe-49T1waiQK_lVsJq7lAlNCmWaPr3x5gj8s3DuLpl4J5fDLdlLPVjHOzjRXNvrvL6W-5miqe2zwNmF_jQ" TargetMode="External"/><Relationship Id="rId11" Type="http://schemas.openxmlformats.org/officeDocument/2006/relationships/hyperlink" Target="https://podminky.urs.cz/item/CS_URS_2026_01/899722111" TargetMode="External"/><Relationship Id="rId24" Type="http://schemas.openxmlformats.org/officeDocument/2006/relationships/hyperlink" Target="https://vymery.bimplatforma.cz/version/321546_oBiGgtdeWHMVcu6fHXUXeZ3bJwkLfNvgMGcmoLPreZ2yMmye5CPqizhaVEQKPOT4VNmPQEsAUYAB5sidB_8Dwg" TargetMode="External"/><Relationship Id="rId32" Type="http://schemas.openxmlformats.org/officeDocument/2006/relationships/hyperlink" Target="https://podminky.urs.cz/item/CS_URS_2026_01/162251102" TargetMode="External"/><Relationship Id="rId37" Type="http://schemas.openxmlformats.org/officeDocument/2006/relationships/hyperlink" Target="https://vymery.bimplatforma.cz/version/321546_ijHdhkEN2Jqg9xXf4pogVRRNhhxyFwhYx345dDvE8ikvRNPvz-qc84_trW93P0sJSVJuKNwpJqieMKkKjeHUHg" TargetMode="External"/><Relationship Id="rId5" Type="http://schemas.openxmlformats.org/officeDocument/2006/relationships/hyperlink" Target="https://podminky.urs.cz/item/CS_URS_2026_01/722290234" TargetMode="External"/><Relationship Id="rId15" Type="http://schemas.openxmlformats.org/officeDocument/2006/relationships/hyperlink" Target="https://podminky.urs.cz/item/CS_URS_2026_01/877161218.R1" TargetMode="External"/><Relationship Id="rId23" Type="http://schemas.openxmlformats.org/officeDocument/2006/relationships/hyperlink" Target="https://podminky.urs.cz/item/CS_URS_2026_01/174251109" TargetMode="External"/><Relationship Id="rId28" Type="http://schemas.openxmlformats.org/officeDocument/2006/relationships/hyperlink" Target="https://podminky.urs.cz/item/CS_URS_2026_01/171251201" TargetMode="External"/><Relationship Id="rId36" Type="http://schemas.openxmlformats.org/officeDocument/2006/relationships/hyperlink" Target="https://podminky.urs.cz/item/CS_URS_2026_01/132251102" TargetMode="External"/><Relationship Id="rId10" Type="http://schemas.openxmlformats.org/officeDocument/2006/relationships/hyperlink" Target="https://podminky.urs.cz/item/CS_URS_2026_01/998011001" TargetMode="External"/><Relationship Id="rId19" Type="http://schemas.openxmlformats.org/officeDocument/2006/relationships/hyperlink" Target="https://podminky.urs.cz/item/CS_URS_2026_01/451573111" TargetMode="External"/><Relationship Id="rId31" Type="http://schemas.openxmlformats.org/officeDocument/2006/relationships/hyperlink" Target="https://vymery.bimplatforma.cz/version/321546_oBiGgtdeWHMVcu6fHXUXeZ3bJwkLfNvgMGcmoLPreZ2yMmye5CPqizhaVEQKPOT4VNmPQEsAUYAB5sidB_8Dwg" TargetMode="External"/><Relationship Id="rId4" Type="http://schemas.openxmlformats.org/officeDocument/2006/relationships/hyperlink" Target="https://vymery.bimplatforma.cz/version/321546_9dPvfADNAhpeBFKm4iGQ2u8zGUPQ2ZGANBB4Kfw-98NppVqqVJO085EopzL3TGS_50naGEhuRneVpKhD8nZXEw" TargetMode="External"/><Relationship Id="rId9" Type="http://schemas.openxmlformats.org/officeDocument/2006/relationships/hyperlink" Target="https://podminky.urs.cz/item/CS_URS_2026_01/998011014" TargetMode="External"/><Relationship Id="rId14" Type="http://schemas.openxmlformats.org/officeDocument/2006/relationships/hyperlink" Target="https://podminky.urs.cz/item/CS_URS_2026_01/893811152" TargetMode="External"/><Relationship Id="rId22" Type="http://schemas.openxmlformats.org/officeDocument/2006/relationships/hyperlink" Target="https://vymery.bimplatforma.cz/version/321546_JrVeMSQGJZOT2Yx5LadX7rsVvlZ7Z_nWO5GCBz1FdmJFGyFRocBUJjGjhIPUGBx7UM8J5I0n9Y7EQ-Y23aGxWA" TargetMode="External"/><Relationship Id="rId27" Type="http://schemas.openxmlformats.org/officeDocument/2006/relationships/hyperlink" Target="https://vymery.bimplatforma.cz/version/321546_1wb9sk3MVD-UDTA8SGkjEk1SGnl6zVWYQeRC4RYETQr9iFDu_Wd0eIxDIN__y4TlYke13HQkJqp50v05XXiFxA" TargetMode="External"/><Relationship Id="rId30" Type="http://schemas.openxmlformats.org/officeDocument/2006/relationships/hyperlink" Target="https://podminky.urs.cz/item/CS_URS_2026_01/167151101" TargetMode="External"/><Relationship Id="rId35" Type="http://schemas.openxmlformats.org/officeDocument/2006/relationships/hyperlink" Target="https://vymery.bimplatforma.cz/version/321546_ijHdhkEN2Jqg9xXf4pogVRRNhhxyFwhYx345dDvE8ikvRNPvz-qc84_trW93P0sJSVJuKNwpJqieMKkKjeHUHg" TargetMode="External"/><Relationship Id="rId8" Type="http://schemas.openxmlformats.org/officeDocument/2006/relationships/hyperlink" Target="https://podminky.urs.cz/item/CS_URS_2026_01/722262213" TargetMode="External"/><Relationship Id="rId3" Type="http://schemas.openxmlformats.org/officeDocument/2006/relationships/hyperlink" Target="https://podminky.urs.cz/item/CS_URS_2026_01/722290246" TargetMode="External"/></Relationships>
</file>

<file path=xl/worksheets/_rels/sheet15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1/460391123" TargetMode="External"/><Relationship Id="rId18" Type="http://schemas.openxmlformats.org/officeDocument/2006/relationships/hyperlink" Target="https://vymery.bimplatforma.cz/version/321546_OAo-rsOHb4gV0DWO5_v6v3QzBgGlcC3F4pD5ZB5214TEL2bZs-3TGbxCzTNgW4NuvHg4U63sr42p3XGYWeJ-Rw" TargetMode="External"/><Relationship Id="rId26" Type="http://schemas.openxmlformats.org/officeDocument/2006/relationships/hyperlink" Target="https://podminky.urs.cz/item/CS_URS_2026_01/460141112" TargetMode="External"/><Relationship Id="rId39" Type="http://schemas.openxmlformats.org/officeDocument/2006/relationships/hyperlink" Target="https://podminky.urs.cz/item/CS_URS_2026_01/210220001" TargetMode="External"/><Relationship Id="rId21" Type="http://schemas.openxmlformats.org/officeDocument/2006/relationships/hyperlink" Target="https://podminky.urs.cz/item/CS_URS_2026_01/460321111" TargetMode="External"/><Relationship Id="rId34" Type="http://schemas.openxmlformats.org/officeDocument/2006/relationships/hyperlink" Target="https://vymery.bimplatforma.cz/version/321546_HSHdCZwhV_lrP2omcJZTV9xskOYqJlHaAtEpA5Gsc1uEs7o8OjSMTx4ExSQs-KX9kEQ1u4yPsLLWOPwRk26sMg" TargetMode="External"/><Relationship Id="rId42" Type="http://schemas.openxmlformats.org/officeDocument/2006/relationships/hyperlink" Target="https://vymery.bimplatforma.cz/version/321546_AZ2J8lCW46cFCHwi5vCgIOfY2ttcNxkuKUy6q0sOM490oyssLjyCObZfkfQihP6kZ5pdK1l8ZscAT7HfixZ4NQ" TargetMode="External"/><Relationship Id="rId47" Type="http://schemas.openxmlformats.org/officeDocument/2006/relationships/hyperlink" Target="https://podminky.urs.cz/item/CS_URS_2026_02/741372131" TargetMode="External"/><Relationship Id="rId50" Type="http://schemas.openxmlformats.org/officeDocument/2006/relationships/hyperlink" Target="https://podminky.urs.cz/item/CS_URS_2026_02/741372127" TargetMode="External"/><Relationship Id="rId55" Type="http://schemas.openxmlformats.org/officeDocument/2006/relationships/hyperlink" Target="https://podminky.urs.cz/item/CS_URS_2026_02/741372101.R1" TargetMode="External"/><Relationship Id="rId7" Type="http://schemas.openxmlformats.org/officeDocument/2006/relationships/hyperlink" Target="https://vymery.bimplatforma.cz/version/321546_fsfrG5oSt1WzPaohlLfTpCRqavpnQHlL1tOQCXTY2mBZsAfVhk3ZcfRBWURfRrs6JF8mCaPgoxOZOp50NylPPA" TargetMode="External"/><Relationship Id="rId2" Type="http://schemas.openxmlformats.org/officeDocument/2006/relationships/hyperlink" Target="https://podminky.urs.cz/item/CS_URS_2026_01/460791213" TargetMode="External"/><Relationship Id="rId16" Type="http://schemas.openxmlformats.org/officeDocument/2006/relationships/hyperlink" Target="https://vymery.bimplatforma.cz/version/321546_z5QaWFxMgZFe6QImsF99hoBB9fihRqoxv4uTgmbD_5d9p3F2eeXyDjJaOnMxbrzbDBKrGjLfWzUDxLGKjKQs5A" TargetMode="External"/><Relationship Id="rId29" Type="http://schemas.openxmlformats.org/officeDocument/2006/relationships/hyperlink" Target="https://vymery.bimplatforma.cz/version/321546_djK4kMroAVz_mzWorDAY2dYMhKXZ4yszKj3piZ7iQPy4KLW4uL2NuLd9omRAEgJyzWQ7D1sccqc1um3_p2WrpQ" TargetMode="External"/><Relationship Id="rId11" Type="http://schemas.openxmlformats.org/officeDocument/2006/relationships/hyperlink" Target="https://podminky.urs.cz/item/CS_URS_2026_01/460411122" TargetMode="External"/><Relationship Id="rId24" Type="http://schemas.openxmlformats.org/officeDocument/2006/relationships/hyperlink" Target="https://vymery.bimplatforma.cz/version/321546_AqBtqcL6hoCnuNLtJY_Dp1mXIBsLxI5LmUZqgh90-RZpAp-zcRLL0064VYhFDAxw7co8pc8yQBREBC4OLTJKiA" TargetMode="External"/><Relationship Id="rId32" Type="http://schemas.openxmlformats.org/officeDocument/2006/relationships/hyperlink" Target="https://podminky.urs.cz/item/CS_URS_2026_01/460061121" TargetMode="External"/><Relationship Id="rId37" Type="http://schemas.openxmlformats.org/officeDocument/2006/relationships/hyperlink" Target="https://vymery.bimplatforma.cz/version/321546_f3G5MEeyUWVqkFrShpHcpfLn3pirAXxV7YyfwLHRFZCdbFXU_4DL-Wbt8PcUgu6SMRQlqyzJQnWgPsp1alL-6A" TargetMode="External"/><Relationship Id="rId40" Type="http://schemas.openxmlformats.org/officeDocument/2006/relationships/hyperlink" Target="https://vymery.bimplatforma.cz/version/321546_YB67b_RwWC4P5SZvLCqNG_9afUmSyEHhSa5B9aYV-drZLgHzoT3zdWP7XopVXLS-Nqt4sZegQfz80cO491um-A" TargetMode="External"/><Relationship Id="rId45" Type="http://schemas.openxmlformats.org/officeDocument/2006/relationships/hyperlink" Target="https://vymery.bimplatforma.cz/version/321546_gBWBwTAIM_eLYxJx-m666YLdQA-jaSFS75tUTrHwhDPNV-mWcaVjhRgac6IXc1HmYuxmMI9SN8NlekkX436F0A" TargetMode="External"/><Relationship Id="rId53" Type="http://schemas.openxmlformats.org/officeDocument/2006/relationships/hyperlink" Target="https://vymery.bimplatforma.cz/version/321546_Lmcg1BZod57woM0UFUp7wflIGtxqKn1HDmX9tTzZhPwnrJk4QUC8TeC6ro4Cn9H-thfi7SkhCaUA66MRCH6aoQ" TargetMode="External"/><Relationship Id="rId5" Type="http://schemas.openxmlformats.org/officeDocument/2006/relationships/hyperlink" Target="https://vymery.bimplatforma.cz/version/321546_yj1ifdZ7i9lorRTKh8hj5Q-t82V8odEpxKbMM633c4Ry_lZh0BnJB-9utM10c_1Nt-mIffjUuoN4oZP2tE80hw" TargetMode="External"/><Relationship Id="rId10" Type="http://schemas.openxmlformats.org/officeDocument/2006/relationships/hyperlink" Target="https://vymery.bimplatforma.cz/version/321546_uxNMENoWIZnTLOsyIaH2CAvIflx-n8N6q62k6Wsj7odmQFGp275AviKa28wcH_ZKoj5ImYt3_CVmoZP3XFRYgA" TargetMode="External"/><Relationship Id="rId19" Type="http://schemas.openxmlformats.org/officeDocument/2006/relationships/hyperlink" Target="https://podminky.urs.cz/item/CS_URS_2026_01/460341112" TargetMode="External"/><Relationship Id="rId31" Type="http://schemas.openxmlformats.org/officeDocument/2006/relationships/hyperlink" Target="https://vymery.bimplatforma.cz/version/321546_opnc1J9qPfikQuB7Yz_vsFJTJw6XwbQ_rTsyCdLsDKBzgIrw64xzutKChB4hiS8EDDnT1iQjQTqg2N__bhzywA" TargetMode="External"/><Relationship Id="rId44" Type="http://schemas.openxmlformats.org/officeDocument/2006/relationships/hyperlink" Target="https://podminky.urs.cz/item/CS_URS_2026_01/210203902" TargetMode="External"/><Relationship Id="rId52" Type="http://schemas.openxmlformats.org/officeDocument/2006/relationships/hyperlink" Target="https://podminky.urs.cz/item/CS_URS_2026_02/741372125" TargetMode="External"/><Relationship Id="rId4" Type="http://schemas.openxmlformats.org/officeDocument/2006/relationships/hyperlink" Target="https://podminky.urs.cz/item/CS_URS_2026_01/460671114" TargetMode="External"/><Relationship Id="rId9" Type="http://schemas.openxmlformats.org/officeDocument/2006/relationships/hyperlink" Target="https://podminky.urs.cz/item/CS_URS_2026_01/460451122" TargetMode="External"/><Relationship Id="rId14" Type="http://schemas.openxmlformats.org/officeDocument/2006/relationships/hyperlink" Target="https://vymery.bimplatforma.cz/version/321546_6H-Hkvb6lR0thiuomk0TZnRU2ygzOlJNlEMkYLUxzN8U_M_k8a3B56es3rVdEcbUfxsuheJXokqD_2RTZ0Lfsw" TargetMode="External"/><Relationship Id="rId22" Type="http://schemas.openxmlformats.org/officeDocument/2006/relationships/hyperlink" Target="https://vymery.bimplatforma.cz/version/321546_GflCSilhAh1z2yynpQX4E9b5CGA7zYfxlNngOdbnXEVWVVnvm1Hgl89s69d9z4QTkJhNpuu_x6csI9BF9rIApw" TargetMode="External"/><Relationship Id="rId27" Type="http://schemas.openxmlformats.org/officeDocument/2006/relationships/hyperlink" Target="https://vymery.bimplatforma.cz/version/321546_MXIgrHrGOMlJW-V-7wPS0B9_figxCw9wYNCUXUrpYozV4ZZU-fO9SKhqN0fsJhIaFB_taorsg2JMp0F-gwTtAA" TargetMode="External"/><Relationship Id="rId30" Type="http://schemas.openxmlformats.org/officeDocument/2006/relationships/hyperlink" Target="https://podminky.urs.cz/item/CS_URS_2026_01/460061122" TargetMode="External"/><Relationship Id="rId35" Type="http://schemas.openxmlformats.org/officeDocument/2006/relationships/hyperlink" Target="https://vymery.bimplatforma.cz/version/321546_2Dw7LJO8IQepbYWTSjVJjD-lii8qlKPj6kyKOWmHs6xofTKqmmozRVBuy9wpJFkxRxzrvm-H0s-wqobt3ITjtg" TargetMode="External"/><Relationship Id="rId43" Type="http://schemas.openxmlformats.org/officeDocument/2006/relationships/hyperlink" Target="https://vymery.bimplatforma.cz/version/321546_RTAd7R8uIdyIOGvepmQS7NQ1g74hJ71G0G6tZ1O5pOARKEfsss0EXbdCBj5OPqrXkc-uX-kHXkkBdVnYlB59Ug" TargetMode="External"/><Relationship Id="rId48" Type="http://schemas.openxmlformats.org/officeDocument/2006/relationships/hyperlink" Target="https://vymery.bimplatforma.cz/version/321546_cfhDmcXGAl2etG_0l_k-T5FHfmbV63SMIv4mgy5rwlAFGInazXXnuSpobsbKDxe5yfL-64tzLO6juRXviLwKHw" TargetMode="External"/><Relationship Id="rId56" Type="http://schemas.openxmlformats.org/officeDocument/2006/relationships/hyperlink" Target="https://vymery.bimplatforma.cz/version/321546_cmHPxhXLZlPbdqKdWPWsRLnbM6LP_g1AND3l7DDG5N2dkGh7LZsZDTqn9lXzxMwMJV9G6JVaqZRJoWGOv1FHFw" TargetMode="External"/><Relationship Id="rId8" Type="http://schemas.openxmlformats.org/officeDocument/2006/relationships/hyperlink" Target="https://vymery.bimplatforma.cz/version/321546_Xi9AIeZvz5sCfAnHMEXkeQ8jqpHzrCkNmaMIbGx2cyYZAl6l6O47Ea5TsYwy1zTkHaoxsZBNUjP09fSFCOQazA" TargetMode="External"/><Relationship Id="rId51" Type="http://schemas.openxmlformats.org/officeDocument/2006/relationships/hyperlink" Target="https://vymery.bimplatforma.cz/version/321546_TurhzHsmenKsFb4RAF4Sps8ITH1iYXbNS4kTbXRbIa4fwp5QaXeXD4HyTidTqZGhE5mzJgTk7whCzayPoUkdiA" TargetMode="External"/><Relationship Id="rId3" Type="http://schemas.openxmlformats.org/officeDocument/2006/relationships/hyperlink" Target="https://vymery.bimplatforma.cz/version/321546_KgF4UQ0-d6VH48K-O_yZOeVFN6uPaspkGABCjHkAywiDOQzD91b2-OA2bxZaZVEKazSM3Sk2Erpgrz7p-HzL2Q" TargetMode="External"/><Relationship Id="rId12" Type="http://schemas.openxmlformats.org/officeDocument/2006/relationships/hyperlink" Target="https://vymery.bimplatforma.cz/version/321546_LYKooJXUxNttzCcBADr8qzCW3FcpuhpCzEMDyO2zW-ToqBlr1AwyvH-ImjR5GwEvIe78_z8Y3Dy8IIPHAvigfw" TargetMode="External"/><Relationship Id="rId17" Type="http://schemas.openxmlformats.org/officeDocument/2006/relationships/hyperlink" Target="https://podminky.urs.cz/item/CS_URS_2026_01/460341113" TargetMode="External"/><Relationship Id="rId25" Type="http://schemas.openxmlformats.org/officeDocument/2006/relationships/hyperlink" Target="https://podminky.urs.cz/item/CS_URS_2026_01/460161142" TargetMode="External"/><Relationship Id="rId33" Type="http://schemas.openxmlformats.org/officeDocument/2006/relationships/hyperlink" Target="https://podminky.urs.cz/item/CS_URS_2026_01/460010002" TargetMode="External"/><Relationship Id="rId38" Type="http://schemas.openxmlformats.org/officeDocument/2006/relationships/hyperlink" Target="https://vymery.bimplatforma.cz/version/321546_LBHbO1hRpXUuYEq8RuHzoih1K_y9FyTCNx18PWyAfacG1kK3rIshQIlsqDRHNwgWOJ-Zs918wLZAe_Zw2MG4XA" TargetMode="External"/><Relationship Id="rId46" Type="http://schemas.openxmlformats.org/officeDocument/2006/relationships/hyperlink" Target="https://vymery.bimplatforma.cz/version/321546_cfhDmcXGAl2etG_0l_k-T5FHfmbV63SMIv4mgy5rwlAFGInazXXnuSpobsbKDxe5yfL-64tzLO6juRXviLwKHw" TargetMode="External"/><Relationship Id="rId20" Type="http://schemas.openxmlformats.org/officeDocument/2006/relationships/hyperlink" Target="https://vymery.bimplatforma.cz/version/321546_PNF5aXlOEVZ3LPsqnF4KEoYBfCTu-jyyXVy5ydG9_80GP8Vmkck0e1JC7tQ9sPew-VJAlxP58j1Qh2VPi4PXVw" TargetMode="External"/><Relationship Id="rId41" Type="http://schemas.openxmlformats.org/officeDocument/2006/relationships/hyperlink" Target="https://podminky.urs.cz/item/CS_URS_2026_01/210204002" TargetMode="External"/><Relationship Id="rId54" Type="http://schemas.openxmlformats.org/officeDocument/2006/relationships/hyperlink" Target="https://vymery.bimplatforma.cz/version/321546_cmHPxhXLZlPbdqKdWPWsRLnbM6LP_g1AND3l7DDG5N2dkGh7LZsZDTqn9lXzxMwMJV9G6JVaqZRJoWGOv1FHFw" TargetMode="External"/><Relationship Id="rId1" Type="http://schemas.openxmlformats.org/officeDocument/2006/relationships/hyperlink" Target="https://podminky.urs.cz/item/CS_URS_2026_01/469981111" TargetMode="External"/><Relationship Id="rId6" Type="http://schemas.openxmlformats.org/officeDocument/2006/relationships/hyperlink" Target="https://podminky.urs.cz/item/CS_URS_2026_01/460661111" TargetMode="External"/><Relationship Id="rId15" Type="http://schemas.openxmlformats.org/officeDocument/2006/relationships/hyperlink" Target="https://podminky.urs.cz/item/CS_URS_2026_01/460371121" TargetMode="External"/><Relationship Id="rId23" Type="http://schemas.openxmlformats.org/officeDocument/2006/relationships/hyperlink" Target="https://podminky.urs.cz/item/CS_URS_2026_01/460171142" TargetMode="External"/><Relationship Id="rId28" Type="http://schemas.openxmlformats.org/officeDocument/2006/relationships/hyperlink" Target="https://podminky.urs.cz/item/CS_URS_2026_01/460131113" TargetMode="External"/><Relationship Id="rId36" Type="http://schemas.openxmlformats.org/officeDocument/2006/relationships/hyperlink" Target="https://podminky.urs.cz/item/CS_URS_2026_01/210812035" TargetMode="External"/><Relationship Id="rId49" Type="http://schemas.openxmlformats.org/officeDocument/2006/relationships/hyperlink" Target="https://vymery.bimplatforma.cz/version/321546_TurhzHsmenKsFb4RAF4Sps8ITH1iYXbNS4kTbXRbIa4fwp5QaXeXD4HyTidTqZGhE5mzJgTk7whCzayPoUkdiA" TargetMode="External"/></Relationships>
</file>

<file path=xl/worksheets/_rels/sheet16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1/382122111" TargetMode="External"/><Relationship Id="rId18" Type="http://schemas.openxmlformats.org/officeDocument/2006/relationships/hyperlink" Target="https://vymery.bimplatforma.cz/version/321546_S0xsXY12qpZUaSiCd_dsW5BTOkmHaPp8AygKTLPK93TTvHnIyZB5Ghi99c4ahFLVzAA4WdOK2Eq3LEOxQgMqxQ" TargetMode="External"/><Relationship Id="rId26" Type="http://schemas.openxmlformats.org/officeDocument/2006/relationships/hyperlink" Target="https://vymery.bimplatforma.cz/version/321546_-o2K0jYLfcLbsurJ5L3752Dz0VobtQbX8q8Tr5hctWsa5ipyEnXCI61mkJxOkoc6bxKg1YsTrpb7oDWp_A0cYQ" TargetMode="External"/><Relationship Id="rId39" Type="http://schemas.openxmlformats.org/officeDocument/2006/relationships/hyperlink" Target="https://podminky.urs.cz/item/CS_URS_2026_01/122151407" TargetMode="External"/><Relationship Id="rId21" Type="http://schemas.openxmlformats.org/officeDocument/2006/relationships/hyperlink" Target="https://podminky.urs.cz/item/CS_URS_2026_01/171201221" TargetMode="External"/><Relationship Id="rId34" Type="http://schemas.openxmlformats.org/officeDocument/2006/relationships/hyperlink" Target="https://vymery.bimplatforma.cz/version/321546_jLRaPjKaJWVEfH5UpEVQuqzKMnxzb18Hi-51MYwEtUJ-5YZkxAa7CO86v0jvhU1t4qhCk8TtLg9trC22Jzd4AA" TargetMode="External"/><Relationship Id="rId42" Type="http://schemas.openxmlformats.org/officeDocument/2006/relationships/hyperlink" Target="https://vymery.bimplatforma.cz/version/321546_nS4CTi0QmhMapm8cvP9njS5Z7CSlQkcf1XPe7Tby-ECTj7sLStZh3nFNkSQi5KoiSNqkIZSV3Xrn1UwYMJfLYg" TargetMode="External"/><Relationship Id="rId47" Type="http://schemas.openxmlformats.org/officeDocument/2006/relationships/hyperlink" Target="https://podminky.urs.cz/item/CS_URS_2026_01/115101202" TargetMode="External"/><Relationship Id="rId50" Type="http://schemas.openxmlformats.org/officeDocument/2006/relationships/hyperlink" Target="https://podminky.urs.cz/item/CS_URS_2026_01/180501112" TargetMode="External"/><Relationship Id="rId7" Type="http://schemas.openxmlformats.org/officeDocument/2006/relationships/hyperlink" Target="https://podminky.urs.cz/item/CS_URS_2026_01/934953112" TargetMode="External"/><Relationship Id="rId2" Type="http://schemas.openxmlformats.org/officeDocument/2006/relationships/hyperlink" Target="https://podminky.urs.cz/item/CS_URS_2026_01/042903000" TargetMode="External"/><Relationship Id="rId16" Type="http://schemas.openxmlformats.org/officeDocument/2006/relationships/hyperlink" Target="https://vymery.bimplatforma.cz/version/321546_XT9Nfw39zrgRDE3W0WHrXdEikik7wX1UVsLlJy20B1pP2Y8sz6m6PuoYzCnLITncrMILLzPyWelXnFMR677lyQ" TargetMode="External"/><Relationship Id="rId29" Type="http://schemas.openxmlformats.org/officeDocument/2006/relationships/hyperlink" Target="https://podminky.urs.cz/item/CS_URS_2026_01/162751119" TargetMode="External"/><Relationship Id="rId11" Type="http://schemas.openxmlformats.org/officeDocument/2006/relationships/hyperlink" Target="https://podminky.urs.cz/item/CS_URS_2026_01/831372121" TargetMode="External"/><Relationship Id="rId24" Type="http://schemas.openxmlformats.org/officeDocument/2006/relationships/hyperlink" Target="https://vymery.bimplatforma.cz/version/321546_-7qMbM1JdPAo9JZ2ppI9JKh_sdUxuS83eFTYD3N7i2qC0SV8cKLNhgeLMrbn6FflvERFLYsrfvWe3QS2ifHduw" TargetMode="External"/><Relationship Id="rId32" Type="http://schemas.openxmlformats.org/officeDocument/2006/relationships/hyperlink" Target="https://vymery.bimplatforma.cz/version/321546_kdwlFzHcCfWFq40wQOlZe3MY863stMbu2yNcuip5hbbhaTBZqxmD_OXOTcMK61Xnv_tQQSx01MmMnb-kry7jdw" TargetMode="External"/><Relationship Id="rId37" Type="http://schemas.openxmlformats.org/officeDocument/2006/relationships/hyperlink" Target="https://podminky.urs.cz/item/CS_URS_2026_01/121103111" TargetMode="External"/><Relationship Id="rId40" Type="http://schemas.openxmlformats.org/officeDocument/2006/relationships/hyperlink" Target="https://vymery.bimplatforma.cz/version/321546_krFF7vnJjHaVh5jBQskovSCJ1vUIZfmQZ9oQxSmR9y1eDQYYtGX92IRqRyqVfBZHCiys8Qx61zeaT2sYbHF7nA" TargetMode="External"/><Relationship Id="rId45" Type="http://schemas.openxmlformats.org/officeDocument/2006/relationships/hyperlink" Target="https://podminky.urs.cz/item/CS_URS_2026_01/115001103" TargetMode="External"/><Relationship Id="rId5" Type="http://schemas.openxmlformats.org/officeDocument/2006/relationships/hyperlink" Target="https://podminky.urs.cz/item/CS_URS_2026_01/934956123" TargetMode="External"/><Relationship Id="rId15" Type="http://schemas.openxmlformats.org/officeDocument/2006/relationships/hyperlink" Target="https://vymery.bimplatforma.cz/version/321546_QSXWEU5GZz6wn_hyE8daXxH8IC1axX9tBQF3pazohc9_yIpr6xeZNbktHjzqgHjNUtoQ8vbzT6NGSXQkcbUd1g" TargetMode="External"/><Relationship Id="rId23" Type="http://schemas.openxmlformats.org/officeDocument/2006/relationships/hyperlink" Target="https://podminky.urs.cz/item/CS_URS_2026_01/171201231" TargetMode="External"/><Relationship Id="rId28" Type="http://schemas.openxmlformats.org/officeDocument/2006/relationships/hyperlink" Target="https://vymery.bimplatforma.cz/version/321546_f6FETesUTE0PqNjS9jWgYf5C0fjj0kRYni5CDGTVPjgXz5Dnb75c3WeVO4vSvgYvE6H6VfXPwWD4fzA244TYJQ" TargetMode="External"/><Relationship Id="rId36" Type="http://schemas.openxmlformats.org/officeDocument/2006/relationships/hyperlink" Target="https://vymery.bimplatforma.cz/version/321546_a2s0NLVl616uAyGl7Iqki-KTrCKTs1OVCg86tKdy3O9Jlq2RriQvVmOqwmIU7rkusjD2-59_XQdIpJZocf6_AQ" TargetMode="External"/><Relationship Id="rId49" Type="http://schemas.openxmlformats.org/officeDocument/2006/relationships/hyperlink" Target="https://vymery.bimplatforma.cz/version/321546_7wTHeq8Qs3pZ_GR6f0dMLgcW4sMbZOuBp9rzF377KCQx8DzJyX0CgWjZsmsmvZ5nXuqMEUL99_p1MjDRik_3Mw" TargetMode="External"/><Relationship Id="rId10" Type="http://schemas.openxmlformats.org/officeDocument/2006/relationships/hyperlink" Target="https://vymery.bimplatforma.cz/version/321546_bHTB3YL4dIXOEPmB7pWs7llmEG0NpbiHK5nRTY3ErAOXpD0ciujhGb_gaM67Todmq_pNP5kZQRP1qBYCpact5w" TargetMode="External"/><Relationship Id="rId19" Type="http://schemas.openxmlformats.org/officeDocument/2006/relationships/hyperlink" Target="https://podminky.urs.cz/item/CS_URS_2026_01/171151103" TargetMode="External"/><Relationship Id="rId31" Type="http://schemas.openxmlformats.org/officeDocument/2006/relationships/hyperlink" Target="https://podminky.urs.cz/item/CS_URS_2026_01/162751117" TargetMode="External"/><Relationship Id="rId44" Type="http://schemas.openxmlformats.org/officeDocument/2006/relationships/hyperlink" Target="https://vymery.bimplatforma.cz/version/321546_rQ7ZE1gpdCfmX_pKwqg9-e0BnHtpo1HgpVR7BDWwVhKGE89fcjJ3LLsr13arEWBGyZozBEotLa2BXFN7-JXs5Q" TargetMode="External"/><Relationship Id="rId4" Type="http://schemas.openxmlformats.org/officeDocument/2006/relationships/hyperlink" Target="https://podminky.urs.cz/item/CS_URS_2026_01/998231311" TargetMode="External"/><Relationship Id="rId9" Type="http://schemas.openxmlformats.org/officeDocument/2006/relationships/hyperlink" Target="https://podminky.urs.cz/item/CS_URS_2026_01/891371222" TargetMode="External"/><Relationship Id="rId14" Type="http://schemas.openxmlformats.org/officeDocument/2006/relationships/hyperlink" Target="https://podminky.urs.cz/item/CS_URS_2026_01/213141112" TargetMode="External"/><Relationship Id="rId22" Type="http://schemas.openxmlformats.org/officeDocument/2006/relationships/hyperlink" Target="https://vymery.bimplatforma.cz/version/321546_gWo2LlR0z9IYWtNUhdZEvs_fnVE6xJQ6nH5cM69s_004x7CHmyr0NZjsTqks_jiv-jwv5wl4XfSCsDtymFLEyw" TargetMode="External"/><Relationship Id="rId27" Type="http://schemas.openxmlformats.org/officeDocument/2006/relationships/hyperlink" Target="https://podminky.urs.cz/item/CS_URS_2026_01/171151101" TargetMode="External"/><Relationship Id="rId30" Type="http://schemas.openxmlformats.org/officeDocument/2006/relationships/hyperlink" Target="https://vymery.bimplatforma.cz/version/321546_WSHPHQFbDGD14u7w3h5TUY1zX0gsGNPvDKWm5syKR0RQrMsoh3iuhEj_jjQCWgXa2q6JajDtK0a_MUdfy2nm8Q" TargetMode="External"/><Relationship Id="rId35" Type="http://schemas.openxmlformats.org/officeDocument/2006/relationships/hyperlink" Target="https://podminky.urs.cz/item/CS_URS_2026_01/162351104" TargetMode="External"/><Relationship Id="rId43" Type="http://schemas.openxmlformats.org/officeDocument/2006/relationships/hyperlink" Target="https://podminky.urs.cz/item/CS_URS_2026_01/122151107" TargetMode="External"/><Relationship Id="rId48" Type="http://schemas.openxmlformats.org/officeDocument/2006/relationships/hyperlink" Target="https://vymery.bimplatforma.cz/version/321546_N-DnAttp4EXhKdK3vgVI2Hjn0r-tdaJaJhu7L_KTzZs5b2rfMPbtER1eLmau0JzaZsh6m-P9NEDPsXy1hdDaSQ" TargetMode="External"/><Relationship Id="rId8" Type="http://schemas.openxmlformats.org/officeDocument/2006/relationships/hyperlink" Target="https://podminky.urs.cz/item/CS_URS_2026_01/894412411" TargetMode="External"/><Relationship Id="rId51" Type="http://schemas.openxmlformats.org/officeDocument/2006/relationships/hyperlink" Target="https://vymery.bimplatforma.cz/version/321546_mOZz99NB9kko6U5ImR-BkxriJ8b0AgQg2eN-kR9ispjeW8jhQcGkKirPK2ob-Hdpk1lXeBk0Y-jfN7YEHdEh_A" TargetMode="External"/><Relationship Id="rId3" Type="http://schemas.openxmlformats.org/officeDocument/2006/relationships/hyperlink" Target="https://podminky.urs.cz/item/CS_URS_2026_01/011103000" TargetMode="External"/><Relationship Id="rId12" Type="http://schemas.openxmlformats.org/officeDocument/2006/relationships/hyperlink" Target="https://vymery.bimplatforma.cz/version/321546_sxd7CW40-LUC__drqoiGNqUz1QtTtk21u-uxODkCmr9MhKJnEKWa_fND8RmJSkDMgihA6JOYL_qezNnTiaSNQA" TargetMode="External"/><Relationship Id="rId17" Type="http://schemas.openxmlformats.org/officeDocument/2006/relationships/hyperlink" Target="https://podminky.urs.cz/item/CS_URS_2026_01/172152101" TargetMode="External"/><Relationship Id="rId25" Type="http://schemas.openxmlformats.org/officeDocument/2006/relationships/hyperlink" Target="https://podminky.urs.cz/item/CS_URS_2026_01/171251101" TargetMode="External"/><Relationship Id="rId33" Type="http://schemas.openxmlformats.org/officeDocument/2006/relationships/hyperlink" Target="https://podminky.urs.cz/item/CS_URS_2026_01/162351104" TargetMode="External"/><Relationship Id="rId38" Type="http://schemas.openxmlformats.org/officeDocument/2006/relationships/hyperlink" Target="https://vymery.bimplatforma.cz/version/321546_Hwt8diYA-64y9xOD5AChg1_5lPBLKlD1MxAct7eKRyqNHXXlBYHuhEj4xAzo8LFfphF95bj0qpVkvqrbPOI4Cw" TargetMode="External"/><Relationship Id="rId46" Type="http://schemas.openxmlformats.org/officeDocument/2006/relationships/hyperlink" Target="https://vymery.bimplatforma.cz/version/321546_gBIvR2t6mU8h-x0X6zN5QWgR0x5GIGU7dEws8CbT_qe29GD-OsZG4WcODL5Z8jNdMUGlvTBAb-ZGMs9-NLR5_A" TargetMode="External"/><Relationship Id="rId20" Type="http://schemas.openxmlformats.org/officeDocument/2006/relationships/hyperlink" Target="https://vymery.bimplatforma.cz/version/321546_tTHjt0H4Plw-1nKjJMrHM0oVRdltI-lb8OmfEqeSmvEqnyih56sb1AOHQ1bRUwaa-J-Ve3BFEe4mvz_9-zYyig" TargetMode="External"/><Relationship Id="rId41" Type="http://schemas.openxmlformats.org/officeDocument/2006/relationships/hyperlink" Target="https://podminky.urs.cz/item/CS_URS_2026_01/127751102" TargetMode="External"/><Relationship Id="rId1" Type="http://schemas.openxmlformats.org/officeDocument/2006/relationships/hyperlink" Target="https://podminky.urs.cz/item/CS_URS_2026_01/043203000" TargetMode="External"/><Relationship Id="rId6" Type="http://schemas.openxmlformats.org/officeDocument/2006/relationships/hyperlink" Target="https://vymery.bimplatforma.cz/version/321546_YRok9gAaIyN3QczzgWs5MP_zLlkGXJWaTp2CKj4RU_Iobhgz1WZaHZGQ059RdPcZLZedPPuMCgd5MZhXc-T8Dg" TargetMode="External"/></Relationships>
</file>

<file path=xl/worksheets/_rels/sheet17.xml.rels><?xml version="1.0" encoding="UTF-8" standalone="yes"?>
<Relationships xmlns="http://schemas.openxmlformats.org/package/2006/relationships"><Relationship Id="rId117" Type="http://schemas.openxmlformats.org/officeDocument/2006/relationships/hyperlink" Target="https://vymery.bimplatforma.cz/version/321546_3Nh5E233leecm0wyoPrPPkFF7pn7AenIYfAivQ9Gm4qkAKzj2gTHAlhDGcYvvIvjqXy7Bc3-MsWiImIfOVWeug" TargetMode="External"/><Relationship Id="rId21" Type="http://schemas.openxmlformats.org/officeDocument/2006/relationships/hyperlink" Target="https://vymery.bimplatforma.cz/version/321546_qh2oKLnoGYStQeoYRTV7rBXElH_CXPStVbhjuQoWJgwa-_-CfOoBQl1SheN-BDYnBJT4aWz6RWdr78_gqPXrzg" TargetMode="External"/><Relationship Id="rId42" Type="http://schemas.openxmlformats.org/officeDocument/2006/relationships/hyperlink" Target="https://vymery.bimplatforma.cz/version/321546_j9TCwhzF7cJrGknYf5bEDF-jrbktu3efnwdD_WABffDxUfLnOpUwAyB1kAqm4DWnB7skC3-_TFx59Cpw1Q4Cyw" TargetMode="External"/><Relationship Id="rId63" Type="http://schemas.openxmlformats.org/officeDocument/2006/relationships/hyperlink" Target="https://podminky.urs.cz/item/CS_URS_2026_01/771474113" TargetMode="External"/><Relationship Id="rId84" Type="http://schemas.openxmlformats.org/officeDocument/2006/relationships/hyperlink" Target="https://vymery.bimplatforma.cz/version/321546_FteppTzj-EdLXM0HRphITcgkusu9kKm_CYv2PSV1ARaFeEUQBFmLCmXjrVTtLVSVh3qACdBhsD-UquC-eA-4Gg" TargetMode="External"/><Relationship Id="rId138" Type="http://schemas.openxmlformats.org/officeDocument/2006/relationships/hyperlink" Target="https://vymery.bimplatforma.cz/version/321546_kohN4oVyjMkAYugL3sc3fSfQl99adDyVvMz1ieb9jlaSsjh0ldZXziuoRZF9zX6oB-XrHSoI9UYCKJUrqwlgVQ" TargetMode="External"/><Relationship Id="rId159" Type="http://schemas.openxmlformats.org/officeDocument/2006/relationships/hyperlink" Target="https://podminky.urs.cz/item/CS_URS_2026_01/622521012" TargetMode="External"/><Relationship Id="rId170" Type="http://schemas.openxmlformats.org/officeDocument/2006/relationships/hyperlink" Target="https://vymery.bimplatforma.cz/version/321546_AnbiRmwm4YYOpQTMohfQI8BV3sTk6TVMc2ZOggqkJ0uBu25A2PKH-u9kHHrqLijnPMt9LBsFQNm2hACeAbxwPQ" TargetMode="External"/><Relationship Id="rId191" Type="http://schemas.openxmlformats.org/officeDocument/2006/relationships/hyperlink" Target="https://podminky.urs.cz/item/CS_URS_2026_01/345351006" TargetMode="External"/><Relationship Id="rId205" Type="http://schemas.openxmlformats.org/officeDocument/2006/relationships/hyperlink" Target="https://podminky.urs.cz/item/CS_URS_2026_01/273362021" TargetMode="External"/><Relationship Id="rId107" Type="http://schemas.openxmlformats.org/officeDocument/2006/relationships/hyperlink" Target="https://vymery.bimplatforma.cz/version/321546_-DPGcCLt0KsIUDaP4SitM0MW1BBHt45AKb6LkEy8Oc_OO2z6ez5bjUkXvOVLWy9fGuQIk_s6dPjGrzH4YUTKjQ" TargetMode="External"/><Relationship Id="rId11" Type="http://schemas.openxmlformats.org/officeDocument/2006/relationships/hyperlink" Target="https://podminky.urs.cz/item/CS_URS_2026_01/783933161" TargetMode="External"/><Relationship Id="rId32" Type="http://schemas.openxmlformats.org/officeDocument/2006/relationships/hyperlink" Target="https://podminky.urs.cz/item/CS_URS_2026_01/998781193" TargetMode="External"/><Relationship Id="rId53" Type="http://schemas.openxmlformats.org/officeDocument/2006/relationships/hyperlink" Target="https://podminky.urs.cz/item/CS_URS_2026_01/771591117" TargetMode="External"/><Relationship Id="rId74" Type="http://schemas.openxmlformats.org/officeDocument/2006/relationships/hyperlink" Target="https://podminky.urs.cz/item/CS_URS_2026_01/998766193" TargetMode="External"/><Relationship Id="rId128" Type="http://schemas.openxmlformats.org/officeDocument/2006/relationships/hyperlink" Target="https://podminky.urs.cz/item/CS_URS_2026_01/712771613" TargetMode="External"/><Relationship Id="rId149" Type="http://schemas.openxmlformats.org/officeDocument/2006/relationships/hyperlink" Target="https://podminky.urs.cz/item/CS_URS_2026_01/712311101" TargetMode="External"/><Relationship Id="rId5" Type="http://schemas.openxmlformats.org/officeDocument/2006/relationships/hyperlink" Target="https://podminky.urs.cz/item/CS_URS_2026_01/784111001" TargetMode="External"/><Relationship Id="rId95" Type="http://schemas.openxmlformats.org/officeDocument/2006/relationships/hyperlink" Target="https://podminky.urs.cz/item/CS_URS_2026_01/998763100" TargetMode="External"/><Relationship Id="rId160" Type="http://schemas.openxmlformats.org/officeDocument/2006/relationships/hyperlink" Target="https://vymery.bimplatforma.cz/version/321546_EdtrMBiQlTk_wYTw-VhZXhFlqld6A72qg8jqZ5xTb3voZBcVkfcI5nc7q6w325mwwBAS-i31uHYb2_kzRKM1KA" TargetMode="External"/><Relationship Id="rId181" Type="http://schemas.openxmlformats.org/officeDocument/2006/relationships/hyperlink" Target="https://podminky.urs.cz/item/CS_URS_2026_01/411351022" TargetMode="External"/><Relationship Id="rId216" Type="http://schemas.openxmlformats.org/officeDocument/2006/relationships/hyperlink" Target="https://vymery.bimplatforma.cz/version/321546_dyP7AxiJUSvoDeJZXUazZt3bYPVX5-oiFFH1jEiE-JYlFnl6dhrGcJujtDzZ8C_p4MeCsjZiW4_WLn0kAOYo2Q" TargetMode="External"/><Relationship Id="rId22" Type="http://schemas.openxmlformats.org/officeDocument/2006/relationships/hyperlink" Target="https://podminky.urs.cz/item/CS_URS_2026_01/783301311" TargetMode="External"/><Relationship Id="rId43" Type="http://schemas.openxmlformats.org/officeDocument/2006/relationships/hyperlink" Target="https://vymery.bimplatforma.cz/version/321546_cIA2KPkB5yuaD0DPkiqI6g6p_NWv_1Xkww3IkTSR6P6Vc84VRg-by9vVFfqUgV_5_-zFtFrg_PybEFFnMGzqJQ" TargetMode="External"/><Relationship Id="rId64" Type="http://schemas.openxmlformats.org/officeDocument/2006/relationships/hyperlink" Target="https://vymery.bimplatforma.cz/version/321546_8a8j0xq3BTG5n2Nv9CYSyGwqx3OUz8t6T8YKvOoy-39VFsIL9_kKk2OB8sskuv5ooQW1OoVKCxu9ltUihlTrgA" TargetMode="External"/><Relationship Id="rId118" Type="http://schemas.openxmlformats.org/officeDocument/2006/relationships/hyperlink" Target="https://podminky.urs.cz/item/CS_URS_2026_01/762512261" TargetMode="External"/><Relationship Id="rId139" Type="http://schemas.openxmlformats.org/officeDocument/2006/relationships/hyperlink" Target="https://vymery.bimplatforma.cz/version/321546_NnGQhbPRHZvaVY9zrhXdK7WySGa2R7f6C36PUtKXQCQ8a7bUyfk3GoWXHBjvTz1F8y-_-2XHm-SqDNZLdzStLQ" TargetMode="External"/><Relationship Id="rId85" Type="http://schemas.openxmlformats.org/officeDocument/2006/relationships/hyperlink" Target="https://podminky.urs.cz/item/CS_URS_2026_01/766417413" TargetMode="External"/><Relationship Id="rId150" Type="http://schemas.openxmlformats.org/officeDocument/2006/relationships/hyperlink" Target="https://vymery.bimplatforma.cz/version/321546_7GMJNvFSBDsyVF1WkuZMRhNGkwGWZQQhq9Vt4Qovpw9uJ4ugeyegpbQQdPc4uOmC-V072JgIwMppCasIVCkEwQ" TargetMode="External"/><Relationship Id="rId171" Type="http://schemas.openxmlformats.org/officeDocument/2006/relationships/hyperlink" Target="https://podminky.urs.cz/item/CS_URS_2026_01/612142001" TargetMode="External"/><Relationship Id="rId192" Type="http://schemas.openxmlformats.org/officeDocument/2006/relationships/hyperlink" Target="https://vymery.bimplatforma.cz/version/321546_5iyyk1_eTtQDOmKKnOqaayAbkk-ITJ3G-211u_Nys9JUn0m_Ow0tQHG8nwRbxEykdKGmTZO8XxNaLMwRWRkETw" TargetMode="External"/><Relationship Id="rId206" Type="http://schemas.openxmlformats.org/officeDocument/2006/relationships/hyperlink" Target="https://vymery.bimplatforma.cz/version/321546_sRf7HXFXHFIDAYlkDDmS0YVfHBS9CpfN3L7l0bd8r5ta1Tn43UvsBH2gdMnhEWXmk5EenDG_Lk-aXIkZOAv6kg" TargetMode="External"/><Relationship Id="rId12" Type="http://schemas.openxmlformats.org/officeDocument/2006/relationships/hyperlink" Target="https://vymery.bimplatforma.cz/version/321546_B_KAFiSMc54XWCIynq0sJl2Ajf_zGHoBdD5clSb3oPicMhAlGcXeil9tjbP9HkdEmBk7funuHNvSaw4NW2I1ag" TargetMode="External"/><Relationship Id="rId33" Type="http://schemas.openxmlformats.org/officeDocument/2006/relationships/hyperlink" Target="https://podminky.urs.cz/item/CS_URS_2026_01/998781101" TargetMode="External"/><Relationship Id="rId108" Type="http://schemas.openxmlformats.org/officeDocument/2006/relationships/hyperlink" Target="https://podminky.urs.cz/item/CS_URS_2026_01/763181311" TargetMode="External"/><Relationship Id="rId129" Type="http://schemas.openxmlformats.org/officeDocument/2006/relationships/hyperlink" Target="https://vymery.bimplatforma.cz/version/321546_5t6I-ZA6uTkaEXTOmaqKNi6ypRX29dOx2BN3euMhcVM2aVCRBD9-JqVoQIQut4DdatOTOQ_SSOJK8ePI79B-5Q" TargetMode="External"/><Relationship Id="rId54" Type="http://schemas.openxmlformats.org/officeDocument/2006/relationships/hyperlink" Target="https://vymery.bimplatforma.cz/version/321546_Z3iNIJHZcD47MBQG6mOkHqE3VsczkMTsL2Kf9G_UOaKEfIWSZtdfINVi9NcCNQbsVmOkGY938BT_yxAw85YS9w" TargetMode="External"/><Relationship Id="rId75" Type="http://schemas.openxmlformats.org/officeDocument/2006/relationships/hyperlink" Target="https://podminky.urs.cz/item/CS_URS_2026_01/998766101" TargetMode="External"/><Relationship Id="rId96" Type="http://schemas.openxmlformats.org/officeDocument/2006/relationships/hyperlink" Target="https://vymery.bimplatforma.cz/version/321546_Zn2wHtIFnJ7VnGwlitv5B4QimoxPbizSFAZsVhAoUelR0cO5d96EIiB-vCvfIW3OfHd1EPLDva-YnzNgqVkDfw" TargetMode="External"/><Relationship Id="rId140" Type="http://schemas.openxmlformats.org/officeDocument/2006/relationships/hyperlink" Target="https://podminky.urs.cz/item/CS_URS_2026_01/712391172" TargetMode="External"/><Relationship Id="rId161" Type="http://schemas.openxmlformats.org/officeDocument/2006/relationships/hyperlink" Target="https://podminky.urs.cz/item/CS_URS_2026_01/622151011" TargetMode="External"/><Relationship Id="rId182" Type="http://schemas.openxmlformats.org/officeDocument/2006/relationships/hyperlink" Target="https://vymery.bimplatforma.cz/version/321546_ZUxcRnx0Ky5D8bZMyyorbj-v7lmaJI2JxGRgkyiOUS5cdPk0cLxPNIR4WuaW3LakGhhrgb5d5H9HRGY6Ba5dLA" TargetMode="External"/><Relationship Id="rId217" Type="http://schemas.openxmlformats.org/officeDocument/2006/relationships/hyperlink" Target="https://podminky.urs.cz/item/CS_URS_2026_01/162251102" TargetMode="External"/><Relationship Id="rId6" Type="http://schemas.openxmlformats.org/officeDocument/2006/relationships/hyperlink" Target="https://vymery.bimplatforma.cz/version/321546_MnWZI0W5EVRS0fkKa0FLUYTgn5JMCYOBW_d9nTOujrzkr86j6KCZysyXXiUmOVKeeLwSbznKX7yly4TBb2wNBA" TargetMode="External"/><Relationship Id="rId23" Type="http://schemas.openxmlformats.org/officeDocument/2006/relationships/hyperlink" Target="https://vymery.bimplatforma.cz/version/321546_qh2oKLnoGYStQeoYRTV7rBXElH_CXPStVbhjuQoWJgwa-_-CfOoBQl1SheN-BDYnBJT4aWz6RWdr78_gqPXrzg" TargetMode="External"/><Relationship Id="rId119" Type="http://schemas.openxmlformats.org/officeDocument/2006/relationships/hyperlink" Target="https://vymery.bimplatforma.cz/version/321546_f-ds79OMfWslqEDGVtm4KF4k4ajC3L4ilFaM8_cxPd_Ra0N6gLh5FwggSVHFksVX6-TZdsGiNXXj_5gfTlVfxw" TargetMode="External"/><Relationship Id="rId44" Type="http://schemas.openxmlformats.org/officeDocument/2006/relationships/hyperlink" Target="https://podminky.urs.cz/item/CS_URS_2026_01/781111011" TargetMode="External"/><Relationship Id="rId65" Type="http://schemas.openxmlformats.org/officeDocument/2006/relationships/hyperlink" Target="https://podminky.urs.cz/item/CS_URS_2026_01/771121011" TargetMode="External"/><Relationship Id="rId86" Type="http://schemas.openxmlformats.org/officeDocument/2006/relationships/hyperlink" Target="https://vymery.bimplatforma.cz/version/321546_Z7eSOGi1AU-YiuweqMEN9bbvd6gcE95902o-b-QNji0V7GpzBs5LBVWGhzRMVCvgr5KUMrUyvEb-1tFuFVJA5w" TargetMode="External"/><Relationship Id="rId130" Type="http://schemas.openxmlformats.org/officeDocument/2006/relationships/hyperlink" Target="https://vymery.bimplatforma.cz/version/321546_VYD31-hjJY-YPp_8kPVGghD1ole0wXgcernz9O_PR0nA1rjy59d3H0goRG6be1HVX9qZWnec7mVD4h36_HkcLA" TargetMode="External"/><Relationship Id="rId151" Type="http://schemas.openxmlformats.org/officeDocument/2006/relationships/hyperlink" Target="https://podminky.urs.cz/item/CS_URS_2026_01/998011014" TargetMode="External"/><Relationship Id="rId172" Type="http://schemas.openxmlformats.org/officeDocument/2006/relationships/hyperlink" Target="https://vymery.bimplatforma.cz/version/321546_AnbiRmwm4YYOpQTMohfQI8BV3sTk6TVMc2ZOggqkJ0uBu25A2PKH-u9kHHrqLijnPMt9LBsFQNm2hACeAbxwPQ" TargetMode="External"/><Relationship Id="rId193" Type="http://schemas.openxmlformats.org/officeDocument/2006/relationships/hyperlink" Target="https://podminky.urs.cz/item/CS_URS_2026_01/345351005" TargetMode="External"/><Relationship Id="rId207" Type="http://schemas.openxmlformats.org/officeDocument/2006/relationships/hyperlink" Target="https://podminky.urs.cz/item/CS_URS_2026_01/273351122" TargetMode="External"/><Relationship Id="rId13" Type="http://schemas.openxmlformats.org/officeDocument/2006/relationships/hyperlink" Target="https://vymery.bimplatforma.cz/version/321546_CGpLN5noK-zO-Fq4QEp6H1xBH8mb878DjoqOEdL0QRoOtjaGaPyrSZ-K15DkfWbwZhsrqSOZx6Dy-9ek8VZAoQ" TargetMode="External"/><Relationship Id="rId109" Type="http://schemas.openxmlformats.org/officeDocument/2006/relationships/hyperlink" Target="https://vymery.bimplatforma.cz/version/321546_BfV2zS9rfTEzHId-EOWJDjIwTqdWQ-E98KVFNRkAsiajVOPUqPpu1PDnMV5Pt9yOFBzXWNcrypg7Bl5wMWE7HQ" TargetMode="External"/><Relationship Id="rId34" Type="http://schemas.openxmlformats.org/officeDocument/2006/relationships/hyperlink" Target="https://podminky.urs.cz/item/CS_URS_2026_01/781495211" TargetMode="External"/><Relationship Id="rId55" Type="http://schemas.openxmlformats.org/officeDocument/2006/relationships/hyperlink" Target="https://podminky.urs.cz/item/CS_URS_2026_01/771591115" TargetMode="External"/><Relationship Id="rId76" Type="http://schemas.openxmlformats.org/officeDocument/2006/relationships/hyperlink" Target="https://podminky.urs.cz/item/CS_URS_2026_01/766660001" TargetMode="External"/><Relationship Id="rId97" Type="http://schemas.openxmlformats.org/officeDocument/2006/relationships/hyperlink" Target="https://podminky.urs.cz/item/CS_URS_2026_01/763781223" TargetMode="External"/><Relationship Id="rId120" Type="http://schemas.openxmlformats.org/officeDocument/2006/relationships/hyperlink" Target="https://podminky.urs.cz/item/CS_URS_2026_01/998713193" TargetMode="External"/><Relationship Id="rId141" Type="http://schemas.openxmlformats.org/officeDocument/2006/relationships/hyperlink" Target="https://vymery.bimplatforma.cz/version/321546_uDw7J5_LOCV2G3nF01uz8Uk60CcnGfFYdOrxwMdkWiwrssJoWDQTaZwcgfclHjpcq58CalCSPAQCTaWHjyRHoQ" TargetMode="External"/><Relationship Id="rId7" Type="http://schemas.openxmlformats.org/officeDocument/2006/relationships/hyperlink" Target="https://vymery.bimplatforma.cz/version/321546_CGpLN5noK-zO-Fq4QEp6H1xBH8mb878DjoqOEdL0QRoOtjaGaPyrSZ-K15DkfWbwZhsrqSOZx6Dy-9ek8VZAoQ" TargetMode="External"/><Relationship Id="rId162" Type="http://schemas.openxmlformats.org/officeDocument/2006/relationships/hyperlink" Target="https://vymery.bimplatforma.cz/version/321546_EdtrMBiQlTk_wYTw-VhZXhFlqld6A72qg8jqZ5xTb3voZBcVkfcI5nc7q6w325mwwBAS-i31uHYb2_kzRKM1KA" TargetMode="External"/><Relationship Id="rId183" Type="http://schemas.openxmlformats.org/officeDocument/2006/relationships/hyperlink" Target="https://podminky.urs.cz/item/CS_URS_2026_01/411359111" TargetMode="External"/><Relationship Id="rId218" Type="http://schemas.openxmlformats.org/officeDocument/2006/relationships/hyperlink" Target="https://vymery.bimplatforma.cz/version/321546_RLDErB9_JpeIvNuQVVhhMsSpRGAJeWctEiYWeynWNZoJfNMvloMtkPc86lLDPAFgkoNvV7wzDtB7MlLLFMIZWA" TargetMode="External"/><Relationship Id="rId24" Type="http://schemas.openxmlformats.org/officeDocument/2006/relationships/hyperlink" Target="https://podminky.urs.cz/item/CS_URS_2026_01/783301303" TargetMode="External"/><Relationship Id="rId45" Type="http://schemas.openxmlformats.org/officeDocument/2006/relationships/hyperlink" Target="https://vymery.bimplatforma.cz/version/321546_sSJnjIH8guhKMLz8qYQzC1l5QVHKroxOXVlHKQRpJXPtpM5k0MCRP_1QnC0nnCYYBinOizm4u863EMsDO3c6Qg" TargetMode="External"/><Relationship Id="rId66" Type="http://schemas.openxmlformats.org/officeDocument/2006/relationships/hyperlink" Target="https://vymery.bimplatforma.cz/version/321546_HUmpphTCz4VSAtCSrXoCD9-JBTy9rir8Q1vO8HZeLbX3LKEimSo-DopNbDsTFKMZSIgQsmMNQCohMORsfVCL6w" TargetMode="External"/><Relationship Id="rId87" Type="http://schemas.openxmlformats.org/officeDocument/2006/relationships/hyperlink" Target="https://podminky.urs.cz/item/CS_URS_2026_01/998764193" TargetMode="External"/><Relationship Id="rId110" Type="http://schemas.openxmlformats.org/officeDocument/2006/relationships/hyperlink" Target="https://vymery.bimplatforma.cz/version/321546_KtSguktXBQPU4txsYI0zbA9n6EF0G4I1TAt054LpHoG1otgwFV5ArvX9z1RStnTjkvCRGZR3XuzBWhT632IoZg" TargetMode="External"/><Relationship Id="rId131" Type="http://schemas.openxmlformats.org/officeDocument/2006/relationships/hyperlink" Target="https://podminky.urs.cz/item/CS_URS_2026_01/712771521" TargetMode="External"/><Relationship Id="rId152" Type="http://schemas.openxmlformats.org/officeDocument/2006/relationships/hyperlink" Target="https://podminky.urs.cz/item/CS_URS_2026_01/998011001" TargetMode="External"/><Relationship Id="rId173" Type="http://schemas.openxmlformats.org/officeDocument/2006/relationships/hyperlink" Target="https://podminky.urs.cz/item/CS_URS_2026_01/612131121" TargetMode="External"/><Relationship Id="rId194" Type="http://schemas.openxmlformats.org/officeDocument/2006/relationships/hyperlink" Target="https://vymery.bimplatforma.cz/version/321546_5iyyk1_eTtQDOmKKnOqaayAbkk-ITJ3G-211u_Nys9JUn0m_Ow0tQHG8nwRbxEykdKGmTZO8XxNaLMwRWRkETw" TargetMode="External"/><Relationship Id="rId208" Type="http://schemas.openxmlformats.org/officeDocument/2006/relationships/hyperlink" Target="https://vymery.bimplatforma.cz/version/321546_hhhZYgWWC7ZLFfT-JHVJMuzhXJQMqAF3_GN8Og_Dz3jMsuuoeNTxNFNaX9YJOCx5cXFaND_SDkKfvBWU_gdfXw" TargetMode="External"/><Relationship Id="rId14" Type="http://schemas.openxmlformats.org/officeDocument/2006/relationships/hyperlink" Target="https://podminky.urs.cz/item/CS_URS_2026_01/783901453" TargetMode="External"/><Relationship Id="rId30" Type="http://schemas.openxmlformats.org/officeDocument/2006/relationships/hyperlink" Target="https://podminky.urs.cz/item/CS_URS_2026_01/783101403" TargetMode="External"/><Relationship Id="rId35" Type="http://schemas.openxmlformats.org/officeDocument/2006/relationships/hyperlink" Target="https://vymery.bimplatforma.cz/version/321546_VnTThSJyO1Dd3NNlRrB0qvApnVTv7LZUD3EIcUhcBf_QvOUuc_LqW9-m_v3abKLo23CdWU8WNQDkiGmtDU39rA" TargetMode="External"/><Relationship Id="rId56" Type="http://schemas.openxmlformats.org/officeDocument/2006/relationships/hyperlink" Target="https://vymery.bimplatforma.cz/version/321546_Hji_Dl8JPo-AfgJaER8snGe4CS2Ush9yC4MD3Hw50PyWsEYEfXzEc-Q1PVrA7Ds6V-p5S9j_hQt0UD3ZtVzUQQ" TargetMode="External"/><Relationship Id="rId77" Type="http://schemas.openxmlformats.org/officeDocument/2006/relationships/hyperlink" Target="https://vymery.bimplatforma.cz/version/321546_zMO0v5NHcgx4m506Db8jnejWFaJXJG8Fj5F_jh4BR1xC9Z5Fwt39YYPsqM6baGm1kvVVLAdRR09pSSkDNybRZg" TargetMode="External"/><Relationship Id="rId100" Type="http://schemas.openxmlformats.org/officeDocument/2006/relationships/hyperlink" Target="https://vymery.bimplatforma.cz/version/321546_iXg_3jp3MbeSMBRyBHWKhCGXXQZbGln5spWmDsQXMpsl7FlYQkMa_tKZUwuIls_Y0p8BVjOm19pMwkR_4yhvCA" TargetMode="External"/><Relationship Id="rId105" Type="http://schemas.openxmlformats.org/officeDocument/2006/relationships/hyperlink" Target="https://vymery.bimplatforma.cz/version/321546_-DPGcCLt0KsIUDaP4SitM0MW1BBHt45AKb6LkEy8Oc_OO2z6ez5bjUkXvOVLWy9fGuQIk_s6dPjGrzH4YUTKjQ" TargetMode="External"/><Relationship Id="rId126" Type="http://schemas.openxmlformats.org/officeDocument/2006/relationships/hyperlink" Target="https://podminky.urs.cz/item/CS_URS_2026_01/998712101" TargetMode="External"/><Relationship Id="rId147" Type="http://schemas.openxmlformats.org/officeDocument/2006/relationships/hyperlink" Target="https://podminky.urs.cz/item/CS_URS_2026_01/712331101" TargetMode="External"/><Relationship Id="rId168" Type="http://schemas.openxmlformats.org/officeDocument/2006/relationships/hyperlink" Target="https://vymery.bimplatforma.cz/version/321546_AnbiRmwm4YYOpQTMohfQI8BV3sTk6TVMc2ZOggqkJ0uBu25A2PKH-u9kHHrqLijnPMt9LBsFQNm2hACeAbxwPQ" TargetMode="External"/><Relationship Id="rId8" Type="http://schemas.openxmlformats.org/officeDocument/2006/relationships/hyperlink" Target="https://podminky.urs.cz/item/CS_URS_2026_01/783937163" TargetMode="External"/><Relationship Id="rId51" Type="http://schemas.openxmlformats.org/officeDocument/2006/relationships/hyperlink" Target="https://vymery.bimplatforma.cz/version/321546_xQqKuwMiXPLn4FsB-t9dMz8GNBcg_U5Kdvo1pG1c8fESkYQf1ddNyrNoEiordRsr7sdhTZQd1k3Sk3CHxpiC4Q" TargetMode="External"/><Relationship Id="rId72" Type="http://schemas.openxmlformats.org/officeDocument/2006/relationships/hyperlink" Target="https://podminky.urs.cz/item/CS_URS_2026_01/767995114" TargetMode="External"/><Relationship Id="rId93" Type="http://schemas.openxmlformats.org/officeDocument/2006/relationships/hyperlink" Target="https://podminky.urs.cz/item/CS_URS_2026_01/998763194" TargetMode="External"/><Relationship Id="rId98" Type="http://schemas.openxmlformats.org/officeDocument/2006/relationships/hyperlink" Target="https://vymery.bimplatforma.cz/version/321546_G_ApA4KgV11DKbr5xniZztuTICKjoL5TtJ50Oa0ZuXsZAlrbbOu1wm86aY7V4ApXMZtq5yovg2EK-TKhDNSRsQ" TargetMode="External"/><Relationship Id="rId121" Type="http://schemas.openxmlformats.org/officeDocument/2006/relationships/hyperlink" Target="https://podminky.urs.cz/item/CS_URS_2026_01/998713101" TargetMode="External"/><Relationship Id="rId142" Type="http://schemas.openxmlformats.org/officeDocument/2006/relationships/hyperlink" Target="https://vymery.bimplatforma.cz/version/321546_Hi6UoFETkOE8tNAhE-Td9lvVWn8iNFv3yKdAc21o4nljWxfdvaal4g1SuAeIwrEonCuZxzTrHQ1jzr_INHPksA" TargetMode="External"/><Relationship Id="rId163" Type="http://schemas.openxmlformats.org/officeDocument/2006/relationships/hyperlink" Target="https://podminky.urs.cz/item/CS_URS_2026_01/622142001" TargetMode="External"/><Relationship Id="rId184" Type="http://schemas.openxmlformats.org/officeDocument/2006/relationships/hyperlink" Target="https://vymery.bimplatforma.cz/version/321546_ZUxcRnx0Ky5D8bZMyyorbj-v7lmaJI2JxGRgkyiOUS5cdPk0cLxPNIR4WuaW3LakGhhrgb5d5H9HRGY6Ba5dLA" TargetMode="External"/><Relationship Id="rId189" Type="http://schemas.openxmlformats.org/officeDocument/2006/relationships/hyperlink" Target="https://podminky.urs.cz/item/CS_URS_2026_01/345361821" TargetMode="External"/><Relationship Id="rId219" Type="http://schemas.openxmlformats.org/officeDocument/2006/relationships/hyperlink" Target="https://podminky.urs.cz/item/CS_URS_2026_01/132112131" TargetMode="External"/><Relationship Id="rId3" Type="http://schemas.openxmlformats.org/officeDocument/2006/relationships/hyperlink" Target="https://podminky.urs.cz/item/CS_URS_2026_01/784181101" TargetMode="External"/><Relationship Id="rId214" Type="http://schemas.openxmlformats.org/officeDocument/2006/relationships/hyperlink" Target="https://vymery.bimplatforma.cz/version/321546_TT0EA1_dRMAETvx6pMOCtea-7BV-JaoF_KUiABv5blwHCs21ANqB_sjUSGjlHq2K1fB0sVATVb6bDi5U8YTvCQ" TargetMode="External"/><Relationship Id="rId25" Type="http://schemas.openxmlformats.org/officeDocument/2006/relationships/hyperlink" Target="https://vymery.bimplatforma.cz/version/321546_qh2oKLnoGYStQeoYRTV7rBXElH_CXPStVbhjuQoWJgwa-_-CfOoBQl1SheN-BDYnBJT4aWz6RWdr78_gqPXrzg" TargetMode="External"/><Relationship Id="rId46" Type="http://schemas.openxmlformats.org/officeDocument/2006/relationships/hyperlink" Target="https://podminky.urs.cz/item/CS_URS_2026_01/998771193" TargetMode="External"/><Relationship Id="rId67" Type="http://schemas.openxmlformats.org/officeDocument/2006/relationships/hyperlink" Target="https://podminky.urs.cz/item/CS_URS_2026_01/771111011" TargetMode="External"/><Relationship Id="rId116" Type="http://schemas.openxmlformats.org/officeDocument/2006/relationships/hyperlink" Target="https://podminky.urs.cz/item/CS_URS_2026_01/998762101" TargetMode="External"/><Relationship Id="rId137" Type="http://schemas.openxmlformats.org/officeDocument/2006/relationships/hyperlink" Target="https://vymery.bimplatforma.cz/version/321546_FXNRyayla40NsD7_UiRKVZP4-dIVY1EmwYLXQ7pPgPrHv-JKSq-vDfKjDUgX8EoszCpXUJtB7LD0G9xAMsutsg" TargetMode="External"/><Relationship Id="rId158" Type="http://schemas.openxmlformats.org/officeDocument/2006/relationships/hyperlink" Target="https://vymery.bimplatforma.cz/version/321546_JxOQ9KRYl9VgwsZd9LAF7SCOiPXhIgYRD8hOl6jgk5F1BEyOoTunVrfMVoNth4btAUqdkbyFrzVOZpEWev6WHw" TargetMode="External"/><Relationship Id="rId20" Type="http://schemas.openxmlformats.org/officeDocument/2006/relationships/hyperlink" Target="https://podminky.urs.cz/item/CS_URS_2026_01/783301401" TargetMode="External"/><Relationship Id="rId41" Type="http://schemas.openxmlformats.org/officeDocument/2006/relationships/hyperlink" Target="https://podminky.urs.cz/item/CS_URS_2026_01/781121011" TargetMode="External"/><Relationship Id="rId62" Type="http://schemas.openxmlformats.org/officeDocument/2006/relationships/hyperlink" Target="https://vymery.bimplatforma.cz/version/321546_JB4lGqG5Q06E9cLMvM1Im9M7d3ehaWBKISm0BMjITdCuipHikBQfBXaxsUtxMsROU75-6LCboKmD6QTp35KBhQ" TargetMode="External"/><Relationship Id="rId83" Type="http://schemas.openxmlformats.org/officeDocument/2006/relationships/hyperlink" Target="https://vymery.bimplatforma.cz/version/321546_3MGT7kEB7JptuQz2igpsBmcC5b_y9KcTHlSwNFK4RAiMV5EHV4OrD4RXWVrIIT19_Cjj1ZK0XtfWhgJEnnpSBQ" TargetMode="External"/><Relationship Id="rId88" Type="http://schemas.openxmlformats.org/officeDocument/2006/relationships/hyperlink" Target="https://podminky.urs.cz/item/CS_URS_2026_01/998764101" TargetMode="External"/><Relationship Id="rId111" Type="http://schemas.openxmlformats.org/officeDocument/2006/relationships/hyperlink" Target="https://podminky.urs.cz/item/CS_URS_2026_01/763131751" TargetMode="External"/><Relationship Id="rId132" Type="http://schemas.openxmlformats.org/officeDocument/2006/relationships/hyperlink" Target="https://vymery.bimplatforma.cz/version/321546_tJ-55s2NmnXbLMmTh6gFEn7Z9Wax8IiLs_tY5tPIwTx2EqZItbdDFC9NHwnHnng6IDzhHKI6_6_Fh4a1hy85_g" TargetMode="External"/><Relationship Id="rId153" Type="http://schemas.openxmlformats.org/officeDocument/2006/relationships/hyperlink" Target="https://podminky.urs.cz/item/CS_URS_2026_01/953943212" TargetMode="External"/><Relationship Id="rId174" Type="http://schemas.openxmlformats.org/officeDocument/2006/relationships/hyperlink" Target="https://vymery.bimplatforma.cz/version/321546_AnbiRmwm4YYOpQTMohfQI8BV3sTk6TVMc2ZOggqkJ0uBu25A2PKH-u9kHHrqLijnPMt9LBsFQNm2hACeAbxwPQ" TargetMode="External"/><Relationship Id="rId179" Type="http://schemas.openxmlformats.org/officeDocument/2006/relationships/hyperlink" Target="https://podminky.urs.cz/item/CS_URS_2026_01/411354313" TargetMode="External"/><Relationship Id="rId195" Type="http://schemas.openxmlformats.org/officeDocument/2006/relationships/hyperlink" Target="https://podminky.urs.cz/item/CS_URS_2026_01/345321515" TargetMode="External"/><Relationship Id="rId209" Type="http://schemas.openxmlformats.org/officeDocument/2006/relationships/hyperlink" Target="https://podminky.urs.cz/item/CS_URS_2026_01/273351121" TargetMode="External"/><Relationship Id="rId190" Type="http://schemas.openxmlformats.org/officeDocument/2006/relationships/hyperlink" Target="https://vymery.bimplatforma.cz/version/321546_-kMreIPLSpEdUNPJX4yDlD7YbW8zwE5woh8_PxxniRNduTx_2V6P1LgmJX7DJE2gdSfxlbwSRdzaVsDwRQmsRA" TargetMode="External"/><Relationship Id="rId204" Type="http://schemas.openxmlformats.org/officeDocument/2006/relationships/hyperlink" Target="https://vymery.bimplatforma.cz/version/321546_Q8Jw4YYnikIPW74Nyr6CNeR_Dq0mPFFLKNrGmc8Eis34rk7BO6oTKX87hXck1KTC6GvTu4Dzca-sXGhyAKXi5w" TargetMode="External"/><Relationship Id="rId220" Type="http://schemas.openxmlformats.org/officeDocument/2006/relationships/hyperlink" Target="https://vymery.bimplatforma.cz/version/321546_dyP7AxiJUSvoDeJZXUazZt3bYPVX5-oiFFH1jEiE-JYlFnl6dhrGcJujtDzZ8C_p4MeCsjZiW4_WLn0kAOYo2Q" TargetMode="External"/><Relationship Id="rId15" Type="http://schemas.openxmlformats.org/officeDocument/2006/relationships/hyperlink" Target="https://vymery.bimplatforma.cz/version/321546_B_KAFiSMc54XWCIynq0sJl2Ajf_zGHoBdD5clSb3oPicMhAlGcXeil9tjbP9HkdEmBk7funuHNvSaw4NW2I1ag" TargetMode="External"/><Relationship Id="rId36" Type="http://schemas.openxmlformats.org/officeDocument/2006/relationships/hyperlink" Target="https://podminky.urs.cz/item/CS_URS_2026_01/781495142" TargetMode="External"/><Relationship Id="rId57" Type="http://schemas.openxmlformats.org/officeDocument/2006/relationships/hyperlink" Target="https://podminky.urs.cz/item/CS_URS_2026_01/771591112" TargetMode="External"/><Relationship Id="rId106" Type="http://schemas.openxmlformats.org/officeDocument/2006/relationships/hyperlink" Target="https://podminky.urs.cz/item/CS_URS_2026_01/763221671" TargetMode="External"/><Relationship Id="rId127" Type="http://schemas.openxmlformats.org/officeDocument/2006/relationships/hyperlink" Target="https://vymery.bimplatforma.cz/version/321546_x8Xd6aM7CePjEhFswzB7B7IaLqa4J8gYroD4872ln3dltlUbpPX-lD8TuaLm4-0cs_iWWJEbmOKtqsDv4wjcnw" TargetMode="External"/><Relationship Id="rId10" Type="http://schemas.openxmlformats.org/officeDocument/2006/relationships/hyperlink" Target="https://vymery.bimplatforma.cz/version/321546_CGpLN5noK-zO-Fq4QEp6H1xBH8mb878DjoqOEdL0QRoOtjaGaPyrSZ-K15DkfWbwZhsrqSOZx6Dy-9ek8VZAoQ" TargetMode="External"/><Relationship Id="rId31" Type="http://schemas.openxmlformats.org/officeDocument/2006/relationships/hyperlink" Target="https://vymery.bimplatforma.cz/version/321546_GAB42AD7rWSltr83psB81RAMVkyvW5LYRNEsWpMEkQPSXEqzyKXpREcDXBznsufypxRTu46hCRPUlVhGE9WXBw" TargetMode="External"/><Relationship Id="rId52" Type="http://schemas.openxmlformats.org/officeDocument/2006/relationships/hyperlink" Target="https://podminky.urs.cz/item/CS_URS_2026_01/771591241" TargetMode="External"/><Relationship Id="rId73" Type="http://schemas.openxmlformats.org/officeDocument/2006/relationships/hyperlink" Target="https://vymery.bimplatforma.cz/version/321546_0yu1zE1Rk370uTj6c2EsTVvaTsXQjliFpdYEWKXdWk1o3WXoNX4vKrOsk5xbVxgWBBDTLvFao0adUERXZlHuWg" TargetMode="External"/><Relationship Id="rId78" Type="http://schemas.openxmlformats.org/officeDocument/2006/relationships/hyperlink" Target="https://vymery.bimplatforma.cz/version/321546_ytVe6NA7Nk4nS-K85gSx6s8TzzNxbRJgE0ZcW-LpFryxATJWuIwFHqhs7UiTf7-9B6wb70zJ36JhLYKHmE66Dw" TargetMode="External"/><Relationship Id="rId94" Type="http://schemas.openxmlformats.org/officeDocument/2006/relationships/hyperlink" Target="https://vymery.bimplatforma.cz/version/321546_IS4A0TYuhwaSUbvL5vggAb4cp4o_m8uPyQS6oayWZcl_UKtrs1IIfIDglf8rWinoHEwTDjwP0DMez7VRfIdAXQ" TargetMode="External"/><Relationship Id="rId99" Type="http://schemas.openxmlformats.org/officeDocument/2006/relationships/hyperlink" Target="https://podminky.urs.cz/item/CS_URS_2026_01/763751213" TargetMode="External"/><Relationship Id="rId101" Type="http://schemas.openxmlformats.org/officeDocument/2006/relationships/hyperlink" Target="https://podminky.urs.cz/item/CS_URS_2026_01/763711122" TargetMode="External"/><Relationship Id="rId122" Type="http://schemas.openxmlformats.org/officeDocument/2006/relationships/hyperlink" Target="https://vymery.bimplatforma.cz/version/321546_IuREPCd2JJF6TVAmttYhqC7AJQtts-yVU7XJt9pcR3nHUr567LoN06m_LNIgnZNnwuQPhc8MaERpZAANn-ntAw" TargetMode="External"/><Relationship Id="rId143" Type="http://schemas.openxmlformats.org/officeDocument/2006/relationships/hyperlink" Target="https://vymery.bimplatforma.cz/version/321546_Bpx26iHDvycI8MQvfOZnHN1lT_AjjbegPghWALf-IRSxp5j1BEZ6WtJDUoFpHbk6NlsoIuAFxPvepemnSJcXQQ" TargetMode="External"/><Relationship Id="rId148" Type="http://schemas.openxmlformats.org/officeDocument/2006/relationships/hyperlink" Target="https://vymery.bimplatforma.cz/version/321546_iwIIqM9DTdKXpURpMUmxUhE_yjB_bn0nyl5fiZ4Ahz_Y3SvovZXFplfXKl0Ma1stamdjG1xCBJl5gdDA-ndXhA" TargetMode="External"/><Relationship Id="rId164" Type="http://schemas.openxmlformats.org/officeDocument/2006/relationships/hyperlink" Target="https://vymery.bimplatforma.cz/version/321546_EdtrMBiQlTk_wYTw-VhZXhFlqld6A72qg8jqZ5xTb3voZBcVkfcI5nc7q6w325mwwBAS-i31uHYb2_kzRKM1KA" TargetMode="External"/><Relationship Id="rId169" Type="http://schemas.openxmlformats.org/officeDocument/2006/relationships/hyperlink" Target="https://podminky.urs.cz/item/CS_URS_2026_01/612321121" TargetMode="External"/><Relationship Id="rId185" Type="http://schemas.openxmlformats.org/officeDocument/2006/relationships/hyperlink" Target="https://podminky.urs.cz/item/CS_URS_2026_01/411351021" TargetMode="External"/><Relationship Id="rId4" Type="http://schemas.openxmlformats.org/officeDocument/2006/relationships/hyperlink" Target="https://vymery.bimplatforma.cz/version/321546_ktTkh6yMV306T1wvxHZrQdo-7jGnwMVlMluAgXiEUazigYty-_6JiG8_AD0gDphZI7H2S6IfELzGZJTUSTNR2A" TargetMode="External"/><Relationship Id="rId9" Type="http://schemas.openxmlformats.org/officeDocument/2006/relationships/hyperlink" Target="https://vymery.bimplatforma.cz/version/321546_B_KAFiSMc54XWCIynq0sJl2Ajf_zGHoBdD5clSb3oPicMhAlGcXeil9tjbP9HkdEmBk7funuHNvSaw4NW2I1ag" TargetMode="External"/><Relationship Id="rId180" Type="http://schemas.openxmlformats.org/officeDocument/2006/relationships/hyperlink" Target="https://vymery.bimplatforma.cz/version/321546_YKjQOo79MXkl6kTLD7ESf5MLipnmJvkJgUDLolox3HAGVgLufdFaHGGynXaw5LFsMexgUkZsCAItAMpFFqOKCw" TargetMode="External"/><Relationship Id="rId210" Type="http://schemas.openxmlformats.org/officeDocument/2006/relationships/hyperlink" Target="https://vymery.bimplatforma.cz/version/321546_lD5gLOOoVJB7JMrgmZ6LrZd8deIUz8KfKKpQkpZpBquBvftv1ZBlbh1p8rWWLjXaybUISXUIRuRot0CxrP2afg" TargetMode="External"/><Relationship Id="rId215" Type="http://schemas.openxmlformats.org/officeDocument/2006/relationships/hyperlink" Target="https://podminky.urs.cz/item/CS_URS_2026_01/171211101" TargetMode="External"/><Relationship Id="rId26" Type="http://schemas.openxmlformats.org/officeDocument/2006/relationships/hyperlink" Target="https://podminky.urs.cz/item/CS_URS_2026_01/783128101" TargetMode="External"/><Relationship Id="rId47" Type="http://schemas.openxmlformats.org/officeDocument/2006/relationships/hyperlink" Target="https://podminky.urs.cz/item/CS_URS_2026_01/998771101" TargetMode="External"/><Relationship Id="rId68" Type="http://schemas.openxmlformats.org/officeDocument/2006/relationships/hyperlink" Target="https://vymery.bimplatforma.cz/version/321546_apcsPxLFkwnEFvH_gcW_IU_2FXM773VJBbOy29etxN2SKNqwM6Wyi-GcV2qqqj1xSyTnL4rZNIWkKwv5Z5gGhw" TargetMode="External"/><Relationship Id="rId89" Type="http://schemas.openxmlformats.org/officeDocument/2006/relationships/hyperlink" Target="https://podminky.urs.cz/item/CS_URS_2026_01/764215605" TargetMode="External"/><Relationship Id="rId112" Type="http://schemas.openxmlformats.org/officeDocument/2006/relationships/hyperlink" Target="https://vymery.bimplatforma.cz/version/321546_KtSguktXBQPU4txsYI0zbA9n6EF0G4I1TAt054LpHoG1otgwFV5ArvX9z1RStnTjkvCRGZR3XuzBWhT632IoZg" TargetMode="External"/><Relationship Id="rId133" Type="http://schemas.openxmlformats.org/officeDocument/2006/relationships/hyperlink" Target="https://vymery.bimplatforma.cz/version/321546_KPU646-T0s0deTpaKykVTwBK4naweUeb12teJ8IqGazuivaI4LTKRD-CpOtBI78acU1ftBxWLxcamWlnEFleuQ" TargetMode="External"/><Relationship Id="rId154" Type="http://schemas.openxmlformats.org/officeDocument/2006/relationships/hyperlink" Target="https://podminky.urs.cz/item/CS_URS_2026_01/953943211" TargetMode="External"/><Relationship Id="rId175" Type="http://schemas.openxmlformats.org/officeDocument/2006/relationships/hyperlink" Target="https://podminky.urs.cz/item/CS_URS_2026_01/411361821" TargetMode="External"/><Relationship Id="rId196" Type="http://schemas.openxmlformats.org/officeDocument/2006/relationships/hyperlink" Target="https://vymery.bimplatforma.cz/version/321546_vqb42b5Th6mWa3w-S1RD3Yy8zf_USd0q4nhuSvJ3MRIZjnwAxsjvcS7aK1TI6Ny0Lz39q46dx1Zxz-EqkSYQMQ" TargetMode="External"/><Relationship Id="rId200" Type="http://schemas.openxmlformats.org/officeDocument/2006/relationships/hyperlink" Target="https://vymery.bimplatforma.cz/version/321546_vnpJbujkk_wpJBPUEmsgGA6OlKPkC2wMDzg3l9CPpvDdA5xBJVqfnoe6sj2NR9FEbuopD6pTiBORmsQDWftuOQ" TargetMode="External"/><Relationship Id="rId16" Type="http://schemas.openxmlformats.org/officeDocument/2006/relationships/hyperlink" Target="https://podminky.urs.cz/item/CS_URS_2026_01/783317105" TargetMode="External"/><Relationship Id="rId37" Type="http://schemas.openxmlformats.org/officeDocument/2006/relationships/hyperlink" Target="https://podminky.urs.cz/item/CS_URS_2026_01/781495117" TargetMode="External"/><Relationship Id="rId58" Type="http://schemas.openxmlformats.org/officeDocument/2006/relationships/hyperlink" Target="https://vymery.bimplatforma.cz/version/321546_su6lNbnkNUVsxRC1J0BvS__hf2SUz70p8dH3AthMelNKVc2t9BCVmNlXKkZOvDTh3d08gy37mjPg1eSFbZ_9jQ" TargetMode="External"/><Relationship Id="rId79" Type="http://schemas.openxmlformats.org/officeDocument/2006/relationships/hyperlink" Target="https://podminky.urs.cz/item/CS_URS_2026_01/766417523" TargetMode="External"/><Relationship Id="rId102" Type="http://schemas.openxmlformats.org/officeDocument/2006/relationships/hyperlink" Target="https://vymery.bimplatforma.cz/version/321546_GG6X9DThPDBRfYfB-tr-mANwjtpEBV4r_J4tyAOFCXgGubAH9Ll-t4oGUdZO7--b8jqwT2q_WEipsn4SEI1Xug" TargetMode="External"/><Relationship Id="rId123" Type="http://schemas.openxmlformats.org/officeDocument/2006/relationships/hyperlink" Target="https://podminky.urs.cz/item/CS_URS_2026_01/713121111" TargetMode="External"/><Relationship Id="rId144" Type="http://schemas.openxmlformats.org/officeDocument/2006/relationships/hyperlink" Target="https://podminky.urs.cz/item/CS_URS_2026_01/712341559" TargetMode="External"/><Relationship Id="rId90" Type="http://schemas.openxmlformats.org/officeDocument/2006/relationships/hyperlink" Target="https://vymery.bimplatforma.cz/version/321546_od1a-kiwr6j8szE6rfaJhAr0J1SIwejDgdycxZxN6wYww5SpwGU4qXs1_jn-M2y50N_PiYiPyoIO5fryMjyqpA" TargetMode="External"/><Relationship Id="rId165" Type="http://schemas.openxmlformats.org/officeDocument/2006/relationships/hyperlink" Target="https://podminky.urs.cz/item/CS_URS_2026_01/622131121" TargetMode="External"/><Relationship Id="rId186" Type="http://schemas.openxmlformats.org/officeDocument/2006/relationships/hyperlink" Target="https://vymery.bimplatforma.cz/version/321546_ZUxcRnx0Ky5D8bZMyyorbj-v7lmaJI2JxGRgkyiOUS5cdPk0cLxPNIR4WuaW3LakGhhrgb5d5H9HRGY6Ba5dLA" TargetMode="External"/><Relationship Id="rId211" Type="http://schemas.openxmlformats.org/officeDocument/2006/relationships/hyperlink" Target="https://podminky.urs.cz/item/CS_URS_2026_01/273322511" TargetMode="External"/><Relationship Id="rId27" Type="http://schemas.openxmlformats.org/officeDocument/2006/relationships/hyperlink" Target="https://vymery.bimplatforma.cz/version/321546_gYe2E3yCSAE7n_Z-2Y6bON9Z_ux45CEHF7cXmIax_-xPL9LAVJrViOvcXT9LGFwXcfnrqgFdvW3nZtLDC_I3NQ" TargetMode="External"/><Relationship Id="rId48" Type="http://schemas.openxmlformats.org/officeDocument/2006/relationships/hyperlink" Target="https://podminky.urs.cz/item/CS_URS_2026_01/771592011" TargetMode="External"/><Relationship Id="rId69" Type="http://schemas.openxmlformats.org/officeDocument/2006/relationships/hyperlink" Target="https://podminky.urs.cz/item/CS_URS_2026_01/998767193" TargetMode="External"/><Relationship Id="rId113" Type="http://schemas.openxmlformats.org/officeDocument/2006/relationships/hyperlink" Target="https://podminky.urs.cz/item/CS_URS_2026_01/763131411" TargetMode="External"/><Relationship Id="rId134" Type="http://schemas.openxmlformats.org/officeDocument/2006/relationships/hyperlink" Target="https://podminky.urs.cz/item/CS_URS_2026_01/712771401" TargetMode="External"/><Relationship Id="rId80" Type="http://schemas.openxmlformats.org/officeDocument/2006/relationships/hyperlink" Target="https://vymery.bimplatforma.cz/version/321546_ytVe6NA7Nk4nS-K85gSx6s8TzzNxbRJgE0ZcW-LpFryxATJWuIwFHqhs7UiTf7-9B6wb70zJ36JhLYKHmE66Dw" TargetMode="External"/><Relationship Id="rId155" Type="http://schemas.openxmlformats.org/officeDocument/2006/relationships/hyperlink" Target="https://podminky.urs.cz/item/CS_URS_2026_01/949101111" TargetMode="External"/><Relationship Id="rId176" Type="http://schemas.openxmlformats.org/officeDocument/2006/relationships/hyperlink" Target="https://vymery.bimplatforma.cz/version/321546_1ucQE5f1IugTvqDJrqsuTOkjV-TWJzz8mbRlOrb-72MsDj0_VzGbkhzBIFS7WP9seNxRXN-zqK8ZDlt4pT5ixA" TargetMode="External"/><Relationship Id="rId197" Type="http://schemas.openxmlformats.org/officeDocument/2006/relationships/hyperlink" Target="https://podminky.urs.cz/item/CS_URS_2026_01/342244201" TargetMode="External"/><Relationship Id="rId201" Type="http://schemas.openxmlformats.org/officeDocument/2006/relationships/hyperlink" Target="https://podminky.urs.cz/item/CS_URS_2026_01/274351121" TargetMode="External"/><Relationship Id="rId17" Type="http://schemas.openxmlformats.org/officeDocument/2006/relationships/hyperlink" Target="https://vymery.bimplatforma.cz/version/321546_G1QFn-h_Wp2xsCusN81payh9Ip_ZMujxpGVw-QEWdGI13imsxNguo8Lu8V2bJw7Li9IqFCYe1KaBLJc8Rb2HEw" TargetMode="External"/><Relationship Id="rId38" Type="http://schemas.openxmlformats.org/officeDocument/2006/relationships/hyperlink" Target="https://vymery.bimplatforma.cz/version/321546_CNE7laelRGmIsAqVHZQgy1jTedv1FnbHb_jqdpKIuTpn38iJfpIEH6YCWV3t0VpJfEZ3s9pwwfJoarxqXy_b0Q" TargetMode="External"/><Relationship Id="rId59" Type="http://schemas.openxmlformats.org/officeDocument/2006/relationships/hyperlink" Target="https://vymery.bimplatforma.cz/version/321546_9kiss7IY8W1U3SQL0ItbvD1SMzExkc_odQMF1uaalgDQkH3p_TJNFghZFuUR2PiD4bGjFT6uS0Edyzyp2DxwXw" TargetMode="External"/><Relationship Id="rId103" Type="http://schemas.openxmlformats.org/officeDocument/2006/relationships/hyperlink" Target="https://podminky.urs.cz/item/CS_URS_2026_02/763251111" TargetMode="External"/><Relationship Id="rId124" Type="http://schemas.openxmlformats.org/officeDocument/2006/relationships/hyperlink" Target="https://vymery.bimplatforma.cz/version/321546_IuREPCd2JJF6TVAmttYhqC7AJQtts-yVU7XJt9pcR3nHUr567LoN06m_LNIgnZNnwuQPhc8MaERpZAANn-ntAw" TargetMode="External"/><Relationship Id="rId70" Type="http://schemas.openxmlformats.org/officeDocument/2006/relationships/hyperlink" Target="https://podminky.urs.cz/item/CS_URS_2026_01/998767101" TargetMode="External"/><Relationship Id="rId91" Type="http://schemas.openxmlformats.org/officeDocument/2006/relationships/hyperlink" Target="https://podminky.urs.cz/item/CS_URS_2026_01/998763392" TargetMode="External"/><Relationship Id="rId145" Type="http://schemas.openxmlformats.org/officeDocument/2006/relationships/hyperlink" Target="https://vymery.bimplatforma.cz/version/321546_L56Md30LNRb_nxTKpaB_5XqhbylExD8F0Ofu-fVpFUn-3d2n1vEMo0S8L_GzMxlpi85i9zOEc4flRLVQETo4Lg" TargetMode="External"/><Relationship Id="rId166" Type="http://schemas.openxmlformats.org/officeDocument/2006/relationships/hyperlink" Target="https://vymery.bimplatforma.cz/version/321546_EdtrMBiQlTk_wYTw-VhZXhFlqld6A72qg8jqZ5xTb3voZBcVkfcI5nc7q6w325mwwBAS-i31uHYb2_kzRKM1KA" TargetMode="External"/><Relationship Id="rId187" Type="http://schemas.openxmlformats.org/officeDocument/2006/relationships/hyperlink" Target="https://podminky.urs.cz/item/CS_URS_2026_01/411324646" TargetMode="External"/><Relationship Id="rId1" Type="http://schemas.openxmlformats.org/officeDocument/2006/relationships/hyperlink" Target="https://podminky.urs.cz/item/CS_URS_2026_01/784211101" TargetMode="External"/><Relationship Id="rId212" Type="http://schemas.openxmlformats.org/officeDocument/2006/relationships/hyperlink" Target="https://vymery.bimplatforma.cz/version/321546_IJKmEYbGk-6_ukeI9WpAjJNNTp9uR6AVOz9-9y52pLPz_DmjLDagfllihrdlOhkjZc0rP9C0WauR7FCg6f2kgQ" TargetMode="External"/><Relationship Id="rId28" Type="http://schemas.openxmlformats.org/officeDocument/2006/relationships/hyperlink" Target="https://podminky.urs.cz/item/CS_URS_2026_01/783123121" TargetMode="External"/><Relationship Id="rId49" Type="http://schemas.openxmlformats.org/officeDocument/2006/relationships/hyperlink" Target="https://vymery.bimplatforma.cz/version/321546_wXaC5JcvUBFk5DS5L0343JvOb4ZQZRTX-hDnySmWtuzjaRwzeJ1yeOEf-k_ZBCdZXNYS0mVjTe3gB5iBmFmx2g" TargetMode="External"/><Relationship Id="rId114" Type="http://schemas.openxmlformats.org/officeDocument/2006/relationships/hyperlink" Target="https://vymery.bimplatforma.cz/version/321546_7nao-62KbWNetZE5Mapm27eodgfu4_KdohHskP_OXQNTILG_vYaturPI5KLjY4IDdW1QxbQFXUsV-kZbLizFdQ" TargetMode="External"/><Relationship Id="rId60" Type="http://schemas.openxmlformats.org/officeDocument/2006/relationships/hyperlink" Target="https://podminky.urs.cz/item/CS_URS_2026_01/771574413" TargetMode="External"/><Relationship Id="rId81" Type="http://schemas.openxmlformats.org/officeDocument/2006/relationships/hyperlink" Target="https://vymery.bimplatforma.cz/version/321546_vAOrD7bo8n67CfZ2zDMh0Q22jjMFtMIPJrZMTO-euowvHEPkLP-kNshH7xsynq7slTg1wO47QtX-p1PF8mIAtw" TargetMode="External"/><Relationship Id="rId135" Type="http://schemas.openxmlformats.org/officeDocument/2006/relationships/hyperlink" Target="https://vymery.bimplatforma.cz/version/321546_nHMSbrs3AYQ1hvPNxvqHjMmSkuLyjuy42d1ZOpLDAtrT4xZ__c9qhMR9ngRMBKdO0V7-ANwBGsRii7C95QVcVA" TargetMode="External"/><Relationship Id="rId156" Type="http://schemas.openxmlformats.org/officeDocument/2006/relationships/hyperlink" Target="https://vymery.bimplatforma.cz/version/321546_8KRfeidrO1NridJ9FM2TjKN4LkDbkBL5kFBpIBmPegZJHGbIRcwiC90ApNmEHy6f9ysX7ArTxWtWTME6ISlvcQ" TargetMode="External"/><Relationship Id="rId177" Type="http://schemas.openxmlformats.org/officeDocument/2006/relationships/hyperlink" Target="https://podminky.urs.cz/item/CS_URS_2026_01/411354314" TargetMode="External"/><Relationship Id="rId198" Type="http://schemas.openxmlformats.org/officeDocument/2006/relationships/hyperlink" Target="https://vymery.bimplatforma.cz/version/321546_KMlv8Kvdh2v-GLaJIseEkmnnam7LYhpeloVzxZT9ac2uh0Dd4qmgAJno5PfkjjOTyxeHcIc-f3SgKYfFbxMO4w" TargetMode="External"/><Relationship Id="rId202" Type="http://schemas.openxmlformats.org/officeDocument/2006/relationships/hyperlink" Target="https://vymery.bimplatforma.cz/version/321546_mnz6PZKWZc5bjanAhHgDFaEfeCcrzgU_7MXd2m20ov8ImuNVN0iArlTWywZxxZwISsW-oO4NQllLzvfmwPIVzA" TargetMode="External"/><Relationship Id="rId18" Type="http://schemas.openxmlformats.org/officeDocument/2006/relationships/hyperlink" Target="https://podminky.urs.cz/item/CS_URS_2026_01/783314203" TargetMode="External"/><Relationship Id="rId39" Type="http://schemas.openxmlformats.org/officeDocument/2006/relationships/hyperlink" Target="https://podminky.urs.cz/item/CS_URS_2026_01/781472213" TargetMode="External"/><Relationship Id="rId50" Type="http://schemas.openxmlformats.org/officeDocument/2006/relationships/hyperlink" Target="https://podminky.urs.cz/item/CS_URS_2026_01/771591264" TargetMode="External"/><Relationship Id="rId104" Type="http://schemas.openxmlformats.org/officeDocument/2006/relationships/hyperlink" Target="https://vymery.bimplatforma.cz/version/321546_uTOxNN89c3_ulvJSKmISahgciiF0io4rlEoVBymA02JCnQWoguc_tiOjMtfzJyl1OADf4g2b1y0PKWe_LbHGtg" TargetMode="External"/><Relationship Id="rId125" Type="http://schemas.openxmlformats.org/officeDocument/2006/relationships/hyperlink" Target="https://podminky.urs.cz/item/CS_URS_2026_01/998712193" TargetMode="External"/><Relationship Id="rId146" Type="http://schemas.openxmlformats.org/officeDocument/2006/relationships/hyperlink" Target="https://vymery.bimplatforma.cz/version/321546_Nwpst-6bh3U41aXdw4iaFF-iw_Yu8sbLKD2rYJxGRfo1JUy2OxL3shgq9Kd81cEM9Kr6WVBBxcxzvVpcGYc2xw" TargetMode="External"/><Relationship Id="rId167" Type="http://schemas.openxmlformats.org/officeDocument/2006/relationships/hyperlink" Target="https://podminky.urs.cz/item/CS_URS_2026_01/612321131" TargetMode="External"/><Relationship Id="rId188" Type="http://schemas.openxmlformats.org/officeDocument/2006/relationships/hyperlink" Target="https://vymery.bimplatforma.cz/version/321546_w3khY7uQGE5hcii3JE1UFlnU6xPhT5fOXk_YSOYJIKJbQZkhxv8hol7huLJgaz41AMdjr640lyyrcHIKacFQvw" TargetMode="External"/><Relationship Id="rId71" Type="http://schemas.openxmlformats.org/officeDocument/2006/relationships/hyperlink" Target="https://vymery.bimplatforma.cz/version/321546_ZvmE9JrVrFsjMsk7cclfN6RNfedHcVgjjv5nFWrDt0fOQ8CXkfNkBXO2GKIbw9JjzqiJMwJV6yFXd-PJi4sFZQ" TargetMode="External"/><Relationship Id="rId92" Type="http://schemas.openxmlformats.org/officeDocument/2006/relationships/hyperlink" Target="https://podminky.urs.cz/item/CS_URS_2026_01/998763301" TargetMode="External"/><Relationship Id="rId213" Type="http://schemas.openxmlformats.org/officeDocument/2006/relationships/hyperlink" Target="https://podminky.urs.cz/item/CS_URS_2026_01/181912112" TargetMode="External"/><Relationship Id="rId2" Type="http://schemas.openxmlformats.org/officeDocument/2006/relationships/hyperlink" Target="https://vymery.bimplatforma.cz/version/321546_BU3bWbSogw5YWiYxAYtyR1Y4UvBbAOorHPYYcPGyZiYnun0aRyvZaJ7XX2e9P5-iqmf69jTTyYM1TzhcPd5zZg" TargetMode="External"/><Relationship Id="rId29" Type="http://schemas.openxmlformats.org/officeDocument/2006/relationships/hyperlink" Target="https://vymery.bimplatforma.cz/version/321546_GAB42AD7rWSltr83psB81RAMVkyvW5LYRNEsWpMEkQPSXEqzyKXpREcDXBznsufypxRTu46hCRPUlVhGE9WXBw" TargetMode="External"/><Relationship Id="rId40" Type="http://schemas.openxmlformats.org/officeDocument/2006/relationships/hyperlink" Target="https://vymery.bimplatforma.cz/version/321546_sJE_VrhVap6_9nwA2hxamKb4e87tTa-_oh9Mz-H8YUoFIXKNnUsq3iU9MNQfTQsMHwm8bL6rwxGYKXPHkudYXw" TargetMode="External"/><Relationship Id="rId115" Type="http://schemas.openxmlformats.org/officeDocument/2006/relationships/hyperlink" Target="https://podminky.urs.cz/item/CS_URS_2026_01/998762194" TargetMode="External"/><Relationship Id="rId136" Type="http://schemas.openxmlformats.org/officeDocument/2006/relationships/hyperlink" Target="https://podminky.urs.cz/item/CS_URS_2026_02/712771221" TargetMode="External"/><Relationship Id="rId157" Type="http://schemas.openxmlformats.org/officeDocument/2006/relationships/hyperlink" Target="https://podminky.urs.cz/item/CS_URS_2026_01/632481215" TargetMode="External"/><Relationship Id="rId178" Type="http://schemas.openxmlformats.org/officeDocument/2006/relationships/hyperlink" Target="https://vymery.bimplatforma.cz/version/321546_YKjQOo79MXkl6kTLD7ESf5MLipnmJvkJgUDLolox3HAGVgLufdFaHGGynXaw5LFsMexgUkZsCAItAMpFFqOKCw" TargetMode="External"/><Relationship Id="rId61" Type="http://schemas.openxmlformats.org/officeDocument/2006/relationships/hyperlink" Target="https://vymery.bimplatforma.cz/version/321546_MK83mqKvm94GQcMkC2iBW4iPbGLvXRFLF3rLAfdoGQOnVXrXpRzvshvdfRY27vSZEPZQ2Sloxccq8BvYFpciew" TargetMode="External"/><Relationship Id="rId82" Type="http://schemas.openxmlformats.org/officeDocument/2006/relationships/hyperlink" Target="https://podminky.urs.cz/item/CS_URS_2026_01/766417513" TargetMode="External"/><Relationship Id="rId199" Type="http://schemas.openxmlformats.org/officeDocument/2006/relationships/hyperlink" Target="https://podminky.urs.cz/item/CS_URS_2026_01/274351122" TargetMode="External"/><Relationship Id="rId203" Type="http://schemas.openxmlformats.org/officeDocument/2006/relationships/hyperlink" Target="https://podminky.urs.cz/item/CS_URS_2026_01/274313611" TargetMode="External"/><Relationship Id="rId19" Type="http://schemas.openxmlformats.org/officeDocument/2006/relationships/hyperlink" Target="https://vymery.bimplatforma.cz/version/321546_qh2oKLnoGYStQeoYRTV7rBXElH_CXPStVbhjuQoWJgwa-_-CfOoBQl1SheN-BDYnBJT4aWz6RWdr78_gqPXrzg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s://vymery.bimplatforma.cz/version/321546_JtJF53x4xvQmtGaha9ArH-Ewzz8gXD293dzG_cw8RKdqUwwcSBHUXAgg6UeM6rTKUYRZspJqgr7_V0P9lOTUUA" TargetMode="External"/><Relationship Id="rId3" Type="http://schemas.openxmlformats.org/officeDocument/2006/relationships/hyperlink" Target="https://podminky.urs.cz/item/CS_URS_2026_01/998018011" TargetMode="External"/><Relationship Id="rId7" Type="http://schemas.openxmlformats.org/officeDocument/2006/relationships/hyperlink" Target="https://podminky.urs.cz/item/CS_URS_2026_01/311214921" TargetMode="External"/><Relationship Id="rId12" Type="http://schemas.openxmlformats.org/officeDocument/2006/relationships/hyperlink" Target="https://vymery.bimplatforma.cz/version/321546_S-OoixPkQGBg2g8CZE-C56oqJgYM6dJgnkYEIYu684zM4H83WNNKJHU6U0pEFVCkR_9uGLeDWZToSuQDQfOuPw" TargetMode="External"/><Relationship Id="rId2" Type="http://schemas.openxmlformats.org/officeDocument/2006/relationships/hyperlink" Target="https://podminky.urs.cz/item/CS_URS_2026_01/011314000" TargetMode="External"/><Relationship Id="rId1" Type="http://schemas.openxmlformats.org/officeDocument/2006/relationships/hyperlink" Target="https://podminky.urs.cz/item/CS_URS_2026_01/021303000" TargetMode="External"/><Relationship Id="rId6" Type="http://schemas.openxmlformats.org/officeDocument/2006/relationships/hyperlink" Target="https://vymery.bimplatforma.cz/version/321546_jqokOR32bVilVvf_pDyLFwpfe6KpOs9ErhwlSzwB3ovhA_KPAUQ1F__MGC9g6wWhQoMv-IIX7XuWbEY_AUggLQ" TargetMode="External"/><Relationship Id="rId11" Type="http://schemas.openxmlformats.org/officeDocument/2006/relationships/hyperlink" Target="https://podminky.urs.cz/item/CS_URS_2026_01/311214121" TargetMode="External"/><Relationship Id="rId5" Type="http://schemas.openxmlformats.org/officeDocument/2006/relationships/hyperlink" Target="https://podminky.urs.cz/item/CS_URS_2026_01/311214922" TargetMode="External"/><Relationship Id="rId10" Type="http://schemas.openxmlformats.org/officeDocument/2006/relationships/hyperlink" Target="https://vymery.bimplatforma.cz/version/321546_S-OoixPkQGBg2g8CZE-C56oqJgYM6dJgnkYEIYu684zM4H83WNNKJHU6U0pEFVCkR_9uGLeDWZToSuQDQfOuPw" TargetMode="External"/><Relationship Id="rId4" Type="http://schemas.openxmlformats.org/officeDocument/2006/relationships/hyperlink" Target="https://podminky.urs.cz/item/CS_URS_2026_01/998018001" TargetMode="External"/><Relationship Id="rId9" Type="http://schemas.openxmlformats.org/officeDocument/2006/relationships/hyperlink" Target="https://podminky.urs.cz/item/CS_URS_2026_01/311214912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s://vymery.bimplatforma.cz/version/321546_IzTh0230pmZXso5mLgtbV0Ql2d6ZpNsMx3JlpakZlsxgMe70Uw0YAurdWl4rae1hIEYqwRriJY6gWssJddcuUQ" TargetMode="External"/><Relationship Id="rId13" Type="http://schemas.openxmlformats.org/officeDocument/2006/relationships/hyperlink" Target="https://podminky.urs.cz/item/CS_URS_2026_01/561121101" TargetMode="External"/><Relationship Id="rId18" Type="http://schemas.openxmlformats.org/officeDocument/2006/relationships/hyperlink" Target="https://podminky.urs.cz/item/CS_URS_2026_01/348101310" TargetMode="External"/><Relationship Id="rId3" Type="http://schemas.openxmlformats.org/officeDocument/2006/relationships/hyperlink" Target="https://podminky.urs.cz/item/CS_URS_2026_01/998225191" TargetMode="External"/><Relationship Id="rId7" Type="http://schemas.openxmlformats.org/officeDocument/2006/relationships/hyperlink" Target="https://podminky.urs.cz/item/CS_URS_2026_01/593235131" TargetMode="External"/><Relationship Id="rId12" Type="http://schemas.openxmlformats.org/officeDocument/2006/relationships/hyperlink" Target="https://vymery.bimplatforma.cz/version/321546_rKPpKHkWsWw8zN9HllTVy7OeuejfvOI_O7TRxBV29zONAOLTKddfNQ4vmM19KJG_WBdTww1SU9xtkmptb2vzJg" TargetMode="External"/><Relationship Id="rId17" Type="http://schemas.openxmlformats.org/officeDocument/2006/relationships/hyperlink" Target="https://vymery.bimplatforma.cz/version/321546_ReI_BVGRPPZHpqi79RwMlk_tDunIeC3UZ-9zqeF9y3bL6mdlpfHg9mQuoduGLshNBdPfN_wzT1ov5lG238nkkg" TargetMode="External"/><Relationship Id="rId2" Type="http://schemas.openxmlformats.org/officeDocument/2006/relationships/hyperlink" Target="https://podminky.urs.cz/item/CS_URS_2026_02/998766101" TargetMode="External"/><Relationship Id="rId16" Type="http://schemas.openxmlformats.org/officeDocument/2006/relationships/hyperlink" Target="https://podminky.urs.cz/item/CS_URS_2026_01/348181113" TargetMode="External"/><Relationship Id="rId1" Type="http://schemas.openxmlformats.org/officeDocument/2006/relationships/hyperlink" Target="https://podminky.urs.cz/item/CS_URS_2026_02/998766193" TargetMode="External"/><Relationship Id="rId6" Type="http://schemas.openxmlformats.org/officeDocument/2006/relationships/hyperlink" Target="https://vymery.bimplatforma.cz/version/321546_N382lKFn3tD_EJ3cGLXbRHuuFrcsCcYa3Qe2tbRSZxwB2f0ZsUViq9Y5LOZSSdjGnT6VY1p9tSZgbccWJ3yfYA" TargetMode="External"/><Relationship Id="rId11" Type="http://schemas.openxmlformats.org/officeDocument/2006/relationships/hyperlink" Target="https://vymery.bimplatforma.cz/version/321546_OeXII15X5p7SEXX0n07eOCOFOaz3hiMoxeY6WVuwZ6UWwiU02MeOmmEYQ0B9xHCpSkRFyuG_X1G1zt3Gz0BrHg" TargetMode="External"/><Relationship Id="rId5" Type="http://schemas.openxmlformats.org/officeDocument/2006/relationships/hyperlink" Target="https://podminky.urs.cz/item/CS_URS_2026_01/936009123" TargetMode="External"/><Relationship Id="rId15" Type="http://schemas.openxmlformats.org/officeDocument/2006/relationships/hyperlink" Target="https://vymery.bimplatforma.cz/version/321546_qiGcNOnnpcL2oomvay1lQXu_WtkIddsCyWa5fByB2PFGtntdsYNmsaQOTDXkwBz_mZr9zJMTgfvWlR7ZOjfQ3w" TargetMode="External"/><Relationship Id="rId10" Type="http://schemas.openxmlformats.org/officeDocument/2006/relationships/hyperlink" Target="https://podminky.urs.cz/item/CS_URS_2026_01/561121111" TargetMode="External"/><Relationship Id="rId4" Type="http://schemas.openxmlformats.org/officeDocument/2006/relationships/hyperlink" Target="https://podminky.urs.cz/item/CS_URS_2026_01/998225111" TargetMode="External"/><Relationship Id="rId9" Type="http://schemas.openxmlformats.org/officeDocument/2006/relationships/hyperlink" Target="https://vymery.bimplatforma.cz/version/321546_3f2_9t-mn11_Qvgam8fo7weZFBKDzv4J2Hp8tZ1P1VsfZ6Zv19tGdK0eCNUYgbCuOTUPgT4Or4njhX_USK21Mw" TargetMode="External"/><Relationship Id="rId14" Type="http://schemas.openxmlformats.org/officeDocument/2006/relationships/hyperlink" Target="https://vymery.bimplatforma.cz/version/321546_gPoQsfHwyQI5d697_kx__4SCkHRXhnvuWVOuO7D_rZ49GmI4J6Q7Nkeaokog_eQOg_Jl7eDA9RodOOlYvRrsxA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L114"/>
  <sheetViews>
    <sheetView showGridLines="0" tabSelected="1" workbookViewId="0"/>
  </sheetViews>
  <sheetFormatPr defaultRowHeight="22.5" x14ac:dyDescent="0.3"/>
  <cols>
    <col min="1" max="1" width="7.140625" style="106" customWidth="1"/>
    <col min="2" max="2" width="1.42578125" style="107" customWidth="1"/>
    <col min="3" max="3" width="3.5703125" style="107" customWidth="1"/>
    <col min="4" max="33" width="2.28515625" style="107" customWidth="1"/>
    <col min="34" max="34" width="2.85546875" style="107" customWidth="1"/>
    <col min="35" max="35" width="27.140625" style="107" customWidth="1"/>
    <col min="36" max="37" width="2.140625" style="107" customWidth="1"/>
    <col min="38" max="38" width="7.140625" style="107" customWidth="1"/>
    <col min="39" max="39" width="2.85546875" style="107" customWidth="1"/>
    <col min="40" max="40" width="11.42578125" style="107" customWidth="1"/>
    <col min="41" max="41" width="6.42578125" style="107" customWidth="1"/>
    <col min="42" max="42" width="3.5703125" style="107" customWidth="1"/>
    <col min="43" max="43" width="13.42578125" style="107" customWidth="1"/>
    <col min="44" max="44" width="11.7109375" style="107" customWidth="1"/>
    <col min="45" max="47" width="22.140625" style="107" hidden="1" customWidth="1"/>
    <col min="48" max="49" width="18.5703125" style="107" hidden="1" customWidth="1"/>
    <col min="50" max="51" width="21.42578125" style="107" hidden="1" customWidth="1"/>
    <col min="52" max="52" width="18.5703125" style="107" hidden="1" customWidth="1"/>
    <col min="53" max="53" width="16.42578125" style="107" hidden="1" customWidth="1"/>
    <col min="54" max="54" width="21.42578125" style="107" hidden="1" customWidth="1"/>
    <col min="55" max="55" width="18.5703125" style="107" hidden="1" customWidth="1"/>
    <col min="56" max="56" width="16.42578125" style="107" hidden="1" customWidth="1"/>
    <col min="57" max="57" width="66.42578125" style="107" customWidth="1"/>
    <col min="58" max="70" width="9.140625" style="107" customWidth="1"/>
    <col min="71" max="91" width="9.140625" style="107" hidden="1" customWidth="1"/>
    <col min="92" max="92" width="110.140625" style="107" hidden="1" customWidth="1"/>
    <col min="93" max="93" width="31.140625" style="107" hidden="1" customWidth="1"/>
    <col min="94" max="94" width="94.7109375" style="107" hidden="1" customWidth="1"/>
    <col min="95" max="95" width="92.5703125" style="107" hidden="1" customWidth="1"/>
    <col min="96" max="97" width="52.140625" style="107" hidden="1" customWidth="1"/>
    <col min="98" max="100" width="49.85546875" style="107" hidden="1" customWidth="1"/>
    <col min="101" max="101" width="52.140625" style="107" hidden="1" customWidth="1"/>
    <col min="102" max="104" width="49.85546875" style="107" hidden="1" customWidth="1"/>
    <col min="105" max="113" width="52.140625" style="107" hidden="1" customWidth="1"/>
    <col min="114" max="115" width="49.85546875" style="107" hidden="1" customWidth="1"/>
    <col min="116" max="116" width="52.140625" style="107" hidden="1" customWidth="1"/>
    <col min="117" max="117" width="9.140625" style="107" customWidth="1"/>
    <col min="118" max="16384" width="9.140625" style="107"/>
  </cols>
  <sheetData>
    <row r="1" spans="1:94" x14ac:dyDescent="0.25">
      <c r="A1" s="108" t="s">
        <v>0</v>
      </c>
      <c r="AZ1" s="109" t="s">
        <v>1</v>
      </c>
      <c r="BA1" s="109" t="s">
        <v>2</v>
      </c>
      <c r="BB1" s="109" t="s">
        <v>3</v>
      </c>
      <c r="BT1" s="109"/>
      <c r="BU1" s="109" t="b">
        <v>0</v>
      </c>
      <c r="BV1" s="109" t="s">
        <v>4</v>
      </c>
    </row>
    <row r="2" spans="1:94" ht="36.950000000000003" customHeight="1" x14ac:dyDescent="0.3">
      <c r="AR2" s="3209" t="s">
        <v>5</v>
      </c>
      <c r="AS2" s="3209"/>
      <c r="AT2" s="3209"/>
      <c r="AU2" s="3209"/>
      <c r="AV2" s="3209"/>
      <c r="AW2" s="3209"/>
      <c r="AX2" s="3209"/>
      <c r="AY2" s="3209"/>
      <c r="AZ2" s="3209"/>
      <c r="BA2" s="3209"/>
      <c r="BB2" s="3209"/>
      <c r="BC2" s="3209"/>
      <c r="BD2" s="3209"/>
      <c r="BE2" s="3209"/>
      <c r="BS2" s="110">
        <v>0.01</v>
      </c>
      <c r="BT2" s="110">
        <v>21</v>
      </c>
    </row>
    <row r="3" spans="1:94" ht="6.95" customHeight="1" x14ac:dyDescent="0.3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3"/>
      <c r="BS3" s="110">
        <v>0.01</v>
      </c>
      <c r="BT3" s="110">
        <v>12</v>
      </c>
    </row>
    <row r="4" spans="1:94" ht="24.95" customHeight="1" x14ac:dyDescent="0.3">
      <c r="B4" s="113"/>
      <c r="D4" s="114" t="s">
        <v>6</v>
      </c>
      <c r="AR4" s="113"/>
      <c r="AS4" s="115" t="s">
        <v>7</v>
      </c>
      <c r="BE4" s="116" t="s">
        <v>8</v>
      </c>
      <c r="BS4" s="110">
        <v>1E-3</v>
      </c>
    </row>
    <row r="5" spans="1:94" ht="12" customHeight="1" x14ac:dyDescent="0.3">
      <c r="B5" s="113"/>
      <c r="D5" s="117" t="s">
        <v>9</v>
      </c>
      <c r="K5" s="3212" t="s">
        <v>10</v>
      </c>
      <c r="L5" s="3212"/>
      <c r="M5" s="3212"/>
      <c r="N5" s="3212"/>
      <c r="O5" s="3212"/>
      <c r="P5" s="3212"/>
      <c r="Q5" s="3212"/>
      <c r="R5" s="3212"/>
      <c r="S5" s="3212"/>
      <c r="T5" s="3212"/>
      <c r="U5" s="3212"/>
      <c r="V5" s="3212"/>
      <c r="W5" s="3212"/>
      <c r="X5" s="3212"/>
      <c r="Y5" s="3212"/>
      <c r="Z5" s="3212"/>
      <c r="AA5" s="3212"/>
      <c r="AB5" s="3212"/>
      <c r="AC5" s="3212"/>
      <c r="AD5" s="3212"/>
      <c r="AE5" s="3212"/>
      <c r="AF5" s="3212"/>
      <c r="AG5" s="3212"/>
      <c r="AH5" s="3212"/>
      <c r="AI5" s="3212"/>
      <c r="AJ5" s="3212"/>
      <c r="AR5" s="113"/>
      <c r="BE5" s="3210" t="s">
        <v>11</v>
      </c>
      <c r="BS5" s="110">
        <v>0.01</v>
      </c>
    </row>
    <row r="6" spans="1:94" x14ac:dyDescent="0.3">
      <c r="B6" s="113"/>
      <c r="D6" s="119" t="s">
        <v>12</v>
      </c>
      <c r="K6" s="3213" t="s">
        <v>13</v>
      </c>
      <c r="L6" s="3213"/>
      <c r="M6" s="3213"/>
      <c r="N6" s="3213"/>
      <c r="O6" s="3213"/>
      <c r="P6" s="3213"/>
      <c r="Q6" s="3213"/>
      <c r="R6" s="3213"/>
      <c r="S6" s="3213"/>
      <c r="T6" s="3213"/>
      <c r="U6" s="3213"/>
      <c r="V6" s="3213"/>
      <c r="W6" s="3213"/>
      <c r="X6" s="3213"/>
      <c r="Y6" s="3213"/>
      <c r="Z6" s="3213"/>
      <c r="AA6" s="3213"/>
      <c r="AB6" s="3213"/>
      <c r="AC6" s="3213"/>
      <c r="AD6" s="3213"/>
      <c r="AE6" s="3213"/>
      <c r="AF6" s="3213"/>
      <c r="AG6" s="3213"/>
      <c r="AH6" s="3213"/>
      <c r="AI6" s="3213"/>
      <c r="AJ6" s="3213"/>
      <c r="AR6" s="113"/>
      <c r="BE6" s="3211"/>
      <c r="BS6" s="110">
        <v>0.01</v>
      </c>
      <c r="CP6" s="120" t="s">
        <v>13</v>
      </c>
    </row>
    <row r="7" spans="1:94" ht="12" customHeight="1" x14ac:dyDescent="0.3">
      <c r="B7" s="113"/>
      <c r="D7" s="121" t="s">
        <v>14</v>
      </c>
      <c r="K7" s="118"/>
      <c r="AK7" s="121" t="s">
        <v>15</v>
      </c>
      <c r="AN7" s="122" t="s">
        <v>16</v>
      </c>
      <c r="AR7" s="113"/>
      <c r="BE7" s="3211"/>
      <c r="BS7" s="110">
        <v>0.01</v>
      </c>
    </row>
    <row r="8" spans="1:94" ht="12" customHeight="1" x14ac:dyDescent="0.3">
      <c r="B8" s="113"/>
      <c r="D8" s="121" t="s">
        <v>17</v>
      </c>
      <c r="K8" s="118" t="s">
        <v>16</v>
      </c>
      <c r="AK8" s="121" t="s">
        <v>18</v>
      </c>
      <c r="AN8" s="123">
        <v>46300</v>
      </c>
      <c r="AR8" s="113"/>
      <c r="BE8" s="3211"/>
      <c r="BS8" s="110">
        <v>0.01</v>
      </c>
    </row>
    <row r="9" spans="1:94" ht="14.45" customHeight="1" x14ac:dyDescent="0.3">
      <c r="B9" s="113"/>
      <c r="AR9" s="113"/>
      <c r="BE9" s="3211"/>
      <c r="BS9" s="110">
        <v>0.01</v>
      </c>
    </row>
    <row r="10" spans="1:94" ht="12" customHeight="1" x14ac:dyDescent="0.3">
      <c r="B10" s="113"/>
      <c r="D10" s="121" t="s">
        <v>19</v>
      </c>
      <c r="AK10" s="121" t="s">
        <v>20</v>
      </c>
      <c r="AN10" s="124" t="s">
        <v>21</v>
      </c>
      <c r="AR10" s="113"/>
      <c r="BE10" s="3211"/>
      <c r="BS10" s="110">
        <v>0.01</v>
      </c>
    </row>
    <row r="11" spans="1:94" ht="18.399999999999999" customHeight="1" x14ac:dyDescent="0.3">
      <c r="B11" s="113"/>
      <c r="E11" s="124" t="s">
        <v>22</v>
      </c>
      <c r="F11" s="125"/>
      <c r="G11" s="125"/>
      <c r="H11" s="125"/>
      <c r="I11" s="125"/>
      <c r="J11" s="125"/>
      <c r="K11" s="125"/>
      <c r="AK11" s="121" t="s">
        <v>23</v>
      </c>
      <c r="AN11" s="124" t="s">
        <v>16</v>
      </c>
      <c r="AR11" s="113"/>
      <c r="BE11" s="3211"/>
      <c r="BS11" s="110">
        <v>0.01</v>
      </c>
    </row>
    <row r="12" spans="1:94" ht="6.95" customHeight="1" x14ac:dyDescent="0.3">
      <c r="B12" s="113"/>
      <c r="AR12" s="113"/>
      <c r="BE12" s="3211"/>
      <c r="BS12" s="110">
        <v>0.01</v>
      </c>
    </row>
    <row r="13" spans="1:94" ht="12" customHeight="1" x14ac:dyDescent="0.3">
      <c r="B13" s="113"/>
      <c r="D13" s="121" t="s">
        <v>24</v>
      </c>
      <c r="AK13" s="121" t="s">
        <v>20</v>
      </c>
      <c r="AN13" s="126" t="s">
        <v>25</v>
      </c>
      <c r="AR13" s="113"/>
      <c r="BE13" s="3211"/>
      <c r="BS13" s="110">
        <v>0.01</v>
      </c>
    </row>
    <row r="14" spans="1:94" x14ac:dyDescent="0.3">
      <c r="B14" s="113"/>
      <c r="E14" s="3214" t="s">
        <v>25</v>
      </c>
      <c r="F14" s="3212"/>
      <c r="G14" s="3212"/>
      <c r="H14" s="3212"/>
      <c r="I14" s="3212"/>
      <c r="J14" s="3212"/>
      <c r="K14" s="3212"/>
      <c r="L14" s="3212"/>
      <c r="M14" s="3212"/>
      <c r="N14" s="3212"/>
      <c r="O14" s="3212"/>
      <c r="P14" s="3212"/>
      <c r="Q14" s="3212"/>
      <c r="R14" s="3212"/>
      <c r="S14" s="3212"/>
      <c r="T14" s="3212"/>
      <c r="U14" s="3212"/>
      <c r="V14" s="3212"/>
      <c r="W14" s="3212"/>
      <c r="X14" s="3212"/>
      <c r="Y14" s="3212"/>
      <c r="Z14" s="3212"/>
      <c r="AA14" s="3212"/>
      <c r="AB14" s="3212"/>
      <c r="AC14" s="3212"/>
      <c r="AD14" s="3212"/>
      <c r="AE14" s="3212"/>
      <c r="AF14" s="3212"/>
      <c r="AG14" s="3212"/>
      <c r="AH14" s="3212"/>
      <c r="AI14" s="3212"/>
      <c r="AK14" s="121" t="s">
        <v>23</v>
      </c>
      <c r="AN14" s="126" t="s">
        <v>25</v>
      </c>
      <c r="AR14" s="113"/>
      <c r="BE14" s="3211"/>
      <c r="BS14" s="110">
        <v>0.01</v>
      </c>
    </row>
    <row r="15" spans="1:94" ht="6.95" customHeight="1" x14ac:dyDescent="0.3">
      <c r="B15" s="113"/>
      <c r="AR15" s="113"/>
      <c r="BE15" s="3211"/>
      <c r="BS15" s="110" t="b">
        <v>0</v>
      </c>
    </row>
    <row r="16" spans="1:94" ht="12" customHeight="1" x14ac:dyDescent="0.3">
      <c r="B16" s="113"/>
      <c r="D16" s="121" t="s">
        <v>26</v>
      </c>
      <c r="AK16" s="121" t="s">
        <v>20</v>
      </c>
      <c r="AN16" s="118" t="s">
        <v>16</v>
      </c>
      <c r="AR16" s="113"/>
      <c r="BE16" s="3211"/>
      <c r="BS16" s="110" t="b">
        <v>0</v>
      </c>
    </row>
    <row r="17" spans="1:92" ht="18.399999999999999" customHeight="1" x14ac:dyDescent="0.3">
      <c r="B17" s="113"/>
      <c r="E17" s="118" t="s">
        <v>27</v>
      </c>
      <c r="AK17" s="121" t="s">
        <v>23</v>
      </c>
      <c r="AN17" s="118" t="s">
        <v>16</v>
      </c>
      <c r="AR17" s="113"/>
      <c r="BE17" s="3211"/>
      <c r="BS17" s="110" t="b">
        <v>0</v>
      </c>
    </row>
    <row r="18" spans="1:92" ht="6.95" customHeight="1" x14ac:dyDescent="0.3">
      <c r="B18" s="113"/>
      <c r="AR18" s="113"/>
      <c r="BE18" s="3211"/>
      <c r="BS18" s="110">
        <v>0.01</v>
      </c>
    </row>
    <row r="19" spans="1:92" ht="12" customHeight="1" x14ac:dyDescent="0.3">
      <c r="B19" s="113"/>
      <c r="D19" s="121" t="s">
        <v>28</v>
      </c>
      <c r="AK19" s="121" t="s">
        <v>20</v>
      </c>
      <c r="AN19" s="118" t="s">
        <v>29</v>
      </c>
      <c r="AR19" s="113"/>
      <c r="BE19" s="3211"/>
      <c r="BS19" s="110">
        <v>0.01</v>
      </c>
    </row>
    <row r="20" spans="1:92" ht="18.399999999999999" customHeight="1" x14ac:dyDescent="0.3">
      <c r="B20" s="113"/>
      <c r="E20" s="118" t="s">
        <v>30</v>
      </c>
      <c r="AK20" s="121" t="s">
        <v>23</v>
      </c>
      <c r="AN20" s="118" t="s">
        <v>31</v>
      </c>
      <c r="AR20" s="113"/>
      <c r="BE20" s="3211"/>
      <c r="BS20" s="110" t="b">
        <v>1</v>
      </c>
    </row>
    <row r="21" spans="1:92" ht="6.95" customHeight="1" x14ac:dyDescent="0.3">
      <c r="B21" s="113"/>
      <c r="AR21" s="113"/>
      <c r="BE21" s="3211"/>
      <c r="BS21" s="107" t="b">
        <v>0</v>
      </c>
    </row>
    <row r="22" spans="1:92" ht="12" customHeight="1" x14ac:dyDescent="0.3">
      <c r="B22" s="113"/>
      <c r="D22" s="121" t="s">
        <v>32</v>
      </c>
      <c r="AR22" s="113"/>
      <c r="BE22" s="3211"/>
    </row>
    <row r="23" spans="1:92" x14ac:dyDescent="0.3">
      <c r="B23" s="113"/>
      <c r="E23" s="3215"/>
      <c r="F23" s="3215"/>
      <c r="G23" s="3215"/>
      <c r="H23" s="3215"/>
      <c r="I23" s="3215"/>
      <c r="J23" s="3215"/>
      <c r="K23" s="3215"/>
      <c r="L23" s="3215"/>
      <c r="M23" s="3215"/>
      <c r="N23" s="3215"/>
      <c r="O23" s="3215"/>
      <c r="P23" s="3215"/>
      <c r="Q23" s="3215"/>
      <c r="R23" s="3215"/>
      <c r="S23" s="3215"/>
      <c r="T23" s="3215"/>
      <c r="U23" s="3215"/>
      <c r="V23" s="3215"/>
      <c r="W23" s="3215"/>
      <c r="X23" s="3215"/>
      <c r="Y23" s="3215"/>
      <c r="Z23" s="3215"/>
      <c r="AA23" s="3215"/>
      <c r="AB23" s="3215"/>
      <c r="AC23" s="3215"/>
      <c r="AD23" s="3215"/>
      <c r="AE23" s="3215"/>
      <c r="AF23" s="3215"/>
      <c r="AG23" s="3215"/>
      <c r="AH23" s="3215"/>
      <c r="AI23" s="3215"/>
      <c r="AJ23" s="3215"/>
      <c r="AK23" s="3215"/>
      <c r="AL23" s="3215"/>
      <c r="AM23" s="3215"/>
      <c r="AN23" s="3215"/>
      <c r="AR23" s="113"/>
      <c r="BE23" s="3211"/>
      <c r="CN23" s="127"/>
    </row>
    <row r="24" spans="1:92" ht="6.95" customHeight="1" x14ac:dyDescent="0.3">
      <c r="B24" s="113"/>
      <c r="AR24" s="113"/>
      <c r="BE24" s="3211"/>
    </row>
    <row r="25" spans="1:92" ht="6.95" customHeight="1" x14ac:dyDescent="0.3">
      <c r="B25" s="113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R25" s="113"/>
      <c r="BE25" s="3211"/>
    </row>
    <row r="26" spans="1:92" s="1" customFormat="1" ht="25.9" customHeight="1" x14ac:dyDescent="0.25">
      <c r="A26" s="129"/>
      <c r="B26" s="130"/>
      <c r="D26" s="131" t="s">
        <v>33</v>
      </c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3216">
        <f>ROUND(AG90,2)</f>
        <v>0</v>
      </c>
      <c r="AL26" s="3216"/>
      <c r="AM26" s="3216"/>
      <c r="AN26" s="3216"/>
      <c r="AO26" s="3216"/>
      <c r="AR26" s="130"/>
      <c r="BE26" s="3211"/>
    </row>
    <row r="27" spans="1:92" s="1" customFormat="1" ht="6.95" customHeight="1" x14ac:dyDescent="0.25">
      <c r="A27" s="129"/>
      <c r="B27" s="130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R27" s="130"/>
      <c r="BE27" s="3211"/>
    </row>
    <row r="28" spans="1:92" s="1" customFormat="1" x14ac:dyDescent="0.25">
      <c r="A28" s="129"/>
      <c r="B28" s="130"/>
      <c r="L28" s="3218" t="s">
        <v>34</v>
      </c>
      <c r="M28" s="3218"/>
      <c r="N28" s="3218"/>
      <c r="O28" s="3218"/>
      <c r="P28" s="3218"/>
      <c r="W28" s="3217" t="s">
        <v>35</v>
      </c>
      <c r="X28" s="3217"/>
      <c r="Y28" s="3217"/>
      <c r="Z28" s="3217"/>
      <c r="AA28" s="3217"/>
      <c r="AB28" s="3217"/>
      <c r="AC28" s="3217"/>
      <c r="AD28" s="3217"/>
      <c r="AE28" s="3217"/>
      <c r="AF28" s="134"/>
      <c r="AG28" s="134"/>
      <c r="AH28" s="134"/>
      <c r="AI28" s="134"/>
      <c r="AJ28" s="134"/>
      <c r="AK28" s="3217" t="s">
        <v>36</v>
      </c>
      <c r="AL28" s="3218"/>
      <c r="AM28" s="3218"/>
      <c r="AN28" s="3218"/>
      <c r="AO28" s="3218"/>
      <c r="AR28" s="130"/>
      <c r="BE28" s="3211"/>
    </row>
    <row r="29" spans="1:92" s="2" customFormat="1" ht="14.45" customHeight="1" x14ac:dyDescent="0.25">
      <c r="A29" s="135"/>
      <c r="B29" s="136"/>
      <c r="D29" s="121" t="s">
        <v>37</v>
      </c>
      <c r="F29" s="121" t="s">
        <v>38</v>
      </c>
      <c r="L29" s="3219">
        <v>0.21</v>
      </c>
      <c r="M29" s="3219"/>
      <c r="N29" s="3219"/>
      <c r="O29" s="3219"/>
      <c r="P29" s="3219"/>
      <c r="W29" s="3220">
        <f>ROUND(AZ90,2)</f>
        <v>0</v>
      </c>
      <c r="X29" s="3220"/>
      <c r="Y29" s="3220"/>
      <c r="Z29" s="3220"/>
      <c r="AA29" s="3220"/>
      <c r="AB29" s="3220"/>
      <c r="AC29" s="3220"/>
      <c r="AD29" s="3220"/>
      <c r="AE29" s="3220"/>
      <c r="AF29" s="137"/>
      <c r="AG29" s="137"/>
      <c r="AH29" s="137"/>
      <c r="AI29" s="137"/>
      <c r="AJ29" s="137"/>
      <c r="AK29" s="3220">
        <f>ROUND(AV90,2)</f>
        <v>0</v>
      </c>
      <c r="AL29" s="3220"/>
      <c r="AM29" s="3220"/>
      <c r="AN29" s="3220"/>
      <c r="AO29" s="3220"/>
      <c r="AR29" s="136"/>
      <c r="BE29" s="3211"/>
    </row>
    <row r="30" spans="1:92" s="1" customFormat="1" ht="6.95" customHeight="1" x14ac:dyDescent="0.25">
      <c r="A30" s="129"/>
      <c r="B30" s="130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R30" s="130"/>
      <c r="BE30" s="3211"/>
    </row>
    <row r="31" spans="1:92" s="1" customFormat="1" ht="25.9" customHeight="1" x14ac:dyDescent="0.25">
      <c r="A31" s="129"/>
      <c r="B31" s="130"/>
      <c r="C31" s="138"/>
      <c r="D31" s="139" t="s">
        <v>39</v>
      </c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1" t="s">
        <v>40</v>
      </c>
      <c r="U31" s="140"/>
      <c r="V31" s="140"/>
      <c r="W31" s="142"/>
      <c r="X31" s="3221" t="s">
        <v>41</v>
      </c>
      <c r="Y31" s="3221"/>
      <c r="Z31" s="3221"/>
      <c r="AA31" s="3221"/>
      <c r="AB31" s="3221"/>
      <c r="AC31" s="142"/>
      <c r="AD31" s="142"/>
      <c r="AE31" s="142"/>
      <c r="AF31" s="142"/>
      <c r="AG31" s="142"/>
      <c r="AH31" s="142"/>
      <c r="AI31" s="142"/>
      <c r="AJ31" s="142"/>
      <c r="AK31" s="3222">
        <f>SUM(AK26:AK29)</f>
        <v>0</v>
      </c>
      <c r="AL31" s="3222"/>
      <c r="AM31" s="3222"/>
      <c r="AN31" s="3222"/>
      <c r="AO31" s="3223"/>
      <c r="AP31" s="138"/>
      <c r="AQ31" s="138"/>
      <c r="AR31" s="130"/>
    </row>
    <row r="32" spans="1:92" s="1" customFormat="1" ht="6.95" customHeight="1" x14ac:dyDescent="0.25">
      <c r="A32" s="129"/>
      <c r="B32" s="130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R32" s="130"/>
    </row>
    <row r="33" spans="1:44" s="1" customFormat="1" ht="14.45" customHeight="1" x14ac:dyDescent="0.25">
      <c r="A33" s="129"/>
      <c r="B33" s="130"/>
      <c r="AR33" s="130"/>
    </row>
    <row r="34" spans="1:44" ht="14.45" customHeight="1" x14ac:dyDescent="0.3">
      <c r="B34" s="113"/>
      <c r="AR34" s="113"/>
    </row>
    <row r="35" spans="1:44" ht="14.45" customHeight="1" x14ac:dyDescent="0.3">
      <c r="B35" s="113"/>
      <c r="AR35" s="113"/>
    </row>
    <row r="36" spans="1:44" ht="14.45" customHeight="1" x14ac:dyDescent="0.3">
      <c r="B36" s="113"/>
      <c r="AR36" s="113"/>
    </row>
    <row r="37" spans="1:44" ht="14.45" customHeight="1" x14ac:dyDescent="0.3">
      <c r="B37" s="113"/>
      <c r="AR37" s="113"/>
    </row>
    <row r="38" spans="1:44" ht="14.45" customHeight="1" x14ac:dyDescent="0.3">
      <c r="B38" s="113"/>
      <c r="AR38" s="113"/>
    </row>
    <row r="39" spans="1:44" ht="14.45" customHeight="1" x14ac:dyDescent="0.3">
      <c r="B39" s="113"/>
      <c r="AR39" s="113"/>
    </row>
    <row r="40" spans="1:44" ht="14.45" customHeight="1" x14ac:dyDescent="0.3">
      <c r="B40" s="113"/>
      <c r="AR40" s="113"/>
    </row>
    <row r="41" spans="1:44" ht="14.45" customHeight="1" x14ac:dyDescent="0.3">
      <c r="B41" s="113"/>
      <c r="AR41" s="113"/>
    </row>
    <row r="42" spans="1:44" ht="14.45" customHeight="1" x14ac:dyDescent="0.3">
      <c r="B42" s="113"/>
      <c r="AR42" s="113"/>
    </row>
    <row r="43" spans="1:44" ht="14.45" customHeight="1" x14ac:dyDescent="0.3">
      <c r="B43" s="113"/>
      <c r="AR43" s="113"/>
    </row>
    <row r="44" spans="1:44" ht="14.45" customHeight="1" x14ac:dyDescent="0.3">
      <c r="B44" s="113"/>
      <c r="AR44" s="113"/>
    </row>
    <row r="45" spans="1:44" s="1" customFormat="1" ht="14.45" customHeight="1" x14ac:dyDescent="0.25">
      <c r="A45" s="129"/>
      <c r="B45" s="130"/>
      <c r="D45" s="143" t="s">
        <v>26</v>
      </c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3" t="s">
        <v>28</v>
      </c>
      <c r="AI45" s="144"/>
      <c r="AJ45" s="144"/>
      <c r="AK45" s="144"/>
      <c r="AL45" s="144"/>
      <c r="AM45" s="144"/>
      <c r="AN45" s="144"/>
      <c r="AO45" s="144"/>
      <c r="AR45" s="130"/>
    </row>
    <row r="46" spans="1:44" ht="11.25" customHeight="1" x14ac:dyDescent="0.3">
      <c r="B46" s="113"/>
      <c r="AR46" s="113"/>
    </row>
    <row r="47" spans="1:44" ht="11.25" customHeight="1" x14ac:dyDescent="0.3">
      <c r="B47" s="113"/>
      <c r="AR47" s="113"/>
    </row>
    <row r="48" spans="1:44" ht="11.25" customHeight="1" x14ac:dyDescent="0.3">
      <c r="B48" s="113"/>
      <c r="AR48" s="113"/>
    </row>
    <row r="49" spans="1:44" ht="11.25" customHeight="1" x14ac:dyDescent="0.3">
      <c r="B49" s="113"/>
      <c r="AR49" s="113"/>
    </row>
    <row r="50" spans="1:44" ht="11.25" customHeight="1" x14ac:dyDescent="0.3">
      <c r="B50" s="113"/>
      <c r="AR50" s="113"/>
    </row>
    <row r="51" spans="1:44" ht="11.25" customHeight="1" x14ac:dyDescent="0.3">
      <c r="B51" s="113"/>
      <c r="AR51" s="113"/>
    </row>
    <row r="52" spans="1:44" ht="11.25" customHeight="1" x14ac:dyDescent="0.3">
      <c r="B52" s="113"/>
      <c r="AR52" s="113"/>
    </row>
    <row r="53" spans="1:44" ht="11.25" customHeight="1" x14ac:dyDescent="0.3">
      <c r="B53" s="113"/>
      <c r="AR53" s="113"/>
    </row>
    <row r="54" spans="1:44" ht="11.25" customHeight="1" x14ac:dyDescent="0.3">
      <c r="B54" s="113"/>
      <c r="AR54" s="113"/>
    </row>
    <row r="55" spans="1:44" ht="11.25" customHeight="1" x14ac:dyDescent="0.3">
      <c r="B55" s="113"/>
      <c r="AR55" s="113"/>
    </row>
    <row r="56" spans="1:44" s="1" customFormat="1" ht="11.25" customHeight="1" x14ac:dyDescent="0.25">
      <c r="A56" s="129"/>
      <c r="B56" s="130"/>
      <c r="D56" s="145" t="s">
        <v>42</v>
      </c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45" t="s">
        <v>43</v>
      </c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45" t="s">
        <v>42</v>
      </c>
      <c r="AI56" s="132"/>
      <c r="AJ56" s="132"/>
      <c r="AK56" s="132"/>
      <c r="AL56" s="132"/>
      <c r="AM56" s="145" t="s">
        <v>43</v>
      </c>
      <c r="AN56" s="132"/>
      <c r="AO56" s="132"/>
      <c r="AR56" s="130"/>
    </row>
    <row r="57" spans="1:44" ht="11.25" customHeight="1" x14ac:dyDescent="0.3">
      <c r="B57" s="113"/>
      <c r="AR57" s="113"/>
    </row>
    <row r="58" spans="1:44" ht="11.25" customHeight="1" x14ac:dyDescent="0.3">
      <c r="B58" s="113"/>
      <c r="AR58" s="113"/>
    </row>
    <row r="59" spans="1:44" ht="11.25" customHeight="1" x14ac:dyDescent="0.3">
      <c r="B59" s="113"/>
      <c r="AR59" s="113"/>
    </row>
    <row r="60" spans="1:44" s="1" customFormat="1" ht="11.25" customHeight="1" x14ac:dyDescent="0.25">
      <c r="A60" s="129"/>
      <c r="B60" s="130"/>
      <c r="D60" s="143" t="s">
        <v>19</v>
      </c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3" t="s">
        <v>24</v>
      </c>
      <c r="AI60" s="144"/>
      <c r="AJ60" s="144"/>
      <c r="AK60" s="144"/>
      <c r="AL60" s="144"/>
      <c r="AM60" s="144"/>
      <c r="AN60" s="144"/>
      <c r="AO60" s="144"/>
      <c r="AR60" s="130"/>
    </row>
    <row r="61" spans="1:44" ht="11.25" customHeight="1" x14ac:dyDescent="0.3">
      <c r="B61" s="113"/>
      <c r="AR61" s="113"/>
    </row>
    <row r="62" spans="1:44" ht="11.25" customHeight="1" x14ac:dyDescent="0.3">
      <c r="B62" s="113"/>
      <c r="AR62" s="113"/>
    </row>
    <row r="63" spans="1:44" ht="11.25" customHeight="1" x14ac:dyDescent="0.3">
      <c r="B63" s="113"/>
      <c r="AR63" s="113"/>
    </row>
    <row r="64" spans="1:44" ht="11.25" customHeight="1" x14ac:dyDescent="0.3">
      <c r="B64" s="113"/>
      <c r="AR64" s="113"/>
    </row>
    <row r="65" spans="1:44" ht="11.25" customHeight="1" x14ac:dyDescent="0.3">
      <c r="B65" s="113"/>
      <c r="AR65" s="113"/>
    </row>
    <row r="66" spans="1:44" ht="11.25" customHeight="1" x14ac:dyDescent="0.3">
      <c r="B66" s="113"/>
      <c r="AR66" s="113"/>
    </row>
    <row r="67" spans="1:44" ht="11.25" customHeight="1" x14ac:dyDescent="0.3">
      <c r="B67" s="113"/>
      <c r="AR67" s="113"/>
    </row>
    <row r="68" spans="1:44" ht="11.25" customHeight="1" x14ac:dyDescent="0.3">
      <c r="B68" s="113"/>
      <c r="AR68" s="113"/>
    </row>
    <row r="69" spans="1:44" ht="11.25" customHeight="1" x14ac:dyDescent="0.3">
      <c r="B69" s="113"/>
      <c r="AR69" s="113"/>
    </row>
    <row r="70" spans="1:44" ht="11.25" customHeight="1" x14ac:dyDescent="0.3">
      <c r="B70" s="113"/>
      <c r="AR70" s="113"/>
    </row>
    <row r="71" spans="1:44" s="1" customFormat="1" ht="11.25" customHeight="1" x14ac:dyDescent="0.25">
      <c r="A71" s="129"/>
      <c r="B71" s="130"/>
      <c r="D71" s="145" t="s">
        <v>42</v>
      </c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45" t="s">
        <v>43</v>
      </c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45" t="s">
        <v>42</v>
      </c>
      <c r="AI71" s="132"/>
      <c r="AJ71" s="132"/>
      <c r="AK71" s="132"/>
      <c r="AL71" s="132"/>
      <c r="AM71" s="145" t="s">
        <v>43</v>
      </c>
      <c r="AN71" s="132"/>
      <c r="AO71" s="132"/>
      <c r="AR71" s="130"/>
    </row>
    <row r="72" spans="1:44" s="1" customFormat="1" ht="11.25" customHeight="1" x14ac:dyDescent="0.25">
      <c r="A72" s="129"/>
      <c r="B72" s="130"/>
      <c r="AR72" s="130"/>
    </row>
    <row r="73" spans="1:44" s="1" customFormat="1" ht="6.95" customHeight="1" x14ac:dyDescent="0.25">
      <c r="A73" s="129"/>
      <c r="B73" s="146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30"/>
    </row>
    <row r="77" spans="1:44" s="1" customFormat="1" ht="6.95" customHeight="1" x14ac:dyDescent="0.25">
      <c r="A77" s="129"/>
      <c r="B77" s="148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30"/>
    </row>
    <row r="78" spans="1:44" s="1" customFormat="1" ht="24.95" customHeight="1" x14ac:dyDescent="0.25">
      <c r="A78" s="129"/>
      <c r="B78" s="130"/>
      <c r="C78" s="114" t="s">
        <v>44</v>
      </c>
      <c r="AR78" s="130"/>
    </row>
    <row r="79" spans="1:44" s="1" customFormat="1" ht="6.95" customHeight="1" x14ac:dyDescent="0.25">
      <c r="A79" s="129"/>
      <c r="B79" s="130"/>
      <c r="AR79" s="130"/>
    </row>
    <row r="80" spans="1:44" s="3" customFormat="1" ht="12" customHeight="1" x14ac:dyDescent="0.25">
      <c r="A80" s="150"/>
      <c r="B80" s="151"/>
      <c r="C80" s="121" t="s">
        <v>45</v>
      </c>
      <c r="L80" s="3" t="str">
        <f>K5</f>
        <v>Klucov</v>
      </c>
      <c r="AR80" s="151"/>
    </row>
    <row r="81" spans="1:101" s="4" customFormat="1" x14ac:dyDescent="0.25">
      <c r="A81" s="152"/>
      <c r="B81" s="153"/>
      <c r="C81" s="154" t="s">
        <v>12</v>
      </c>
      <c r="L81" s="3224" t="str">
        <f>K6</f>
        <v>REVITALIZACE ZÁMECKÉHO PARKU ‐ TVRZIŠTĚ KLUČOV</v>
      </c>
      <c r="M81" s="3224"/>
      <c r="N81" s="3224"/>
      <c r="O81" s="3224"/>
      <c r="P81" s="3224"/>
      <c r="Q81" s="3224"/>
      <c r="R81" s="3224"/>
      <c r="S81" s="3224"/>
      <c r="T81" s="3224"/>
      <c r="U81" s="3224"/>
      <c r="V81" s="3224"/>
      <c r="W81" s="3224"/>
      <c r="X81" s="3224"/>
      <c r="Y81" s="3224"/>
      <c r="Z81" s="3224"/>
      <c r="AA81" s="3224"/>
      <c r="AB81" s="3224"/>
      <c r="AC81" s="3224"/>
      <c r="AD81" s="3224"/>
      <c r="AE81" s="3224"/>
      <c r="AF81" s="3224"/>
      <c r="AG81" s="3224"/>
      <c r="AH81" s="3224"/>
      <c r="AI81" s="3224"/>
      <c r="AJ81" s="3224"/>
      <c r="AR81" s="153"/>
      <c r="CQ81" s="155" t="str">
        <f>CP6</f>
        <v>REVITALIZACE ZÁMECKÉHO PARKU ‐ TVRZIŠTĚ KLUČOV</v>
      </c>
    </row>
    <row r="82" spans="1:101" s="1" customFormat="1" ht="6.95" customHeight="1" x14ac:dyDescent="0.25">
      <c r="A82" s="129"/>
      <c r="B82" s="130"/>
      <c r="AR82" s="130"/>
    </row>
    <row r="83" spans="1:101" s="1" customFormat="1" ht="12" customHeight="1" x14ac:dyDescent="0.25">
      <c r="A83" s="129"/>
      <c r="B83" s="130"/>
      <c r="C83" s="121" t="s">
        <v>17</v>
      </c>
      <c r="L83" s="156" t="str">
        <f>IF(K8="","",K8)</f>
        <v/>
      </c>
      <c r="AI83" s="121" t="s">
        <v>18</v>
      </c>
      <c r="AM83" s="3225">
        <f>AN8</f>
        <v>46300</v>
      </c>
      <c r="AN83" s="3225"/>
      <c r="AR83" s="130"/>
    </row>
    <row r="84" spans="1:101" s="1" customFormat="1" ht="6.95" customHeight="1" x14ac:dyDescent="0.25">
      <c r="A84" s="129"/>
      <c r="B84" s="130"/>
      <c r="AR84" s="130"/>
    </row>
    <row r="85" spans="1:101" s="1" customFormat="1" x14ac:dyDescent="0.25">
      <c r="A85" s="129"/>
      <c r="B85" s="130"/>
      <c r="C85" s="121" t="s">
        <v>19</v>
      </c>
      <c r="L85" s="3" t="str">
        <f>IF(E11= "","",E11)</f>
        <v>Obec Klučov</v>
      </c>
      <c r="AI85" s="121" t="s">
        <v>26</v>
      </c>
      <c r="AM85" s="3226" t="str">
        <f>IF($E17="","",$E17)</f>
        <v>Studio Anarchitekt s.r.o.</v>
      </c>
      <c r="AN85" s="3226"/>
      <c r="AO85" s="3226"/>
      <c r="AP85" s="3226"/>
      <c r="AR85" s="130"/>
      <c r="AS85" s="3227" t="s">
        <v>46</v>
      </c>
      <c r="AT85" s="3228"/>
      <c r="AU85" s="158"/>
      <c r="AV85" s="158"/>
      <c r="AW85" s="158"/>
      <c r="AX85" s="158"/>
      <c r="AY85" s="158"/>
      <c r="AZ85" s="158"/>
      <c r="BA85" s="158"/>
      <c r="BB85" s="158"/>
      <c r="BC85" s="158"/>
      <c r="BD85" s="159"/>
      <c r="CO85" s="157" t="str">
        <f>IF($E17="","",$E17)</f>
        <v>Studio Anarchitekt s.r.o.</v>
      </c>
    </row>
    <row r="86" spans="1:101" s="1" customFormat="1" x14ac:dyDescent="0.25">
      <c r="A86" s="129"/>
      <c r="B86" s="130"/>
      <c r="C86" s="121" t="s">
        <v>24</v>
      </c>
      <c r="L86" s="3" t="str">
        <f>IF(E14="Vyplň údaj","",E14)</f>
        <v/>
      </c>
      <c r="AI86" s="121" t="s">
        <v>28</v>
      </c>
      <c r="AM86" s="3226" t="str">
        <f>IF($E20="","",$E20)</f>
        <v>Ing. Theodor Collino</v>
      </c>
      <c r="AN86" s="3226"/>
      <c r="AO86" s="3226"/>
      <c r="AP86" s="3226"/>
      <c r="AR86" s="130"/>
      <c r="AS86" s="3229"/>
      <c r="AT86" s="3230"/>
      <c r="BD86" s="160"/>
      <c r="CO86" s="157" t="str">
        <f>IF($E20="","",$E20)</f>
        <v>Ing. Theodor Collino</v>
      </c>
    </row>
    <row r="87" spans="1:101" s="1" customFormat="1" ht="10.9" customHeight="1" x14ac:dyDescent="0.25">
      <c r="A87" s="129"/>
      <c r="B87" s="130"/>
      <c r="AR87" s="130"/>
      <c r="AS87" s="3229"/>
      <c r="AT87" s="3230"/>
      <c r="BD87" s="160"/>
    </row>
    <row r="88" spans="1:101" s="1" customFormat="1" ht="29.25" customHeight="1" x14ac:dyDescent="0.25">
      <c r="A88" s="161"/>
      <c r="B88" s="130"/>
      <c r="C88" s="3233" t="s">
        <v>45</v>
      </c>
      <c r="D88" s="3232"/>
      <c r="E88" s="3232"/>
      <c r="F88" s="3232"/>
      <c r="G88" s="3232"/>
      <c r="H88" s="162"/>
      <c r="I88" s="3232" t="s">
        <v>47</v>
      </c>
      <c r="J88" s="3232"/>
      <c r="K88" s="3232"/>
      <c r="L88" s="3232"/>
      <c r="M88" s="3232"/>
      <c r="N88" s="3232"/>
      <c r="O88" s="3232"/>
      <c r="P88" s="3232"/>
      <c r="Q88" s="3232"/>
      <c r="R88" s="3232"/>
      <c r="S88" s="3232"/>
      <c r="T88" s="3232"/>
      <c r="U88" s="3232"/>
      <c r="V88" s="3232"/>
      <c r="W88" s="3232"/>
      <c r="X88" s="3232"/>
      <c r="Y88" s="3232"/>
      <c r="Z88" s="3232"/>
      <c r="AA88" s="3232"/>
      <c r="AB88" s="3232"/>
      <c r="AC88" s="3232"/>
      <c r="AD88" s="3232"/>
      <c r="AE88" s="3232"/>
      <c r="AF88" s="3232"/>
      <c r="AG88" s="3231" t="s">
        <v>48</v>
      </c>
      <c r="AH88" s="3231"/>
      <c r="AI88" s="3231"/>
      <c r="AJ88" s="3231"/>
      <c r="AK88" s="3231"/>
      <c r="AL88" s="3231"/>
      <c r="AM88" s="3231"/>
      <c r="AN88" s="3232" t="s">
        <v>49</v>
      </c>
      <c r="AO88" s="3232"/>
      <c r="AP88" s="3232"/>
      <c r="AQ88" s="163" t="s">
        <v>50</v>
      </c>
      <c r="AS88" s="164" t="s">
        <v>51</v>
      </c>
      <c r="AT88" s="164" t="s">
        <v>52</v>
      </c>
      <c r="AU88" s="164" t="s">
        <v>53</v>
      </c>
      <c r="AV88" s="164" t="s">
        <v>54</v>
      </c>
      <c r="AW88" s="164" t="s">
        <v>55</v>
      </c>
      <c r="AX88" s="164" t="s">
        <v>56</v>
      </c>
      <c r="AY88" s="164" t="s">
        <v>57</v>
      </c>
      <c r="AZ88" s="164" t="s">
        <v>58</v>
      </c>
      <c r="BA88" s="164" t="s">
        <v>59</v>
      </c>
      <c r="BB88" s="164" t="s">
        <v>60</v>
      </c>
      <c r="BC88" s="164" t="s">
        <v>61</v>
      </c>
      <c r="BD88" s="164" t="s">
        <v>62</v>
      </c>
    </row>
    <row r="89" spans="1:101" s="1" customFormat="1" ht="10.9" customHeight="1" x14ac:dyDescent="0.25">
      <c r="A89" s="161"/>
      <c r="B89" s="130"/>
      <c r="AQ89" s="165"/>
      <c r="AS89" s="158"/>
      <c r="AT89" s="158"/>
      <c r="AU89" s="158"/>
      <c r="AV89" s="158"/>
      <c r="AW89" s="158"/>
      <c r="AX89" s="158"/>
      <c r="AY89" s="158"/>
      <c r="AZ89" s="158"/>
      <c r="BA89" s="158"/>
      <c r="BB89" s="158"/>
      <c r="BC89" s="158"/>
      <c r="BD89" s="158"/>
    </row>
    <row r="90" spans="1:101" s="5" customFormat="1" ht="32.450000000000003" customHeight="1" x14ac:dyDescent="0.25">
      <c r="A90" s="166"/>
      <c r="B90" s="167"/>
      <c r="C90" s="168" t="s">
        <v>63</v>
      </c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  <c r="AA90" s="169"/>
      <c r="AB90" s="169"/>
      <c r="AC90" s="169"/>
      <c r="AD90" s="169"/>
      <c r="AE90" s="169"/>
      <c r="AF90" s="169"/>
      <c r="AG90" s="3234">
        <f>AG91 + AG92 + AG96 + AG100 + AG101 + AG102 + AG103 + AG104 + AG105 + AG106 + AG107 + AG108 + AG111</f>
        <v>0</v>
      </c>
      <c r="AH90" s="3234"/>
      <c r="AI90" s="3234"/>
      <c r="AJ90" s="3234"/>
      <c r="AK90" s="3234"/>
      <c r="AL90" s="3234"/>
      <c r="AM90" s="3234"/>
      <c r="AN90" s="3235">
        <f t="shared" ref="AN90:AN111" si="0">AG90 + AT90</f>
        <v>0</v>
      </c>
      <c r="AO90" s="3235"/>
      <c r="AP90" s="3235"/>
      <c r="AQ90" s="170" t="s">
        <v>16</v>
      </c>
      <c r="AR90" s="167"/>
      <c r="AS90" s="171">
        <f>AS91 + AS92 + AS96 + AS100 + AS101 + AS102 + AS103 + AS104 + AS105 + AS106 + AS107 + AS108 + AS111</f>
        <v>0</v>
      </c>
      <c r="AT90" s="172">
        <f>AV90+AW90</f>
        <v>0</v>
      </c>
      <c r="AU90" s="173">
        <f>ROUND(AU91 + AU92 + AU96 + AU100 + AU101 + AU102 + AU103 + AU104 + AU105 + AU106 + AU107 + AU108 + AU111,3)</f>
        <v>0</v>
      </c>
      <c r="AV90" s="172">
        <f>ROUND(L29 * AZ90,2)</f>
        <v>0</v>
      </c>
      <c r="AW90" s="172">
        <f>0</f>
        <v>0</v>
      </c>
      <c r="AX90" s="172">
        <f>0</f>
        <v>0</v>
      </c>
      <c r="AY90" s="172">
        <f>0</f>
        <v>0</v>
      </c>
      <c r="AZ90" s="172">
        <f>AZ91 + AZ92 + AZ96 + AZ100 + AZ101 + AZ102 + AZ103 + AZ104 + AZ105 + AZ106 + AZ107 + AZ108 + AZ111</f>
        <v>0</v>
      </c>
      <c r="BA90" s="172">
        <f>BA91 + BA92 + BA96 + BA100 + BA101 + BA102 + BA103 + BA104 + BA105 + BA106 + BA107 + BA108 + BA111</f>
        <v>0</v>
      </c>
      <c r="BB90" s="172">
        <f>BB91 + BB92 + BB96 + BB100 + BB101 + BB102 + BB103 + BB104 + BB105 + BB106 + BB107 + BB108 + BB111</f>
        <v>0</v>
      </c>
      <c r="BC90" s="172">
        <f>BC91 + BC92 + BC96 + BC100 + BC101 + BC102 + BC103 + BC104 + BC105 + BC106 + BC107 + BC108 + BC111</f>
        <v>0</v>
      </c>
      <c r="BD90" s="174">
        <f>BD91 + BD92 + BD96 + BD100 + BD101 + BD102 + BD103 + BD104 + BD105 + BD106 + BD107 + BD108 + BD111</f>
        <v>0</v>
      </c>
      <c r="BS90" s="175" t="s">
        <v>64</v>
      </c>
      <c r="BT90" s="175">
        <v>0</v>
      </c>
      <c r="BU90" s="176" t="s">
        <v>65</v>
      </c>
      <c r="BV90" s="175" t="s">
        <v>66</v>
      </c>
      <c r="BW90" s="175" t="s">
        <v>67</v>
      </c>
      <c r="BX90" s="175" t="s">
        <v>68</v>
      </c>
      <c r="CL90" s="175" t="s">
        <v>16</v>
      </c>
    </row>
    <row r="91" spans="1:101" s="6" customFormat="1" ht="15.75" x14ac:dyDescent="0.25">
      <c r="A91" s="177" t="s">
        <v>69</v>
      </c>
      <c r="B91" s="178"/>
      <c r="C91" s="179"/>
      <c r="D91" s="3198" t="s">
        <v>70</v>
      </c>
      <c r="E91" s="3198"/>
      <c r="F91" s="3198"/>
      <c r="G91" s="3198"/>
      <c r="H91" s="3198"/>
      <c r="I91" s="181"/>
      <c r="J91" s="3200" t="s">
        <v>71</v>
      </c>
      <c r="K91" s="3200"/>
      <c r="L91" s="3200"/>
      <c r="M91" s="3200"/>
      <c r="N91" s="3200"/>
      <c r="O91" s="3200"/>
      <c r="P91" s="3200"/>
      <c r="Q91" s="3200"/>
      <c r="R91" s="3200"/>
      <c r="S91" s="3200"/>
      <c r="T91" s="3200"/>
      <c r="U91" s="3200"/>
      <c r="V91" s="3200"/>
      <c r="W91" s="3200"/>
      <c r="X91" s="3200"/>
      <c r="Y91" s="3200"/>
      <c r="Z91" s="3200"/>
      <c r="AA91" s="3200"/>
      <c r="AB91" s="3200"/>
      <c r="AC91" s="3200"/>
      <c r="AD91" s="3200"/>
      <c r="AE91" s="3200"/>
      <c r="AF91" s="3200"/>
      <c r="AG91" s="3205">
        <f>'SO.10 - ÚPRAVA VEŘEJNÉ KOMUNIKA'!J30</f>
        <v>0</v>
      </c>
      <c r="AH91" s="3205"/>
      <c r="AI91" s="3205"/>
      <c r="AJ91" s="3205"/>
      <c r="AK91" s="3205"/>
      <c r="AL91" s="3205"/>
      <c r="AM91" s="3205"/>
      <c r="AN91" s="3206">
        <f t="shared" si="0"/>
        <v>0</v>
      </c>
      <c r="AO91" s="3206"/>
      <c r="AP91" s="3206"/>
      <c r="AQ91" s="183" t="s">
        <v>72</v>
      </c>
      <c r="AR91" s="184"/>
      <c r="AS91" s="185">
        <v>0</v>
      </c>
      <c r="AT91" s="186">
        <f t="shared" ref="AT91:AT111" si="1">AV91 + AW91</f>
        <v>0</v>
      </c>
      <c r="AU91" s="187">
        <f>'SO.10 - ÚPRAVA VEŘEJNÉ KOMUNIKA'!P120</f>
        <v>0</v>
      </c>
      <c r="AV91" s="186">
        <f>ROUND(L29 * AZ91,2)</f>
        <v>0</v>
      </c>
      <c r="AW91" s="186">
        <f>0</f>
        <v>0</v>
      </c>
      <c r="AX91" s="186">
        <f>0</f>
        <v>0</v>
      </c>
      <c r="AY91" s="186">
        <f>0</f>
        <v>0</v>
      </c>
      <c r="AZ91" s="188">
        <f>'SO.10 - ÚPRAVA VEŘEJNÉ KOMUNIKA'!F33</f>
        <v>0</v>
      </c>
      <c r="BA91" s="186">
        <v>0</v>
      </c>
      <c r="BB91" s="186">
        <v>0</v>
      </c>
      <c r="BC91" s="186">
        <v>0</v>
      </c>
      <c r="BD91" s="189">
        <v>0</v>
      </c>
      <c r="BS91" s="190"/>
      <c r="BT91" s="190">
        <v>1</v>
      </c>
      <c r="BU91" s="191"/>
      <c r="BV91" s="190" t="s">
        <v>66</v>
      </c>
      <c r="BW91" s="190" t="s">
        <v>73</v>
      </c>
      <c r="BX91" s="190" t="s">
        <v>67</v>
      </c>
      <c r="CL91" s="190" t="s">
        <v>16</v>
      </c>
      <c r="CM91" s="6">
        <v>2</v>
      </c>
      <c r="CR91" s="182" t="s">
        <v>71</v>
      </c>
    </row>
    <row r="92" spans="1:101" s="6" customFormat="1" ht="30" x14ac:dyDescent="0.25">
      <c r="A92" s="177"/>
      <c r="B92" s="178"/>
      <c r="C92" s="179"/>
      <c r="D92" s="3198" t="s">
        <v>74</v>
      </c>
      <c r="E92" s="3198"/>
      <c r="F92" s="3198"/>
      <c r="G92" s="3198"/>
      <c r="H92" s="3198"/>
      <c r="I92" s="181"/>
      <c r="J92" s="3200" t="s">
        <v>75</v>
      </c>
      <c r="K92" s="3200"/>
      <c r="L92" s="3200"/>
      <c r="M92" s="3200"/>
      <c r="N92" s="3200"/>
      <c r="O92" s="3200"/>
      <c r="P92" s="3200"/>
      <c r="Q92" s="3200"/>
      <c r="R92" s="3200"/>
      <c r="S92" s="3200"/>
      <c r="T92" s="3200"/>
      <c r="U92" s="3200"/>
      <c r="V92" s="3200"/>
      <c r="W92" s="3200"/>
      <c r="X92" s="3200"/>
      <c r="Y92" s="3200"/>
      <c r="Z92" s="3200"/>
      <c r="AA92" s="3200"/>
      <c r="AB92" s="3200"/>
      <c r="AC92" s="3200"/>
      <c r="AD92" s="3200"/>
      <c r="AE92" s="3200"/>
      <c r="AF92" s="3200"/>
      <c r="AG92" s="3205">
        <f>AG93 + AG94 + AG95</f>
        <v>0</v>
      </c>
      <c r="AH92" s="3205"/>
      <c r="AI92" s="3205"/>
      <c r="AJ92" s="3205"/>
      <c r="AK92" s="3205"/>
      <c r="AL92" s="3205"/>
      <c r="AM92" s="3205"/>
      <c r="AN92" s="3206">
        <f t="shared" si="0"/>
        <v>0</v>
      </c>
      <c r="AO92" s="3206"/>
      <c r="AP92" s="3206"/>
      <c r="AQ92" s="183" t="s">
        <v>72</v>
      </c>
      <c r="AR92" s="184"/>
      <c r="AS92" s="185">
        <f>AS93 + AS94 + AS95</f>
        <v>0</v>
      </c>
      <c r="AT92" s="186">
        <f t="shared" si="1"/>
        <v>0</v>
      </c>
      <c r="AU92" s="187">
        <f>ROUND(AU93 + AU94 + AU95,3)</f>
        <v>0</v>
      </c>
      <c r="AV92" s="186">
        <f>ROUND(L29 * AZ92,2)</f>
        <v>0</v>
      </c>
      <c r="AW92" s="186">
        <f>0</f>
        <v>0</v>
      </c>
      <c r="AX92" s="186">
        <f>0</f>
        <v>0</v>
      </c>
      <c r="AY92" s="186">
        <f>0</f>
        <v>0</v>
      </c>
      <c r="AZ92" s="186">
        <f>AZ93 + AZ94 + AZ95</f>
        <v>0</v>
      </c>
      <c r="BA92" s="186">
        <f>BA93 + BA94 + BA95</f>
        <v>0</v>
      </c>
      <c r="BB92" s="186">
        <f>BB93 + BB94 + BB95</f>
        <v>0</v>
      </c>
      <c r="BC92" s="186">
        <f>BC93 + BC94 + BC95</f>
        <v>0</v>
      </c>
      <c r="BD92" s="189">
        <f>BD93 + BD94 + BD95</f>
        <v>0</v>
      </c>
      <c r="BS92" s="190" t="s">
        <v>64</v>
      </c>
      <c r="BT92" s="190">
        <v>1</v>
      </c>
      <c r="BU92" s="191"/>
      <c r="BV92" s="190" t="s">
        <v>66</v>
      </c>
      <c r="BW92" s="190" t="s">
        <v>76</v>
      </c>
      <c r="BX92" s="190" t="s">
        <v>67</v>
      </c>
      <c r="CL92" s="190" t="s">
        <v>16</v>
      </c>
      <c r="CM92" s="6">
        <v>2</v>
      </c>
      <c r="CR92" s="182"/>
      <c r="CS92" s="182" t="s">
        <v>75</v>
      </c>
    </row>
    <row r="93" spans="1:101" s="6" customFormat="1" ht="15.75" x14ac:dyDescent="0.25">
      <c r="A93" s="177" t="s">
        <v>69</v>
      </c>
      <c r="B93" s="178"/>
      <c r="C93" s="192"/>
      <c r="D93" s="193"/>
      <c r="E93" s="3199" t="s">
        <v>74</v>
      </c>
      <c r="F93" s="3199"/>
      <c r="G93" s="3199"/>
      <c r="H93" s="3199"/>
      <c r="I93" s="3199"/>
      <c r="J93" s="194"/>
      <c r="K93" s="3201" t="s">
        <v>75</v>
      </c>
      <c r="L93" s="3201"/>
      <c r="M93" s="3201"/>
      <c r="N93" s="3201"/>
      <c r="O93" s="3201"/>
      <c r="P93" s="3201"/>
      <c r="Q93" s="3201"/>
      <c r="R93" s="3201"/>
      <c r="S93" s="3201"/>
      <c r="T93" s="3201"/>
      <c r="U93" s="3201"/>
      <c r="V93" s="3201"/>
      <c r="W93" s="3201"/>
      <c r="X93" s="3201"/>
      <c r="Y93" s="3201"/>
      <c r="Z93" s="3201"/>
      <c r="AA93" s="3201"/>
      <c r="AB93" s="3201"/>
      <c r="AC93" s="3201"/>
      <c r="AD93" s="3201"/>
      <c r="AE93" s="3201"/>
      <c r="AF93" s="3201"/>
      <c r="AG93" s="3207">
        <f>'SO.11 - AREÁLOVÉ KOMUNIKACE A Z'!J30</f>
        <v>0</v>
      </c>
      <c r="AH93" s="3207"/>
      <c r="AI93" s="3207"/>
      <c r="AJ93" s="3207"/>
      <c r="AK93" s="3207"/>
      <c r="AL93" s="3207"/>
      <c r="AM93" s="3207"/>
      <c r="AN93" s="3208">
        <f t="shared" si="0"/>
        <v>0</v>
      </c>
      <c r="AO93" s="3208"/>
      <c r="AP93" s="3208"/>
      <c r="AQ93" s="195" t="s">
        <v>77</v>
      </c>
      <c r="AR93" s="196"/>
      <c r="AS93" s="197">
        <v>0</v>
      </c>
      <c r="AT93" s="137">
        <f t="shared" si="1"/>
        <v>0</v>
      </c>
      <c r="AU93" s="198">
        <f>'SO.11 - AREÁLOVÉ KOMUNIKACE A Z'!P114</f>
        <v>0</v>
      </c>
      <c r="AV93" s="137">
        <f>ROUND(L29 * AZ93,2)</f>
        <v>0</v>
      </c>
      <c r="AW93" s="137">
        <f>0</f>
        <v>0</v>
      </c>
      <c r="AX93" s="137">
        <f>0</f>
        <v>0</v>
      </c>
      <c r="AY93" s="137">
        <f>0</f>
        <v>0</v>
      </c>
      <c r="AZ93" s="188">
        <f>'SO.11 - AREÁLOVÉ KOMUNIKACE A Z'!F33</f>
        <v>0</v>
      </c>
      <c r="BA93" s="137">
        <v>0</v>
      </c>
      <c r="BB93" s="137">
        <v>0</v>
      </c>
      <c r="BC93" s="137">
        <v>0</v>
      </c>
      <c r="BD93" s="199">
        <v>0</v>
      </c>
      <c r="BS93" s="190"/>
      <c r="BT93" s="190">
        <v>2</v>
      </c>
      <c r="BU93" s="191" t="s">
        <v>78</v>
      </c>
      <c r="BV93" s="190" t="s">
        <v>66</v>
      </c>
      <c r="BW93" s="190" t="s">
        <v>76</v>
      </c>
      <c r="BX93" s="190" t="s">
        <v>67</v>
      </c>
      <c r="CL93" s="190" t="s">
        <v>16</v>
      </c>
      <c r="CM93" s="6">
        <v>2</v>
      </c>
      <c r="CR93" s="182"/>
      <c r="CS93" s="182"/>
      <c r="CT93" s="194" t="s">
        <v>75</v>
      </c>
    </row>
    <row r="94" spans="1:101" s="6" customFormat="1" ht="15.75" x14ac:dyDescent="0.25">
      <c r="A94" s="177" t="s">
        <v>69</v>
      </c>
      <c r="B94" s="178"/>
      <c r="C94" s="192"/>
      <c r="D94" s="193"/>
      <c r="E94" s="3199" t="s">
        <v>79</v>
      </c>
      <c r="F94" s="3199"/>
      <c r="G94" s="3199"/>
      <c r="H94" s="3199"/>
      <c r="I94" s="3199"/>
      <c r="J94" s="194"/>
      <c r="K94" s="3201" t="s">
        <v>80</v>
      </c>
      <c r="L94" s="3201"/>
      <c r="M94" s="3201"/>
      <c r="N94" s="3201"/>
      <c r="O94" s="3201"/>
      <c r="P94" s="3201"/>
      <c r="Q94" s="3201"/>
      <c r="R94" s="3201"/>
      <c r="S94" s="3201"/>
      <c r="T94" s="3201"/>
      <c r="U94" s="3201"/>
      <c r="V94" s="3201"/>
      <c r="W94" s="3201"/>
      <c r="X94" s="3201"/>
      <c r="Y94" s="3201"/>
      <c r="Z94" s="3201"/>
      <c r="AA94" s="3201"/>
      <c r="AB94" s="3201"/>
      <c r="AC94" s="3201"/>
      <c r="AD94" s="3201"/>
      <c r="AE94" s="3201"/>
      <c r="AF94" s="3201"/>
      <c r="AG94" s="3207">
        <f>'SO.11-D - Molo a pódium'!J32</f>
        <v>0</v>
      </c>
      <c r="AH94" s="3207"/>
      <c r="AI94" s="3207"/>
      <c r="AJ94" s="3207"/>
      <c r="AK94" s="3207"/>
      <c r="AL94" s="3207"/>
      <c r="AM94" s="3207"/>
      <c r="AN94" s="3208">
        <f t="shared" si="0"/>
        <v>0</v>
      </c>
      <c r="AO94" s="3208"/>
      <c r="AP94" s="3208"/>
      <c r="AQ94" s="195" t="s">
        <v>77</v>
      </c>
      <c r="AR94" s="196"/>
      <c r="AS94" s="197">
        <v>0</v>
      </c>
      <c r="AT94" s="137">
        <f t="shared" si="1"/>
        <v>0</v>
      </c>
      <c r="AU94" s="198">
        <f>'SO.11-D - Molo a pódium'!P116</f>
        <v>0</v>
      </c>
      <c r="AV94" s="137">
        <f>ROUND(L29 * AZ94,2)</f>
        <v>0</v>
      </c>
      <c r="AW94" s="137">
        <f>0</f>
        <v>0</v>
      </c>
      <c r="AX94" s="137">
        <f>0</f>
        <v>0</v>
      </c>
      <c r="AY94" s="137">
        <f>0</f>
        <v>0</v>
      </c>
      <c r="AZ94" s="188">
        <f>'SO.11-D - Molo a pódium'!F35</f>
        <v>0</v>
      </c>
      <c r="BA94" s="137">
        <v>0</v>
      </c>
      <c r="BB94" s="137">
        <v>0</v>
      </c>
      <c r="BC94" s="137">
        <v>0</v>
      </c>
      <c r="BD94" s="199">
        <v>0</v>
      </c>
      <c r="BS94" s="190"/>
      <c r="BT94" s="190">
        <v>2</v>
      </c>
      <c r="BU94" s="191"/>
      <c r="BV94" s="190" t="s">
        <v>66</v>
      </c>
      <c r="BW94" s="190" t="s">
        <v>81</v>
      </c>
      <c r="BX94" s="190" t="s">
        <v>76</v>
      </c>
      <c r="CL94" s="190" t="s">
        <v>16</v>
      </c>
      <c r="CM94" s="6">
        <v>2</v>
      </c>
      <c r="CR94" s="182"/>
      <c r="CS94" s="182"/>
      <c r="CT94" s="194"/>
      <c r="CU94" s="194" t="s">
        <v>80</v>
      </c>
    </row>
    <row r="95" spans="1:101" s="6" customFormat="1" ht="15.75" x14ac:dyDescent="0.25">
      <c r="A95" s="177" t="s">
        <v>69</v>
      </c>
      <c r="B95" s="178"/>
      <c r="C95" s="192"/>
      <c r="D95" s="193"/>
      <c r="E95" s="3199" t="s">
        <v>82</v>
      </c>
      <c r="F95" s="3199"/>
      <c r="G95" s="3199"/>
      <c r="H95" s="3199"/>
      <c r="I95" s="3199"/>
      <c r="J95" s="194"/>
      <c r="K95" s="3201" t="s">
        <v>83</v>
      </c>
      <c r="L95" s="3201"/>
      <c r="M95" s="3201"/>
      <c r="N95" s="3201"/>
      <c r="O95" s="3201"/>
      <c r="P95" s="3201"/>
      <c r="Q95" s="3201"/>
      <c r="R95" s="3201"/>
      <c r="S95" s="3201"/>
      <c r="T95" s="3201"/>
      <c r="U95" s="3201"/>
      <c r="V95" s="3201"/>
      <c r="W95" s="3201"/>
      <c r="X95" s="3201"/>
      <c r="Y95" s="3201"/>
      <c r="Z95" s="3201"/>
      <c r="AA95" s="3201"/>
      <c r="AB95" s="3201"/>
      <c r="AC95" s="3201"/>
      <c r="AD95" s="3201"/>
      <c r="AE95" s="3201"/>
      <c r="AF95" s="3201"/>
      <c r="AG95" s="3207">
        <f>'SO.11-M - MOSTKY'!J32</f>
        <v>0</v>
      </c>
      <c r="AH95" s="3207"/>
      <c r="AI95" s="3207"/>
      <c r="AJ95" s="3207"/>
      <c r="AK95" s="3207"/>
      <c r="AL95" s="3207"/>
      <c r="AM95" s="3207"/>
      <c r="AN95" s="3208">
        <f t="shared" si="0"/>
        <v>0</v>
      </c>
      <c r="AO95" s="3208"/>
      <c r="AP95" s="3208"/>
      <c r="AQ95" s="195" t="s">
        <v>77</v>
      </c>
      <c r="AR95" s="196"/>
      <c r="AS95" s="197">
        <v>0</v>
      </c>
      <c r="AT95" s="137">
        <f t="shared" si="1"/>
        <v>0</v>
      </c>
      <c r="AU95" s="198">
        <f>'SO.11-M - MOSTKY'!P119</f>
        <v>0</v>
      </c>
      <c r="AV95" s="137">
        <f>ROUND(L29 * AZ95,2)</f>
        <v>0</v>
      </c>
      <c r="AW95" s="137">
        <f>0</f>
        <v>0</v>
      </c>
      <c r="AX95" s="137">
        <f>0</f>
        <v>0</v>
      </c>
      <c r="AY95" s="137">
        <f>0</f>
        <v>0</v>
      </c>
      <c r="AZ95" s="188">
        <f>'SO.11-M - MOSTKY'!F35</f>
        <v>0</v>
      </c>
      <c r="BA95" s="137">
        <v>0</v>
      </c>
      <c r="BB95" s="137">
        <v>0</v>
      </c>
      <c r="BC95" s="137">
        <v>0</v>
      </c>
      <c r="BD95" s="199">
        <v>0</v>
      </c>
      <c r="BS95" s="190"/>
      <c r="BT95" s="190">
        <v>2</v>
      </c>
      <c r="BU95" s="191"/>
      <c r="BV95" s="190" t="s">
        <v>66</v>
      </c>
      <c r="BW95" s="190" t="s">
        <v>84</v>
      </c>
      <c r="BX95" s="190" t="s">
        <v>76</v>
      </c>
      <c r="CL95" s="190" t="s">
        <v>16</v>
      </c>
      <c r="CM95" s="6">
        <v>2</v>
      </c>
      <c r="CR95" s="182"/>
      <c r="CS95" s="182"/>
      <c r="CT95" s="194"/>
      <c r="CU95" s="194"/>
      <c r="CV95" s="194" t="s">
        <v>83</v>
      </c>
    </row>
    <row r="96" spans="1:101" s="6" customFormat="1" ht="15.75" x14ac:dyDescent="0.25">
      <c r="A96" s="177"/>
      <c r="B96" s="178"/>
      <c r="C96" s="179"/>
      <c r="D96" s="3198" t="s">
        <v>85</v>
      </c>
      <c r="E96" s="3198"/>
      <c r="F96" s="3198"/>
      <c r="G96" s="3198"/>
      <c r="H96" s="3198"/>
      <c r="I96" s="180"/>
      <c r="J96" s="3200" t="s">
        <v>86</v>
      </c>
      <c r="K96" s="3200"/>
      <c r="L96" s="3200"/>
      <c r="M96" s="3200"/>
      <c r="N96" s="3200"/>
      <c r="O96" s="3200"/>
      <c r="P96" s="3200"/>
      <c r="Q96" s="3200"/>
      <c r="R96" s="3200"/>
      <c r="S96" s="3200"/>
      <c r="T96" s="3200"/>
      <c r="U96" s="3200"/>
      <c r="V96" s="3200"/>
      <c r="W96" s="3200"/>
      <c r="X96" s="3200"/>
      <c r="Y96" s="3200"/>
      <c r="Z96" s="3200"/>
      <c r="AA96" s="3200"/>
      <c r="AB96" s="3200"/>
      <c r="AC96" s="3200"/>
      <c r="AD96" s="3200"/>
      <c r="AE96" s="3200"/>
      <c r="AF96" s="3200"/>
      <c r="AG96" s="3205">
        <f>AG97 + AG98 + AG99</f>
        <v>0</v>
      </c>
      <c r="AH96" s="3205"/>
      <c r="AI96" s="3205"/>
      <c r="AJ96" s="3205"/>
      <c r="AK96" s="3205"/>
      <c r="AL96" s="3205"/>
      <c r="AM96" s="3205"/>
      <c r="AN96" s="3206">
        <f t="shared" si="0"/>
        <v>0</v>
      </c>
      <c r="AO96" s="3206"/>
      <c r="AP96" s="3206"/>
      <c r="AQ96" s="183" t="s">
        <v>72</v>
      </c>
      <c r="AR96" s="184"/>
      <c r="AS96" s="185">
        <f>AS97 + AS98 + AS99</f>
        <v>0</v>
      </c>
      <c r="AT96" s="186">
        <f t="shared" si="1"/>
        <v>0</v>
      </c>
      <c r="AU96" s="187">
        <f>ROUND(AU97 + AU98 + AU99,3)</f>
        <v>0</v>
      </c>
      <c r="AV96" s="186">
        <f>ROUND(L29 * AZ96,2)</f>
        <v>0</v>
      </c>
      <c r="AW96" s="186">
        <f>0</f>
        <v>0</v>
      </c>
      <c r="AX96" s="186">
        <f>0</f>
        <v>0</v>
      </c>
      <c r="AY96" s="186">
        <f>0</f>
        <v>0</v>
      </c>
      <c r="AZ96" s="186">
        <f>AZ97 + AZ98 + AZ99</f>
        <v>0</v>
      </c>
      <c r="BA96" s="186">
        <f>BA97 + BA98 + BA99</f>
        <v>0</v>
      </c>
      <c r="BB96" s="186">
        <f>BB97 + BB98 + BB99</f>
        <v>0</v>
      </c>
      <c r="BC96" s="186">
        <f>BC97 + BC98 + BC99</f>
        <v>0</v>
      </c>
      <c r="BD96" s="189">
        <f>BD97 + BD98 + BD99</f>
        <v>0</v>
      </c>
      <c r="BS96" s="190" t="s">
        <v>64</v>
      </c>
      <c r="BT96" s="190">
        <v>1</v>
      </c>
      <c r="BU96" s="191" t="s">
        <v>65</v>
      </c>
      <c r="BV96" s="190" t="s">
        <v>66</v>
      </c>
      <c r="BW96" s="190" t="s">
        <v>87</v>
      </c>
      <c r="BX96" s="190" t="s">
        <v>67</v>
      </c>
      <c r="CL96" s="190" t="s">
        <v>16</v>
      </c>
      <c r="CM96" s="6">
        <v>2</v>
      </c>
      <c r="CR96" s="182"/>
      <c r="CS96" s="182"/>
      <c r="CT96" s="194"/>
      <c r="CU96" s="194"/>
      <c r="CV96" s="194"/>
      <c r="CW96" s="182" t="s">
        <v>86</v>
      </c>
    </row>
    <row r="97" spans="1:116" s="6" customFormat="1" ht="15.75" x14ac:dyDescent="0.25">
      <c r="A97" s="177" t="s">
        <v>69</v>
      </c>
      <c r="B97" s="178"/>
      <c r="C97" s="192"/>
      <c r="D97" s="193"/>
      <c r="E97" s="3199" t="s">
        <v>88</v>
      </c>
      <c r="F97" s="3199"/>
      <c r="G97" s="3199"/>
      <c r="H97" s="3199"/>
      <c r="I97" s="3199"/>
      <c r="J97" s="194"/>
      <c r="K97" s="3201" t="s">
        <v>89</v>
      </c>
      <c r="L97" s="3201"/>
      <c r="M97" s="3201"/>
      <c r="N97" s="3201"/>
      <c r="O97" s="3201"/>
      <c r="P97" s="3201"/>
      <c r="Q97" s="3201"/>
      <c r="R97" s="3201"/>
      <c r="S97" s="3201"/>
      <c r="T97" s="3201"/>
      <c r="U97" s="3201"/>
      <c r="V97" s="3201"/>
      <c r="W97" s="3201"/>
      <c r="X97" s="3201"/>
      <c r="Y97" s="3201"/>
      <c r="Z97" s="3201"/>
      <c r="AA97" s="3201"/>
      <c r="AB97" s="3201"/>
      <c r="AC97" s="3201"/>
      <c r="AD97" s="3201"/>
      <c r="AE97" s="3201"/>
      <c r="AF97" s="3201"/>
      <c r="AG97" s="3207">
        <f>'SO.12-K - Kácení'!J32</f>
        <v>0</v>
      </c>
      <c r="AH97" s="3207"/>
      <c r="AI97" s="3207"/>
      <c r="AJ97" s="3207"/>
      <c r="AK97" s="3207"/>
      <c r="AL97" s="3207"/>
      <c r="AM97" s="3207"/>
      <c r="AN97" s="3208">
        <f t="shared" si="0"/>
        <v>0</v>
      </c>
      <c r="AO97" s="3208"/>
      <c r="AP97" s="3208"/>
      <c r="AQ97" s="195" t="s">
        <v>77</v>
      </c>
      <c r="AR97" s="196"/>
      <c r="AS97" s="197">
        <v>0</v>
      </c>
      <c r="AT97" s="137">
        <f t="shared" si="1"/>
        <v>0</v>
      </c>
      <c r="AU97" s="198">
        <f>'SO.12-K - Kácení'!P116</f>
        <v>0</v>
      </c>
      <c r="AV97" s="137">
        <f>ROUND(L29 * AZ97,2)</f>
        <v>0</v>
      </c>
      <c r="AW97" s="137">
        <f>0</f>
        <v>0</v>
      </c>
      <c r="AX97" s="137">
        <f>0</f>
        <v>0</v>
      </c>
      <c r="AY97" s="137">
        <f>0</f>
        <v>0</v>
      </c>
      <c r="AZ97" s="188">
        <f>'SO.12-K - Kácení'!F35</f>
        <v>0</v>
      </c>
      <c r="BA97" s="137">
        <v>0</v>
      </c>
      <c r="BB97" s="137">
        <v>0</v>
      </c>
      <c r="BC97" s="137">
        <v>0</v>
      </c>
      <c r="BD97" s="199">
        <v>0</v>
      </c>
      <c r="BS97" s="190"/>
      <c r="BT97" s="190">
        <v>2</v>
      </c>
      <c r="BU97" s="191"/>
      <c r="BV97" s="190" t="s">
        <v>66</v>
      </c>
      <c r="BW97" s="190" t="s">
        <v>90</v>
      </c>
      <c r="BX97" s="190" t="s">
        <v>87</v>
      </c>
      <c r="CL97" s="190" t="s">
        <v>16</v>
      </c>
      <c r="CM97" s="6">
        <v>2</v>
      </c>
      <c r="CR97" s="182"/>
      <c r="CS97" s="182"/>
      <c r="CT97" s="194"/>
      <c r="CU97" s="194"/>
      <c r="CV97" s="194"/>
      <c r="CW97" s="182"/>
      <c r="CX97" s="194" t="s">
        <v>89</v>
      </c>
    </row>
    <row r="98" spans="1:116" s="6" customFormat="1" ht="15.75" x14ac:dyDescent="0.25">
      <c r="A98" s="177" t="s">
        <v>69</v>
      </c>
      <c r="B98" s="178"/>
      <c r="C98" s="192"/>
      <c r="D98" s="193"/>
      <c r="E98" s="3199" t="s">
        <v>91</v>
      </c>
      <c r="F98" s="3199"/>
      <c r="G98" s="3199"/>
      <c r="H98" s="3199"/>
      <c r="I98" s="3199"/>
      <c r="J98" s="194"/>
      <c r="K98" s="3201" t="s">
        <v>92</v>
      </c>
      <c r="L98" s="3201"/>
      <c r="M98" s="3201"/>
      <c r="N98" s="3201"/>
      <c r="O98" s="3201"/>
      <c r="P98" s="3201"/>
      <c r="Q98" s="3201"/>
      <c r="R98" s="3201"/>
      <c r="S98" s="3201"/>
      <c r="T98" s="3201"/>
      <c r="U98" s="3201"/>
      <c r="V98" s="3201"/>
      <c r="W98" s="3201"/>
      <c r="X98" s="3201"/>
      <c r="Y98" s="3201"/>
      <c r="Z98" s="3201"/>
      <c r="AA98" s="3201"/>
      <c r="AB98" s="3201"/>
      <c r="AC98" s="3201"/>
      <c r="AD98" s="3201"/>
      <c r="AE98" s="3201"/>
      <c r="AF98" s="3201"/>
      <c r="AG98" s="3207">
        <f>'SO.12-N - Nové sadové úpravy'!J32</f>
        <v>0</v>
      </c>
      <c r="AH98" s="3207"/>
      <c r="AI98" s="3207"/>
      <c r="AJ98" s="3207"/>
      <c r="AK98" s="3207"/>
      <c r="AL98" s="3207"/>
      <c r="AM98" s="3207"/>
      <c r="AN98" s="3208">
        <f t="shared" si="0"/>
        <v>0</v>
      </c>
      <c r="AO98" s="3208"/>
      <c r="AP98" s="3208"/>
      <c r="AQ98" s="195" t="s">
        <v>77</v>
      </c>
      <c r="AR98" s="196"/>
      <c r="AS98" s="197">
        <v>0</v>
      </c>
      <c r="AT98" s="137">
        <f t="shared" si="1"/>
        <v>0</v>
      </c>
      <c r="AU98" s="198">
        <f>'SO.12-N - Nové sadové úpravy'!P120</f>
        <v>0</v>
      </c>
      <c r="AV98" s="137">
        <f>ROUND(L29 * AZ98,2)</f>
        <v>0</v>
      </c>
      <c r="AW98" s="137">
        <f>0</f>
        <v>0</v>
      </c>
      <c r="AX98" s="137">
        <f>0</f>
        <v>0</v>
      </c>
      <c r="AY98" s="137">
        <f>0</f>
        <v>0</v>
      </c>
      <c r="AZ98" s="188">
        <f>'SO.12-N - Nové sadové úpravy'!F35</f>
        <v>0</v>
      </c>
      <c r="BA98" s="137">
        <v>0</v>
      </c>
      <c r="BB98" s="137">
        <v>0</v>
      </c>
      <c r="BC98" s="137">
        <v>0</v>
      </c>
      <c r="BD98" s="199">
        <v>0</v>
      </c>
      <c r="BS98" s="190"/>
      <c r="BT98" s="190">
        <v>2</v>
      </c>
      <c r="BU98" s="191"/>
      <c r="BV98" s="190" t="s">
        <v>66</v>
      </c>
      <c r="BW98" s="190" t="s">
        <v>93</v>
      </c>
      <c r="BX98" s="190" t="s">
        <v>87</v>
      </c>
      <c r="CL98" s="190" t="s">
        <v>16</v>
      </c>
      <c r="CM98" s="6">
        <v>2</v>
      </c>
      <c r="CR98" s="182"/>
      <c r="CS98" s="182"/>
      <c r="CT98" s="194"/>
      <c r="CU98" s="194"/>
      <c r="CV98" s="194"/>
      <c r="CW98" s="182"/>
      <c r="CX98" s="194"/>
      <c r="CY98" s="194" t="s">
        <v>92</v>
      </c>
    </row>
    <row r="99" spans="1:116" s="6" customFormat="1" ht="15.75" x14ac:dyDescent="0.25">
      <c r="A99" s="177" t="s">
        <v>69</v>
      </c>
      <c r="B99" s="178"/>
      <c r="C99" s="192"/>
      <c r="D99" s="193"/>
      <c r="E99" s="3199" t="s">
        <v>94</v>
      </c>
      <c r="F99" s="3199"/>
      <c r="G99" s="3199"/>
      <c r="H99" s="3199"/>
      <c r="I99" s="3199"/>
      <c r="J99" s="194"/>
      <c r="K99" s="3201" t="s">
        <v>95</v>
      </c>
      <c r="L99" s="3201"/>
      <c r="M99" s="3201"/>
      <c r="N99" s="3201"/>
      <c r="O99" s="3201"/>
      <c r="P99" s="3201"/>
      <c r="Q99" s="3201"/>
      <c r="R99" s="3201"/>
      <c r="S99" s="3201"/>
      <c r="T99" s="3201"/>
      <c r="U99" s="3201"/>
      <c r="V99" s="3201"/>
      <c r="W99" s="3201"/>
      <c r="X99" s="3201"/>
      <c r="Y99" s="3201"/>
      <c r="Z99" s="3201"/>
      <c r="AA99" s="3201"/>
      <c r="AB99" s="3201"/>
      <c r="AC99" s="3201"/>
      <c r="AD99" s="3201"/>
      <c r="AE99" s="3201"/>
      <c r="AF99" s="3201"/>
      <c r="AG99" s="3207">
        <f>'SO.12-Z - Závlaha'!J32</f>
        <v>0</v>
      </c>
      <c r="AH99" s="3207"/>
      <c r="AI99" s="3207"/>
      <c r="AJ99" s="3207"/>
      <c r="AK99" s="3207"/>
      <c r="AL99" s="3207"/>
      <c r="AM99" s="3207"/>
      <c r="AN99" s="3208">
        <f t="shared" si="0"/>
        <v>0</v>
      </c>
      <c r="AO99" s="3208"/>
      <c r="AP99" s="3208"/>
      <c r="AQ99" s="195" t="s">
        <v>77</v>
      </c>
      <c r="AR99" s="196"/>
      <c r="AS99" s="197">
        <v>0</v>
      </c>
      <c r="AT99" s="137">
        <f t="shared" si="1"/>
        <v>0</v>
      </c>
      <c r="AU99" s="198">
        <f>'SO.12-Z - Závlaha'!P116</f>
        <v>0</v>
      </c>
      <c r="AV99" s="137">
        <f>ROUND(L29 * AZ99,2)</f>
        <v>0</v>
      </c>
      <c r="AW99" s="137">
        <f>0</f>
        <v>0</v>
      </c>
      <c r="AX99" s="137">
        <f>0</f>
        <v>0</v>
      </c>
      <c r="AY99" s="137">
        <f>0</f>
        <v>0</v>
      </c>
      <c r="AZ99" s="188">
        <f>'SO.12-Z - Závlaha'!F35</f>
        <v>0</v>
      </c>
      <c r="BA99" s="137">
        <v>0</v>
      </c>
      <c r="BB99" s="137">
        <v>0</v>
      </c>
      <c r="BC99" s="137">
        <v>0</v>
      </c>
      <c r="BD99" s="199">
        <v>0</v>
      </c>
      <c r="BS99" s="190"/>
      <c r="BT99" s="190">
        <v>2</v>
      </c>
      <c r="BU99" s="191"/>
      <c r="BV99" s="190" t="s">
        <v>66</v>
      </c>
      <c r="BW99" s="190" t="s">
        <v>96</v>
      </c>
      <c r="BX99" s="190" t="s">
        <v>87</v>
      </c>
      <c r="CL99" s="190" t="s">
        <v>16</v>
      </c>
      <c r="CM99" s="6">
        <v>2</v>
      </c>
      <c r="CR99" s="182"/>
      <c r="CS99" s="182"/>
      <c r="CT99" s="194"/>
      <c r="CU99" s="194"/>
      <c r="CV99" s="194"/>
      <c r="CW99" s="182"/>
      <c r="CX99" s="194"/>
      <c r="CY99" s="194"/>
      <c r="CZ99" s="194" t="s">
        <v>95</v>
      </c>
    </row>
    <row r="100" spans="1:116" s="6" customFormat="1" ht="15.75" x14ac:dyDescent="0.25">
      <c r="A100" s="177" t="s">
        <v>69</v>
      </c>
      <c r="B100" s="178"/>
      <c r="C100" s="179"/>
      <c r="D100" s="3198" t="s">
        <v>97</v>
      </c>
      <c r="E100" s="3198"/>
      <c r="F100" s="3198"/>
      <c r="G100" s="3198"/>
      <c r="H100" s="3198"/>
      <c r="I100" s="180"/>
      <c r="J100" s="3200" t="s">
        <v>98</v>
      </c>
      <c r="K100" s="3200"/>
      <c r="L100" s="3200"/>
      <c r="M100" s="3200"/>
      <c r="N100" s="3200"/>
      <c r="O100" s="3200"/>
      <c r="P100" s="3200"/>
      <c r="Q100" s="3200"/>
      <c r="R100" s="3200"/>
      <c r="S100" s="3200"/>
      <c r="T100" s="3200"/>
      <c r="U100" s="3200"/>
      <c r="V100" s="3200"/>
      <c r="W100" s="3200"/>
      <c r="X100" s="3200"/>
      <c r="Y100" s="3200"/>
      <c r="Z100" s="3200"/>
      <c r="AA100" s="3200"/>
      <c r="AB100" s="3200"/>
      <c r="AC100" s="3200"/>
      <c r="AD100" s="3200"/>
      <c r="AE100" s="3200"/>
      <c r="AF100" s="3200"/>
      <c r="AG100" s="3205">
        <f>'SO.13 - OPLOCENÍ, MOBILIÁŘ'!J30</f>
        <v>0</v>
      </c>
      <c r="AH100" s="3205"/>
      <c r="AI100" s="3205"/>
      <c r="AJ100" s="3205"/>
      <c r="AK100" s="3205"/>
      <c r="AL100" s="3205"/>
      <c r="AM100" s="3205"/>
      <c r="AN100" s="3206">
        <f t="shared" si="0"/>
        <v>0</v>
      </c>
      <c r="AO100" s="3206"/>
      <c r="AP100" s="3206"/>
      <c r="AQ100" s="183" t="s">
        <v>72</v>
      </c>
      <c r="AR100" s="184"/>
      <c r="AS100" s="185">
        <v>0</v>
      </c>
      <c r="AT100" s="186">
        <f t="shared" si="1"/>
        <v>0</v>
      </c>
      <c r="AU100" s="187">
        <f>'SO.13 - OPLOCENÍ, MOBILIÁŘ'!P115</f>
        <v>0</v>
      </c>
      <c r="AV100" s="186">
        <f>ROUND(L29 * AZ100,2)</f>
        <v>0</v>
      </c>
      <c r="AW100" s="186">
        <f>0</f>
        <v>0</v>
      </c>
      <c r="AX100" s="186">
        <f>0</f>
        <v>0</v>
      </c>
      <c r="AY100" s="186">
        <f>0</f>
        <v>0</v>
      </c>
      <c r="AZ100" s="188">
        <f>'SO.13 - OPLOCENÍ, MOBILIÁŘ'!F33</f>
        <v>0</v>
      </c>
      <c r="BA100" s="186">
        <v>0</v>
      </c>
      <c r="BB100" s="186">
        <v>0</v>
      </c>
      <c r="BC100" s="186">
        <v>0</v>
      </c>
      <c r="BD100" s="189">
        <v>0</v>
      </c>
      <c r="BS100" s="190"/>
      <c r="BT100" s="190">
        <v>1</v>
      </c>
      <c r="BU100" s="191"/>
      <c r="BV100" s="190" t="s">
        <v>66</v>
      </c>
      <c r="BW100" s="190" t="s">
        <v>99</v>
      </c>
      <c r="BX100" s="190" t="s">
        <v>67</v>
      </c>
      <c r="CL100" s="190" t="s">
        <v>16</v>
      </c>
      <c r="CM100" s="6">
        <v>2</v>
      </c>
      <c r="CR100" s="182"/>
      <c r="CS100" s="182"/>
      <c r="CT100" s="194"/>
      <c r="CU100" s="194"/>
      <c r="CV100" s="194"/>
      <c r="CW100" s="182"/>
      <c r="CX100" s="194"/>
      <c r="CY100" s="194"/>
      <c r="CZ100" s="194"/>
      <c r="DA100" s="182" t="s">
        <v>98</v>
      </c>
    </row>
    <row r="101" spans="1:116" s="6" customFormat="1" ht="15.75" x14ac:dyDescent="0.25">
      <c r="A101" s="177" t="s">
        <v>69</v>
      </c>
      <c r="B101" s="178"/>
      <c r="C101" s="179"/>
      <c r="D101" s="3198" t="s">
        <v>100</v>
      </c>
      <c r="E101" s="3198"/>
      <c r="F101" s="3198"/>
      <c r="G101" s="3198"/>
      <c r="H101" s="3198"/>
      <c r="I101" s="180"/>
      <c r="J101" s="3200" t="s">
        <v>101</v>
      </c>
      <c r="K101" s="3200"/>
      <c r="L101" s="3200"/>
      <c r="M101" s="3200"/>
      <c r="N101" s="3200"/>
      <c r="O101" s="3200"/>
      <c r="P101" s="3200"/>
      <c r="Q101" s="3200"/>
      <c r="R101" s="3200"/>
      <c r="S101" s="3200"/>
      <c r="T101" s="3200"/>
      <c r="U101" s="3200"/>
      <c r="V101" s="3200"/>
      <c r="W101" s="3200"/>
      <c r="X101" s="3200"/>
      <c r="Y101" s="3200"/>
      <c r="Z101" s="3200"/>
      <c r="AA101" s="3200"/>
      <c r="AB101" s="3200"/>
      <c r="AC101" s="3200"/>
      <c r="AD101" s="3200"/>
      <c r="AE101" s="3200"/>
      <c r="AF101" s="3200"/>
      <c r="AG101" s="3205">
        <f>'SO.19 - Zařízení staveniště'!J30</f>
        <v>0</v>
      </c>
      <c r="AH101" s="3205"/>
      <c r="AI101" s="3205"/>
      <c r="AJ101" s="3205"/>
      <c r="AK101" s="3205"/>
      <c r="AL101" s="3205"/>
      <c r="AM101" s="3205"/>
      <c r="AN101" s="3206">
        <f t="shared" si="0"/>
        <v>0</v>
      </c>
      <c r="AO101" s="3206"/>
      <c r="AP101" s="3206"/>
      <c r="AQ101" s="183" t="s">
        <v>72</v>
      </c>
      <c r="AR101" s="184"/>
      <c r="AS101" s="185">
        <v>0</v>
      </c>
      <c r="AT101" s="186">
        <f t="shared" si="1"/>
        <v>0</v>
      </c>
      <c r="AU101" s="187">
        <f>'SO.19 - Zařízení staveniště'!P111</f>
        <v>0</v>
      </c>
      <c r="AV101" s="186">
        <f>ROUND(L29 * AZ101,2)</f>
        <v>0</v>
      </c>
      <c r="AW101" s="186">
        <f>0</f>
        <v>0</v>
      </c>
      <c r="AX101" s="186">
        <f>0</f>
        <v>0</v>
      </c>
      <c r="AY101" s="186">
        <f>0</f>
        <v>0</v>
      </c>
      <c r="AZ101" s="188">
        <f>'SO.19 - Zařízení staveniště'!F33</f>
        <v>0</v>
      </c>
      <c r="BA101" s="186">
        <v>0</v>
      </c>
      <c r="BB101" s="186">
        <v>0</v>
      </c>
      <c r="BC101" s="186">
        <v>0</v>
      </c>
      <c r="BD101" s="189">
        <v>0</v>
      </c>
      <c r="BS101" s="190"/>
      <c r="BT101" s="190">
        <v>1</v>
      </c>
      <c r="BU101" s="191"/>
      <c r="BV101" s="190" t="s">
        <v>66</v>
      </c>
      <c r="BW101" s="190" t="s">
        <v>102</v>
      </c>
      <c r="BX101" s="190" t="s">
        <v>67</v>
      </c>
      <c r="CL101" s="190" t="s">
        <v>16</v>
      </c>
      <c r="CM101" s="6">
        <v>2</v>
      </c>
      <c r="CR101" s="182"/>
      <c r="CS101" s="182"/>
      <c r="CT101" s="194"/>
      <c r="CU101" s="194"/>
      <c r="CV101" s="194"/>
      <c r="CW101" s="182"/>
      <c r="CX101" s="194"/>
      <c r="CY101" s="194"/>
      <c r="CZ101" s="194"/>
      <c r="DA101" s="182"/>
      <c r="DB101" s="182" t="s">
        <v>101</v>
      </c>
    </row>
    <row r="102" spans="1:116" s="6" customFormat="1" ht="15.75" x14ac:dyDescent="0.25">
      <c r="A102" s="177" t="s">
        <v>69</v>
      </c>
      <c r="B102" s="178"/>
      <c r="C102" s="179"/>
      <c r="D102" s="3198" t="s">
        <v>103</v>
      </c>
      <c r="E102" s="3198"/>
      <c r="F102" s="3198"/>
      <c r="G102" s="3198"/>
      <c r="H102" s="3198"/>
      <c r="I102" s="180"/>
      <c r="J102" s="3200" t="s">
        <v>104</v>
      </c>
      <c r="K102" s="3200"/>
      <c r="L102" s="3200"/>
      <c r="M102" s="3200"/>
      <c r="N102" s="3200"/>
      <c r="O102" s="3200"/>
      <c r="P102" s="3200"/>
      <c r="Q102" s="3200"/>
      <c r="R102" s="3200"/>
      <c r="S102" s="3200"/>
      <c r="T102" s="3200"/>
      <c r="U102" s="3200"/>
      <c r="V102" s="3200"/>
      <c r="W102" s="3200"/>
      <c r="X102" s="3200"/>
      <c r="Y102" s="3200"/>
      <c r="Z102" s="3200"/>
      <c r="AA102" s="3200"/>
      <c r="AB102" s="3200"/>
      <c r="AC102" s="3200"/>
      <c r="AD102" s="3200"/>
      <c r="AE102" s="3200"/>
      <c r="AF102" s="3200"/>
      <c r="AG102" s="3205">
        <f>'SO.21 - NN ROZVODY'!J30</f>
        <v>0</v>
      </c>
      <c r="AH102" s="3205"/>
      <c r="AI102" s="3205"/>
      <c r="AJ102" s="3205"/>
      <c r="AK102" s="3205"/>
      <c r="AL102" s="3205"/>
      <c r="AM102" s="3205"/>
      <c r="AN102" s="3206">
        <f t="shared" si="0"/>
        <v>0</v>
      </c>
      <c r="AO102" s="3206"/>
      <c r="AP102" s="3206"/>
      <c r="AQ102" s="183" t="s">
        <v>72</v>
      </c>
      <c r="AR102" s="184"/>
      <c r="AS102" s="185">
        <v>0</v>
      </c>
      <c r="AT102" s="186">
        <f t="shared" si="1"/>
        <v>0</v>
      </c>
      <c r="AU102" s="187">
        <f>'SO.21 - NN ROZVODY'!P115</f>
        <v>0</v>
      </c>
      <c r="AV102" s="186">
        <f>ROUND(L29 * AZ102,2)</f>
        <v>0</v>
      </c>
      <c r="AW102" s="186">
        <f>0</f>
        <v>0</v>
      </c>
      <c r="AX102" s="186">
        <f>0</f>
        <v>0</v>
      </c>
      <c r="AY102" s="186">
        <f>0</f>
        <v>0</v>
      </c>
      <c r="AZ102" s="188">
        <f>'SO.21 - NN ROZVODY'!F33</f>
        <v>0</v>
      </c>
      <c r="BA102" s="186">
        <v>0</v>
      </c>
      <c r="BB102" s="186">
        <v>0</v>
      </c>
      <c r="BC102" s="186">
        <v>0</v>
      </c>
      <c r="BD102" s="189">
        <v>0</v>
      </c>
      <c r="BS102" s="190"/>
      <c r="BT102" s="190">
        <v>1</v>
      </c>
      <c r="BU102" s="191"/>
      <c r="BV102" s="190" t="s">
        <v>66</v>
      </c>
      <c r="BW102" s="190" t="s">
        <v>105</v>
      </c>
      <c r="BX102" s="190" t="s">
        <v>67</v>
      </c>
      <c r="CL102" s="190" t="s">
        <v>16</v>
      </c>
      <c r="CM102" s="6">
        <v>2</v>
      </c>
      <c r="CR102" s="182"/>
      <c r="CS102" s="182"/>
      <c r="CT102" s="194"/>
      <c r="CU102" s="194"/>
      <c r="CV102" s="194"/>
      <c r="CW102" s="182"/>
      <c r="CX102" s="194"/>
      <c r="CY102" s="194"/>
      <c r="CZ102" s="194"/>
      <c r="DA102" s="182"/>
      <c r="DB102" s="182"/>
      <c r="DC102" s="182" t="s">
        <v>104</v>
      </c>
    </row>
    <row r="103" spans="1:116" s="6" customFormat="1" ht="15.75" x14ac:dyDescent="0.25">
      <c r="A103" s="177" t="s">
        <v>69</v>
      </c>
      <c r="B103" s="178"/>
      <c r="C103" s="179"/>
      <c r="D103" s="3198" t="s">
        <v>106</v>
      </c>
      <c r="E103" s="3198"/>
      <c r="F103" s="3198"/>
      <c r="G103" s="3198"/>
      <c r="H103" s="3198"/>
      <c r="I103" s="180"/>
      <c r="J103" s="3200" t="s">
        <v>107</v>
      </c>
      <c r="K103" s="3200"/>
      <c r="L103" s="3200"/>
      <c r="M103" s="3200"/>
      <c r="N103" s="3200"/>
      <c r="O103" s="3200"/>
      <c r="P103" s="3200"/>
      <c r="Q103" s="3200"/>
      <c r="R103" s="3200"/>
      <c r="S103" s="3200"/>
      <c r="T103" s="3200"/>
      <c r="U103" s="3200"/>
      <c r="V103" s="3200"/>
      <c r="W103" s="3200"/>
      <c r="X103" s="3200"/>
      <c r="Y103" s="3200"/>
      <c r="Z103" s="3200"/>
      <c r="AA103" s="3200"/>
      <c r="AB103" s="3200"/>
      <c r="AC103" s="3200"/>
      <c r="AD103" s="3200"/>
      <c r="AE103" s="3200"/>
      <c r="AF103" s="3200"/>
      <c r="AG103" s="3205">
        <f>'SO.22 - Kanalizační přípojka'!J30</f>
        <v>0</v>
      </c>
      <c r="AH103" s="3205"/>
      <c r="AI103" s="3205"/>
      <c r="AJ103" s="3205"/>
      <c r="AK103" s="3205"/>
      <c r="AL103" s="3205"/>
      <c r="AM103" s="3205"/>
      <c r="AN103" s="3206">
        <f t="shared" si="0"/>
        <v>0</v>
      </c>
      <c r="AO103" s="3206"/>
      <c r="AP103" s="3206"/>
      <c r="AQ103" s="183" t="s">
        <v>72</v>
      </c>
      <c r="AR103" s="184"/>
      <c r="AS103" s="185">
        <v>0</v>
      </c>
      <c r="AT103" s="186">
        <f t="shared" si="1"/>
        <v>0</v>
      </c>
      <c r="AU103" s="187">
        <f>'SO.22 - Kanalizační přípojka'!P117</f>
        <v>0</v>
      </c>
      <c r="AV103" s="186">
        <f>ROUND(L29 * AZ103,2)</f>
        <v>0</v>
      </c>
      <c r="AW103" s="186">
        <f>0</f>
        <v>0</v>
      </c>
      <c r="AX103" s="186">
        <f>0</f>
        <v>0</v>
      </c>
      <c r="AY103" s="186">
        <f>0</f>
        <v>0</v>
      </c>
      <c r="AZ103" s="188">
        <f>'SO.22 - Kanalizační přípojka'!F33</f>
        <v>0</v>
      </c>
      <c r="BA103" s="186">
        <v>0</v>
      </c>
      <c r="BB103" s="186">
        <v>0</v>
      </c>
      <c r="BC103" s="186">
        <v>0</v>
      </c>
      <c r="BD103" s="189">
        <v>0</v>
      </c>
      <c r="BS103" s="190"/>
      <c r="BT103" s="190">
        <v>1</v>
      </c>
      <c r="BU103" s="191"/>
      <c r="BV103" s="190" t="s">
        <v>66</v>
      </c>
      <c r="BW103" s="190" t="s">
        <v>108</v>
      </c>
      <c r="BX103" s="190" t="s">
        <v>67</v>
      </c>
      <c r="CL103" s="190"/>
      <c r="CM103" s="6">
        <v>2</v>
      </c>
      <c r="CR103" s="182"/>
      <c r="CS103" s="182"/>
      <c r="CT103" s="194"/>
      <c r="CU103" s="194"/>
      <c r="CV103" s="194"/>
      <c r="CW103" s="182"/>
      <c r="CX103" s="194"/>
      <c r="CY103" s="194"/>
      <c r="CZ103" s="194"/>
      <c r="DA103" s="182"/>
      <c r="DB103" s="182"/>
      <c r="DC103" s="182"/>
      <c r="DD103" s="182" t="s">
        <v>107</v>
      </c>
    </row>
    <row r="104" spans="1:116" s="6" customFormat="1" ht="30" x14ac:dyDescent="0.25">
      <c r="A104" s="177" t="s">
        <v>69</v>
      </c>
      <c r="B104" s="178"/>
      <c r="C104" s="179"/>
      <c r="D104" s="3198" t="s">
        <v>109</v>
      </c>
      <c r="E104" s="3198"/>
      <c r="F104" s="3198"/>
      <c r="G104" s="3198"/>
      <c r="H104" s="3198"/>
      <c r="I104" s="180"/>
      <c r="J104" s="3200" t="s">
        <v>110</v>
      </c>
      <c r="K104" s="3200"/>
      <c r="L104" s="3200"/>
      <c r="M104" s="3200"/>
      <c r="N104" s="3200"/>
      <c r="O104" s="3200"/>
      <c r="P104" s="3200"/>
      <c r="Q104" s="3200"/>
      <c r="R104" s="3200"/>
      <c r="S104" s="3200"/>
      <c r="T104" s="3200"/>
      <c r="U104" s="3200"/>
      <c r="V104" s="3200"/>
      <c r="W104" s="3200"/>
      <c r="X104" s="3200"/>
      <c r="Y104" s="3200"/>
      <c r="Z104" s="3200"/>
      <c r="AA104" s="3200"/>
      <c r="AB104" s="3200"/>
      <c r="AC104" s="3200"/>
      <c r="AD104" s="3200"/>
      <c r="AE104" s="3200"/>
      <c r="AF104" s="3200"/>
      <c r="AG104" s="3205">
        <f>'SO.23 - DEŠŤOVÉ KANALIZACE A PŘ'!J30</f>
        <v>0</v>
      </c>
      <c r="AH104" s="3205"/>
      <c r="AI104" s="3205"/>
      <c r="AJ104" s="3205"/>
      <c r="AK104" s="3205"/>
      <c r="AL104" s="3205"/>
      <c r="AM104" s="3205"/>
      <c r="AN104" s="3206">
        <f t="shared" si="0"/>
        <v>0</v>
      </c>
      <c r="AO104" s="3206"/>
      <c r="AP104" s="3206"/>
      <c r="AQ104" s="183" t="s">
        <v>72</v>
      </c>
      <c r="AR104" s="184"/>
      <c r="AS104" s="185">
        <v>0</v>
      </c>
      <c r="AT104" s="186">
        <f t="shared" si="1"/>
        <v>0</v>
      </c>
      <c r="AU104" s="187">
        <f>'SO.23 - DEŠŤOVÉ KANALIZACE A PŘ'!P111</f>
        <v>0</v>
      </c>
      <c r="AV104" s="186">
        <f>ROUND(L29 * AZ104,2)</f>
        <v>0</v>
      </c>
      <c r="AW104" s="186">
        <f>0</f>
        <v>0</v>
      </c>
      <c r="AX104" s="186">
        <f>0</f>
        <v>0</v>
      </c>
      <c r="AY104" s="186">
        <f>0</f>
        <v>0</v>
      </c>
      <c r="AZ104" s="188">
        <f>'SO.23 - DEŠŤOVÉ KANALIZACE A PŘ'!F33</f>
        <v>0</v>
      </c>
      <c r="BA104" s="186">
        <v>0</v>
      </c>
      <c r="BB104" s="186">
        <v>0</v>
      </c>
      <c r="BC104" s="186">
        <v>0</v>
      </c>
      <c r="BD104" s="189">
        <v>0</v>
      </c>
      <c r="BS104" s="190"/>
      <c r="BT104" s="190">
        <v>1</v>
      </c>
      <c r="BU104" s="191"/>
      <c r="BV104" s="190" t="s">
        <v>66</v>
      </c>
      <c r="BW104" s="190" t="s">
        <v>111</v>
      </c>
      <c r="BX104" s="190" t="s">
        <v>67</v>
      </c>
      <c r="CL104" s="190" t="s">
        <v>16</v>
      </c>
      <c r="CM104" s="6">
        <v>2</v>
      </c>
      <c r="CR104" s="182"/>
      <c r="CS104" s="182"/>
      <c r="CT104" s="194"/>
      <c r="CU104" s="194"/>
      <c r="CV104" s="194"/>
      <c r="CW104" s="182"/>
      <c r="CX104" s="194"/>
      <c r="CY104" s="194"/>
      <c r="CZ104" s="194"/>
      <c r="DA104" s="182"/>
      <c r="DB104" s="182"/>
      <c r="DC104" s="182"/>
      <c r="DD104" s="182"/>
      <c r="DE104" s="182" t="s">
        <v>110</v>
      </c>
    </row>
    <row r="105" spans="1:116" s="6" customFormat="1" ht="15.75" x14ac:dyDescent="0.25">
      <c r="A105" s="177" t="s">
        <v>69</v>
      </c>
      <c r="B105" s="178"/>
      <c r="C105" s="179"/>
      <c r="D105" s="3198" t="s">
        <v>112</v>
      </c>
      <c r="E105" s="3198"/>
      <c r="F105" s="3198"/>
      <c r="G105" s="3198"/>
      <c r="H105" s="3198"/>
      <c r="I105" s="180"/>
      <c r="J105" s="3200" t="s">
        <v>113</v>
      </c>
      <c r="K105" s="3200"/>
      <c r="L105" s="3200"/>
      <c r="M105" s="3200"/>
      <c r="N105" s="3200"/>
      <c r="O105" s="3200"/>
      <c r="P105" s="3200"/>
      <c r="Q105" s="3200"/>
      <c r="R105" s="3200"/>
      <c r="S105" s="3200"/>
      <c r="T105" s="3200"/>
      <c r="U105" s="3200"/>
      <c r="V105" s="3200"/>
      <c r="W105" s="3200"/>
      <c r="X105" s="3200"/>
      <c r="Y105" s="3200"/>
      <c r="Z105" s="3200"/>
      <c r="AA105" s="3200"/>
      <c r="AB105" s="3200"/>
      <c r="AC105" s="3200"/>
      <c r="AD105" s="3200"/>
      <c r="AE105" s="3200"/>
      <c r="AF105" s="3200"/>
      <c r="AG105" s="3205">
        <f>'SO.24 - Vodovodní přípojka'!J30</f>
        <v>0</v>
      </c>
      <c r="AH105" s="3205"/>
      <c r="AI105" s="3205"/>
      <c r="AJ105" s="3205"/>
      <c r="AK105" s="3205"/>
      <c r="AL105" s="3205"/>
      <c r="AM105" s="3205"/>
      <c r="AN105" s="3206">
        <f t="shared" si="0"/>
        <v>0</v>
      </c>
      <c r="AO105" s="3206"/>
      <c r="AP105" s="3206"/>
      <c r="AQ105" s="183" t="s">
        <v>72</v>
      </c>
      <c r="AR105" s="184"/>
      <c r="AS105" s="185">
        <v>0</v>
      </c>
      <c r="AT105" s="186">
        <f t="shared" si="1"/>
        <v>0</v>
      </c>
      <c r="AU105" s="187">
        <f>'SO.24 - Vodovodní přípojka'!P115</f>
        <v>0</v>
      </c>
      <c r="AV105" s="186">
        <f>ROUND(L29 * AZ105,2)</f>
        <v>0</v>
      </c>
      <c r="AW105" s="186">
        <f>0</f>
        <v>0</v>
      </c>
      <c r="AX105" s="186">
        <f>0</f>
        <v>0</v>
      </c>
      <c r="AY105" s="186">
        <f>0</f>
        <v>0</v>
      </c>
      <c r="AZ105" s="188">
        <f>'SO.24 - Vodovodní přípojka'!F33</f>
        <v>0</v>
      </c>
      <c r="BA105" s="186">
        <v>0</v>
      </c>
      <c r="BB105" s="186">
        <v>0</v>
      </c>
      <c r="BC105" s="186">
        <v>0</v>
      </c>
      <c r="BD105" s="189">
        <v>0</v>
      </c>
      <c r="BS105" s="190"/>
      <c r="BT105" s="190">
        <v>1</v>
      </c>
      <c r="BU105" s="191"/>
      <c r="BV105" s="190" t="s">
        <v>66</v>
      </c>
      <c r="BW105" s="190" t="s">
        <v>114</v>
      </c>
      <c r="BX105" s="190" t="s">
        <v>67</v>
      </c>
      <c r="CL105" s="190"/>
      <c r="CM105" s="6">
        <v>2</v>
      </c>
      <c r="CR105" s="182"/>
      <c r="CS105" s="182"/>
      <c r="CT105" s="194"/>
      <c r="CU105" s="194"/>
      <c r="CV105" s="194"/>
      <c r="CW105" s="182"/>
      <c r="CX105" s="194"/>
      <c r="CY105" s="194"/>
      <c r="CZ105" s="194"/>
      <c r="DA105" s="182"/>
      <c r="DB105" s="182"/>
      <c r="DC105" s="182"/>
      <c r="DD105" s="182"/>
      <c r="DE105" s="182"/>
      <c r="DF105" s="182" t="s">
        <v>113</v>
      </c>
    </row>
    <row r="106" spans="1:116" s="6" customFormat="1" ht="15.75" x14ac:dyDescent="0.25">
      <c r="A106" s="177" t="s">
        <v>69</v>
      </c>
      <c r="B106" s="178"/>
      <c r="C106" s="179"/>
      <c r="D106" s="3198" t="s">
        <v>115</v>
      </c>
      <c r="E106" s="3198"/>
      <c r="F106" s="3198"/>
      <c r="G106" s="3198"/>
      <c r="H106" s="3198"/>
      <c r="I106" s="180"/>
      <c r="J106" s="3200" t="s">
        <v>116</v>
      </c>
      <c r="K106" s="3200"/>
      <c r="L106" s="3200"/>
      <c r="M106" s="3200"/>
      <c r="N106" s="3200"/>
      <c r="O106" s="3200"/>
      <c r="P106" s="3200"/>
      <c r="Q106" s="3200"/>
      <c r="R106" s="3200"/>
      <c r="S106" s="3200"/>
      <c r="T106" s="3200"/>
      <c r="U106" s="3200"/>
      <c r="V106" s="3200"/>
      <c r="W106" s="3200"/>
      <c r="X106" s="3200"/>
      <c r="Y106" s="3200"/>
      <c r="Z106" s="3200"/>
      <c r="AA106" s="3200"/>
      <c r="AB106" s="3200"/>
      <c r="AC106" s="3200"/>
      <c r="AD106" s="3200"/>
      <c r="AE106" s="3200"/>
      <c r="AF106" s="3200"/>
      <c r="AG106" s="3205">
        <f>'SO.25 - Veřejné osvětlení'!J30</f>
        <v>0</v>
      </c>
      <c r="AH106" s="3205"/>
      <c r="AI106" s="3205"/>
      <c r="AJ106" s="3205"/>
      <c r="AK106" s="3205"/>
      <c r="AL106" s="3205"/>
      <c r="AM106" s="3205"/>
      <c r="AN106" s="3206">
        <f t="shared" si="0"/>
        <v>0</v>
      </c>
      <c r="AO106" s="3206"/>
      <c r="AP106" s="3206"/>
      <c r="AQ106" s="183" t="s">
        <v>72</v>
      </c>
      <c r="AR106" s="184"/>
      <c r="AS106" s="185">
        <v>0</v>
      </c>
      <c r="AT106" s="186">
        <f t="shared" si="1"/>
        <v>0</v>
      </c>
      <c r="AU106" s="187">
        <f>'SO.25 - Veřejné osvětlení'!P113</f>
        <v>0</v>
      </c>
      <c r="AV106" s="186">
        <f>ROUND(L29 * AZ106,2)</f>
        <v>0</v>
      </c>
      <c r="AW106" s="186">
        <f>0</f>
        <v>0</v>
      </c>
      <c r="AX106" s="186">
        <f>0</f>
        <v>0</v>
      </c>
      <c r="AY106" s="186">
        <f>0</f>
        <v>0</v>
      </c>
      <c r="AZ106" s="188">
        <f>'SO.25 - Veřejné osvětlení'!F33</f>
        <v>0</v>
      </c>
      <c r="BA106" s="186">
        <v>0</v>
      </c>
      <c r="BB106" s="186">
        <v>0</v>
      </c>
      <c r="BC106" s="186">
        <v>0</v>
      </c>
      <c r="BD106" s="189">
        <v>0</v>
      </c>
      <c r="BS106" s="190"/>
      <c r="BT106" s="190">
        <v>1</v>
      </c>
      <c r="BU106" s="191"/>
      <c r="BV106" s="190" t="s">
        <v>66</v>
      </c>
      <c r="BW106" s="190" t="s">
        <v>117</v>
      </c>
      <c r="BX106" s="190" t="s">
        <v>67</v>
      </c>
      <c r="CL106" s="190" t="s">
        <v>16</v>
      </c>
      <c r="CM106" s="6">
        <v>2</v>
      </c>
      <c r="CR106" s="182"/>
      <c r="CS106" s="182"/>
      <c r="CT106" s="194"/>
      <c r="CU106" s="194"/>
      <c r="CV106" s="194"/>
      <c r="CW106" s="182"/>
      <c r="CX106" s="194"/>
      <c r="CY106" s="194"/>
      <c r="CZ106" s="194"/>
      <c r="DA106" s="182"/>
      <c r="DB106" s="182"/>
      <c r="DC106" s="182"/>
      <c r="DD106" s="182"/>
      <c r="DE106" s="182"/>
      <c r="DF106" s="182"/>
      <c r="DG106" s="182" t="s">
        <v>116</v>
      </c>
    </row>
    <row r="107" spans="1:116" s="6" customFormat="1" ht="15.75" x14ac:dyDescent="0.25">
      <c r="A107" s="177" t="s">
        <v>69</v>
      </c>
      <c r="B107" s="178"/>
      <c r="C107" s="179"/>
      <c r="D107" s="3198" t="s">
        <v>118</v>
      </c>
      <c r="E107" s="3198"/>
      <c r="F107" s="3198"/>
      <c r="G107" s="3198"/>
      <c r="H107" s="3198"/>
      <c r="I107" s="180"/>
      <c r="J107" s="3200" t="s">
        <v>119</v>
      </c>
      <c r="K107" s="3200"/>
      <c r="L107" s="3200"/>
      <c r="M107" s="3200"/>
      <c r="N107" s="3200"/>
      <c r="O107" s="3200"/>
      <c r="P107" s="3200"/>
      <c r="Q107" s="3200"/>
      <c r="R107" s="3200"/>
      <c r="S107" s="3200"/>
      <c r="T107" s="3200"/>
      <c r="U107" s="3200"/>
      <c r="V107" s="3200"/>
      <c r="W107" s="3200"/>
      <c r="X107" s="3200"/>
      <c r="Y107" s="3200"/>
      <c r="Z107" s="3200"/>
      <c r="AA107" s="3200"/>
      <c r="AB107" s="3200"/>
      <c r="AC107" s="3200"/>
      <c r="AD107" s="3200"/>
      <c r="AE107" s="3200"/>
      <c r="AF107" s="3200"/>
      <c r="AG107" s="3205">
        <f>'SO.J - Retenční nádrž'!J30</f>
        <v>0</v>
      </c>
      <c r="AH107" s="3205"/>
      <c r="AI107" s="3205"/>
      <c r="AJ107" s="3205"/>
      <c r="AK107" s="3205"/>
      <c r="AL107" s="3205"/>
      <c r="AM107" s="3205"/>
      <c r="AN107" s="3206">
        <f t="shared" si="0"/>
        <v>0</v>
      </c>
      <c r="AO107" s="3206"/>
      <c r="AP107" s="3206"/>
      <c r="AQ107" s="183" t="s">
        <v>72</v>
      </c>
      <c r="AR107" s="184"/>
      <c r="AS107" s="185">
        <v>0</v>
      </c>
      <c r="AT107" s="186">
        <f t="shared" si="1"/>
        <v>0</v>
      </c>
      <c r="AU107" s="187">
        <f>'SO.J - Retenční nádrž'!P123</f>
        <v>0</v>
      </c>
      <c r="AV107" s="186">
        <f>ROUND(L29 * AZ107,2)</f>
        <v>0</v>
      </c>
      <c r="AW107" s="186">
        <f>0</f>
        <v>0</v>
      </c>
      <c r="AX107" s="186">
        <f>0</f>
        <v>0</v>
      </c>
      <c r="AY107" s="186">
        <f>0</f>
        <v>0</v>
      </c>
      <c r="AZ107" s="188">
        <f>'SO.J - Retenční nádrž'!F33</f>
        <v>0</v>
      </c>
      <c r="BA107" s="186">
        <v>0</v>
      </c>
      <c r="BB107" s="186">
        <v>0</v>
      </c>
      <c r="BC107" s="186">
        <v>0</v>
      </c>
      <c r="BD107" s="189">
        <v>0</v>
      </c>
      <c r="BS107" s="190"/>
      <c r="BT107" s="190">
        <v>1</v>
      </c>
      <c r="BU107" s="191"/>
      <c r="BV107" s="190" t="s">
        <v>66</v>
      </c>
      <c r="BW107" s="190" t="s">
        <v>120</v>
      </c>
      <c r="BX107" s="190" t="s">
        <v>67</v>
      </c>
      <c r="CL107" s="190" t="s">
        <v>16</v>
      </c>
      <c r="CM107" s="6">
        <v>2</v>
      </c>
      <c r="CR107" s="182"/>
      <c r="CS107" s="182"/>
      <c r="CT107" s="194"/>
      <c r="CU107" s="194"/>
      <c r="CV107" s="194"/>
      <c r="CW107" s="182"/>
      <c r="CX107" s="194"/>
      <c r="CY107" s="194"/>
      <c r="CZ107" s="194"/>
      <c r="DA107" s="182"/>
      <c r="DB107" s="182"/>
      <c r="DC107" s="182"/>
      <c r="DD107" s="182"/>
      <c r="DE107" s="182"/>
      <c r="DF107" s="182"/>
      <c r="DG107" s="182"/>
      <c r="DH107" s="182" t="s">
        <v>119</v>
      </c>
    </row>
    <row r="108" spans="1:116" s="6" customFormat="1" ht="15.75" x14ac:dyDescent="0.25">
      <c r="A108" s="177"/>
      <c r="B108" s="178"/>
      <c r="C108" s="179"/>
      <c r="D108" s="3198" t="s">
        <v>121</v>
      </c>
      <c r="E108" s="3198"/>
      <c r="F108" s="3198"/>
      <c r="G108" s="3198"/>
      <c r="H108" s="3198"/>
      <c r="I108" s="180"/>
      <c r="J108" s="3200" t="s">
        <v>122</v>
      </c>
      <c r="K108" s="3200"/>
      <c r="L108" s="3200"/>
      <c r="M108" s="3200"/>
      <c r="N108" s="3200"/>
      <c r="O108" s="3200"/>
      <c r="P108" s="3200"/>
      <c r="Q108" s="3200"/>
      <c r="R108" s="3200"/>
      <c r="S108" s="3200"/>
      <c r="T108" s="3200"/>
      <c r="U108" s="3200"/>
      <c r="V108" s="3200"/>
      <c r="W108" s="3200"/>
      <c r="X108" s="3200"/>
      <c r="Y108" s="3200"/>
      <c r="Z108" s="3200"/>
      <c r="AA108" s="3200"/>
      <c r="AB108" s="3200"/>
      <c r="AC108" s="3200"/>
      <c r="AD108" s="3200"/>
      <c r="AE108" s="3200"/>
      <c r="AF108" s="3200"/>
      <c r="AG108" s="3205">
        <f>AG109 + AG110</f>
        <v>0</v>
      </c>
      <c r="AH108" s="3205"/>
      <c r="AI108" s="3205"/>
      <c r="AJ108" s="3205"/>
      <c r="AK108" s="3205"/>
      <c r="AL108" s="3205"/>
      <c r="AM108" s="3205"/>
      <c r="AN108" s="3206">
        <f t="shared" si="0"/>
        <v>0</v>
      </c>
      <c r="AO108" s="3206"/>
      <c r="AP108" s="3206"/>
      <c r="AQ108" s="183" t="s">
        <v>72</v>
      </c>
      <c r="AR108" s="184"/>
      <c r="AS108" s="185">
        <f>AS109 + AS110</f>
        <v>0</v>
      </c>
      <c r="AT108" s="186">
        <f t="shared" si="1"/>
        <v>0</v>
      </c>
      <c r="AU108" s="187">
        <f>ROUND(AU109 + AU110,3)</f>
        <v>0</v>
      </c>
      <c r="AV108" s="186">
        <f>ROUND(L29 * AZ108,2)</f>
        <v>0</v>
      </c>
      <c r="AW108" s="186">
        <f>0</f>
        <v>0</v>
      </c>
      <c r="AX108" s="186">
        <f>0</f>
        <v>0</v>
      </c>
      <c r="AY108" s="186">
        <f>0</f>
        <v>0</v>
      </c>
      <c r="AZ108" s="186">
        <f>AZ109 + AZ110</f>
        <v>0</v>
      </c>
      <c r="BA108" s="186">
        <f>BA109 + BA110</f>
        <v>0</v>
      </c>
      <c r="BB108" s="186">
        <f>BB109 + BB110</f>
        <v>0</v>
      </c>
      <c r="BC108" s="186">
        <f>BC109 + BC110</f>
        <v>0</v>
      </c>
      <c r="BD108" s="189">
        <f>BD109 + BD110</f>
        <v>0</v>
      </c>
      <c r="BS108" s="190" t="s">
        <v>64</v>
      </c>
      <c r="BT108" s="190">
        <v>1</v>
      </c>
      <c r="BU108" s="191"/>
      <c r="BV108" s="190" t="s">
        <v>66</v>
      </c>
      <c r="BW108" s="190" t="s">
        <v>123</v>
      </c>
      <c r="BX108" s="190" t="s">
        <v>67</v>
      </c>
      <c r="CL108" s="190" t="s">
        <v>16</v>
      </c>
      <c r="CM108" s="6">
        <v>2</v>
      </c>
      <c r="CR108" s="182"/>
      <c r="CS108" s="182"/>
      <c r="CT108" s="194"/>
      <c r="CU108" s="194"/>
      <c r="CV108" s="194"/>
      <c r="CW108" s="182"/>
      <c r="CX108" s="194"/>
      <c r="CY108" s="194"/>
      <c r="CZ108" s="194"/>
      <c r="DA108" s="182"/>
      <c r="DB108" s="182"/>
      <c r="DC108" s="182"/>
      <c r="DD108" s="182"/>
      <c r="DE108" s="182"/>
      <c r="DF108" s="182"/>
      <c r="DG108" s="182"/>
      <c r="DH108" s="182"/>
      <c r="DI108" s="182" t="s">
        <v>122</v>
      </c>
    </row>
    <row r="109" spans="1:116" s="6" customFormat="1" ht="15.75" x14ac:dyDescent="0.25">
      <c r="A109" s="177" t="s">
        <v>69</v>
      </c>
      <c r="B109" s="178"/>
      <c r="C109" s="192"/>
      <c r="D109" s="193"/>
      <c r="E109" s="3199" t="s">
        <v>121</v>
      </c>
      <c r="F109" s="3199"/>
      <c r="G109" s="3199"/>
      <c r="H109" s="3199"/>
      <c r="I109" s="3199"/>
      <c r="J109" s="194"/>
      <c r="K109" s="3201" t="s">
        <v>122</v>
      </c>
      <c r="L109" s="3201"/>
      <c r="M109" s="3201"/>
      <c r="N109" s="3201"/>
      <c r="O109" s="3201"/>
      <c r="P109" s="3201"/>
      <c r="Q109" s="3201"/>
      <c r="R109" s="3201"/>
      <c r="S109" s="3201"/>
      <c r="T109" s="3201"/>
      <c r="U109" s="3201"/>
      <c r="V109" s="3201"/>
      <c r="W109" s="3201"/>
      <c r="X109" s="3201"/>
      <c r="Y109" s="3201"/>
      <c r="Z109" s="3201"/>
      <c r="AA109" s="3201"/>
      <c r="AB109" s="3201"/>
      <c r="AC109" s="3201"/>
      <c r="AD109" s="3201"/>
      <c r="AE109" s="3201"/>
      <c r="AF109" s="3201"/>
      <c r="AG109" s="3207">
        <f>'SO.K - Altán'!J30</f>
        <v>0</v>
      </c>
      <c r="AH109" s="3207"/>
      <c r="AI109" s="3207"/>
      <c r="AJ109" s="3207"/>
      <c r="AK109" s="3207"/>
      <c r="AL109" s="3207"/>
      <c r="AM109" s="3207"/>
      <c r="AN109" s="3208">
        <f t="shared" si="0"/>
        <v>0</v>
      </c>
      <c r="AO109" s="3208"/>
      <c r="AP109" s="3208"/>
      <c r="AQ109" s="195" t="s">
        <v>77</v>
      </c>
      <c r="AR109" s="196"/>
      <c r="AS109" s="197">
        <v>0</v>
      </c>
      <c r="AT109" s="137">
        <f t="shared" si="1"/>
        <v>0</v>
      </c>
      <c r="AU109" s="198">
        <f>'SO.K - Altán'!P150</f>
        <v>0</v>
      </c>
      <c r="AV109" s="137">
        <f>ROUND(L29 * AZ109,2)</f>
        <v>0</v>
      </c>
      <c r="AW109" s="137">
        <f>0</f>
        <v>0</v>
      </c>
      <c r="AX109" s="137">
        <f>0</f>
        <v>0</v>
      </c>
      <c r="AY109" s="137">
        <f>0</f>
        <v>0</v>
      </c>
      <c r="AZ109" s="188">
        <f>'SO.K - Altán'!F33</f>
        <v>0</v>
      </c>
      <c r="BA109" s="137">
        <v>0</v>
      </c>
      <c r="BB109" s="137">
        <v>0</v>
      </c>
      <c r="BC109" s="137">
        <v>0</v>
      </c>
      <c r="BD109" s="199">
        <v>0</v>
      </c>
      <c r="BS109" s="190"/>
      <c r="BT109" s="190">
        <v>2</v>
      </c>
      <c r="BU109" s="191" t="s">
        <v>78</v>
      </c>
      <c r="BV109" s="190" t="s">
        <v>66</v>
      </c>
      <c r="BW109" s="190" t="s">
        <v>123</v>
      </c>
      <c r="BX109" s="190" t="s">
        <v>67</v>
      </c>
      <c r="CL109" s="190" t="s">
        <v>16</v>
      </c>
      <c r="CM109" s="6">
        <v>2</v>
      </c>
      <c r="CR109" s="182"/>
      <c r="CS109" s="182"/>
      <c r="CT109" s="194"/>
      <c r="CU109" s="194"/>
      <c r="CV109" s="194"/>
      <c r="CW109" s="182"/>
      <c r="CX109" s="194"/>
      <c r="CY109" s="194"/>
      <c r="CZ109" s="194"/>
      <c r="DA109" s="182"/>
      <c r="DB109" s="182"/>
      <c r="DC109" s="182"/>
      <c r="DD109" s="182"/>
      <c r="DE109" s="182"/>
      <c r="DF109" s="182"/>
      <c r="DG109" s="182"/>
      <c r="DH109" s="182"/>
      <c r="DI109" s="182"/>
      <c r="DJ109" s="194" t="s">
        <v>122</v>
      </c>
    </row>
    <row r="110" spans="1:116" s="6" customFormat="1" ht="15.75" x14ac:dyDescent="0.25">
      <c r="A110" s="177" t="s">
        <v>69</v>
      </c>
      <c r="B110" s="178"/>
      <c r="C110" s="192"/>
      <c r="D110" s="193"/>
      <c r="E110" s="3199" t="s">
        <v>124</v>
      </c>
      <c r="F110" s="3199"/>
      <c r="G110" s="3199"/>
      <c r="H110" s="3199"/>
      <c r="I110" s="3199"/>
      <c r="J110" s="194"/>
      <c r="K110" s="3201" t="s">
        <v>125</v>
      </c>
      <c r="L110" s="3201"/>
      <c r="M110" s="3201"/>
      <c r="N110" s="3201"/>
      <c r="O110" s="3201"/>
      <c r="P110" s="3201"/>
      <c r="Q110" s="3201"/>
      <c r="R110" s="3201"/>
      <c r="S110" s="3201"/>
      <c r="T110" s="3201"/>
      <c r="U110" s="3201"/>
      <c r="V110" s="3201"/>
      <c r="W110" s="3201"/>
      <c r="X110" s="3201"/>
      <c r="Y110" s="3201"/>
      <c r="Z110" s="3201"/>
      <c r="AA110" s="3201"/>
      <c r="AB110" s="3201"/>
      <c r="AC110" s="3201"/>
      <c r="AD110" s="3201"/>
      <c r="AE110" s="3201"/>
      <c r="AF110" s="3201"/>
      <c r="AG110" s="3207">
        <f>'SO.K zdi - Archeologická prezen'!J32</f>
        <v>0</v>
      </c>
      <c r="AH110" s="3207"/>
      <c r="AI110" s="3207"/>
      <c r="AJ110" s="3207"/>
      <c r="AK110" s="3207"/>
      <c r="AL110" s="3207"/>
      <c r="AM110" s="3207"/>
      <c r="AN110" s="3208">
        <f t="shared" si="0"/>
        <v>0</v>
      </c>
      <c r="AO110" s="3208"/>
      <c r="AP110" s="3208"/>
      <c r="AQ110" s="195" t="s">
        <v>77</v>
      </c>
      <c r="AR110" s="196"/>
      <c r="AS110" s="197">
        <v>0</v>
      </c>
      <c r="AT110" s="137">
        <f t="shared" si="1"/>
        <v>0</v>
      </c>
      <c r="AU110" s="198">
        <f>'SO.K zdi - Archeologická prezen'!P120</f>
        <v>0</v>
      </c>
      <c r="AV110" s="137">
        <f>ROUND(L29 * AZ110,2)</f>
        <v>0</v>
      </c>
      <c r="AW110" s="137">
        <f>0</f>
        <v>0</v>
      </c>
      <c r="AX110" s="137">
        <f>0</f>
        <v>0</v>
      </c>
      <c r="AY110" s="137">
        <f>0</f>
        <v>0</v>
      </c>
      <c r="AZ110" s="188">
        <f>'SO.K zdi - Archeologická prezen'!F35</f>
        <v>0</v>
      </c>
      <c r="BA110" s="137">
        <v>0</v>
      </c>
      <c r="BB110" s="137">
        <v>0</v>
      </c>
      <c r="BC110" s="137">
        <v>0</v>
      </c>
      <c r="BD110" s="199">
        <v>0</v>
      </c>
      <c r="BS110" s="190"/>
      <c r="BT110" s="190">
        <v>2</v>
      </c>
      <c r="BU110" s="191"/>
      <c r="BV110" s="190" t="s">
        <v>66</v>
      </c>
      <c r="BW110" s="190" t="s">
        <v>126</v>
      </c>
      <c r="BX110" s="190" t="s">
        <v>123</v>
      </c>
      <c r="CL110" s="190"/>
      <c r="CM110" s="6">
        <v>2</v>
      </c>
      <c r="CR110" s="182"/>
      <c r="CS110" s="182"/>
      <c r="CT110" s="194"/>
      <c r="CU110" s="194"/>
      <c r="CV110" s="194"/>
      <c r="CW110" s="182"/>
      <c r="CX110" s="194"/>
      <c r="CY110" s="194"/>
      <c r="CZ110" s="194"/>
      <c r="DA110" s="182"/>
      <c r="DB110" s="182"/>
      <c r="DC110" s="182"/>
      <c r="DD110" s="182"/>
      <c r="DE110" s="182"/>
      <c r="DF110" s="182"/>
      <c r="DG110" s="182"/>
      <c r="DH110" s="182"/>
      <c r="DI110" s="182"/>
      <c r="DJ110" s="194"/>
      <c r="DK110" s="194" t="s">
        <v>125</v>
      </c>
    </row>
    <row r="111" spans="1:116" s="6" customFormat="1" ht="15.75" x14ac:dyDescent="0.25">
      <c r="A111" s="177" t="s">
        <v>69</v>
      </c>
      <c r="B111" s="178"/>
      <c r="C111" s="179"/>
      <c r="D111" s="3198" t="s">
        <v>127</v>
      </c>
      <c r="E111" s="3198"/>
      <c r="F111" s="3198"/>
      <c r="G111" s="3198"/>
      <c r="H111" s="3198"/>
      <c r="I111" s="180"/>
      <c r="J111" s="3200" t="s">
        <v>128</v>
      </c>
      <c r="K111" s="3200"/>
      <c r="L111" s="3200"/>
      <c r="M111" s="3200"/>
      <c r="N111" s="3200"/>
      <c r="O111" s="3200"/>
      <c r="P111" s="3200"/>
      <c r="Q111" s="3200"/>
      <c r="R111" s="3200"/>
      <c r="S111" s="3200"/>
      <c r="T111" s="3200"/>
      <c r="U111" s="3200"/>
      <c r="V111" s="3200"/>
      <c r="W111" s="3200"/>
      <c r="X111" s="3200"/>
      <c r="Y111" s="3200"/>
      <c r="Z111" s="3200"/>
      <c r="AA111" s="3200"/>
      <c r="AB111" s="3200"/>
      <c r="AC111" s="3200"/>
      <c r="AD111" s="3200"/>
      <c r="AE111" s="3200"/>
      <c r="AF111" s="3200"/>
      <c r="AG111" s="3205">
        <f>'SO.L. - Dětské hřiště'!J30</f>
        <v>0</v>
      </c>
      <c r="AH111" s="3205"/>
      <c r="AI111" s="3205"/>
      <c r="AJ111" s="3205"/>
      <c r="AK111" s="3205"/>
      <c r="AL111" s="3205"/>
      <c r="AM111" s="3205"/>
      <c r="AN111" s="3206">
        <f t="shared" si="0"/>
        <v>0</v>
      </c>
      <c r="AO111" s="3206"/>
      <c r="AP111" s="3206"/>
      <c r="AQ111" s="183" t="s">
        <v>72</v>
      </c>
      <c r="AR111" s="184"/>
      <c r="AS111" s="185">
        <v>0</v>
      </c>
      <c r="AT111" s="186">
        <f t="shared" si="1"/>
        <v>0</v>
      </c>
      <c r="AU111" s="187">
        <f>'SO.L. - Dětské hřiště'!P115</f>
        <v>0</v>
      </c>
      <c r="AV111" s="186">
        <f>ROUND(L29 * AZ111,2)</f>
        <v>0</v>
      </c>
      <c r="AW111" s="186">
        <f>0</f>
        <v>0</v>
      </c>
      <c r="AX111" s="186">
        <f>0</f>
        <v>0</v>
      </c>
      <c r="AY111" s="186">
        <f>0</f>
        <v>0</v>
      </c>
      <c r="AZ111" s="188">
        <f>'SO.L. - Dětské hřiště'!F33</f>
        <v>0</v>
      </c>
      <c r="BA111" s="186">
        <v>0</v>
      </c>
      <c r="BB111" s="186">
        <v>0</v>
      </c>
      <c r="BC111" s="186">
        <v>0</v>
      </c>
      <c r="BD111" s="189">
        <v>0</v>
      </c>
      <c r="BS111" s="190"/>
      <c r="BT111" s="190">
        <v>1</v>
      </c>
      <c r="BU111" s="191"/>
      <c r="BV111" s="190" t="s">
        <v>66</v>
      </c>
      <c r="BW111" s="190" t="s">
        <v>129</v>
      </c>
      <c r="BX111" s="190" t="s">
        <v>67</v>
      </c>
      <c r="CL111" s="190" t="s">
        <v>16</v>
      </c>
      <c r="CM111" s="6">
        <v>2</v>
      </c>
      <c r="CR111" s="182"/>
      <c r="CS111" s="182"/>
      <c r="CT111" s="194"/>
      <c r="CU111" s="194"/>
      <c r="CV111" s="194"/>
      <c r="CW111" s="182"/>
      <c r="CX111" s="194"/>
      <c r="CY111" s="194"/>
      <c r="CZ111" s="194"/>
      <c r="DA111" s="182"/>
      <c r="DB111" s="182"/>
      <c r="DC111" s="182"/>
      <c r="DD111" s="182"/>
      <c r="DE111" s="182"/>
      <c r="DF111" s="182"/>
      <c r="DG111" s="182"/>
      <c r="DH111" s="182"/>
      <c r="DI111" s="182"/>
      <c r="DJ111" s="194"/>
      <c r="DK111" s="194"/>
      <c r="DL111" s="182" t="s">
        <v>128</v>
      </c>
    </row>
    <row r="112" spans="1:116" s="1" customFormat="1" ht="30" customHeight="1" x14ac:dyDescent="0.25">
      <c r="A112" s="161"/>
      <c r="B112" s="130"/>
      <c r="AG112" s="134"/>
      <c r="AN112" s="134"/>
      <c r="AR112" s="130"/>
      <c r="AS112" s="200"/>
      <c r="AT112" s="200"/>
      <c r="AU112" s="200"/>
      <c r="AV112" s="200"/>
      <c r="AW112" s="200"/>
      <c r="AX112" s="200"/>
      <c r="AY112" s="200"/>
      <c r="AZ112" s="200"/>
      <c r="BA112" s="200"/>
      <c r="BB112" s="200"/>
      <c r="BC112" s="200"/>
      <c r="BD112" s="200"/>
    </row>
    <row r="113" spans="1:56" s="1" customFormat="1" ht="42" customHeight="1" x14ac:dyDescent="0.25">
      <c r="A113" s="161"/>
      <c r="B113" s="130"/>
      <c r="C113" s="3202" t="s">
        <v>130</v>
      </c>
      <c r="D113" s="3202"/>
      <c r="E113" s="3202"/>
      <c r="F113" s="3202"/>
      <c r="G113" s="3202"/>
      <c r="H113" s="3202"/>
      <c r="I113" s="3202"/>
      <c r="J113" s="3202"/>
      <c r="K113" s="3202"/>
      <c r="L113" s="3202"/>
      <c r="M113" s="3202"/>
      <c r="N113" s="3202"/>
      <c r="O113" s="3202"/>
      <c r="P113" s="3202"/>
      <c r="Q113" s="3202"/>
      <c r="R113" s="3202"/>
      <c r="S113" s="3202"/>
      <c r="T113" s="3202"/>
      <c r="U113" s="3202"/>
      <c r="V113" s="3202"/>
      <c r="W113" s="3202"/>
      <c r="X113" s="3202"/>
      <c r="Y113" s="3202"/>
      <c r="Z113" s="3202"/>
      <c r="AA113" s="3202"/>
      <c r="AB113" s="3202"/>
      <c r="AC113" s="3202"/>
      <c r="AD113" s="3202"/>
      <c r="AE113" s="3202"/>
      <c r="AF113" s="3202"/>
      <c r="AG113" s="3203"/>
      <c r="AH113" s="3202"/>
      <c r="AI113" s="3202"/>
      <c r="AJ113" s="3202"/>
      <c r="AK113" s="3202"/>
      <c r="AL113" s="3202"/>
      <c r="AM113" s="3202"/>
      <c r="AN113" s="3203"/>
      <c r="AO113" s="3202"/>
      <c r="AP113" s="3202"/>
      <c r="AQ113" s="3204"/>
      <c r="AR113" s="130"/>
      <c r="AS113" s="201"/>
      <c r="AT113" s="201"/>
      <c r="AU113" s="201"/>
      <c r="AV113" s="201"/>
      <c r="AW113" s="201"/>
      <c r="AX113" s="201"/>
      <c r="AY113" s="201"/>
      <c r="AZ113" s="201"/>
      <c r="BA113" s="201"/>
      <c r="BB113" s="201"/>
      <c r="BC113" s="201"/>
      <c r="BD113" s="201"/>
    </row>
    <row r="114" spans="1:56" s="1" customFormat="1" ht="6.95" customHeight="1" x14ac:dyDescent="0.25">
      <c r="A114" s="129"/>
      <c r="B114" s="146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  <c r="Z114" s="147"/>
      <c r="AA114" s="147"/>
      <c r="AB114" s="147"/>
      <c r="AC114" s="147"/>
      <c r="AD114" s="147"/>
      <c r="AE114" s="147"/>
      <c r="AF114" s="147"/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30"/>
    </row>
  </sheetData>
  <mergeCells count="111">
    <mergeCell ref="AN96:AP96"/>
    <mergeCell ref="AN97:AP97"/>
    <mergeCell ref="AN98:AP98"/>
    <mergeCell ref="AN105:AP105"/>
    <mergeCell ref="AN99:AP99"/>
    <mergeCell ref="AN104:AP104"/>
    <mergeCell ref="AN100:AP100"/>
    <mergeCell ref="AN103:AP103"/>
    <mergeCell ref="AN101:AP101"/>
    <mergeCell ref="AN102:AP102"/>
    <mergeCell ref="AG96:AM96"/>
    <mergeCell ref="AG103:AM103"/>
    <mergeCell ref="AG97:AM97"/>
    <mergeCell ref="AG100:AM100"/>
    <mergeCell ref="AG104:AM104"/>
    <mergeCell ref="AG105:AM105"/>
    <mergeCell ref="AG99:AM99"/>
    <mergeCell ref="AG102:AM102"/>
    <mergeCell ref="AG106:AM106"/>
    <mergeCell ref="AG98:AM98"/>
    <mergeCell ref="C88:G88"/>
    <mergeCell ref="I88:AF88"/>
    <mergeCell ref="AG90:AM90"/>
    <mergeCell ref="AG95:AM95"/>
    <mergeCell ref="AG91:AM91"/>
    <mergeCell ref="AG94:AM94"/>
    <mergeCell ref="AG92:AM92"/>
    <mergeCell ref="AG93:AM93"/>
    <mergeCell ref="AN91:AP91"/>
    <mergeCell ref="AN92:AP92"/>
    <mergeCell ref="AN93:AP93"/>
    <mergeCell ref="AN94:AP94"/>
    <mergeCell ref="AN95:AP95"/>
    <mergeCell ref="AN90:AP90"/>
    <mergeCell ref="X31:AB31"/>
    <mergeCell ref="AK31:AO31"/>
    <mergeCell ref="L81:AJ81"/>
    <mergeCell ref="AM83:AN83"/>
    <mergeCell ref="AM85:AP85"/>
    <mergeCell ref="AS85:AT87"/>
    <mergeCell ref="AM86:AP86"/>
    <mergeCell ref="AG88:AM88"/>
    <mergeCell ref="AN88:AP88"/>
    <mergeCell ref="D91:H91"/>
    <mergeCell ref="J91:AF91"/>
    <mergeCell ref="D92:H92"/>
    <mergeCell ref="J92:AF92"/>
    <mergeCell ref="K93:AF93"/>
    <mergeCell ref="E93:I93"/>
    <mergeCell ref="K94:AF94"/>
    <mergeCell ref="E94:I94"/>
    <mergeCell ref="K95:AF95"/>
    <mergeCell ref="E95:I95"/>
    <mergeCell ref="AR2:BE2"/>
    <mergeCell ref="BE5:BE30"/>
    <mergeCell ref="K5:AJ5"/>
    <mergeCell ref="K6:AJ6"/>
    <mergeCell ref="E14:AI14"/>
    <mergeCell ref="E23:AN23"/>
    <mergeCell ref="AK26:AO26"/>
    <mergeCell ref="W28:AE28"/>
    <mergeCell ref="L28:P28"/>
    <mergeCell ref="AK28:AO28"/>
    <mergeCell ref="L29:P29"/>
    <mergeCell ref="W29:AE29"/>
    <mergeCell ref="AK29:AO29"/>
    <mergeCell ref="K110:AF110"/>
    <mergeCell ref="K97:AF97"/>
    <mergeCell ref="K99:AF99"/>
    <mergeCell ref="K98:AF98"/>
    <mergeCell ref="E110:I110"/>
    <mergeCell ref="J111:AF111"/>
    <mergeCell ref="D111:H111"/>
    <mergeCell ref="C113:AQ113"/>
    <mergeCell ref="AG107:AM107"/>
    <mergeCell ref="AN107:AP107"/>
    <mergeCell ref="AG108:AM108"/>
    <mergeCell ref="AN108:AP108"/>
    <mergeCell ref="AG109:AM109"/>
    <mergeCell ref="AN109:AP109"/>
    <mergeCell ref="AG110:AM110"/>
    <mergeCell ref="AN110:AP110"/>
    <mergeCell ref="AG111:AM111"/>
    <mergeCell ref="AN111:AP111"/>
    <mergeCell ref="AG101:AM101"/>
    <mergeCell ref="AN106:AP106"/>
    <mergeCell ref="E109:I109"/>
    <mergeCell ref="E98:I98"/>
    <mergeCell ref="E97:I97"/>
    <mergeCell ref="J104:AF104"/>
    <mergeCell ref="J107:AF107"/>
    <mergeCell ref="J108:AF108"/>
    <mergeCell ref="J103:AF103"/>
    <mergeCell ref="J96:AF96"/>
    <mergeCell ref="J100:AF100"/>
    <mergeCell ref="J102:AF102"/>
    <mergeCell ref="J101:AF101"/>
    <mergeCell ref="J106:AF106"/>
    <mergeCell ref="J105:AF105"/>
    <mergeCell ref="K109:AF109"/>
    <mergeCell ref="D96:H96"/>
    <mergeCell ref="D101:H101"/>
    <mergeCell ref="D108:H108"/>
    <mergeCell ref="D100:H100"/>
    <mergeCell ref="D103:H103"/>
    <mergeCell ref="D107:H107"/>
    <mergeCell ref="D104:H104"/>
    <mergeCell ref="D106:H106"/>
    <mergeCell ref="D102:H102"/>
    <mergeCell ref="D105:H105"/>
    <mergeCell ref="E99:I99"/>
  </mergeCells>
  <hyperlinks>
    <hyperlink ref="A91" location="'SO.10 - ÚPRAVA VEŘEJNÉ KOMUNIKA'!A1" display="/"/>
    <hyperlink ref="A93" location="'SO.11 - AREÁLOVÉ KOMUNIKACE A Z'!A1" display="/"/>
    <hyperlink ref="A94" location="'SO.11-D - Molo a pódium'!A1" display="/"/>
    <hyperlink ref="A95" location="'SO.11-M - MOSTKY'!A1" display="/"/>
    <hyperlink ref="A97" location="'SO.12-K - Kácení'!A1" display="/"/>
    <hyperlink ref="A98" location="'SO.12-N - Nové sadové úpravy'!A1" display="/"/>
    <hyperlink ref="A99" location="'SO.12-Z - Závlaha'!A1" display="/"/>
    <hyperlink ref="A100" location="'SO.13 - OPLOCENÍ, MOBILIÁŘ'!A1" display="/"/>
    <hyperlink ref="A101" location="'SO.19 - Zařízení staveniště'!A1" display="/"/>
    <hyperlink ref="A102" location="'SO.21 - NN ROZVODY'!A1" display="/"/>
    <hyperlink ref="A103" location="'SO.22 - Kanalizační přípojka'!A1" display="/"/>
    <hyperlink ref="A104" location="'SO.23 - DEŠŤOVÉ KANALIZACE A PŘ'!A1" display="/"/>
    <hyperlink ref="A105" location="'SO.24 - Vodovodní přípojka'!A1" display="/"/>
    <hyperlink ref="A106" location="'SO.25 - Veřejné osvětlení'!A1" display="/"/>
    <hyperlink ref="A107" location="'SO.J - Retenční nádrž'!A1" display="/"/>
    <hyperlink ref="A109" location="'SO.K - Altán'!A1" display="/"/>
    <hyperlink ref="A110" location="'SO.K zdi - Archeologická prezen'!A1" display="/"/>
    <hyperlink ref="A111" location="'SO.L. - Dětské hřiště'!A1" display="/"/>
    <hyperlink ref="AZ91" location="'SO.10 - ÚPRAVA VEŘEJNÉ KOMUNIKA'!F33" display="'SO.10 - ÚPRAVA VEŘEJNÉ KOMUNIKA'!F33"/>
    <hyperlink ref="AZ93" location="'SO.11 - AREÁLOVÉ KOMUNIKACE A Z'!F33" display="'SO.11 - AREÁLOVÉ KOMUNIKACE A Z'!F33"/>
    <hyperlink ref="AZ94" location="'SO.11-D - Molo a pódium'!F35" display="'SO.11-D - Molo a pódium'!F35"/>
    <hyperlink ref="AZ95" location="'SO.11-M - MOSTKY'!F35" display="'SO.11-M - MOSTKY'!F35"/>
    <hyperlink ref="AZ97" location="'SO.12-K - Kácení'!F35" display="'SO.12-K - Kácení'!F35"/>
    <hyperlink ref="AZ98" location="'SO.12-N - Nové sadové úpravy'!F35" display="'SO.12-N - Nové sadové úpravy'!F35"/>
    <hyperlink ref="AZ99" location="'SO.12-Z - Závlaha'!F35" display="'SO.12-Z - Závlaha'!F35"/>
    <hyperlink ref="AZ100" location="'SO.13 - OPLOCENÍ, MOBILIÁŘ'!F33" display="'SO.13 - OPLOCENÍ, MOBILIÁŘ'!F33"/>
    <hyperlink ref="AZ101" location="'SO.19 - Zařízení staveniště'!F33" display="'SO.19 - Zařízení staveniště'!F33"/>
    <hyperlink ref="AZ102" location="'SO.21 - NN ROZVODY'!F33" display="'SO.21 - NN ROZVODY'!F33"/>
    <hyperlink ref="AZ103" location="'SO.22 - Kanalizační přípojka'!F33" display="'SO.22 - Kanalizační přípojka'!F33"/>
    <hyperlink ref="AZ104" location="'SO.23 - DEŠŤOVÉ KANALIZACE A PŘ'!F33" display="'SO.23 - DEŠŤOVÉ KANALIZACE A PŘ'!F33"/>
    <hyperlink ref="AZ105" location="'SO.24 - Vodovodní přípojka'!F33" display="'SO.24 - Vodovodní přípojka'!F33"/>
    <hyperlink ref="AZ106" location="'SO.25 - Veřejné osvětlení'!F33" display="'SO.25 - Veřejné osvětlení'!F33"/>
    <hyperlink ref="AZ107" location="'SO.J - Retenční nádrž'!F33" display="'SO.J - Retenční nádrž'!F33"/>
    <hyperlink ref="AZ109" location="'SO.K - Altán'!F33" display="'SO.K - Altán'!F33"/>
    <hyperlink ref="AZ110" location="'SO.K zdi - Archeologická prezen'!F35" display="'SO.K zdi - Archeologická prezen'!F35"/>
    <hyperlink ref="AZ111" location="'SO.L. - Dětské hřiště'!F33" display="'SO.L. - Dětské hřiště'!F33"/>
  </hyperlinks>
  <printOptions horizontalCentered="1"/>
  <pageMargins left="0.39374999999999999" right="0.39374999999999999" top="0.39374999999999999" bottom="0.39374999999999999" header="0" footer="0"/>
  <pageSetup paperSize="9" fitToHeight="100" orientation="portrait"/>
  <headerFooter>
    <oddFooter>&amp;C&amp;"-,Regular"&amp;8Strana &amp;P z &amp;N</oddFooter>
    <evenFooter>&amp;C&amp;"-,Regular"&amp;8Strana &amp;P z &amp;N</evenFooter>
    <firstFooter>&amp;C&amp;"-,Regular"&amp;8Strana &amp;P z 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03"/>
  <sheetViews>
    <sheetView showGridLines="0" workbookViewId="0">
      <selection activeCell="A27" sqref="A27:XFD27"/>
    </sheetView>
  </sheetViews>
  <sheetFormatPr defaultColWidth="9.140625" defaultRowHeight="15" x14ac:dyDescent="0.25"/>
  <cols>
    <col min="1" max="1" width="7.140625" style="202" customWidth="1"/>
    <col min="2" max="2" width="1" style="202" customWidth="1"/>
    <col min="3" max="3" width="3.5703125" style="202" customWidth="1"/>
    <col min="4" max="4" width="4.140625" style="202" customWidth="1"/>
    <col min="5" max="5" width="17.7109375" style="202" customWidth="1"/>
    <col min="6" max="6" width="55.7109375" style="202" customWidth="1"/>
    <col min="7" max="7" width="6.7109375" style="202" customWidth="1"/>
    <col min="8" max="9" width="14.7109375" style="202" customWidth="1"/>
    <col min="10" max="11" width="20.7109375" style="202" customWidth="1"/>
    <col min="12" max="12" width="7.7109375" style="202" customWidth="1"/>
    <col min="13" max="13" width="24.85546875" style="202" hidden="1" customWidth="1"/>
    <col min="14" max="14" width="12.140625" style="202" hidden="1" customWidth="1"/>
    <col min="15" max="15" width="10.28515625" style="202" hidden="1" customWidth="1"/>
    <col min="16" max="16" width="11.140625" style="202" hidden="1" customWidth="1"/>
    <col min="17" max="18" width="12.42578125" style="202" hidden="1" customWidth="1"/>
    <col min="19" max="19" width="10.85546875" style="202" hidden="1" customWidth="1"/>
    <col min="20" max="20" width="8.28515625" style="202" hidden="1" customWidth="1"/>
    <col min="21" max="21" width="4.140625" style="202" hidden="1" customWidth="1"/>
    <col min="22" max="22" width="10.5703125" style="202" customWidth="1"/>
    <col min="23" max="23" width="14" style="202" customWidth="1"/>
    <col min="24" max="24" width="10.5703125" style="202" customWidth="1"/>
    <col min="25" max="25" width="12.85546875" style="202" customWidth="1"/>
    <col min="26" max="26" width="9.42578125" style="202" customWidth="1"/>
    <col min="27" max="27" width="94.85546875" style="202" hidden="1" customWidth="1"/>
    <col min="28" max="28" width="14" style="202" customWidth="1"/>
    <col min="29" max="29" width="9.42578125" style="202" customWidth="1"/>
    <col min="30" max="30" width="12.85546875" style="202" customWidth="1"/>
    <col min="31" max="31" width="14" style="202" customWidth="1"/>
    <col min="32" max="43" width="9.140625" style="202"/>
    <col min="44" max="65" width="9.140625" style="202" hidden="1"/>
    <col min="66" max="16384" width="9.140625" style="202"/>
  </cols>
  <sheetData>
    <row r="1" spans="1:61" ht="11.25" customHeight="1" x14ac:dyDescent="0.25">
      <c r="A1" s="203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  <c r="AI1" s="203"/>
      <c r="AJ1" s="203"/>
      <c r="AK1" s="203"/>
      <c r="AL1" s="203"/>
      <c r="AM1" s="203"/>
      <c r="AN1" s="203"/>
      <c r="AO1" s="203"/>
      <c r="AP1" s="203"/>
      <c r="AQ1" s="203"/>
      <c r="AR1" s="203"/>
      <c r="AS1" s="203"/>
      <c r="AT1" s="203"/>
      <c r="AU1" s="203"/>
      <c r="AV1" s="203"/>
      <c r="AW1" s="203"/>
      <c r="AX1" s="203"/>
      <c r="AY1" s="203"/>
      <c r="AZ1" s="203"/>
      <c r="BA1" s="203"/>
      <c r="BB1" s="203"/>
      <c r="BC1" s="203"/>
      <c r="BD1" s="203"/>
      <c r="BE1" s="203"/>
      <c r="BF1" s="203"/>
      <c r="BG1" s="203"/>
      <c r="BH1" s="203"/>
      <c r="BI1" s="203"/>
    </row>
    <row r="2" spans="1:61" ht="36.75" customHeight="1" x14ac:dyDescent="0.25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3236" t="s">
        <v>5</v>
      </c>
      <c r="M2" s="3237"/>
      <c r="N2" s="3237"/>
      <c r="O2" s="3237"/>
      <c r="P2" s="3237"/>
      <c r="Q2" s="3237"/>
      <c r="R2" s="3237"/>
      <c r="S2" s="3237"/>
      <c r="T2" s="3237"/>
      <c r="U2" s="3237"/>
      <c r="V2" s="3237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  <c r="AO2" s="203"/>
      <c r="AP2" s="203"/>
      <c r="AQ2" s="203"/>
      <c r="AR2" s="203"/>
      <c r="AS2" s="203"/>
      <c r="AT2" s="203" t="s">
        <v>73</v>
      </c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F2" s="203"/>
      <c r="BG2" s="203"/>
      <c r="BH2" s="203"/>
      <c r="BI2" s="203"/>
    </row>
    <row r="3" spans="1:61" ht="6.95" customHeight="1" x14ac:dyDescent="0.25">
      <c r="A3" s="203"/>
      <c r="B3" s="204"/>
      <c r="C3" s="205"/>
      <c r="D3" s="205"/>
      <c r="E3" s="205"/>
      <c r="F3" s="205"/>
      <c r="G3" s="205"/>
      <c r="H3" s="205"/>
      <c r="I3" s="205"/>
      <c r="J3" s="205"/>
      <c r="K3" s="205"/>
      <c r="L3" s="206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>
        <v>2</v>
      </c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3"/>
      <c r="BG3" s="203"/>
      <c r="BH3" s="203"/>
      <c r="BI3" s="203"/>
    </row>
    <row r="4" spans="1:61" ht="24.95" customHeight="1" x14ac:dyDescent="0.25">
      <c r="A4" s="203"/>
      <c r="B4" s="206"/>
      <c r="C4" s="203"/>
      <c r="D4" s="207" t="s">
        <v>131</v>
      </c>
      <c r="E4" s="203"/>
      <c r="F4" s="203"/>
      <c r="G4" s="203"/>
      <c r="H4" s="203"/>
      <c r="I4" s="203"/>
      <c r="J4" s="203"/>
      <c r="K4" s="203"/>
      <c r="L4" s="206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3"/>
      <c r="AQ4" s="203"/>
      <c r="AR4" s="203"/>
      <c r="AS4" s="203"/>
      <c r="AT4" s="203" t="b">
        <v>0</v>
      </c>
      <c r="AU4" s="203"/>
      <c r="AV4" s="203"/>
      <c r="AW4" s="203"/>
      <c r="AX4" s="203"/>
      <c r="AY4" s="203"/>
      <c r="AZ4" s="203"/>
      <c r="BA4" s="203"/>
      <c r="BB4" s="203"/>
      <c r="BC4" s="203"/>
      <c r="BD4" s="203"/>
      <c r="BE4" s="203"/>
      <c r="BF4" s="203"/>
      <c r="BG4" s="203"/>
      <c r="BH4" s="203"/>
      <c r="BI4" s="203"/>
    </row>
    <row r="5" spans="1:61" ht="6.95" customHeight="1" x14ac:dyDescent="0.25">
      <c r="A5" s="203"/>
      <c r="B5" s="206"/>
      <c r="C5" s="203"/>
      <c r="D5" s="203"/>
      <c r="E5" s="203"/>
      <c r="F5" s="203"/>
      <c r="G5" s="203"/>
      <c r="H5" s="203"/>
      <c r="I5" s="203"/>
      <c r="J5" s="203"/>
      <c r="K5" s="203"/>
      <c r="L5" s="206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</row>
    <row r="6" spans="1:61" ht="12" customHeight="1" x14ac:dyDescent="0.25">
      <c r="A6" s="203"/>
      <c r="B6" s="206"/>
      <c r="C6" s="203"/>
      <c r="D6" s="208" t="s">
        <v>12</v>
      </c>
      <c r="E6" s="203"/>
      <c r="F6" s="203"/>
      <c r="G6" s="203"/>
      <c r="H6" s="203"/>
      <c r="I6" s="203"/>
      <c r="J6" s="203"/>
      <c r="K6" s="203"/>
      <c r="L6" s="206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P6" s="203"/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</row>
    <row r="7" spans="1:61" x14ac:dyDescent="0.25">
      <c r="A7" s="203"/>
      <c r="B7" s="206"/>
      <c r="C7" s="203"/>
      <c r="D7" s="203"/>
      <c r="E7" s="3238" t="s">
        <v>13</v>
      </c>
      <c r="F7" s="3237"/>
      <c r="G7" s="3237"/>
      <c r="H7" s="3237"/>
      <c r="I7" s="203"/>
      <c r="J7" s="203"/>
      <c r="K7" s="203"/>
      <c r="L7" s="206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9" t="str">
        <f>E7</f>
        <v>REVITALIZACE ZÁMECKÉHO PARKU ‐ TVRZIŠTĚ KLUČOV</v>
      </c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</row>
    <row r="8" spans="1:61" x14ac:dyDescent="0.25">
      <c r="A8" s="203"/>
      <c r="B8" s="206"/>
      <c r="C8" s="203"/>
      <c r="D8" s="210" t="s">
        <v>132</v>
      </c>
      <c r="E8" s="203"/>
      <c r="F8" s="203"/>
      <c r="G8" s="203"/>
      <c r="H8" s="203"/>
      <c r="I8" s="203"/>
      <c r="J8" s="203"/>
      <c r="K8" s="203"/>
      <c r="L8" s="206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  <c r="AP8" s="203"/>
      <c r="AQ8" s="203"/>
      <c r="AR8" s="203"/>
      <c r="AS8" s="203"/>
      <c r="AT8" s="203"/>
      <c r="AU8" s="203"/>
      <c r="AV8" s="203"/>
      <c r="AW8" s="203"/>
      <c r="AX8" s="203"/>
      <c r="AY8" s="203"/>
      <c r="AZ8" s="203"/>
      <c r="BA8" s="203"/>
      <c r="BB8" s="203"/>
      <c r="BC8" s="203"/>
      <c r="BD8" s="203"/>
      <c r="BE8" s="203"/>
      <c r="BF8" s="203"/>
      <c r="BG8" s="203"/>
      <c r="BH8" s="203"/>
      <c r="BI8" s="203"/>
    </row>
    <row r="9" spans="1:61" s="7" customFormat="1" x14ac:dyDescent="0.25">
      <c r="A9" s="203"/>
      <c r="B9" s="211"/>
      <c r="C9" s="203"/>
      <c r="D9" s="203"/>
      <c r="E9" s="3240" t="s">
        <v>133</v>
      </c>
      <c r="F9" s="3237"/>
      <c r="G9" s="3237"/>
      <c r="H9" s="3237"/>
      <c r="I9" s="203"/>
      <c r="J9" s="203"/>
      <c r="K9" s="203"/>
      <c r="L9" s="211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12" t="str">
        <f>E9</f>
        <v>SO.10 - ÚPRAVA VEŘEJNÉ KOMUNIKACE </v>
      </c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  <c r="AS9" s="203"/>
      <c r="AT9" s="203"/>
      <c r="AU9" s="203"/>
      <c r="AV9" s="203"/>
      <c r="AW9" s="203"/>
      <c r="AX9" s="203"/>
      <c r="AY9" s="203"/>
      <c r="AZ9" s="203"/>
      <c r="BA9" s="203"/>
      <c r="BB9" s="203"/>
      <c r="BC9" s="203"/>
      <c r="BD9" s="203"/>
      <c r="BE9" s="203"/>
      <c r="BF9" s="203"/>
      <c r="BG9" s="203"/>
      <c r="BH9" s="203"/>
      <c r="BI9" s="203"/>
    </row>
    <row r="10" spans="1:61" s="7" customFormat="1" x14ac:dyDescent="0.25">
      <c r="A10" s="203"/>
      <c r="B10" s="211"/>
      <c r="C10" s="203"/>
      <c r="D10" s="203"/>
      <c r="E10" s="203"/>
      <c r="F10" s="203"/>
      <c r="G10" s="203"/>
      <c r="H10" s="203"/>
      <c r="I10" s="203"/>
      <c r="J10" s="203"/>
      <c r="K10" s="203"/>
      <c r="L10" s="211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203"/>
      <c r="BF10" s="203"/>
      <c r="BG10" s="203"/>
      <c r="BH10" s="203"/>
      <c r="BI10" s="203"/>
    </row>
    <row r="11" spans="1:61" s="7" customFormat="1" x14ac:dyDescent="0.25">
      <c r="A11" s="203"/>
      <c r="B11" s="211"/>
      <c r="C11" s="203"/>
      <c r="D11" s="210" t="s">
        <v>14</v>
      </c>
      <c r="E11" s="203"/>
      <c r="F11" s="213" t="s">
        <v>16</v>
      </c>
      <c r="G11" s="203"/>
      <c r="H11" s="203"/>
      <c r="I11" s="210" t="s">
        <v>15</v>
      </c>
      <c r="J11" s="214" t="s">
        <v>16</v>
      </c>
      <c r="K11" s="203"/>
      <c r="L11" s="211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203"/>
      <c r="AO11" s="203"/>
      <c r="AP11" s="203"/>
      <c r="AQ11" s="203"/>
      <c r="AR11" s="203"/>
      <c r="AS11" s="203"/>
      <c r="AT11" s="203"/>
      <c r="AU11" s="203"/>
      <c r="AV11" s="203"/>
      <c r="AW11" s="203"/>
      <c r="AX11" s="203"/>
      <c r="AY11" s="203"/>
      <c r="AZ11" s="203"/>
      <c r="BA11" s="203"/>
      <c r="BB11" s="203"/>
      <c r="BC11" s="203"/>
      <c r="BD11" s="203"/>
      <c r="BE11" s="203"/>
      <c r="BF11" s="203"/>
      <c r="BG11" s="203"/>
      <c r="BH11" s="203"/>
      <c r="BI11" s="203"/>
    </row>
    <row r="12" spans="1:61" s="7" customFormat="1" x14ac:dyDescent="0.25">
      <c r="A12" s="203"/>
      <c r="B12" s="211"/>
      <c r="C12" s="203"/>
      <c r="D12" s="210" t="s">
        <v>17</v>
      </c>
      <c r="E12" s="203"/>
      <c r="F12" s="215" t="s">
        <v>16</v>
      </c>
      <c r="G12" s="203"/>
      <c r="H12" s="203"/>
      <c r="I12" s="210" t="s">
        <v>18</v>
      </c>
      <c r="J12" s="216">
        <f>'Rekapitulace stavby'!AN8</f>
        <v>46300</v>
      </c>
      <c r="K12" s="203"/>
      <c r="L12" s="211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3"/>
      <c r="BD12" s="203"/>
      <c r="BE12" s="203"/>
      <c r="BF12" s="203"/>
      <c r="BG12" s="203"/>
      <c r="BH12" s="203"/>
      <c r="BI12" s="203"/>
    </row>
    <row r="13" spans="1:61" s="7" customFormat="1" x14ac:dyDescent="0.25">
      <c r="A13" s="203"/>
      <c r="B13" s="211"/>
      <c r="C13" s="203"/>
      <c r="D13" s="217" t="s">
        <v>16</v>
      </c>
      <c r="E13" s="218"/>
      <c r="F13" s="219" t="s">
        <v>16</v>
      </c>
      <c r="G13" s="203"/>
      <c r="H13" s="203"/>
      <c r="I13" s="217" t="s">
        <v>16</v>
      </c>
      <c r="J13" s="219" t="s">
        <v>16</v>
      </c>
      <c r="K13" s="203"/>
      <c r="L13" s="211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/>
      <c r="BI13" s="203"/>
    </row>
    <row r="14" spans="1:61" s="7" customFormat="1" x14ac:dyDescent="0.25">
      <c r="A14" s="203"/>
      <c r="B14" s="211"/>
      <c r="C14" s="203"/>
      <c r="D14" s="210" t="s">
        <v>19</v>
      </c>
      <c r="E14" s="203"/>
      <c r="F14" s="203"/>
      <c r="G14" s="203"/>
      <c r="H14" s="203"/>
      <c r="I14" s="210" t="s">
        <v>20</v>
      </c>
      <c r="J14" s="220" t="s">
        <v>21</v>
      </c>
      <c r="K14" s="203"/>
      <c r="L14" s="211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</row>
    <row r="15" spans="1:61" s="7" customFormat="1" x14ac:dyDescent="0.25">
      <c r="A15" s="203"/>
      <c r="B15" s="211"/>
      <c r="C15" s="203"/>
      <c r="D15" s="203"/>
      <c r="E15" s="3239" t="s">
        <v>22</v>
      </c>
      <c r="F15" s="3237"/>
      <c r="G15" s="3237"/>
      <c r="H15" s="3237"/>
      <c r="I15" s="210" t="s">
        <v>23</v>
      </c>
      <c r="J15" s="220" t="s">
        <v>16</v>
      </c>
      <c r="K15" s="203"/>
      <c r="L15" s="211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203"/>
      <c r="BC15" s="203"/>
      <c r="BD15" s="203"/>
      <c r="BE15" s="203"/>
      <c r="BF15" s="203"/>
      <c r="BG15" s="203"/>
      <c r="BH15" s="203"/>
      <c r="BI15" s="203"/>
    </row>
    <row r="16" spans="1:61" s="7" customFormat="1" x14ac:dyDescent="0.25">
      <c r="A16" s="203"/>
      <c r="B16" s="211"/>
      <c r="C16" s="203"/>
      <c r="D16" s="203"/>
      <c r="E16" s="203"/>
      <c r="F16" s="203"/>
      <c r="G16" s="203"/>
      <c r="H16" s="203"/>
      <c r="I16" s="203"/>
      <c r="J16" s="203"/>
      <c r="K16" s="203"/>
      <c r="L16" s="211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3"/>
      <c r="AW16" s="203"/>
      <c r="AX16" s="203"/>
      <c r="AY16" s="203"/>
      <c r="AZ16" s="203"/>
      <c r="BA16" s="203"/>
      <c r="BB16" s="203"/>
      <c r="BC16" s="203"/>
      <c r="BD16" s="203"/>
      <c r="BE16" s="203"/>
      <c r="BF16" s="203"/>
      <c r="BG16" s="203"/>
      <c r="BH16" s="203"/>
      <c r="BI16" s="203"/>
    </row>
    <row r="17" spans="1:61" s="7" customFormat="1" x14ac:dyDescent="0.25">
      <c r="A17" s="203"/>
      <c r="B17" s="211"/>
      <c r="C17" s="203"/>
      <c r="D17" s="210" t="s">
        <v>24</v>
      </c>
      <c r="E17" s="203"/>
      <c r="F17" s="203"/>
      <c r="G17" s="203"/>
      <c r="H17" s="203"/>
      <c r="I17" s="210" t="str">
        <f>I14</f>
        <v>IČ:</v>
      </c>
      <c r="J17" s="221" t="str">
        <f>'Rekapitulace stavby'!AN13</f>
        <v>Vyplň údaj</v>
      </c>
      <c r="K17" s="203"/>
      <c r="L17" s="211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3"/>
      <c r="BG17" s="203"/>
      <c r="BH17" s="203"/>
      <c r="BI17" s="203"/>
    </row>
    <row r="18" spans="1:61" s="7" customFormat="1" x14ac:dyDescent="0.25">
      <c r="A18" s="203"/>
      <c r="B18" s="211"/>
      <c r="C18" s="203"/>
      <c r="D18" s="203"/>
      <c r="E18" s="3241" t="str">
        <f>'Rekapitulace stavby'!E14</f>
        <v>Vyplň údaj</v>
      </c>
      <c r="F18" s="3237"/>
      <c r="G18" s="3237"/>
      <c r="H18" s="3237"/>
      <c r="I18" s="210" t="str">
        <f>I15</f>
        <v>DIČ:</v>
      </c>
      <c r="J18" s="221" t="str">
        <f>'Rekapitulace stavby'!AN14</f>
        <v>Vyplň údaj</v>
      </c>
      <c r="K18" s="203"/>
      <c r="L18" s="211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3"/>
      <c r="BH18" s="203"/>
      <c r="BI18" s="203"/>
    </row>
    <row r="19" spans="1:61" s="7" customFormat="1" x14ac:dyDescent="0.25">
      <c r="A19" s="203"/>
      <c r="B19" s="211"/>
      <c r="C19" s="203"/>
      <c r="D19" s="203"/>
      <c r="E19" s="203"/>
      <c r="F19" s="203"/>
      <c r="G19" s="203"/>
      <c r="H19" s="203"/>
      <c r="I19" s="203"/>
      <c r="J19" s="203"/>
      <c r="K19" s="203"/>
      <c r="L19" s="211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</row>
    <row r="20" spans="1:61" s="7" customFormat="1" x14ac:dyDescent="0.25">
      <c r="A20" s="203"/>
      <c r="B20" s="211"/>
      <c r="C20" s="203"/>
      <c r="D20" s="210" t="s">
        <v>26</v>
      </c>
      <c r="E20" s="203"/>
      <c r="F20" s="203"/>
      <c r="G20" s="203"/>
      <c r="H20" s="203"/>
      <c r="I20" s="210" t="str">
        <f>I14</f>
        <v>IČ:</v>
      </c>
      <c r="J20" s="214" t="s">
        <v>16</v>
      </c>
      <c r="K20" s="203"/>
      <c r="L20" s="211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3"/>
      <c r="AR20" s="203"/>
      <c r="AS20" s="203"/>
      <c r="AT20" s="203"/>
      <c r="AU20" s="203"/>
      <c r="AV20" s="203"/>
      <c r="AW20" s="203"/>
      <c r="AX20" s="203"/>
      <c r="AY20" s="203"/>
      <c r="AZ20" s="203"/>
      <c r="BA20" s="203"/>
      <c r="BB20" s="203"/>
      <c r="BC20" s="203"/>
      <c r="BD20" s="203"/>
      <c r="BE20" s="203"/>
      <c r="BF20" s="203"/>
      <c r="BG20" s="203"/>
      <c r="BH20" s="203"/>
      <c r="BI20" s="203"/>
    </row>
    <row r="21" spans="1:61" s="7" customFormat="1" x14ac:dyDescent="0.25">
      <c r="A21" s="203"/>
      <c r="B21" s="211"/>
      <c r="C21" s="203"/>
      <c r="D21" s="203"/>
      <c r="E21" s="3239" t="s">
        <v>27</v>
      </c>
      <c r="F21" s="3237"/>
      <c r="G21" s="3237"/>
      <c r="H21" s="3237"/>
      <c r="I21" s="210" t="str">
        <f>I15</f>
        <v>DIČ:</v>
      </c>
      <c r="J21" s="220" t="s">
        <v>16</v>
      </c>
      <c r="K21" s="203"/>
      <c r="L21" s="211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3"/>
      <c r="AQ21" s="203"/>
      <c r="AR21" s="203"/>
      <c r="AS21" s="203"/>
      <c r="AT21" s="203"/>
      <c r="AU21" s="203"/>
      <c r="AV21" s="203"/>
      <c r="AW21" s="203"/>
      <c r="AX21" s="203"/>
      <c r="AY21" s="203"/>
      <c r="AZ21" s="203"/>
      <c r="BA21" s="203"/>
      <c r="BB21" s="203"/>
      <c r="BC21" s="203"/>
      <c r="BD21" s="203"/>
      <c r="BE21" s="203"/>
      <c r="BF21" s="203"/>
      <c r="BG21" s="203"/>
      <c r="BH21" s="203"/>
      <c r="BI21" s="203"/>
    </row>
    <row r="22" spans="1:61" s="7" customFormat="1" x14ac:dyDescent="0.25">
      <c r="A22" s="203"/>
      <c r="B22" s="211"/>
      <c r="C22" s="203"/>
      <c r="D22" s="203"/>
      <c r="E22" s="203"/>
      <c r="F22" s="203"/>
      <c r="G22" s="203"/>
      <c r="H22" s="203"/>
      <c r="I22" s="203"/>
      <c r="J22" s="203"/>
      <c r="K22" s="203"/>
      <c r="L22" s="211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3"/>
      <c r="BC22" s="203"/>
      <c r="BD22" s="203"/>
      <c r="BE22" s="203"/>
      <c r="BF22" s="203"/>
      <c r="BG22" s="203"/>
      <c r="BH22" s="203"/>
      <c r="BI22" s="203"/>
    </row>
    <row r="23" spans="1:61" s="7" customFormat="1" x14ac:dyDescent="0.25">
      <c r="A23" s="203"/>
      <c r="B23" s="211"/>
      <c r="C23" s="203"/>
      <c r="D23" s="210" t="s">
        <v>28</v>
      </c>
      <c r="E23" s="203"/>
      <c r="F23" s="203"/>
      <c r="G23" s="203"/>
      <c r="H23" s="203"/>
      <c r="I23" s="210" t="str">
        <f>I14</f>
        <v>IČ:</v>
      </c>
      <c r="J23" s="220" t="s">
        <v>29</v>
      </c>
      <c r="K23" s="203"/>
      <c r="L23" s="211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03"/>
      <c r="AP23" s="203"/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3"/>
      <c r="BB23" s="203"/>
      <c r="BC23" s="203"/>
      <c r="BD23" s="203"/>
      <c r="BE23" s="203"/>
      <c r="BF23" s="203"/>
      <c r="BG23" s="203"/>
      <c r="BH23" s="203"/>
      <c r="BI23" s="203"/>
    </row>
    <row r="24" spans="1:61" s="7" customFormat="1" x14ac:dyDescent="0.25">
      <c r="A24" s="203"/>
      <c r="B24" s="211"/>
      <c r="C24" s="203"/>
      <c r="D24" s="203"/>
      <c r="E24" s="3239" t="s">
        <v>30</v>
      </c>
      <c r="F24" s="3237"/>
      <c r="G24" s="3237"/>
      <c r="H24" s="3237"/>
      <c r="I24" s="210" t="str">
        <f>I15</f>
        <v>DIČ:</v>
      </c>
      <c r="J24" s="220" t="s">
        <v>31</v>
      </c>
      <c r="K24" s="203"/>
      <c r="L24" s="211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  <c r="AO24" s="203"/>
      <c r="AP24" s="203"/>
      <c r="AQ24" s="203"/>
      <c r="AR24" s="203"/>
      <c r="AS24" s="203"/>
      <c r="AT24" s="203"/>
      <c r="AU24" s="203"/>
      <c r="AV24" s="203"/>
      <c r="AW24" s="203"/>
      <c r="AX24" s="203"/>
      <c r="AY24" s="203"/>
      <c r="AZ24" s="203"/>
      <c r="BA24" s="203"/>
      <c r="BB24" s="203"/>
      <c r="BC24" s="203"/>
      <c r="BD24" s="203"/>
      <c r="BE24" s="203"/>
      <c r="BF24" s="203"/>
      <c r="BG24" s="203"/>
      <c r="BH24" s="203"/>
      <c r="BI24" s="203"/>
    </row>
    <row r="25" spans="1:61" s="7" customFormat="1" x14ac:dyDescent="0.25">
      <c r="A25" s="203"/>
      <c r="B25" s="211"/>
      <c r="C25" s="203"/>
      <c r="D25" s="203"/>
      <c r="E25" s="203"/>
      <c r="F25" s="203"/>
      <c r="G25" s="203"/>
      <c r="H25" s="203"/>
      <c r="I25" s="203"/>
      <c r="J25" s="203"/>
      <c r="K25" s="203"/>
      <c r="L25" s="211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</row>
    <row r="26" spans="1:61" s="7" customFormat="1" x14ac:dyDescent="0.25">
      <c r="A26" s="203"/>
      <c r="B26" s="211"/>
      <c r="C26" s="203"/>
      <c r="D26" s="210" t="s">
        <v>32</v>
      </c>
      <c r="E26" s="203"/>
      <c r="F26" s="203"/>
      <c r="G26" s="203"/>
      <c r="H26" s="203"/>
      <c r="I26" s="203"/>
      <c r="J26" s="203"/>
      <c r="K26" s="203"/>
      <c r="L26" s="211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203"/>
      <c r="AN26" s="203"/>
      <c r="AO26" s="203"/>
      <c r="AP26" s="203"/>
      <c r="AQ26" s="203"/>
      <c r="AR26" s="203"/>
      <c r="AS26" s="203"/>
      <c r="AT26" s="203"/>
      <c r="AU26" s="203"/>
      <c r="AV26" s="203"/>
      <c r="AW26" s="203"/>
      <c r="AX26" s="203"/>
      <c r="AY26" s="203"/>
      <c r="AZ26" s="203"/>
      <c r="BA26" s="203"/>
      <c r="BB26" s="203"/>
      <c r="BC26" s="203"/>
      <c r="BD26" s="203"/>
      <c r="BE26" s="203"/>
      <c r="BF26" s="203"/>
      <c r="BG26" s="203"/>
      <c r="BH26" s="203"/>
      <c r="BI26" s="203"/>
    </row>
    <row r="27" spans="1:61" s="8" customFormat="1" x14ac:dyDescent="0.25">
      <c r="A27" s="203"/>
      <c r="B27" s="3396"/>
      <c r="C27" s="203"/>
      <c r="D27" s="203"/>
      <c r="E27" s="3397" t="s">
        <v>3157</v>
      </c>
      <c r="F27" s="3398"/>
      <c r="G27" s="3398"/>
      <c r="H27" s="3398"/>
      <c r="I27" s="203"/>
      <c r="J27" s="203"/>
      <c r="K27" s="203"/>
      <c r="L27" s="3396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22" t="str">
        <f>E27</f>
        <v>ZAŘAZENO DO NEZPŮSOBILÝCH VÝDAJŮ</v>
      </c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  <c r="AO27" s="203"/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/>
      <c r="BA27" s="203"/>
      <c r="BB27" s="203"/>
      <c r="BC27" s="203"/>
      <c r="BD27" s="203"/>
      <c r="BE27" s="203"/>
      <c r="BF27" s="203"/>
      <c r="BG27" s="203"/>
      <c r="BH27" s="203"/>
      <c r="BI27" s="203"/>
    </row>
    <row r="28" spans="1:61" s="7" customFormat="1" x14ac:dyDescent="0.25">
      <c r="A28" s="203"/>
      <c r="B28" s="211"/>
      <c r="C28" s="203"/>
      <c r="D28" s="203"/>
      <c r="E28" s="203"/>
      <c r="F28" s="203"/>
      <c r="G28" s="203"/>
      <c r="H28" s="203"/>
      <c r="I28" s="203"/>
      <c r="J28" s="203"/>
      <c r="K28" s="203"/>
      <c r="L28" s="211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  <c r="AO28" s="203"/>
      <c r="AP28" s="203"/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3"/>
      <c r="BB28" s="203"/>
      <c r="BC28" s="203"/>
      <c r="BD28" s="203"/>
      <c r="BE28" s="203"/>
      <c r="BF28" s="203"/>
      <c r="BG28" s="203"/>
      <c r="BH28" s="203"/>
      <c r="BI28" s="203"/>
    </row>
    <row r="29" spans="1:61" s="7" customFormat="1" ht="6.95" customHeight="1" x14ac:dyDescent="0.25">
      <c r="A29" s="203"/>
      <c r="B29" s="211"/>
      <c r="C29" s="203"/>
      <c r="D29" s="223"/>
      <c r="E29" s="223"/>
      <c r="F29" s="223"/>
      <c r="G29" s="223"/>
      <c r="H29" s="223"/>
      <c r="I29" s="223"/>
      <c r="J29" s="223"/>
      <c r="K29" s="223"/>
      <c r="L29" s="211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</row>
    <row r="30" spans="1:61" s="7" customFormat="1" ht="25.35" customHeight="1" x14ac:dyDescent="0.25">
      <c r="A30" s="203"/>
      <c r="B30" s="211"/>
      <c r="C30" s="203"/>
      <c r="D30" s="224" t="s">
        <v>33</v>
      </c>
      <c r="E30" s="203"/>
      <c r="F30" s="225"/>
      <c r="G30" s="203"/>
      <c r="H30" s="203"/>
      <c r="I30" s="203"/>
      <c r="J30" s="226">
        <f>ROUND(J120,2)</f>
        <v>0</v>
      </c>
      <c r="K30" s="203"/>
      <c r="L30" s="211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  <c r="AO30" s="203"/>
      <c r="AP30" s="203"/>
      <c r="AQ30" s="203"/>
      <c r="AR30" s="203"/>
      <c r="AS30" s="203"/>
      <c r="AT30" s="203"/>
      <c r="AU30" s="203"/>
      <c r="AV30" s="203"/>
      <c r="AW30" s="203"/>
      <c r="AX30" s="203"/>
      <c r="AY30" s="203"/>
      <c r="AZ30" s="203"/>
      <c r="BA30" s="203"/>
      <c r="BB30" s="203"/>
      <c r="BC30" s="203"/>
      <c r="BD30" s="203"/>
      <c r="BE30" s="203"/>
      <c r="BF30" s="203"/>
      <c r="BG30" s="203"/>
      <c r="BH30" s="203"/>
      <c r="BI30" s="203"/>
    </row>
    <row r="31" spans="1:61" s="7" customFormat="1" ht="6.95" customHeight="1" x14ac:dyDescent="0.25">
      <c r="A31" s="203"/>
      <c r="B31" s="211"/>
      <c r="C31" s="203"/>
      <c r="D31" s="223"/>
      <c r="E31" s="223"/>
      <c r="F31" s="227"/>
      <c r="G31" s="223"/>
      <c r="H31" s="223"/>
      <c r="I31" s="223"/>
      <c r="J31" s="227"/>
      <c r="K31" s="223"/>
      <c r="L31" s="211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</row>
    <row r="32" spans="1:61" s="7" customFormat="1" ht="14.45" customHeight="1" x14ac:dyDescent="0.25">
      <c r="A32" s="203"/>
      <c r="B32" s="211"/>
      <c r="C32" s="203"/>
      <c r="D32" s="203"/>
      <c r="E32" s="203"/>
      <c r="F32" s="228" t="s">
        <v>35</v>
      </c>
      <c r="G32" s="203"/>
      <c r="H32" s="203"/>
      <c r="I32" s="229" t="s">
        <v>34</v>
      </c>
      <c r="J32" s="230" t="s">
        <v>36</v>
      </c>
      <c r="K32" s="203"/>
      <c r="L32" s="211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3"/>
      <c r="AH32" s="203"/>
      <c r="AI32" s="203"/>
      <c r="AJ32" s="203"/>
      <c r="AK32" s="203"/>
      <c r="AL32" s="203"/>
      <c r="AM32" s="203"/>
      <c r="AN32" s="203"/>
      <c r="AO32" s="203"/>
      <c r="AP32" s="203"/>
      <c r="AQ32" s="203"/>
      <c r="AR32" s="203"/>
      <c r="AS32" s="203"/>
      <c r="AT32" s="203"/>
      <c r="AU32" s="203"/>
      <c r="AV32" s="203"/>
      <c r="AW32" s="203"/>
      <c r="AX32" s="203"/>
      <c r="AY32" s="203"/>
      <c r="AZ32" s="203"/>
      <c r="BA32" s="203"/>
      <c r="BB32" s="203"/>
      <c r="BC32" s="203"/>
      <c r="BD32" s="203"/>
      <c r="BE32" s="203"/>
      <c r="BF32" s="203"/>
      <c r="BG32" s="203"/>
      <c r="BH32" s="203"/>
      <c r="BI32" s="203"/>
    </row>
    <row r="33" spans="1:61" s="7" customFormat="1" ht="14.45" customHeight="1" x14ac:dyDescent="0.25">
      <c r="A33" s="203"/>
      <c r="B33" s="211"/>
      <c r="C33" s="203"/>
      <c r="D33" s="210" t="s">
        <v>37</v>
      </c>
      <c r="E33" s="208" t="s">
        <v>38</v>
      </c>
      <c r="F33" s="228">
        <f>SUM(BE120:BE200)</f>
        <v>0</v>
      </c>
      <c r="G33" s="203"/>
      <c r="H33" s="203"/>
      <c r="I33" s="231">
        <v>0.21</v>
      </c>
      <c r="J33" s="232">
        <f>ROUND(F33*I33,2)</f>
        <v>0</v>
      </c>
      <c r="K33" s="203"/>
      <c r="L33" s="211"/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  <c r="AA33" s="203"/>
      <c r="AB33" s="203"/>
      <c r="AC33" s="203"/>
      <c r="AD33" s="203"/>
      <c r="AE33" s="203"/>
      <c r="AF33" s="203"/>
      <c r="AG33" s="203"/>
      <c r="AH33" s="203"/>
      <c r="AI33" s="203"/>
      <c r="AJ33" s="203"/>
      <c r="AK33" s="203"/>
      <c r="AL33" s="203"/>
      <c r="AM33" s="203"/>
      <c r="AN33" s="203"/>
      <c r="AO33" s="203"/>
      <c r="AP33" s="203"/>
      <c r="AQ33" s="203"/>
      <c r="AR33" s="203"/>
      <c r="AS33" s="203"/>
      <c r="AT33" s="203"/>
      <c r="AU33" s="203"/>
      <c r="AV33" s="203"/>
      <c r="AW33" s="203"/>
      <c r="AX33" s="203"/>
      <c r="AY33" s="203"/>
      <c r="AZ33" s="203"/>
      <c r="BA33" s="203"/>
      <c r="BB33" s="203"/>
      <c r="BC33" s="203"/>
      <c r="BD33" s="203"/>
      <c r="BE33" s="203"/>
      <c r="BF33" s="203"/>
      <c r="BG33" s="203"/>
      <c r="BH33" s="203"/>
      <c r="BI33" s="203"/>
    </row>
    <row r="34" spans="1:61" s="7" customFormat="1" ht="14.45" customHeight="1" x14ac:dyDescent="0.25">
      <c r="A34" s="203"/>
      <c r="B34" s="211"/>
      <c r="C34" s="203"/>
      <c r="D34" s="210"/>
      <c r="E34" s="208"/>
      <c r="F34" s="228"/>
      <c r="G34" s="203"/>
      <c r="H34" s="203"/>
      <c r="I34" s="231"/>
      <c r="J34" s="232"/>
      <c r="K34" s="203"/>
      <c r="L34" s="211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203"/>
      <c r="AO34" s="203"/>
      <c r="AP34" s="203"/>
      <c r="AQ34" s="203"/>
      <c r="AR34" s="203"/>
      <c r="AS34" s="203"/>
      <c r="AT34" s="203"/>
      <c r="AU34" s="203"/>
      <c r="AV34" s="203"/>
      <c r="AW34" s="203"/>
      <c r="AX34" s="203"/>
      <c r="AY34" s="203"/>
      <c r="AZ34" s="203"/>
      <c r="BA34" s="203"/>
      <c r="BB34" s="203"/>
      <c r="BC34" s="203"/>
      <c r="BD34" s="203"/>
      <c r="BE34" s="203"/>
      <c r="BF34" s="203"/>
      <c r="BG34" s="203"/>
      <c r="BH34" s="203"/>
      <c r="BI34" s="203"/>
    </row>
    <row r="35" spans="1:61" s="7" customFormat="1" ht="6.95" customHeight="1" x14ac:dyDescent="0.25">
      <c r="A35" s="203"/>
      <c r="B35" s="211"/>
      <c r="C35" s="203"/>
      <c r="D35" s="203"/>
      <c r="E35" s="203"/>
      <c r="F35" s="225"/>
      <c r="G35" s="203"/>
      <c r="H35" s="203"/>
      <c r="I35" s="203"/>
      <c r="J35" s="225"/>
      <c r="K35" s="203"/>
      <c r="L35" s="211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3"/>
      <c r="AO35" s="203"/>
      <c r="AP35" s="203"/>
      <c r="AQ35" s="203"/>
      <c r="AR35" s="203"/>
      <c r="AS35" s="203"/>
      <c r="AT35" s="203"/>
      <c r="AU35" s="203"/>
      <c r="AV35" s="203"/>
      <c r="AW35" s="203"/>
      <c r="AX35" s="203"/>
      <c r="AY35" s="203"/>
      <c r="AZ35" s="203"/>
      <c r="BA35" s="203"/>
      <c r="BB35" s="203"/>
      <c r="BC35" s="203"/>
      <c r="BD35" s="203"/>
      <c r="BE35" s="203"/>
      <c r="BF35" s="203"/>
      <c r="BG35" s="203"/>
      <c r="BH35" s="203"/>
      <c r="BI35" s="203"/>
    </row>
    <row r="36" spans="1:61" s="7" customFormat="1" ht="25.35" customHeight="1" x14ac:dyDescent="0.25">
      <c r="A36" s="203"/>
      <c r="B36" s="211"/>
      <c r="C36" s="233"/>
      <c r="D36" s="234" t="s">
        <v>39</v>
      </c>
      <c r="E36" s="235"/>
      <c r="F36" s="236"/>
      <c r="G36" s="237" t="s">
        <v>40</v>
      </c>
      <c r="H36" s="238" t="s">
        <v>41</v>
      </c>
      <c r="I36" s="235"/>
      <c r="J36" s="239">
        <f>SUM(J30:J34)</f>
        <v>0</v>
      </c>
      <c r="K36" s="240"/>
      <c r="L36" s="211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3"/>
      <c r="AN36" s="203"/>
      <c r="AO36" s="203"/>
      <c r="AP36" s="203"/>
      <c r="AQ36" s="203"/>
      <c r="AR36" s="203"/>
      <c r="AS36" s="203"/>
      <c r="AT36" s="203"/>
      <c r="AU36" s="203"/>
      <c r="AV36" s="203"/>
      <c r="AW36" s="203"/>
      <c r="AX36" s="203"/>
      <c r="AY36" s="203"/>
      <c r="AZ36" s="203"/>
      <c r="BA36" s="203"/>
      <c r="BB36" s="203"/>
      <c r="BC36" s="203"/>
      <c r="BD36" s="203"/>
      <c r="BE36" s="203"/>
      <c r="BF36" s="203"/>
      <c r="BG36" s="203"/>
      <c r="BH36" s="203"/>
      <c r="BI36" s="203"/>
    </row>
    <row r="37" spans="1:61" s="7" customFormat="1" ht="14.45" customHeight="1" x14ac:dyDescent="0.25">
      <c r="A37" s="203"/>
      <c r="B37" s="211"/>
      <c r="C37" s="203"/>
      <c r="D37" s="203"/>
      <c r="E37" s="203"/>
      <c r="F37" s="203"/>
      <c r="G37" s="203"/>
      <c r="H37" s="203"/>
      <c r="I37" s="203"/>
      <c r="J37" s="203"/>
      <c r="K37" s="203"/>
      <c r="L37" s="211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203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  <c r="BG37" s="203"/>
      <c r="BH37" s="203"/>
      <c r="BI37" s="203"/>
    </row>
    <row r="38" spans="1:61" ht="14.45" customHeight="1" x14ac:dyDescent="0.25">
      <c r="A38" s="203"/>
      <c r="B38" s="206"/>
      <c r="C38" s="203"/>
      <c r="D38" s="203"/>
      <c r="E38" s="203"/>
      <c r="F38" s="203"/>
      <c r="G38" s="203"/>
      <c r="H38" s="203"/>
      <c r="I38" s="203"/>
      <c r="J38" s="203"/>
      <c r="K38" s="203"/>
      <c r="L38" s="206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3"/>
      <c r="AP38" s="203"/>
      <c r="AQ38" s="203"/>
      <c r="AR38" s="203"/>
      <c r="AS38" s="203"/>
      <c r="AT38" s="203"/>
      <c r="AU38" s="203"/>
      <c r="AV38" s="203"/>
      <c r="AW38" s="203"/>
      <c r="AX38" s="203"/>
      <c r="AY38" s="203"/>
      <c r="AZ38" s="203"/>
      <c r="BA38" s="203"/>
      <c r="BB38" s="203"/>
      <c r="BC38" s="203"/>
      <c r="BD38" s="203"/>
      <c r="BE38" s="203"/>
      <c r="BF38" s="203"/>
      <c r="BG38" s="203"/>
      <c r="BH38" s="203"/>
      <c r="BI38" s="203"/>
    </row>
    <row r="39" spans="1:61" ht="14.45" customHeight="1" x14ac:dyDescent="0.25">
      <c r="A39" s="203"/>
      <c r="B39" s="206"/>
      <c r="C39" s="203"/>
      <c r="D39" s="203"/>
      <c r="E39" s="203"/>
      <c r="F39" s="203"/>
      <c r="G39" s="203"/>
      <c r="H39" s="203"/>
      <c r="I39" s="203"/>
      <c r="J39" s="203"/>
      <c r="K39" s="203"/>
      <c r="L39" s="206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203"/>
      <c r="BB39" s="203"/>
      <c r="BC39" s="203"/>
      <c r="BD39" s="203"/>
      <c r="BE39" s="203"/>
      <c r="BF39" s="203"/>
      <c r="BG39" s="203"/>
      <c r="BH39" s="203"/>
      <c r="BI39" s="203"/>
    </row>
    <row r="40" spans="1:61" ht="14.45" customHeight="1" x14ac:dyDescent="0.25">
      <c r="A40" s="203"/>
      <c r="B40" s="206"/>
      <c r="C40" s="203"/>
      <c r="D40" s="203"/>
      <c r="E40" s="203"/>
      <c r="F40" s="203"/>
      <c r="G40" s="203"/>
      <c r="H40" s="203"/>
      <c r="I40" s="203"/>
      <c r="J40" s="203"/>
      <c r="K40" s="203"/>
      <c r="L40" s="206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  <c r="AO40" s="203"/>
      <c r="AP40" s="203"/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</row>
    <row r="41" spans="1:61" ht="14.45" customHeight="1" x14ac:dyDescent="0.25">
      <c r="A41" s="203"/>
      <c r="B41" s="206"/>
      <c r="C41" s="203"/>
      <c r="D41" s="203"/>
      <c r="E41" s="203"/>
      <c r="F41" s="203"/>
      <c r="G41" s="203"/>
      <c r="H41" s="203"/>
      <c r="I41" s="203"/>
      <c r="J41" s="203"/>
      <c r="K41" s="203"/>
      <c r="L41" s="206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3"/>
      <c r="BB41" s="203"/>
      <c r="BC41" s="203"/>
      <c r="BD41" s="203"/>
      <c r="BE41" s="203"/>
      <c r="BF41" s="203"/>
      <c r="BG41" s="203"/>
      <c r="BH41" s="203"/>
      <c r="BI41" s="203"/>
    </row>
    <row r="42" spans="1:61" ht="14.45" customHeight="1" x14ac:dyDescent="0.25">
      <c r="A42" s="203"/>
      <c r="B42" s="206"/>
      <c r="C42" s="203"/>
      <c r="D42" s="203"/>
      <c r="E42" s="203"/>
      <c r="F42" s="203"/>
      <c r="G42" s="203"/>
      <c r="H42" s="203"/>
      <c r="I42" s="203"/>
      <c r="J42" s="203"/>
      <c r="K42" s="203"/>
      <c r="L42" s="206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/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/>
    </row>
    <row r="43" spans="1:61" s="7" customFormat="1" ht="14.45" customHeight="1" x14ac:dyDescent="0.25">
      <c r="A43" s="203"/>
      <c r="B43" s="211"/>
      <c r="C43" s="203"/>
      <c r="D43" s="241" t="str">
        <f>D20</f>
        <v>Projektant:</v>
      </c>
      <c r="E43" s="242"/>
      <c r="F43" s="242"/>
      <c r="G43" s="241" t="str">
        <f>D23</f>
        <v>Zpracovatel:</v>
      </c>
      <c r="H43" s="242"/>
      <c r="I43" s="242"/>
      <c r="J43" s="242"/>
      <c r="K43" s="242"/>
      <c r="L43" s="211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203"/>
      <c r="AB43" s="203"/>
      <c r="AC43" s="203"/>
      <c r="AD43" s="203"/>
      <c r="AE43" s="203"/>
      <c r="AF43" s="203"/>
      <c r="AG43" s="203"/>
      <c r="AH43" s="203"/>
      <c r="AI43" s="203"/>
      <c r="AJ43" s="203"/>
      <c r="AK43" s="203"/>
      <c r="AL43" s="203"/>
      <c r="AM43" s="203"/>
      <c r="AN43" s="203"/>
      <c r="AO43" s="203"/>
      <c r="AP43" s="203"/>
      <c r="AQ43" s="203"/>
      <c r="AR43" s="203"/>
      <c r="AS43" s="203"/>
      <c r="AT43" s="203"/>
      <c r="AU43" s="203"/>
      <c r="AV43" s="203"/>
      <c r="AW43" s="203"/>
      <c r="AX43" s="203"/>
      <c r="AY43" s="203"/>
      <c r="AZ43" s="203"/>
      <c r="BA43" s="203"/>
      <c r="BB43" s="203"/>
      <c r="BC43" s="203"/>
      <c r="BD43" s="203"/>
      <c r="BE43" s="203"/>
      <c r="BF43" s="203"/>
      <c r="BG43" s="203"/>
      <c r="BH43" s="203"/>
      <c r="BI43" s="203"/>
    </row>
    <row r="44" spans="1:61" x14ac:dyDescent="0.25">
      <c r="A44" s="203"/>
      <c r="B44" s="206"/>
      <c r="C44" s="203"/>
      <c r="D44" s="203"/>
      <c r="E44" s="203"/>
      <c r="F44" s="203"/>
      <c r="G44" s="203"/>
      <c r="H44" s="203"/>
      <c r="I44" s="203"/>
      <c r="J44" s="203"/>
      <c r="K44" s="203"/>
      <c r="L44" s="206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203"/>
      <c r="AB44" s="203"/>
      <c r="AC44" s="203"/>
      <c r="AD44" s="203"/>
      <c r="AE44" s="203"/>
      <c r="AF44" s="203"/>
      <c r="AG44" s="203"/>
      <c r="AH44" s="203"/>
      <c r="AI44" s="203"/>
      <c r="AJ44" s="203"/>
      <c r="AK44" s="203"/>
      <c r="AL44" s="203"/>
      <c r="AM44" s="203"/>
      <c r="AN44" s="203"/>
      <c r="AO44" s="203"/>
      <c r="AP44" s="203"/>
      <c r="AQ44" s="203"/>
      <c r="AR44" s="203"/>
      <c r="AS44" s="203"/>
      <c r="AT44" s="203"/>
      <c r="AU44" s="203"/>
      <c r="AV44" s="203"/>
      <c r="AW44" s="203"/>
      <c r="AX44" s="203"/>
      <c r="AY44" s="203"/>
      <c r="AZ44" s="203"/>
      <c r="BA44" s="203"/>
      <c r="BB44" s="203"/>
      <c r="BC44" s="203"/>
      <c r="BD44" s="203"/>
      <c r="BE44" s="203"/>
      <c r="BF44" s="203"/>
      <c r="BG44" s="203"/>
      <c r="BH44" s="203"/>
      <c r="BI44" s="203"/>
    </row>
    <row r="45" spans="1:61" x14ac:dyDescent="0.25">
      <c r="A45" s="203"/>
      <c r="B45" s="206"/>
      <c r="C45" s="203"/>
      <c r="D45" s="203"/>
      <c r="E45" s="203"/>
      <c r="F45" s="203"/>
      <c r="G45" s="203"/>
      <c r="H45" s="203"/>
      <c r="I45" s="203"/>
      <c r="J45" s="203"/>
      <c r="K45" s="203"/>
      <c r="L45" s="206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  <c r="AC45" s="203"/>
      <c r="AD45" s="203"/>
      <c r="AE45" s="203"/>
      <c r="AF45" s="203"/>
      <c r="AG45" s="203"/>
      <c r="AH45" s="203"/>
      <c r="AI45" s="203"/>
      <c r="AJ45" s="203"/>
      <c r="AK45" s="203"/>
      <c r="AL45" s="203"/>
      <c r="AM45" s="203"/>
      <c r="AN45" s="203"/>
      <c r="AO45" s="203"/>
      <c r="AP45" s="203"/>
      <c r="AQ45" s="203"/>
      <c r="AR45" s="203"/>
      <c r="AS45" s="203"/>
      <c r="AT45" s="203"/>
      <c r="AU45" s="203"/>
      <c r="AV45" s="203"/>
      <c r="AW45" s="203"/>
      <c r="AX45" s="203"/>
      <c r="AY45" s="203"/>
      <c r="AZ45" s="203"/>
      <c r="BA45" s="203"/>
      <c r="BB45" s="203"/>
      <c r="BC45" s="203"/>
      <c r="BD45" s="203"/>
      <c r="BE45" s="203"/>
      <c r="BF45" s="203"/>
      <c r="BG45" s="203"/>
      <c r="BH45" s="203"/>
      <c r="BI45" s="203"/>
    </row>
    <row r="46" spans="1:61" x14ac:dyDescent="0.25">
      <c r="A46" s="203"/>
      <c r="B46" s="206"/>
      <c r="C46" s="203"/>
      <c r="D46" s="203"/>
      <c r="E46" s="203"/>
      <c r="F46" s="203"/>
      <c r="G46" s="203"/>
      <c r="H46" s="203"/>
      <c r="I46" s="203"/>
      <c r="J46" s="203"/>
      <c r="K46" s="203"/>
      <c r="L46" s="206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3"/>
      <c r="AO46" s="203"/>
      <c r="AP46" s="203"/>
      <c r="AQ46" s="203"/>
      <c r="AR46" s="203"/>
      <c r="AS46" s="203"/>
      <c r="AT46" s="203"/>
      <c r="AU46" s="203"/>
      <c r="AV46" s="203"/>
      <c r="AW46" s="203"/>
      <c r="AX46" s="203"/>
      <c r="AY46" s="203"/>
      <c r="AZ46" s="203"/>
      <c r="BA46" s="203"/>
      <c r="BB46" s="203"/>
      <c r="BC46" s="203"/>
      <c r="BD46" s="203"/>
      <c r="BE46" s="203"/>
      <c r="BF46" s="203"/>
      <c r="BG46" s="203"/>
      <c r="BH46" s="203"/>
      <c r="BI46" s="203"/>
    </row>
    <row r="47" spans="1:61" x14ac:dyDescent="0.25">
      <c r="A47" s="203"/>
      <c r="B47" s="206"/>
      <c r="C47" s="203"/>
      <c r="D47" s="203"/>
      <c r="E47" s="203"/>
      <c r="F47" s="203"/>
      <c r="G47" s="203"/>
      <c r="H47" s="203"/>
      <c r="I47" s="203"/>
      <c r="J47" s="203"/>
      <c r="K47" s="203"/>
      <c r="L47" s="206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  <c r="AO47" s="203"/>
      <c r="AP47" s="203"/>
      <c r="AQ47" s="203"/>
      <c r="AR47" s="203"/>
      <c r="AS47" s="203"/>
      <c r="AT47" s="203"/>
      <c r="AU47" s="203"/>
      <c r="AV47" s="203"/>
      <c r="AW47" s="203"/>
      <c r="AX47" s="203"/>
      <c r="AY47" s="203"/>
      <c r="AZ47" s="203"/>
      <c r="BA47" s="203"/>
      <c r="BB47" s="203"/>
      <c r="BC47" s="203"/>
      <c r="BD47" s="203"/>
      <c r="BE47" s="203"/>
      <c r="BF47" s="203"/>
      <c r="BG47" s="203"/>
      <c r="BH47" s="203"/>
      <c r="BI47" s="203"/>
    </row>
    <row r="48" spans="1:61" x14ac:dyDescent="0.25">
      <c r="A48" s="203"/>
      <c r="B48" s="206"/>
      <c r="C48" s="203"/>
      <c r="D48" s="203"/>
      <c r="E48" s="203"/>
      <c r="F48" s="203"/>
      <c r="G48" s="203"/>
      <c r="H48" s="203"/>
      <c r="I48" s="203"/>
      <c r="J48" s="203"/>
      <c r="K48" s="203"/>
      <c r="L48" s="206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  <c r="BF48" s="203"/>
      <c r="BG48" s="203"/>
      <c r="BH48" s="203"/>
      <c r="BI48" s="203"/>
    </row>
    <row r="49" spans="1:61" x14ac:dyDescent="0.25">
      <c r="A49" s="203"/>
      <c r="B49" s="206"/>
      <c r="C49" s="203"/>
      <c r="D49" s="203"/>
      <c r="E49" s="203"/>
      <c r="F49" s="203"/>
      <c r="G49" s="203"/>
      <c r="H49" s="203"/>
      <c r="I49" s="203"/>
      <c r="J49" s="203"/>
      <c r="K49" s="203"/>
      <c r="L49" s="206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O49" s="203"/>
      <c r="AP49" s="203"/>
      <c r="AQ49" s="203"/>
      <c r="AR49" s="203"/>
      <c r="AS49" s="203"/>
      <c r="AT49" s="203"/>
      <c r="AU49" s="203"/>
      <c r="AV49" s="203"/>
      <c r="AW49" s="203"/>
      <c r="AX49" s="203"/>
      <c r="AY49" s="203"/>
      <c r="AZ49" s="203"/>
      <c r="BA49" s="203"/>
      <c r="BB49" s="203"/>
      <c r="BC49" s="203"/>
      <c r="BD49" s="203"/>
      <c r="BE49" s="203"/>
      <c r="BF49" s="203"/>
      <c r="BG49" s="203"/>
      <c r="BH49" s="203"/>
      <c r="BI49" s="203"/>
    </row>
    <row r="50" spans="1:61" x14ac:dyDescent="0.25">
      <c r="A50" s="203"/>
      <c r="B50" s="206"/>
      <c r="C50" s="203"/>
      <c r="D50" s="203"/>
      <c r="E50" s="203"/>
      <c r="F50" s="203"/>
      <c r="G50" s="203"/>
      <c r="H50" s="203"/>
      <c r="I50" s="203"/>
      <c r="J50" s="203"/>
      <c r="K50" s="203"/>
      <c r="L50" s="206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  <c r="BF50" s="203"/>
      <c r="BG50" s="203"/>
      <c r="BH50" s="203"/>
      <c r="BI50" s="203"/>
    </row>
    <row r="51" spans="1:61" x14ac:dyDescent="0.25">
      <c r="A51" s="203"/>
      <c r="B51" s="206"/>
      <c r="C51" s="203"/>
      <c r="D51" s="203"/>
      <c r="E51" s="203"/>
      <c r="F51" s="203"/>
      <c r="G51" s="203"/>
      <c r="H51" s="203"/>
      <c r="I51" s="203"/>
      <c r="J51" s="203"/>
      <c r="K51" s="203"/>
      <c r="L51" s="206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3"/>
      <c r="BF51" s="203"/>
      <c r="BG51" s="203"/>
      <c r="BH51" s="203"/>
      <c r="BI51" s="203"/>
    </row>
    <row r="52" spans="1:61" x14ac:dyDescent="0.25">
      <c r="A52" s="203"/>
      <c r="B52" s="206"/>
      <c r="C52" s="203"/>
      <c r="D52" s="203"/>
      <c r="E52" s="203"/>
      <c r="F52" s="203"/>
      <c r="G52" s="203"/>
      <c r="H52" s="203"/>
      <c r="I52" s="203"/>
      <c r="J52" s="203"/>
      <c r="K52" s="203"/>
      <c r="L52" s="206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3"/>
      <c r="AF52" s="203"/>
      <c r="AG52" s="203"/>
      <c r="AH52" s="203"/>
      <c r="AI52" s="203"/>
      <c r="AJ52" s="203"/>
      <c r="AK52" s="203"/>
      <c r="AL52" s="203"/>
      <c r="AM52" s="203"/>
      <c r="AN52" s="203"/>
      <c r="AO52" s="203"/>
      <c r="AP52" s="203"/>
      <c r="AQ52" s="203"/>
      <c r="AR52" s="203"/>
      <c r="AS52" s="203"/>
      <c r="AT52" s="203"/>
      <c r="AU52" s="203"/>
      <c r="AV52" s="203"/>
      <c r="AW52" s="203"/>
      <c r="AX52" s="203"/>
      <c r="AY52" s="203"/>
      <c r="AZ52" s="203"/>
      <c r="BA52" s="203"/>
      <c r="BB52" s="203"/>
      <c r="BC52" s="203"/>
      <c r="BD52" s="203"/>
      <c r="BE52" s="203"/>
      <c r="BF52" s="203"/>
      <c r="BG52" s="203"/>
      <c r="BH52" s="203"/>
      <c r="BI52" s="203"/>
    </row>
    <row r="53" spans="1:61" x14ac:dyDescent="0.25">
      <c r="A53" s="203"/>
      <c r="B53" s="206"/>
      <c r="C53" s="203"/>
      <c r="D53" s="203"/>
      <c r="E53" s="203"/>
      <c r="F53" s="203"/>
      <c r="G53" s="203"/>
      <c r="H53" s="203"/>
      <c r="I53" s="203"/>
      <c r="J53" s="203"/>
      <c r="K53" s="203"/>
      <c r="L53" s="206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203"/>
      <c r="AK53" s="203"/>
      <c r="AL53" s="203"/>
      <c r="AM53" s="203"/>
      <c r="AN53" s="203"/>
      <c r="AO53" s="203"/>
      <c r="AP53" s="203"/>
      <c r="AQ53" s="203"/>
      <c r="AR53" s="203"/>
      <c r="AS53" s="203"/>
      <c r="AT53" s="203"/>
      <c r="AU53" s="203"/>
      <c r="AV53" s="203"/>
      <c r="AW53" s="203"/>
      <c r="AX53" s="203"/>
      <c r="AY53" s="203"/>
      <c r="AZ53" s="203"/>
      <c r="BA53" s="203"/>
      <c r="BB53" s="203"/>
      <c r="BC53" s="203"/>
      <c r="BD53" s="203"/>
      <c r="BE53" s="203"/>
      <c r="BF53" s="203"/>
      <c r="BG53" s="203"/>
      <c r="BH53" s="203"/>
      <c r="BI53" s="203"/>
    </row>
    <row r="54" spans="1:61" s="7" customFormat="1" x14ac:dyDescent="0.25">
      <c r="A54" s="203"/>
      <c r="B54" s="211"/>
      <c r="C54" s="203"/>
      <c r="D54" s="243" t="s">
        <v>42</v>
      </c>
      <c r="E54" s="244"/>
      <c r="F54" s="245" t="s">
        <v>43</v>
      </c>
      <c r="G54" s="243" t="str">
        <f>D54</f>
        <v>Datum a podpis:</v>
      </c>
      <c r="H54" s="244"/>
      <c r="I54" s="244"/>
      <c r="J54" s="246" t="str">
        <f>F54</f>
        <v>Razítko</v>
      </c>
      <c r="K54" s="244"/>
      <c r="L54" s="211"/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203"/>
      <c r="Z54" s="203"/>
      <c r="AA54" s="203"/>
      <c r="AB54" s="203"/>
      <c r="AC54" s="203"/>
      <c r="AD54" s="203"/>
      <c r="AE54" s="203"/>
      <c r="AF54" s="203"/>
      <c r="AG54" s="203"/>
      <c r="AH54" s="203"/>
      <c r="AI54" s="203"/>
      <c r="AJ54" s="203"/>
      <c r="AK54" s="203"/>
      <c r="AL54" s="203"/>
      <c r="AM54" s="203"/>
      <c r="AN54" s="203"/>
      <c r="AO54" s="203"/>
      <c r="AP54" s="203"/>
      <c r="AQ54" s="203"/>
      <c r="AR54" s="203"/>
      <c r="AS54" s="203"/>
      <c r="AT54" s="203"/>
      <c r="AU54" s="203"/>
      <c r="AV54" s="203"/>
      <c r="AW54" s="203"/>
      <c r="AX54" s="203"/>
      <c r="AY54" s="203"/>
      <c r="AZ54" s="203"/>
      <c r="BA54" s="203"/>
      <c r="BB54" s="203"/>
      <c r="BC54" s="203"/>
      <c r="BD54" s="203"/>
      <c r="BE54" s="203"/>
      <c r="BF54" s="203"/>
      <c r="BG54" s="203"/>
      <c r="BH54" s="203"/>
      <c r="BI54" s="203"/>
    </row>
    <row r="55" spans="1:61" x14ac:dyDescent="0.25">
      <c r="A55" s="203"/>
      <c r="B55" s="206"/>
      <c r="C55" s="203"/>
      <c r="D55" s="203"/>
      <c r="E55" s="203"/>
      <c r="F55" s="203"/>
      <c r="G55" s="203"/>
      <c r="H55" s="203"/>
      <c r="I55" s="203"/>
      <c r="J55" s="203"/>
      <c r="K55" s="203"/>
      <c r="L55" s="206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</row>
    <row r="56" spans="1:61" x14ac:dyDescent="0.25">
      <c r="A56" s="203"/>
      <c r="B56" s="206"/>
      <c r="C56" s="203"/>
      <c r="D56" s="203"/>
      <c r="E56" s="203"/>
      <c r="F56" s="203"/>
      <c r="G56" s="203"/>
      <c r="H56" s="203"/>
      <c r="I56" s="203"/>
      <c r="J56" s="203"/>
      <c r="K56" s="203"/>
      <c r="L56" s="206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  <c r="AO56" s="203"/>
      <c r="AP56" s="203"/>
      <c r="AQ56" s="203"/>
      <c r="AR56" s="203"/>
      <c r="AS56" s="203"/>
      <c r="AT56" s="203"/>
      <c r="AU56" s="203"/>
      <c r="AV56" s="203"/>
      <c r="AW56" s="203"/>
      <c r="AX56" s="203"/>
      <c r="AY56" s="203"/>
      <c r="AZ56" s="203"/>
      <c r="BA56" s="203"/>
      <c r="BB56" s="203"/>
      <c r="BC56" s="203"/>
      <c r="BD56" s="203"/>
      <c r="BE56" s="203"/>
      <c r="BF56" s="203"/>
      <c r="BG56" s="203"/>
      <c r="BH56" s="203"/>
      <c r="BI56" s="203"/>
    </row>
    <row r="57" spans="1:61" x14ac:dyDescent="0.25">
      <c r="A57" s="203"/>
      <c r="B57" s="206"/>
      <c r="C57" s="203"/>
      <c r="D57" s="203"/>
      <c r="E57" s="203"/>
      <c r="F57" s="203"/>
      <c r="G57" s="203"/>
      <c r="H57" s="203"/>
      <c r="I57" s="203"/>
      <c r="J57" s="203"/>
      <c r="K57" s="203"/>
      <c r="L57" s="206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</row>
    <row r="58" spans="1:61" s="7" customFormat="1" x14ac:dyDescent="0.25">
      <c r="A58" s="203"/>
      <c r="B58" s="211"/>
      <c r="C58" s="203"/>
      <c r="D58" s="241" t="str">
        <f>D14</f>
        <v>Zadavatel:</v>
      </c>
      <c r="E58" s="242"/>
      <c r="F58" s="242"/>
      <c r="G58" s="241" t="str">
        <f>D17</f>
        <v>Zhotovitel:</v>
      </c>
      <c r="H58" s="242"/>
      <c r="I58" s="242"/>
      <c r="J58" s="242"/>
      <c r="K58" s="242"/>
      <c r="L58" s="211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</row>
    <row r="59" spans="1:61" x14ac:dyDescent="0.25">
      <c r="A59" s="203"/>
      <c r="B59" s="206"/>
      <c r="C59" s="203"/>
      <c r="D59" s="203"/>
      <c r="E59" s="203"/>
      <c r="F59" s="203"/>
      <c r="G59" s="203"/>
      <c r="H59" s="203"/>
      <c r="I59" s="203"/>
      <c r="J59" s="203"/>
      <c r="K59" s="203"/>
      <c r="L59" s="206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3"/>
      <c r="AL59" s="203"/>
      <c r="AM59" s="203"/>
      <c r="AN59" s="203"/>
      <c r="AO59" s="203"/>
      <c r="AP59" s="203"/>
      <c r="AQ59" s="203"/>
      <c r="AR59" s="203"/>
      <c r="AS59" s="203"/>
      <c r="AT59" s="203"/>
      <c r="AU59" s="203"/>
      <c r="AV59" s="203"/>
      <c r="AW59" s="203"/>
      <c r="AX59" s="203"/>
      <c r="AY59" s="203"/>
      <c r="AZ59" s="203"/>
      <c r="BA59" s="203"/>
      <c r="BB59" s="203"/>
      <c r="BC59" s="203"/>
      <c r="BD59" s="203"/>
      <c r="BE59" s="203"/>
      <c r="BF59" s="203"/>
      <c r="BG59" s="203"/>
      <c r="BH59" s="203"/>
      <c r="BI59" s="203"/>
    </row>
    <row r="60" spans="1:61" x14ac:dyDescent="0.25">
      <c r="A60" s="203"/>
      <c r="B60" s="206"/>
      <c r="C60" s="203"/>
      <c r="D60" s="203"/>
      <c r="E60" s="203"/>
      <c r="F60" s="203"/>
      <c r="G60" s="203"/>
      <c r="H60" s="203"/>
      <c r="I60" s="203"/>
      <c r="J60" s="203"/>
      <c r="K60" s="203"/>
      <c r="L60" s="206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  <c r="AO60" s="203"/>
      <c r="AP60" s="203"/>
      <c r="AQ60" s="203"/>
      <c r="AR60" s="203"/>
      <c r="AS60" s="203"/>
      <c r="AT60" s="203"/>
      <c r="AU60" s="203"/>
      <c r="AV60" s="203"/>
      <c r="AW60" s="203"/>
      <c r="AX60" s="203"/>
      <c r="AY60" s="203"/>
      <c r="AZ60" s="203"/>
      <c r="BA60" s="203"/>
      <c r="BB60" s="203"/>
      <c r="BC60" s="203"/>
      <c r="BD60" s="203"/>
      <c r="BE60" s="203"/>
      <c r="BF60" s="203"/>
      <c r="BG60" s="203"/>
      <c r="BH60" s="203"/>
      <c r="BI60" s="203"/>
    </row>
    <row r="61" spans="1:61" x14ac:dyDescent="0.25">
      <c r="A61" s="203"/>
      <c r="B61" s="206"/>
      <c r="C61" s="203"/>
      <c r="D61" s="203"/>
      <c r="E61" s="203"/>
      <c r="F61" s="203"/>
      <c r="G61" s="203"/>
      <c r="H61" s="203"/>
      <c r="I61" s="203"/>
      <c r="J61" s="203"/>
      <c r="K61" s="203"/>
      <c r="L61" s="206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  <c r="AO61" s="203"/>
      <c r="AP61" s="203"/>
      <c r="AQ61" s="203"/>
      <c r="AR61" s="203"/>
      <c r="AS61" s="203"/>
      <c r="AT61" s="203"/>
      <c r="AU61" s="203"/>
      <c r="AV61" s="203"/>
      <c r="AW61" s="203"/>
      <c r="AX61" s="203"/>
      <c r="AY61" s="203"/>
      <c r="AZ61" s="203"/>
      <c r="BA61" s="203"/>
      <c r="BB61" s="203"/>
      <c r="BC61" s="203"/>
      <c r="BD61" s="203"/>
      <c r="BE61" s="203"/>
      <c r="BF61" s="203"/>
      <c r="BG61" s="203"/>
      <c r="BH61" s="203"/>
      <c r="BI61" s="203"/>
    </row>
    <row r="62" spans="1:61" x14ac:dyDescent="0.25">
      <c r="A62" s="203"/>
      <c r="B62" s="206"/>
      <c r="C62" s="203"/>
      <c r="D62" s="203"/>
      <c r="E62" s="203"/>
      <c r="F62" s="203"/>
      <c r="G62" s="203"/>
      <c r="H62" s="203"/>
      <c r="I62" s="203"/>
      <c r="J62" s="203"/>
      <c r="K62" s="203"/>
      <c r="L62" s="206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  <c r="AO62" s="203"/>
      <c r="AP62" s="203"/>
      <c r="AQ62" s="203"/>
      <c r="AR62" s="203"/>
      <c r="AS62" s="203"/>
      <c r="AT62" s="203"/>
      <c r="AU62" s="203"/>
      <c r="AV62" s="203"/>
      <c r="AW62" s="203"/>
      <c r="AX62" s="203"/>
      <c r="AY62" s="203"/>
      <c r="AZ62" s="203"/>
      <c r="BA62" s="203"/>
      <c r="BB62" s="203"/>
      <c r="BC62" s="203"/>
      <c r="BD62" s="203"/>
      <c r="BE62" s="203"/>
      <c r="BF62" s="203"/>
      <c r="BG62" s="203"/>
      <c r="BH62" s="203"/>
      <c r="BI62" s="203"/>
    </row>
    <row r="63" spans="1:61" x14ac:dyDescent="0.25">
      <c r="A63" s="203"/>
      <c r="B63" s="206"/>
      <c r="C63" s="203"/>
      <c r="D63" s="203"/>
      <c r="E63" s="203"/>
      <c r="F63" s="203"/>
      <c r="G63" s="203"/>
      <c r="H63" s="203"/>
      <c r="I63" s="203"/>
      <c r="J63" s="203"/>
      <c r="K63" s="203"/>
      <c r="L63" s="206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203"/>
      <c r="AI63" s="203"/>
      <c r="AJ63" s="203"/>
      <c r="AK63" s="203"/>
      <c r="AL63" s="203"/>
      <c r="AM63" s="203"/>
      <c r="AN63" s="203"/>
      <c r="AO63" s="203"/>
      <c r="AP63" s="203"/>
      <c r="AQ63" s="203"/>
      <c r="AR63" s="203"/>
      <c r="AS63" s="203"/>
      <c r="AT63" s="203"/>
      <c r="AU63" s="203"/>
      <c r="AV63" s="203"/>
      <c r="AW63" s="203"/>
      <c r="AX63" s="203"/>
      <c r="AY63" s="203"/>
      <c r="AZ63" s="203"/>
      <c r="BA63" s="203"/>
      <c r="BB63" s="203"/>
      <c r="BC63" s="203"/>
      <c r="BD63" s="203"/>
      <c r="BE63" s="203"/>
      <c r="BF63" s="203"/>
      <c r="BG63" s="203"/>
      <c r="BH63" s="203"/>
      <c r="BI63" s="203"/>
    </row>
    <row r="64" spans="1:61" x14ac:dyDescent="0.25">
      <c r="A64" s="203"/>
      <c r="B64" s="206"/>
      <c r="C64" s="203"/>
      <c r="D64" s="203"/>
      <c r="E64" s="203"/>
      <c r="F64" s="203"/>
      <c r="G64" s="203"/>
      <c r="H64" s="203"/>
      <c r="I64" s="203"/>
      <c r="J64" s="203"/>
      <c r="K64" s="203"/>
      <c r="L64" s="206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203"/>
      <c r="BC64" s="203"/>
      <c r="BD64" s="203"/>
      <c r="BE64" s="203"/>
      <c r="BF64" s="203"/>
      <c r="BG64" s="203"/>
      <c r="BH64" s="203"/>
      <c r="BI64" s="203"/>
    </row>
    <row r="65" spans="1:61" x14ac:dyDescent="0.25">
      <c r="A65" s="203"/>
      <c r="B65" s="206"/>
      <c r="C65" s="203"/>
      <c r="D65" s="203"/>
      <c r="E65" s="203"/>
      <c r="F65" s="203"/>
      <c r="G65" s="203"/>
      <c r="H65" s="203"/>
      <c r="I65" s="203"/>
      <c r="J65" s="203"/>
      <c r="K65" s="203"/>
      <c r="L65" s="206"/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203"/>
      <c r="AI65" s="203"/>
      <c r="AJ65" s="203"/>
      <c r="AK65" s="203"/>
      <c r="AL65" s="203"/>
      <c r="AM65" s="203"/>
      <c r="AN65" s="203"/>
      <c r="AO65" s="203"/>
      <c r="AP65" s="203"/>
      <c r="AQ65" s="203"/>
      <c r="AR65" s="203"/>
      <c r="AS65" s="203"/>
      <c r="AT65" s="203"/>
      <c r="AU65" s="203"/>
      <c r="AV65" s="203"/>
      <c r="AW65" s="203"/>
      <c r="AX65" s="203"/>
      <c r="AY65" s="203"/>
      <c r="AZ65" s="203"/>
      <c r="BA65" s="203"/>
      <c r="BB65" s="203"/>
      <c r="BC65" s="203"/>
      <c r="BD65" s="203"/>
      <c r="BE65" s="203"/>
      <c r="BF65" s="203"/>
      <c r="BG65" s="203"/>
      <c r="BH65" s="203"/>
      <c r="BI65" s="203"/>
    </row>
    <row r="66" spans="1:61" x14ac:dyDescent="0.25">
      <c r="A66" s="203"/>
      <c r="B66" s="206"/>
      <c r="C66" s="203"/>
      <c r="D66" s="203"/>
      <c r="E66" s="203"/>
      <c r="F66" s="203"/>
      <c r="G66" s="203"/>
      <c r="H66" s="203"/>
      <c r="I66" s="203"/>
      <c r="J66" s="203"/>
      <c r="K66" s="203"/>
      <c r="L66" s="206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  <c r="AO66" s="203"/>
      <c r="AP66" s="203"/>
      <c r="AQ66" s="203"/>
      <c r="AR66" s="203"/>
      <c r="AS66" s="203"/>
      <c r="AT66" s="203"/>
      <c r="AU66" s="203"/>
      <c r="AV66" s="203"/>
      <c r="AW66" s="203"/>
      <c r="AX66" s="203"/>
      <c r="AY66" s="203"/>
      <c r="AZ66" s="203"/>
      <c r="BA66" s="203"/>
      <c r="BB66" s="203"/>
      <c r="BC66" s="203"/>
      <c r="BD66" s="203"/>
      <c r="BE66" s="203"/>
      <c r="BF66" s="203"/>
      <c r="BG66" s="203"/>
      <c r="BH66" s="203"/>
      <c r="BI66" s="203"/>
    </row>
    <row r="67" spans="1:61" x14ac:dyDescent="0.25">
      <c r="A67" s="203"/>
      <c r="B67" s="206"/>
      <c r="C67" s="203"/>
      <c r="D67" s="203"/>
      <c r="E67" s="203"/>
      <c r="F67" s="203"/>
      <c r="G67" s="203"/>
      <c r="H67" s="203"/>
      <c r="I67" s="203"/>
      <c r="J67" s="203"/>
      <c r="K67" s="203"/>
      <c r="L67" s="206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</row>
    <row r="68" spans="1:61" x14ac:dyDescent="0.25">
      <c r="A68" s="203"/>
      <c r="B68" s="206"/>
      <c r="C68" s="203"/>
      <c r="D68" s="203"/>
      <c r="E68" s="203"/>
      <c r="F68" s="203"/>
      <c r="G68" s="203"/>
      <c r="H68" s="203"/>
      <c r="I68" s="203"/>
      <c r="J68" s="203"/>
      <c r="K68" s="203"/>
      <c r="L68" s="206"/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203"/>
      <c r="AH68" s="203"/>
      <c r="AI68" s="203"/>
      <c r="AJ68" s="203"/>
      <c r="AK68" s="203"/>
      <c r="AL68" s="203"/>
      <c r="AM68" s="203"/>
      <c r="AN68" s="203"/>
      <c r="AO68" s="203"/>
      <c r="AP68" s="203"/>
      <c r="AQ68" s="203"/>
      <c r="AR68" s="203"/>
      <c r="AS68" s="203"/>
      <c r="AT68" s="203"/>
      <c r="AU68" s="203"/>
      <c r="AV68" s="203"/>
      <c r="AW68" s="203"/>
      <c r="AX68" s="203"/>
      <c r="AY68" s="203"/>
      <c r="AZ68" s="203"/>
      <c r="BA68" s="203"/>
      <c r="BB68" s="203"/>
      <c r="BC68" s="203"/>
      <c r="BD68" s="203"/>
      <c r="BE68" s="203"/>
      <c r="BF68" s="203"/>
      <c r="BG68" s="203"/>
      <c r="BH68" s="203"/>
      <c r="BI68" s="203"/>
    </row>
    <row r="69" spans="1:61" s="7" customFormat="1" x14ac:dyDescent="0.25">
      <c r="A69" s="203"/>
      <c r="B69" s="211"/>
      <c r="C69" s="203"/>
      <c r="D69" s="243" t="str">
        <f>D54</f>
        <v>Datum a podpis:</v>
      </c>
      <c r="E69" s="244"/>
      <c r="F69" s="245" t="str">
        <f>F54</f>
        <v>Razítko</v>
      </c>
      <c r="G69" s="243" t="str">
        <f>D54</f>
        <v>Datum a podpis:</v>
      </c>
      <c r="H69" s="244"/>
      <c r="I69" s="244"/>
      <c r="J69" s="246" t="str">
        <f>F54</f>
        <v>Razítko</v>
      </c>
      <c r="K69" s="244"/>
      <c r="L69" s="211"/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  <c r="AO69" s="203"/>
      <c r="AP69" s="203"/>
      <c r="AQ69" s="203"/>
      <c r="AR69" s="203"/>
      <c r="AS69" s="203"/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</row>
    <row r="70" spans="1:61" s="7" customFormat="1" ht="14.45" customHeight="1" x14ac:dyDescent="0.25">
      <c r="A70" s="203"/>
      <c r="B70" s="247"/>
      <c r="C70" s="248"/>
      <c r="D70" s="248"/>
      <c r="E70" s="248"/>
      <c r="F70" s="248"/>
      <c r="G70" s="248"/>
      <c r="H70" s="248"/>
      <c r="I70" s="248"/>
      <c r="J70" s="248"/>
      <c r="K70" s="248"/>
      <c r="L70" s="211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  <c r="AQ70" s="203"/>
      <c r="AR70" s="203"/>
      <c r="AS70" s="203"/>
      <c r="AT70" s="203"/>
      <c r="AU70" s="203"/>
      <c r="AV70" s="203"/>
      <c r="AW70" s="203"/>
      <c r="AX70" s="203"/>
      <c r="AY70" s="203"/>
      <c r="AZ70" s="203"/>
      <c r="BA70" s="203"/>
      <c r="BB70" s="203"/>
      <c r="BC70" s="203"/>
      <c r="BD70" s="203"/>
      <c r="BE70" s="203"/>
      <c r="BF70" s="203"/>
      <c r="BG70" s="203"/>
      <c r="BH70" s="203"/>
      <c r="BI70" s="203"/>
    </row>
    <row r="71" spans="1:61" ht="11.25" customHeight="1" x14ac:dyDescent="0.25">
      <c r="A71" s="203"/>
      <c r="B71" s="203"/>
      <c r="C71" s="203"/>
      <c r="D71" s="203"/>
      <c r="E71" s="203"/>
      <c r="F71" s="203"/>
      <c r="G71" s="203"/>
      <c r="H71" s="203"/>
      <c r="I71" s="203"/>
      <c r="J71" s="203"/>
      <c r="K71" s="203"/>
      <c r="L71" s="249"/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203"/>
      <c r="AH71" s="203"/>
      <c r="AI71" s="203"/>
      <c r="AJ71" s="203"/>
      <c r="AK71" s="203"/>
      <c r="AL71" s="203"/>
      <c r="AM71" s="203"/>
      <c r="AN71" s="203"/>
      <c r="AO71" s="203"/>
      <c r="AP71" s="203"/>
      <c r="AQ71" s="203"/>
      <c r="AR71" s="203"/>
      <c r="AS71" s="203"/>
      <c r="AT71" s="203"/>
      <c r="AU71" s="203"/>
      <c r="AV71" s="203"/>
      <c r="AW71" s="203"/>
      <c r="AX71" s="203"/>
      <c r="AY71" s="203"/>
      <c r="AZ71" s="203"/>
      <c r="BA71" s="203"/>
      <c r="BB71" s="203"/>
      <c r="BC71" s="203"/>
      <c r="BD71" s="203"/>
      <c r="BE71" s="203"/>
      <c r="BF71" s="203"/>
      <c r="BG71" s="203"/>
      <c r="BH71" s="203"/>
      <c r="BI71" s="203"/>
    </row>
    <row r="72" spans="1:61" ht="11.25" customHeight="1" x14ac:dyDescent="0.25">
      <c r="A72" s="203"/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49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3"/>
      <c r="AT72" s="203"/>
      <c r="AU72" s="203"/>
      <c r="AV72" s="203"/>
      <c r="AW72" s="203"/>
      <c r="AX72" s="203"/>
      <c r="AY72" s="203"/>
      <c r="AZ72" s="203"/>
      <c r="BA72" s="203"/>
      <c r="BB72" s="203"/>
      <c r="BC72" s="203"/>
      <c r="BD72" s="203"/>
      <c r="BE72" s="203"/>
      <c r="BF72" s="203"/>
      <c r="BG72" s="203"/>
      <c r="BH72" s="203"/>
      <c r="BI72" s="203"/>
    </row>
    <row r="73" spans="1:61" ht="11.25" customHeight="1" x14ac:dyDescent="0.25">
      <c r="L73" s="250"/>
    </row>
    <row r="74" spans="1:61" s="7" customFormat="1" ht="6.95" customHeight="1" x14ac:dyDescent="0.25">
      <c r="B74" s="251"/>
      <c r="C74" s="252"/>
      <c r="D74" s="252"/>
      <c r="E74" s="252"/>
      <c r="F74" s="252"/>
      <c r="G74" s="252"/>
      <c r="H74" s="252"/>
      <c r="I74" s="252"/>
      <c r="J74" s="252"/>
      <c r="K74" s="253"/>
      <c r="L74" s="254"/>
    </row>
    <row r="75" spans="1:61" s="7" customFormat="1" ht="24.95" customHeight="1" x14ac:dyDescent="0.25">
      <c r="B75" s="255"/>
      <c r="C75" s="256" t="s">
        <v>134</v>
      </c>
      <c r="K75" s="257"/>
      <c r="L75" s="254"/>
      <c r="M75" s="258"/>
    </row>
    <row r="76" spans="1:61" s="7" customFormat="1" ht="6.95" customHeight="1" x14ac:dyDescent="0.25">
      <c r="B76" s="255"/>
      <c r="K76" s="257"/>
      <c r="L76" s="254"/>
    </row>
    <row r="77" spans="1:61" s="7" customFormat="1" ht="12" customHeight="1" x14ac:dyDescent="0.25">
      <c r="B77" s="255"/>
      <c r="C77" s="259" t="s">
        <v>12</v>
      </c>
      <c r="K77" s="257"/>
      <c r="L77" s="254"/>
    </row>
    <row r="78" spans="1:61" s="7" customFormat="1" x14ac:dyDescent="0.25">
      <c r="B78" s="255"/>
      <c r="E78" s="3242" t="s">
        <v>13</v>
      </c>
      <c r="F78" s="3243"/>
      <c r="G78" s="3243"/>
      <c r="H78" s="3243"/>
      <c r="K78" s="257"/>
      <c r="L78" s="254"/>
      <c r="AA78" s="260" t="s">
        <v>13</v>
      </c>
    </row>
    <row r="79" spans="1:61" x14ac:dyDescent="0.25">
      <c r="B79" s="261"/>
      <c r="C79" s="259" t="s">
        <v>132</v>
      </c>
      <c r="K79" s="262"/>
      <c r="L79" s="254"/>
    </row>
    <row r="80" spans="1:61" s="7" customFormat="1" x14ac:dyDescent="0.25">
      <c r="B80" s="255"/>
      <c r="E80" s="3244" t="s">
        <v>133</v>
      </c>
      <c r="F80" s="3243"/>
      <c r="G80" s="3243"/>
      <c r="H80" s="3243"/>
      <c r="K80" s="257"/>
      <c r="L80" s="254"/>
      <c r="AA80" s="263" t="s">
        <v>133</v>
      </c>
    </row>
    <row r="81" spans="2:20" s="7" customFormat="1" ht="6.95" customHeight="1" x14ac:dyDescent="0.25">
      <c r="B81" s="255"/>
      <c r="K81" s="257"/>
      <c r="L81" s="254"/>
    </row>
    <row r="82" spans="2:20" s="7" customFormat="1" ht="12" customHeight="1" x14ac:dyDescent="0.25">
      <c r="B82" s="255"/>
      <c r="C82" s="259" t="s">
        <v>17</v>
      </c>
      <c r="F82" s="264"/>
      <c r="I82" s="259" t="str">
        <f>I12</f>
        <v>Datum:</v>
      </c>
      <c r="J82" s="265">
        <f>J12</f>
        <v>46300</v>
      </c>
      <c r="K82" s="257"/>
      <c r="L82" s="254"/>
    </row>
    <row r="83" spans="2:20" s="7" customFormat="1" ht="6.95" customHeight="1" x14ac:dyDescent="0.25">
      <c r="B83" s="255"/>
      <c r="K83" s="257"/>
      <c r="L83" s="254"/>
    </row>
    <row r="84" spans="2:20" s="7" customFormat="1" ht="15.2" customHeight="1" x14ac:dyDescent="0.25">
      <c r="B84" s="255"/>
      <c r="C84" s="259" t="s">
        <v>19</v>
      </c>
      <c r="F84" s="264" t="s">
        <v>22</v>
      </c>
      <c r="I84" s="259" t="str">
        <f>D20</f>
        <v>Projektant:</v>
      </c>
      <c r="J84" s="266" t="str">
        <f>IF(E21="","",E21)</f>
        <v>Studio Anarchitekt s.r.o.</v>
      </c>
      <c r="K84" s="257"/>
      <c r="L84" s="254"/>
    </row>
    <row r="85" spans="2:20" s="7" customFormat="1" ht="15.2" customHeight="1" x14ac:dyDescent="0.25">
      <c r="B85" s="255"/>
      <c r="C85" s="259" t="s">
        <v>24</v>
      </c>
      <c r="F85" s="264" t="str">
        <f>IF(E18="Vyplň údaj","",E18)</f>
        <v/>
      </c>
      <c r="I85" s="259" t="str">
        <f>D23</f>
        <v>Zpracovatel:</v>
      </c>
      <c r="J85" s="266" t="str">
        <f>IF(E24="","",E24)</f>
        <v>Ing. Theodor Collino</v>
      </c>
      <c r="K85" s="257"/>
      <c r="L85" s="254"/>
    </row>
    <row r="86" spans="2:20" s="7" customFormat="1" ht="10.35" customHeight="1" x14ac:dyDescent="0.25">
      <c r="B86" s="255"/>
      <c r="K86" s="257"/>
      <c r="L86" s="254"/>
    </row>
    <row r="87" spans="2:20" s="9" customFormat="1" ht="29.25" customHeight="1" x14ac:dyDescent="0.25">
      <c r="B87" s="267"/>
      <c r="C87" s="268" t="s">
        <v>135</v>
      </c>
      <c r="D87" s="269"/>
      <c r="E87" s="269"/>
      <c r="F87" s="269"/>
      <c r="G87" s="269"/>
      <c r="H87" s="269"/>
      <c r="I87" s="269"/>
      <c r="J87" s="270" t="s">
        <v>136</v>
      </c>
      <c r="K87" s="271"/>
      <c r="L87" s="254" t="s">
        <v>16</v>
      </c>
      <c r="M87" s="272"/>
      <c r="N87" s="272"/>
      <c r="O87" s="272"/>
      <c r="P87" s="272"/>
      <c r="Q87" s="272"/>
      <c r="R87" s="272"/>
      <c r="S87" s="272"/>
      <c r="T87" s="272"/>
    </row>
    <row r="88" spans="2:20" s="7" customFormat="1" ht="10.35" customHeight="1" x14ac:dyDescent="0.2">
      <c r="B88" s="255"/>
      <c r="C88" s="273"/>
      <c r="J88" s="274"/>
      <c r="K88" s="257"/>
      <c r="L88" s="254" t="s">
        <v>16</v>
      </c>
      <c r="M88" s="275"/>
      <c r="N88" s="275"/>
      <c r="O88" s="275"/>
      <c r="P88" s="276"/>
      <c r="Q88" s="275"/>
      <c r="R88" s="276"/>
      <c r="S88" s="275"/>
      <c r="T88" s="276"/>
    </row>
    <row r="89" spans="2:20" s="7" customFormat="1" ht="23.1" customHeight="1" x14ac:dyDescent="0.2">
      <c r="B89" s="255"/>
      <c r="C89" s="273" t="s">
        <v>137</v>
      </c>
      <c r="J89" s="274">
        <f>J120</f>
        <v>0</v>
      </c>
      <c r="K89" s="257"/>
      <c r="L89" s="254" t="s">
        <v>16</v>
      </c>
      <c r="M89" s="275"/>
      <c r="N89" s="275"/>
      <c r="O89" s="275"/>
      <c r="P89" s="276"/>
      <c r="Q89" s="275"/>
      <c r="R89" s="276"/>
      <c r="S89" s="275"/>
      <c r="T89" s="276"/>
    </row>
    <row r="90" spans="2:20" s="10" customFormat="1" ht="24.95" customHeight="1" x14ac:dyDescent="0.2">
      <c r="B90" s="277"/>
      <c r="C90" s="278"/>
      <c r="D90" s="279" t="s">
        <v>138</v>
      </c>
      <c r="E90" s="279"/>
      <c r="F90" s="279"/>
      <c r="G90" s="279"/>
      <c r="H90" s="280"/>
      <c r="I90" s="281"/>
      <c r="J90" s="282">
        <f>J121</f>
        <v>0</v>
      </c>
      <c r="K90" s="283"/>
      <c r="L90" s="254" t="s">
        <v>16</v>
      </c>
      <c r="N90" s="284"/>
      <c r="O90" s="285"/>
      <c r="P90" s="285"/>
      <c r="Q90" s="285"/>
      <c r="R90" s="285"/>
      <c r="S90" s="285"/>
      <c r="T90" s="285"/>
    </row>
    <row r="91" spans="2:20" s="11" customFormat="1" ht="20.100000000000001" customHeight="1" x14ac:dyDescent="0.2">
      <c r="B91" s="286"/>
      <c r="C91" s="287"/>
      <c r="D91" s="288" t="s">
        <v>139</v>
      </c>
      <c r="E91" s="289"/>
      <c r="F91" s="290"/>
      <c r="G91" s="291"/>
      <c r="H91" s="292"/>
      <c r="I91" s="293"/>
      <c r="J91" s="294">
        <f>J122</f>
        <v>0</v>
      </c>
      <c r="K91" s="295"/>
      <c r="L91" s="254" t="s">
        <v>16</v>
      </c>
      <c r="M91" s="296"/>
      <c r="N91" s="284"/>
      <c r="O91" s="285"/>
      <c r="P91" s="285"/>
      <c r="Q91" s="285"/>
      <c r="R91" s="285"/>
      <c r="S91" s="285"/>
      <c r="T91" s="285"/>
    </row>
    <row r="92" spans="2:20" s="12" customFormat="1" ht="15" customHeight="1" x14ac:dyDescent="0.2">
      <c r="B92" s="297"/>
      <c r="C92" s="298"/>
      <c r="D92" s="299" t="s">
        <v>140</v>
      </c>
      <c r="E92" s="300"/>
      <c r="F92" s="301"/>
      <c r="G92" s="302"/>
      <c r="H92" s="303"/>
      <c r="I92" s="304"/>
      <c r="J92" s="305">
        <f>J123</f>
        <v>0</v>
      </c>
      <c r="K92" s="306"/>
      <c r="L92" s="254" t="s">
        <v>16</v>
      </c>
      <c r="M92" s="307"/>
      <c r="N92" s="307"/>
      <c r="O92" s="308"/>
      <c r="P92" s="308"/>
      <c r="Q92" s="308"/>
      <c r="R92" s="308"/>
      <c r="S92" s="308"/>
      <c r="T92" s="308"/>
    </row>
    <row r="93" spans="2:20" s="12" customFormat="1" ht="15" customHeight="1" x14ac:dyDescent="0.2">
      <c r="B93" s="297"/>
      <c r="C93" s="298"/>
      <c r="D93" s="299" t="s">
        <v>141</v>
      </c>
      <c r="E93" s="300"/>
      <c r="F93" s="301"/>
      <c r="G93" s="302"/>
      <c r="H93" s="303"/>
      <c r="I93" s="304"/>
      <c r="J93" s="305">
        <f>J129</f>
        <v>0</v>
      </c>
      <c r="K93" s="306"/>
      <c r="L93" s="254" t="s">
        <v>16</v>
      </c>
      <c r="M93" s="307"/>
      <c r="N93" s="307"/>
      <c r="O93" s="308"/>
      <c r="P93" s="308"/>
      <c r="Q93" s="308"/>
      <c r="R93" s="308"/>
      <c r="S93" s="308"/>
      <c r="T93" s="308"/>
    </row>
    <row r="94" spans="2:20" s="12" customFormat="1" ht="15" customHeight="1" x14ac:dyDescent="0.2">
      <c r="B94" s="297"/>
      <c r="C94" s="298"/>
      <c r="D94" s="299" t="s">
        <v>142</v>
      </c>
      <c r="E94" s="300"/>
      <c r="F94" s="301"/>
      <c r="G94" s="302"/>
      <c r="H94" s="303"/>
      <c r="I94" s="304"/>
      <c r="J94" s="305">
        <f>J139</f>
        <v>0</v>
      </c>
      <c r="K94" s="306"/>
      <c r="L94" s="254" t="s">
        <v>16</v>
      </c>
      <c r="M94" s="307"/>
      <c r="N94" s="307"/>
      <c r="O94" s="308"/>
      <c r="P94" s="308"/>
      <c r="Q94" s="308"/>
      <c r="R94" s="308"/>
      <c r="S94" s="308"/>
      <c r="T94" s="308"/>
    </row>
    <row r="95" spans="2:20" s="11" customFormat="1" ht="20.100000000000001" customHeight="1" x14ac:dyDescent="0.2">
      <c r="B95" s="286"/>
      <c r="C95" s="287"/>
      <c r="D95" s="288" t="s">
        <v>143</v>
      </c>
      <c r="E95" s="289"/>
      <c r="F95" s="290"/>
      <c r="G95" s="291"/>
      <c r="H95" s="292"/>
      <c r="I95" s="293"/>
      <c r="J95" s="294">
        <f>J153</f>
        <v>0</v>
      </c>
      <c r="K95" s="295"/>
      <c r="L95" s="254" t="s">
        <v>16</v>
      </c>
      <c r="M95" s="296"/>
      <c r="N95" s="284"/>
      <c r="O95" s="285"/>
      <c r="P95" s="285"/>
      <c r="Q95" s="285"/>
      <c r="R95" s="285"/>
      <c r="S95" s="285"/>
      <c r="T95" s="285"/>
    </row>
    <row r="96" spans="2:20" s="11" customFormat="1" ht="20.100000000000001" customHeight="1" x14ac:dyDescent="0.2">
      <c r="B96" s="286"/>
      <c r="C96" s="287"/>
      <c r="D96" s="288" t="s">
        <v>144</v>
      </c>
      <c r="E96" s="289"/>
      <c r="F96" s="290"/>
      <c r="G96" s="291"/>
      <c r="H96" s="292"/>
      <c r="I96" s="293"/>
      <c r="J96" s="294">
        <f>J162</f>
        <v>0</v>
      </c>
      <c r="K96" s="295"/>
      <c r="L96" s="254" t="s">
        <v>16</v>
      </c>
      <c r="M96" s="296"/>
      <c r="N96" s="284"/>
      <c r="O96" s="285"/>
      <c r="P96" s="285"/>
      <c r="Q96" s="285"/>
      <c r="R96" s="285"/>
      <c r="S96" s="285"/>
      <c r="T96" s="285"/>
    </row>
    <row r="97" spans="2:27" s="12" customFormat="1" ht="15" customHeight="1" x14ac:dyDescent="0.2">
      <c r="B97" s="297"/>
      <c r="C97" s="298"/>
      <c r="D97" s="299" t="s">
        <v>145</v>
      </c>
      <c r="E97" s="300"/>
      <c r="F97" s="301"/>
      <c r="G97" s="302"/>
      <c r="H97" s="303"/>
      <c r="I97" s="304"/>
      <c r="J97" s="305">
        <f>J163</f>
        <v>0</v>
      </c>
      <c r="K97" s="306"/>
      <c r="L97" s="254" t="s">
        <v>16</v>
      </c>
      <c r="M97" s="307"/>
      <c r="N97" s="307"/>
      <c r="O97" s="308"/>
      <c r="P97" s="308"/>
      <c r="Q97" s="308"/>
      <c r="R97" s="308"/>
      <c r="S97" s="308"/>
      <c r="T97" s="308"/>
    </row>
    <row r="98" spans="2:27" s="12" customFormat="1" ht="15" customHeight="1" x14ac:dyDescent="0.2">
      <c r="B98" s="297"/>
      <c r="C98" s="298"/>
      <c r="D98" s="299" t="s">
        <v>146</v>
      </c>
      <c r="E98" s="300"/>
      <c r="F98" s="301"/>
      <c r="G98" s="302"/>
      <c r="H98" s="303"/>
      <c r="I98" s="304"/>
      <c r="J98" s="305">
        <f>J172</f>
        <v>0</v>
      </c>
      <c r="K98" s="306"/>
      <c r="L98" s="254" t="s">
        <v>16</v>
      </c>
      <c r="M98" s="307"/>
      <c r="N98" s="307"/>
      <c r="O98" s="308"/>
      <c r="P98" s="308"/>
      <c r="Q98" s="308"/>
      <c r="R98" s="308"/>
      <c r="S98" s="308"/>
      <c r="T98" s="308"/>
    </row>
    <row r="99" spans="2:27" s="11" customFormat="1" ht="20.100000000000001" customHeight="1" x14ac:dyDescent="0.2">
      <c r="B99" s="286"/>
      <c r="C99" s="287"/>
      <c r="D99" s="288" t="s">
        <v>147</v>
      </c>
      <c r="E99" s="289"/>
      <c r="F99" s="290"/>
      <c r="G99" s="291"/>
      <c r="H99" s="292"/>
      <c r="I99" s="293"/>
      <c r="J99" s="294">
        <f>J182</f>
        <v>0</v>
      </c>
      <c r="K99" s="295"/>
      <c r="L99" s="254" t="s">
        <v>16</v>
      </c>
      <c r="M99" s="296"/>
      <c r="N99" s="284"/>
      <c r="O99" s="285"/>
      <c r="P99" s="285"/>
      <c r="Q99" s="285"/>
      <c r="R99" s="285"/>
      <c r="S99" s="285"/>
      <c r="T99" s="285"/>
    </row>
    <row r="100" spans="2:27" s="12" customFormat="1" ht="15" customHeight="1" x14ac:dyDescent="0.2">
      <c r="B100" s="297"/>
      <c r="C100" s="298"/>
      <c r="D100" s="299" t="s">
        <v>148</v>
      </c>
      <c r="E100" s="300"/>
      <c r="F100" s="301"/>
      <c r="G100" s="302"/>
      <c r="H100" s="303"/>
      <c r="I100" s="304"/>
      <c r="J100" s="305">
        <f>J187</f>
        <v>0</v>
      </c>
      <c r="K100" s="306"/>
      <c r="L100" s="254" t="s">
        <v>16</v>
      </c>
      <c r="M100" s="307"/>
      <c r="N100" s="307"/>
      <c r="O100" s="308"/>
      <c r="P100" s="308"/>
      <c r="Q100" s="308"/>
      <c r="R100" s="308"/>
      <c r="S100" s="308"/>
      <c r="T100" s="308"/>
    </row>
    <row r="101" spans="2:27" s="11" customFormat="1" ht="20.100000000000001" customHeight="1" x14ac:dyDescent="0.2">
      <c r="B101" s="286"/>
      <c r="C101" s="287"/>
      <c r="D101" s="288" t="s">
        <v>149</v>
      </c>
      <c r="E101" s="289"/>
      <c r="F101" s="290"/>
      <c r="G101" s="291"/>
      <c r="H101" s="292"/>
      <c r="I101" s="293"/>
      <c r="J101" s="294">
        <f>J196</f>
        <v>0</v>
      </c>
      <c r="K101" s="295"/>
      <c r="L101" s="254" t="s">
        <v>16</v>
      </c>
      <c r="M101" s="296"/>
      <c r="N101" s="284"/>
      <c r="O101" s="285"/>
      <c r="P101" s="285"/>
      <c r="Q101" s="285"/>
      <c r="R101" s="285"/>
      <c r="S101" s="285"/>
      <c r="T101" s="285"/>
    </row>
    <row r="102" spans="2:27" s="7" customFormat="1" ht="6.95" customHeight="1" x14ac:dyDescent="0.25">
      <c r="B102" s="309"/>
      <c r="C102" s="310"/>
      <c r="D102" s="311"/>
      <c r="E102" s="310"/>
      <c r="F102" s="310"/>
      <c r="G102" s="310"/>
      <c r="H102" s="310"/>
      <c r="I102" s="310"/>
      <c r="J102" s="312"/>
      <c r="K102" s="313"/>
      <c r="L102" s="254"/>
    </row>
    <row r="103" spans="2:27" ht="11.25" customHeight="1" x14ac:dyDescent="0.25"/>
    <row r="104" spans="2:27" ht="11.25" customHeight="1" x14ac:dyDescent="0.25"/>
    <row r="105" spans="2:27" ht="11.25" customHeight="1" x14ac:dyDescent="0.25"/>
    <row r="106" spans="2:27" ht="6.95" customHeight="1" x14ac:dyDescent="0.25">
      <c r="B106" s="251"/>
      <c r="C106" s="252"/>
      <c r="D106" s="252"/>
      <c r="E106" s="252"/>
      <c r="F106" s="252"/>
      <c r="G106" s="252"/>
      <c r="H106" s="252"/>
      <c r="I106" s="252"/>
      <c r="J106" s="252"/>
      <c r="K106" s="253"/>
      <c r="L106" s="254"/>
    </row>
    <row r="107" spans="2:27" ht="24.95" customHeight="1" x14ac:dyDescent="0.25">
      <c r="B107" s="255"/>
      <c r="C107" s="256" t="s">
        <v>150</v>
      </c>
      <c r="D107" s="7"/>
      <c r="E107" s="7"/>
      <c r="F107" s="7"/>
      <c r="G107" s="7"/>
      <c r="H107" s="7"/>
      <c r="I107" s="7"/>
      <c r="J107" s="7"/>
      <c r="K107" s="257"/>
      <c r="L107" s="254"/>
      <c r="M107" s="258" t="s">
        <v>7</v>
      </c>
    </row>
    <row r="108" spans="2:27" ht="6.95" customHeight="1" x14ac:dyDescent="0.25">
      <c r="B108" s="255"/>
      <c r="C108" s="7"/>
      <c r="D108" s="7"/>
      <c r="E108" s="7"/>
      <c r="F108" s="7"/>
      <c r="G108" s="7"/>
      <c r="H108" s="7"/>
      <c r="I108" s="7"/>
      <c r="J108" s="7"/>
      <c r="K108" s="257"/>
      <c r="L108" s="254"/>
    </row>
    <row r="109" spans="2:27" ht="12" customHeight="1" x14ac:dyDescent="0.25">
      <c r="B109" s="255"/>
      <c r="C109" s="259" t="str">
        <f>D6</f>
        <v>Stavba:</v>
      </c>
      <c r="D109" s="7"/>
      <c r="E109" s="7"/>
      <c r="F109" s="7"/>
      <c r="G109" s="7"/>
      <c r="H109" s="7"/>
      <c r="I109" s="7"/>
      <c r="J109" s="7"/>
      <c r="K109" s="257"/>
      <c r="L109" s="254"/>
    </row>
    <row r="110" spans="2:27" x14ac:dyDescent="0.25">
      <c r="B110" s="255"/>
      <c r="C110" s="7"/>
      <c r="D110" s="7"/>
      <c r="E110" s="3242" t="str">
        <f>IF(E7="","",E7)</f>
        <v>REVITALIZACE ZÁMECKÉHO PARKU ‐ TVRZIŠTĚ KLUČOV</v>
      </c>
      <c r="F110" s="3247"/>
      <c r="G110" s="3247"/>
      <c r="H110" s="3247"/>
      <c r="I110" s="7"/>
      <c r="J110" s="7"/>
      <c r="K110" s="257"/>
      <c r="L110" s="254"/>
      <c r="AA110" s="314" t="str">
        <f>IF(AA7="","",AA7)</f>
        <v>REVITALIZACE ZÁMECKÉHO PARKU ‐ TVRZIŠTĚ KLUČOV</v>
      </c>
    </row>
    <row r="111" spans="2:27" x14ac:dyDescent="0.25">
      <c r="B111" s="261"/>
      <c r="C111" s="259" t="str">
        <f>D8</f>
        <v>Objekt:</v>
      </c>
      <c r="K111" s="262"/>
      <c r="L111" s="254"/>
      <c r="AA111" s="315"/>
    </row>
    <row r="112" spans="2:27" x14ac:dyDescent="0.25">
      <c r="B112" s="255"/>
      <c r="C112" s="7"/>
      <c r="D112" s="7"/>
      <c r="E112" s="3244" t="str">
        <f>E9</f>
        <v>SO.10 - ÚPRAVA VEŘEJNÉ KOMUNIKACE </v>
      </c>
      <c r="F112" s="3247"/>
      <c r="G112" s="3247"/>
      <c r="H112" s="3247"/>
      <c r="I112" s="7"/>
      <c r="J112" s="7"/>
      <c r="K112" s="257"/>
      <c r="L112" s="254"/>
      <c r="AA112" s="316" t="str">
        <f>AA9</f>
        <v>SO.10 - ÚPRAVA VEŘEJNÉ KOMUNIKACE </v>
      </c>
    </row>
    <row r="113" spans="2:62" x14ac:dyDescent="0.25">
      <c r="B113" s="255"/>
      <c r="C113" s="7"/>
      <c r="D113" s="7"/>
      <c r="E113" s="7"/>
      <c r="F113" s="7"/>
      <c r="G113" s="7"/>
      <c r="H113" s="7"/>
      <c r="I113" s="7"/>
      <c r="J113" s="7"/>
      <c r="K113" s="257"/>
      <c r="L113" s="254"/>
    </row>
    <row r="114" spans="2:62" x14ac:dyDescent="0.25">
      <c r="B114" s="255"/>
      <c r="C114" s="259" t="str">
        <f>D12</f>
        <v>Místo:</v>
      </c>
      <c r="D114" s="7"/>
      <c r="E114" s="7"/>
      <c r="F114" s="264" t="str">
        <f>IF(F12="","",F12)</f>
        <v/>
      </c>
      <c r="G114" s="7"/>
      <c r="H114" s="7"/>
      <c r="I114" s="259" t="str">
        <f>I12</f>
        <v>Datum:</v>
      </c>
      <c r="J114" s="265">
        <f>J12</f>
        <v>46300</v>
      </c>
      <c r="K114" s="257"/>
      <c r="L114" s="254"/>
    </row>
    <row r="115" spans="2:62" x14ac:dyDescent="0.25">
      <c r="B115" s="255"/>
      <c r="C115" s="7"/>
      <c r="D115" s="7"/>
      <c r="E115" s="7"/>
      <c r="F115" s="7"/>
      <c r="G115" s="7"/>
      <c r="H115" s="7"/>
      <c r="I115" s="7"/>
      <c r="J115" s="7"/>
      <c r="K115" s="257"/>
      <c r="L115" s="254"/>
    </row>
    <row r="116" spans="2:62" ht="25.5" x14ac:dyDescent="0.25">
      <c r="B116" s="255"/>
      <c r="C116" s="259" t="str">
        <f>D14</f>
        <v>Zadavatel:</v>
      </c>
      <c r="D116" s="7"/>
      <c r="E116" s="7"/>
      <c r="F116" s="264" t="str">
        <f>IF(E15="","",E15)</f>
        <v>Obec Klučov</v>
      </c>
      <c r="G116" s="7"/>
      <c r="H116" s="7"/>
      <c r="I116" s="259" t="str">
        <f>D20</f>
        <v>Projektant:</v>
      </c>
      <c r="J116" s="266" t="str">
        <f>IF(E21="","",E21)</f>
        <v>Studio Anarchitekt s.r.o.</v>
      </c>
      <c r="K116" s="257"/>
      <c r="L116" s="254"/>
    </row>
    <row r="117" spans="2:62" x14ac:dyDescent="0.25">
      <c r="B117" s="255"/>
      <c r="C117" s="259" t="str">
        <f>D17</f>
        <v>Zhotovitel:</v>
      </c>
      <c r="D117" s="7"/>
      <c r="E117" s="7"/>
      <c r="F117" s="264" t="str">
        <f>IF(E18="Vyplň údaj","",E18)</f>
        <v/>
      </c>
      <c r="G117" s="7"/>
      <c r="H117" s="7"/>
      <c r="I117" s="259" t="str">
        <f>D23</f>
        <v>Zpracovatel:</v>
      </c>
      <c r="J117" s="266" t="str">
        <f>IF(E24="","",E24)</f>
        <v>Ing. Theodor Collino</v>
      </c>
      <c r="K117" s="257"/>
      <c r="L117" s="254"/>
    </row>
    <row r="118" spans="2:62" x14ac:dyDescent="0.25">
      <c r="B118" s="255"/>
      <c r="C118" s="7"/>
      <c r="D118" s="7"/>
      <c r="E118" s="7"/>
      <c r="F118" s="7"/>
      <c r="G118" s="7"/>
      <c r="H118" s="7"/>
      <c r="I118" s="7"/>
      <c r="J118" s="7"/>
      <c r="K118" s="257"/>
      <c r="L118" s="254"/>
    </row>
    <row r="119" spans="2:62" ht="36" x14ac:dyDescent="0.25">
      <c r="B119" s="267"/>
      <c r="C119" s="317" t="s">
        <v>151</v>
      </c>
      <c r="D119" s="318" t="s">
        <v>50</v>
      </c>
      <c r="E119" s="318" t="s">
        <v>45</v>
      </c>
      <c r="F119" s="318" t="s">
        <v>47</v>
      </c>
      <c r="G119" s="318" t="s">
        <v>152</v>
      </c>
      <c r="H119" s="318" t="s">
        <v>153</v>
      </c>
      <c r="I119" s="318" t="s">
        <v>154</v>
      </c>
      <c r="J119" s="319" t="s">
        <v>136</v>
      </c>
      <c r="K119" s="320" t="s">
        <v>155</v>
      </c>
      <c r="L119" s="254" t="s">
        <v>16</v>
      </c>
      <c r="M119" s="321"/>
      <c r="N119" s="322" t="s">
        <v>37</v>
      </c>
      <c r="O119" s="322" t="s">
        <v>156</v>
      </c>
      <c r="P119" s="322" t="s">
        <v>53</v>
      </c>
      <c r="Q119" s="322" t="s">
        <v>157</v>
      </c>
      <c r="R119" s="322" t="s">
        <v>158</v>
      </c>
      <c r="S119" s="322" t="s">
        <v>159</v>
      </c>
      <c r="T119" s="323" t="s">
        <v>160</v>
      </c>
    </row>
    <row r="120" spans="2:62" ht="15.75" x14ac:dyDescent="0.25">
      <c r="B120" s="255"/>
      <c r="C120" s="273" t="s">
        <v>63</v>
      </c>
      <c r="D120" s="7"/>
      <c r="E120" s="7"/>
      <c r="F120" s="7"/>
      <c r="G120" s="7"/>
      <c r="H120" s="7"/>
      <c r="I120" s="7"/>
      <c r="J120" s="324">
        <f>J121</f>
        <v>0</v>
      </c>
      <c r="K120" s="257"/>
      <c r="L120" s="254" t="s">
        <v>16</v>
      </c>
      <c r="M120" s="325"/>
      <c r="N120" s="326"/>
      <c r="O120" s="326"/>
      <c r="P120" s="327">
        <f>P121</f>
        <v>0</v>
      </c>
      <c r="Q120" s="326"/>
      <c r="R120" s="327">
        <f>R121</f>
        <v>34.764978659999997</v>
      </c>
      <c r="S120" s="326"/>
      <c r="T120" s="328">
        <f>T121</f>
        <v>0</v>
      </c>
    </row>
    <row r="121" spans="2:62" ht="15.75" x14ac:dyDescent="0.25">
      <c r="B121" s="277"/>
      <c r="C121" s="278"/>
      <c r="D121" s="329" t="s">
        <v>64</v>
      </c>
      <c r="E121" s="330" t="s">
        <v>161</v>
      </c>
      <c r="F121" s="10" t="s">
        <v>162</v>
      </c>
      <c r="G121" s="331"/>
      <c r="H121" s="332"/>
      <c r="I121" s="333"/>
      <c r="J121" s="333">
        <f>J122 + J153 + J162 + J182 + J196</f>
        <v>0</v>
      </c>
      <c r="K121" s="334"/>
      <c r="L121" s="254" t="s">
        <v>16</v>
      </c>
      <c r="M121" s="335"/>
      <c r="N121" s="284"/>
      <c r="O121" s="285"/>
      <c r="P121" s="285">
        <f>P122 + P153 + P162 + P182 + P196</f>
        <v>0</v>
      </c>
      <c r="Q121" s="285"/>
      <c r="R121" s="285">
        <f>R122 + R153 + R162 + R182 + R196</f>
        <v>34.764978659999997</v>
      </c>
      <c r="S121" s="285"/>
      <c r="T121" s="336">
        <f>T122 + T153 + T162 + T182 + T196</f>
        <v>0</v>
      </c>
      <c r="AR121" s="202">
        <v>1</v>
      </c>
      <c r="AT121" s="202" t="s">
        <v>64</v>
      </c>
      <c r="AU121" s="202">
        <v>0</v>
      </c>
      <c r="AY121" s="10" t="s">
        <v>163</v>
      </c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202">
        <v>0</v>
      </c>
    </row>
    <row r="122" spans="2:62" ht="23.1" customHeight="1" x14ac:dyDescent="0.25">
      <c r="B122" s="286"/>
      <c r="C122" s="287"/>
      <c r="D122" s="329" t="s">
        <v>64</v>
      </c>
      <c r="E122" s="337" t="s">
        <v>164</v>
      </c>
      <c r="F122" s="296" t="s">
        <v>165</v>
      </c>
      <c r="G122" s="338"/>
      <c r="H122" s="339"/>
      <c r="I122" s="340"/>
      <c r="J122" s="340">
        <f>J123 + J129 + J139</f>
        <v>0</v>
      </c>
      <c r="K122" s="340"/>
      <c r="L122" s="254" t="s">
        <v>16</v>
      </c>
      <c r="M122" s="341"/>
      <c r="N122" s="284"/>
      <c r="O122" s="285"/>
      <c r="P122" s="285">
        <f>P123 + P129 + P139</f>
        <v>0</v>
      </c>
      <c r="Q122" s="285"/>
      <c r="R122" s="285">
        <f>R123 + R129 + R139</f>
        <v>0</v>
      </c>
      <c r="S122" s="285"/>
      <c r="T122" s="336">
        <f>T123 + T129 + T139</f>
        <v>0</v>
      </c>
      <c r="AR122" s="202">
        <v>1</v>
      </c>
      <c r="AT122" s="202" t="s">
        <v>64</v>
      </c>
      <c r="AU122" s="202">
        <v>1</v>
      </c>
      <c r="AY122" s="11" t="s">
        <v>163</v>
      </c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202">
        <v>0</v>
      </c>
    </row>
    <row r="123" spans="2:62" ht="21" customHeight="1" x14ac:dyDescent="0.25">
      <c r="B123" s="297"/>
      <c r="C123" s="298"/>
      <c r="D123" s="298" t="s">
        <v>64</v>
      </c>
      <c r="E123" s="342" t="s">
        <v>166</v>
      </c>
      <c r="F123" s="307" t="s">
        <v>167</v>
      </c>
      <c r="G123" s="343"/>
      <c r="H123" s="344"/>
      <c r="I123" s="345"/>
      <c r="J123" s="345">
        <f>J124</f>
        <v>0</v>
      </c>
      <c r="K123" s="345"/>
      <c r="L123" s="254" t="s">
        <v>16</v>
      </c>
      <c r="M123" s="346"/>
      <c r="N123" s="307"/>
      <c r="O123" s="308"/>
      <c r="P123" s="308">
        <f>P124</f>
        <v>0</v>
      </c>
      <c r="Q123" s="308"/>
      <c r="R123" s="308">
        <f>R124</f>
        <v>0</v>
      </c>
      <c r="S123" s="308"/>
      <c r="T123" s="347">
        <f>T124</f>
        <v>0</v>
      </c>
      <c r="AR123" s="202">
        <v>1</v>
      </c>
      <c r="AT123" s="202" t="s">
        <v>64</v>
      </c>
      <c r="AU123" s="202">
        <v>2</v>
      </c>
      <c r="AY123" s="12" t="s">
        <v>163</v>
      </c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202">
        <v>0</v>
      </c>
    </row>
    <row r="124" spans="2:62" ht="24" x14ac:dyDescent="0.25">
      <c r="B124" s="348"/>
      <c r="C124" s="349" t="s">
        <v>164</v>
      </c>
      <c r="D124" s="349" t="s">
        <v>168</v>
      </c>
      <c r="E124" s="350" t="s">
        <v>169</v>
      </c>
      <c r="F124" s="351" t="s">
        <v>170</v>
      </c>
      <c r="G124" s="352" t="s">
        <v>171</v>
      </c>
      <c r="H124" s="353">
        <v>30.609000000000002</v>
      </c>
      <c r="I124" s="354"/>
      <c r="J124" s="355">
        <f>ROUND(H124*I124,2)</f>
        <v>0</v>
      </c>
      <c r="K124" s="355" t="s">
        <v>172</v>
      </c>
      <c r="L124" s="254" t="s">
        <v>16</v>
      </c>
      <c r="M124" s="356"/>
      <c r="N124" s="357" t="s">
        <v>38</v>
      </c>
      <c r="O124" s="358"/>
      <c r="P124" s="358">
        <f>H124*O124</f>
        <v>0</v>
      </c>
      <c r="Q124" s="358">
        <v>0</v>
      </c>
      <c r="R124" s="358">
        <f>H124*Q124</f>
        <v>0</v>
      </c>
      <c r="S124" s="358">
        <v>0</v>
      </c>
      <c r="T124" s="359">
        <f>H124*S124</f>
        <v>0</v>
      </c>
      <c r="AR124" s="202">
        <v>4</v>
      </c>
      <c r="AT124" s="202" t="s">
        <v>168</v>
      </c>
      <c r="AU124" s="202">
        <v>3</v>
      </c>
      <c r="AY124" s="360" t="s">
        <v>163</v>
      </c>
      <c r="AZ124" s="360"/>
      <c r="BA124" s="360"/>
      <c r="BB124" s="360"/>
      <c r="BC124" s="360"/>
      <c r="BD124" s="360"/>
      <c r="BE124" s="360">
        <f>IF(N124="základní",J124,0)</f>
        <v>0</v>
      </c>
      <c r="BF124" s="360">
        <f>IF(N124="snížená",J124,0)</f>
        <v>0</v>
      </c>
      <c r="BG124" s="360">
        <f>IF(N124="zákl. přenesená",J124,0)</f>
        <v>0</v>
      </c>
      <c r="BH124" s="360">
        <f>IF(N124="sníž. přenesená",J124,0)</f>
        <v>0</v>
      </c>
      <c r="BI124" s="360">
        <f>IF(N124="nulová",J124,0)</f>
        <v>0</v>
      </c>
      <c r="BJ124" s="202">
        <v>1</v>
      </c>
    </row>
    <row r="125" spans="2:62" x14ac:dyDescent="0.25">
      <c r="B125" s="255"/>
      <c r="C125" s="7"/>
      <c r="D125" s="361" t="s">
        <v>173</v>
      </c>
      <c r="E125" s="7"/>
      <c r="F125" s="362" t="s">
        <v>174</v>
      </c>
      <c r="G125" s="7"/>
      <c r="H125" s="7"/>
      <c r="I125" s="7"/>
      <c r="J125" s="7"/>
      <c r="K125" s="257"/>
      <c r="L125" s="254" t="s">
        <v>16</v>
      </c>
      <c r="M125" s="363"/>
      <c r="N125" s="7"/>
      <c r="O125" s="7"/>
      <c r="P125" s="7"/>
      <c r="Q125" s="7"/>
      <c r="R125" s="7"/>
      <c r="S125" s="7"/>
      <c r="T125" s="364"/>
      <c r="AT125" s="365" t="s">
        <v>173</v>
      </c>
      <c r="AU125" s="365">
        <v>0</v>
      </c>
      <c r="AV125" s="7"/>
      <c r="AW125" s="7"/>
      <c r="AX125" s="7"/>
      <c r="AY125" s="7" t="s">
        <v>163</v>
      </c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202">
        <v>0</v>
      </c>
    </row>
    <row r="126" spans="2:62" ht="11.25" customHeight="1" x14ac:dyDescent="0.25">
      <c r="B126" s="366"/>
      <c r="C126" s="367"/>
      <c r="D126" s="361" t="s">
        <v>175</v>
      </c>
      <c r="E126" s="368"/>
      <c r="F126" s="369" t="s">
        <v>176</v>
      </c>
      <c r="G126" s="370"/>
      <c r="H126" s="371">
        <v>30.609000000000002</v>
      </c>
      <c r="I126" s="372"/>
      <c r="J126" s="372"/>
      <c r="K126" s="372"/>
      <c r="L126" s="254" t="s">
        <v>16</v>
      </c>
      <c r="M126" s="373"/>
      <c r="N126" s="374"/>
      <c r="O126" s="375"/>
      <c r="P126" s="375"/>
      <c r="Q126" s="375"/>
      <c r="R126" s="375"/>
      <c r="S126" s="375"/>
      <c r="T126" s="376"/>
      <c r="AT126" s="377" t="s">
        <v>175</v>
      </c>
      <c r="AU126" s="377">
        <v>0</v>
      </c>
      <c r="AV126" s="377">
        <v>2</v>
      </c>
      <c r="AW126" s="377" t="b">
        <v>1</v>
      </c>
      <c r="AX126" s="377"/>
      <c r="AY126" s="377" t="s">
        <v>163</v>
      </c>
      <c r="AZ126" s="377"/>
      <c r="BA126" s="377"/>
      <c r="BB126" s="377"/>
      <c r="BC126" s="377"/>
      <c r="BD126" s="377"/>
      <c r="BE126" s="377"/>
      <c r="BF126" s="377"/>
      <c r="BG126" s="377"/>
      <c r="BH126" s="377"/>
      <c r="BI126" s="377"/>
      <c r="BJ126" s="202">
        <v>0</v>
      </c>
    </row>
    <row r="127" spans="2:62" ht="11.25" customHeight="1" x14ac:dyDescent="0.25">
      <c r="B127" s="366"/>
      <c r="C127" s="367"/>
      <c r="D127" s="361" t="s">
        <v>175</v>
      </c>
      <c r="E127" s="368"/>
      <c r="F127" s="378" t="s">
        <v>177</v>
      </c>
      <c r="G127" s="379"/>
      <c r="H127" s="380"/>
      <c r="I127" s="372"/>
      <c r="J127" s="372"/>
      <c r="K127" s="372"/>
      <c r="L127" s="254" t="s">
        <v>16</v>
      </c>
      <c r="M127" s="373"/>
      <c r="N127" s="374"/>
      <c r="O127" s="375"/>
      <c r="P127" s="375"/>
      <c r="Q127" s="375"/>
      <c r="R127" s="375"/>
      <c r="S127" s="375"/>
      <c r="T127" s="376"/>
      <c r="AT127" s="377" t="s">
        <v>175</v>
      </c>
      <c r="AU127" s="377">
        <v>0</v>
      </c>
      <c r="AV127" s="377">
        <v>1</v>
      </c>
      <c r="AW127" s="377" t="b">
        <v>1</v>
      </c>
      <c r="AX127" s="377"/>
      <c r="AY127" s="377" t="s">
        <v>163</v>
      </c>
      <c r="AZ127" s="377"/>
      <c r="BA127" s="377"/>
      <c r="BB127" s="377"/>
      <c r="BC127" s="377"/>
      <c r="BD127" s="377"/>
      <c r="BE127" s="377"/>
      <c r="BF127" s="377"/>
      <c r="BG127" s="377"/>
      <c r="BH127" s="377"/>
      <c r="BI127" s="377"/>
      <c r="BJ127" s="202">
        <v>0</v>
      </c>
    </row>
    <row r="128" spans="2:62" ht="11.25" customHeight="1" x14ac:dyDescent="0.25">
      <c r="B128" s="366"/>
      <c r="C128" s="367"/>
      <c r="D128" s="361" t="s">
        <v>175</v>
      </c>
      <c r="E128" s="368"/>
      <c r="F128" s="381" t="s">
        <v>178</v>
      </c>
      <c r="G128" s="379"/>
      <c r="H128" s="382">
        <v>30.609000000000002</v>
      </c>
      <c r="I128" s="372"/>
      <c r="J128" s="372"/>
      <c r="K128" s="372"/>
      <c r="L128" s="254" t="s">
        <v>16</v>
      </c>
      <c r="M128" s="373"/>
      <c r="N128" s="374"/>
      <c r="O128" s="375"/>
      <c r="P128" s="375"/>
      <c r="Q128" s="375"/>
      <c r="R128" s="375"/>
      <c r="S128" s="375"/>
      <c r="T128" s="376"/>
      <c r="AT128" s="377" t="s">
        <v>175</v>
      </c>
      <c r="AU128" s="377">
        <v>0</v>
      </c>
      <c r="AV128" s="377">
        <v>4</v>
      </c>
      <c r="AW128" s="377" t="b">
        <v>1</v>
      </c>
      <c r="AX128" s="377" t="b">
        <v>1</v>
      </c>
      <c r="AY128" s="377" t="s">
        <v>163</v>
      </c>
      <c r="AZ128" s="377"/>
      <c r="BA128" s="377"/>
      <c r="BB128" s="377"/>
      <c r="BC128" s="377"/>
      <c r="BD128" s="377"/>
      <c r="BE128" s="377"/>
      <c r="BF128" s="377"/>
      <c r="BG128" s="377"/>
      <c r="BH128" s="377"/>
      <c r="BI128" s="377"/>
      <c r="BJ128" s="202">
        <v>0</v>
      </c>
    </row>
    <row r="129" spans="2:62" ht="21" customHeight="1" x14ac:dyDescent="0.25">
      <c r="B129" s="297"/>
      <c r="C129" s="298"/>
      <c r="D129" s="298" t="s">
        <v>64</v>
      </c>
      <c r="E129" s="342" t="s">
        <v>179</v>
      </c>
      <c r="F129" s="307" t="s">
        <v>180</v>
      </c>
      <c r="G129" s="343"/>
      <c r="H129" s="344"/>
      <c r="I129" s="345"/>
      <c r="J129" s="345">
        <f>J130 + J134</f>
        <v>0</v>
      </c>
      <c r="K129" s="345"/>
      <c r="L129" s="254" t="s">
        <v>16</v>
      </c>
      <c r="M129" s="346"/>
      <c r="N129" s="307"/>
      <c r="O129" s="308"/>
      <c r="P129" s="308">
        <f>P130 + P134</f>
        <v>0</v>
      </c>
      <c r="Q129" s="308"/>
      <c r="R129" s="308">
        <f>R130 + R134</f>
        <v>0</v>
      </c>
      <c r="S129" s="308"/>
      <c r="T129" s="347">
        <f>T130 + T134</f>
        <v>0</v>
      </c>
      <c r="AR129" s="202">
        <v>1</v>
      </c>
      <c r="AT129" s="202" t="s">
        <v>64</v>
      </c>
      <c r="AU129" s="202">
        <v>2</v>
      </c>
      <c r="AY129" s="12" t="s">
        <v>163</v>
      </c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202">
        <v>0</v>
      </c>
    </row>
    <row r="130" spans="2:62" ht="24" x14ac:dyDescent="0.25">
      <c r="B130" s="348"/>
      <c r="C130" s="349" t="s">
        <v>181</v>
      </c>
      <c r="D130" s="349" t="s">
        <v>168</v>
      </c>
      <c r="E130" s="350" t="s">
        <v>182</v>
      </c>
      <c r="F130" s="351" t="s">
        <v>183</v>
      </c>
      <c r="G130" s="352" t="s">
        <v>171</v>
      </c>
      <c r="H130" s="353">
        <v>30.609000000000002</v>
      </c>
      <c r="I130" s="354"/>
      <c r="J130" s="355">
        <f>ROUND(H130*I130,2)</f>
        <v>0</v>
      </c>
      <c r="K130" s="355" t="s">
        <v>172</v>
      </c>
      <c r="L130" s="254" t="s">
        <v>16</v>
      </c>
      <c r="M130" s="356"/>
      <c r="N130" s="357" t="s">
        <v>38</v>
      </c>
      <c r="O130" s="358"/>
      <c r="P130" s="358">
        <f>H130*O130</f>
        <v>0</v>
      </c>
      <c r="Q130" s="358">
        <v>0</v>
      </c>
      <c r="R130" s="358">
        <f>H130*Q130</f>
        <v>0</v>
      </c>
      <c r="S130" s="358">
        <v>0</v>
      </c>
      <c r="T130" s="359">
        <f>H130*S130</f>
        <v>0</v>
      </c>
      <c r="AR130" s="202">
        <v>4</v>
      </c>
      <c r="AT130" s="202" t="s">
        <v>168</v>
      </c>
      <c r="AU130" s="202">
        <v>3</v>
      </c>
      <c r="AY130" s="360" t="s">
        <v>163</v>
      </c>
      <c r="AZ130" s="360"/>
      <c r="BA130" s="360"/>
      <c r="BB130" s="360"/>
      <c r="BC130" s="360"/>
      <c r="BD130" s="360"/>
      <c r="BE130" s="360">
        <f>IF(N130="základní",J130,0)</f>
        <v>0</v>
      </c>
      <c r="BF130" s="360">
        <f>IF(N130="snížená",J130,0)</f>
        <v>0</v>
      </c>
      <c r="BG130" s="360">
        <f>IF(N130="zákl. přenesená",J130,0)</f>
        <v>0</v>
      </c>
      <c r="BH130" s="360">
        <f>IF(N130="sníž. přenesená",J130,0)</f>
        <v>0</v>
      </c>
      <c r="BI130" s="360">
        <f>IF(N130="nulová",J130,0)</f>
        <v>0</v>
      </c>
      <c r="BJ130" s="202">
        <v>1</v>
      </c>
    </row>
    <row r="131" spans="2:62" x14ac:dyDescent="0.25">
      <c r="B131" s="255"/>
      <c r="C131" s="7"/>
      <c r="D131" s="361" t="s">
        <v>173</v>
      </c>
      <c r="E131" s="7"/>
      <c r="F131" s="362" t="s">
        <v>184</v>
      </c>
      <c r="G131" s="7"/>
      <c r="H131" s="7"/>
      <c r="I131" s="7"/>
      <c r="J131" s="7"/>
      <c r="K131" s="257"/>
      <c r="L131" s="254" t="s">
        <v>16</v>
      </c>
      <c r="M131" s="363"/>
      <c r="N131" s="7"/>
      <c r="O131" s="7"/>
      <c r="P131" s="7"/>
      <c r="Q131" s="7"/>
      <c r="R131" s="7"/>
      <c r="S131" s="7"/>
      <c r="T131" s="364"/>
      <c r="AT131" s="365" t="s">
        <v>173</v>
      </c>
      <c r="AU131" s="365">
        <v>0</v>
      </c>
      <c r="AV131" s="7"/>
      <c r="AW131" s="7"/>
      <c r="AX131" s="7"/>
      <c r="AY131" s="7" t="s">
        <v>163</v>
      </c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202">
        <v>0</v>
      </c>
    </row>
    <row r="132" spans="2:62" ht="11.25" customHeight="1" x14ac:dyDescent="0.25">
      <c r="B132" s="366"/>
      <c r="C132" s="367"/>
      <c r="D132" s="361" t="s">
        <v>175</v>
      </c>
      <c r="E132" s="368"/>
      <c r="F132" s="369" t="s">
        <v>185</v>
      </c>
      <c r="G132" s="370"/>
      <c r="H132" s="371">
        <v>30.609000000000002</v>
      </c>
      <c r="I132" s="372"/>
      <c r="J132" s="372"/>
      <c r="K132" s="372"/>
      <c r="L132" s="254" t="s">
        <v>16</v>
      </c>
      <c r="M132" s="373"/>
      <c r="N132" s="374"/>
      <c r="O132" s="375"/>
      <c r="P132" s="375"/>
      <c r="Q132" s="375"/>
      <c r="R132" s="375"/>
      <c r="S132" s="375"/>
      <c r="T132" s="376"/>
      <c r="AT132" s="377" t="s">
        <v>175</v>
      </c>
      <c r="AU132" s="377">
        <v>0</v>
      </c>
      <c r="AV132" s="377">
        <v>2</v>
      </c>
      <c r="AW132" s="377" t="b">
        <v>1</v>
      </c>
      <c r="AX132" s="377"/>
      <c r="AY132" s="377" t="s">
        <v>163</v>
      </c>
      <c r="AZ132" s="377"/>
      <c r="BA132" s="377"/>
      <c r="BB132" s="377"/>
      <c r="BC132" s="377"/>
      <c r="BD132" s="377"/>
      <c r="BE132" s="377"/>
      <c r="BF132" s="377"/>
      <c r="BG132" s="377"/>
      <c r="BH132" s="377"/>
      <c r="BI132" s="377"/>
      <c r="BJ132" s="202">
        <v>0</v>
      </c>
    </row>
    <row r="133" spans="2:62" ht="11.25" customHeight="1" x14ac:dyDescent="0.25">
      <c r="B133" s="366"/>
      <c r="C133" s="367"/>
      <c r="D133" s="361" t="s">
        <v>175</v>
      </c>
      <c r="E133" s="368"/>
      <c r="F133" s="381" t="s">
        <v>178</v>
      </c>
      <c r="G133" s="379"/>
      <c r="H133" s="382">
        <v>30.609000000000002</v>
      </c>
      <c r="I133" s="372"/>
      <c r="J133" s="372"/>
      <c r="K133" s="372"/>
      <c r="L133" s="254" t="s">
        <v>16</v>
      </c>
      <c r="M133" s="373"/>
      <c r="N133" s="374"/>
      <c r="O133" s="375"/>
      <c r="P133" s="375"/>
      <c r="Q133" s="375"/>
      <c r="R133" s="375"/>
      <c r="S133" s="375"/>
      <c r="T133" s="376"/>
      <c r="AT133" s="377" t="s">
        <v>175</v>
      </c>
      <c r="AU133" s="377">
        <v>0</v>
      </c>
      <c r="AV133" s="377">
        <v>4</v>
      </c>
      <c r="AW133" s="377" t="b">
        <v>1</v>
      </c>
      <c r="AX133" s="377" t="b">
        <v>1</v>
      </c>
      <c r="AY133" s="377" t="s">
        <v>163</v>
      </c>
      <c r="AZ133" s="377"/>
      <c r="BA133" s="377"/>
      <c r="BB133" s="377"/>
      <c r="BC133" s="377"/>
      <c r="BD133" s="377"/>
      <c r="BE133" s="377"/>
      <c r="BF133" s="377"/>
      <c r="BG133" s="377"/>
      <c r="BH133" s="377"/>
      <c r="BI133" s="377"/>
      <c r="BJ133" s="202">
        <v>0</v>
      </c>
    </row>
    <row r="134" spans="2:62" ht="24" x14ac:dyDescent="0.25">
      <c r="B134" s="348"/>
      <c r="C134" s="349" t="s">
        <v>186</v>
      </c>
      <c r="D134" s="349" t="s">
        <v>168</v>
      </c>
      <c r="E134" s="350" t="s">
        <v>187</v>
      </c>
      <c r="F134" s="351" t="s">
        <v>188</v>
      </c>
      <c r="G134" s="352" t="s">
        <v>171</v>
      </c>
      <c r="H134" s="353">
        <v>275.48099999999999</v>
      </c>
      <c r="I134" s="354"/>
      <c r="J134" s="355">
        <f>ROUND(H134*I134,2)</f>
        <v>0</v>
      </c>
      <c r="K134" s="355" t="s">
        <v>172</v>
      </c>
      <c r="L134" s="254" t="s">
        <v>16</v>
      </c>
      <c r="M134" s="356"/>
      <c r="N134" s="357" t="s">
        <v>38</v>
      </c>
      <c r="O134" s="358"/>
      <c r="P134" s="358">
        <f>H134*O134</f>
        <v>0</v>
      </c>
      <c r="Q134" s="358">
        <v>0</v>
      </c>
      <c r="R134" s="358">
        <f>H134*Q134</f>
        <v>0</v>
      </c>
      <c r="S134" s="358">
        <v>0</v>
      </c>
      <c r="T134" s="359">
        <f>H134*S134</f>
        <v>0</v>
      </c>
      <c r="AR134" s="202">
        <v>4</v>
      </c>
      <c r="AT134" s="202" t="s">
        <v>168</v>
      </c>
      <c r="AU134" s="202">
        <v>3</v>
      </c>
      <c r="AY134" s="360" t="s">
        <v>163</v>
      </c>
      <c r="AZ134" s="360"/>
      <c r="BA134" s="360"/>
      <c r="BB134" s="360"/>
      <c r="BC134" s="360"/>
      <c r="BD134" s="360"/>
      <c r="BE134" s="360">
        <f>IF(N134="základní",J134,0)</f>
        <v>0</v>
      </c>
      <c r="BF134" s="360">
        <f>IF(N134="snížená",J134,0)</f>
        <v>0</v>
      </c>
      <c r="BG134" s="360">
        <f>IF(N134="zákl. přenesená",J134,0)</f>
        <v>0</v>
      </c>
      <c r="BH134" s="360">
        <f>IF(N134="sníž. přenesená",J134,0)</f>
        <v>0</v>
      </c>
      <c r="BI134" s="360">
        <f>IF(N134="nulová",J134,0)</f>
        <v>0</v>
      </c>
      <c r="BJ134" s="202">
        <v>1</v>
      </c>
    </row>
    <row r="135" spans="2:62" x14ac:dyDescent="0.25">
      <c r="B135" s="255"/>
      <c r="C135" s="7"/>
      <c r="D135" s="361" t="s">
        <v>173</v>
      </c>
      <c r="E135" s="7"/>
      <c r="F135" s="362" t="s">
        <v>189</v>
      </c>
      <c r="G135" s="7"/>
      <c r="H135" s="7"/>
      <c r="I135" s="7"/>
      <c r="J135" s="7"/>
      <c r="K135" s="257"/>
      <c r="L135" s="254" t="s">
        <v>16</v>
      </c>
      <c r="M135" s="363"/>
      <c r="N135" s="7"/>
      <c r="O135" s="7"/>
      <c r="P135" s="7"/>
      <c r="Q135" s="7"/>
      <c r="R135" s="7"/>
      <c r="S135" s="7"/>
      <c r="T135" s="364"/>
      <c r="AT135" s="365" t="s">
        <v>173</v>
      </c>
      <c r="AU135" s="365">
        <v>0</v>
      </c>
      <c r="AV135" s="7"/>
      <c r="AW135" s="7"/>
      <c r="AX135" s="7"/>
      <c r="AY135" s="7" t="s">
        <v>163</v>
      </c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202">
        <v>0</v>
      </c>
    </row>
    <row r="136" spans="2:62" ht="11.25" customHeight="1" x14ac:dyDescent="0.25">
      <c r="B136" s="366"/>
      <c r="C136" s="367"/>
      <c r="D136" s="361" t="s">
        <v>175</v>
      </c>
      <c r="E136" s="368"/>
      <c r="F136" s="369" t="s">
        <v>185</v>
      </c>
      <c r="G136" s="370"/>
      <c r="H136" s="371">
        <v>30.609000000000002</v>
      </c>
      <c r="I136" s="372"/>
      <c r="J136" s="372"/>
      <c r="K136" s="372"/>
      <c r="L136" s="254" t="s">
        <v>16</v>
      </c>
      <c r="M136" s="373"/>
      <c r="N136" s="374"/>
      <c r="O136" s="375"/>
      <c r="P136" s="375"/>
      <c r="Q136" s="375"/>
      <c r="R136" s="375"/>
      <c r="S136" s="375"/>
      <c r="T136" s="376"/>
      <c r="AT136" s="377" t="s">
        <v>175</v>
      </c>
      <c r="AU136" s="377">
        <v>0</v>
      </c>
      <c r="AV136" s="377">
        <v>2</v>
      </c>
      <c r="AW136" s="377" t="b">
        <v>1</v>
      </c>
      <c r="AX136" s="377"/>
      <c r="AY136" s="377" t="s">
        <v>163</v>
      </c>
      <c r="AZ136" s="377"/>
      <c r="BA136" s="377"/>
      <c r="BB136" s="377"/>
      <c r="BC136" s="377"/>
      <c r="BD136" s="377"/>
      <c r="BE136" s="377"/>
      <c r="BF136" s="377"/>
      <c r="BG136" s="377"/>
      <c r="BH136" s="377"/>
      <c r="BI136" s="377"/>
      <c r="BJ136" s="202">
        <v>0</v>
      </c>
    </row>
    <row r="137" spans="2:62" ht="11.25" customHeight="1" x14ac:dyDescent="0.25">
      <c r="B137" s="366"/>
      <c r="C137" s="367"/>
      <c r="D137" s="361" t="s">
        <v>175</v>
      </c>
      <c r="E137" s="368"/>
      <c r="F137" s="381" t="s">
        <v>178</v>
      </c>
      <c r="G137" s="379"/>
      <c r="H137" s="382">
        <v>30.609000000000002</v>
      </c>
      <c r="I137" s="372"/>
      <c r="J137" s="372"/>
      <c r="K137" s="372"/>
      <c r="L137" s="254" t="s">
        <v>16</v>
      </c>
      <c r="M137" s="373"/>
      <c r="N137" s="374"/>
      <c r="O137" s="375"/>
      <c r="P137" s="375"/>
      <c r="Q137" s="375"/>
      <c r="R137" s="375"/>
      <c r="S137" s="375"/>
      <c r="T137" s="376"/>
      <c r="AT137" s="377" t="s">
        <v>175</v>
      </c>
      <c r="AU137" s="377">
        <v>0</v>
      </c>
      <c r="AV137" s="377">
        <v>4</v>
      </c>
      <c r="AW137" s="377" t="b">
        <v>1</v>
      </c>
      <c r="AX137" s="377"/>
      <c r="AY137" s="377" t="s">
        <v>163</v>
      </c>
      <c r="AZ137" s="377"/>
      <c r="BA137" s="377"/>
      <c r="BB137" s="377"/>
      <c r="BC137" s="377"/>
      <c r="BD137" s="377"/>
      <c r="BE137" s="377"/>
      <c r="BF137" s="377"/>
      <c r="BG137" s="377"/>
      <c r="BH137" s="377"/>
      <c r="BI137" s="377"/>
      <c r="BJ137" s="202">
        <v>0</v>
      </c>
    </row>
    <row r="138" spans="2:62" ht="11.25" customHeight="1" x14ac:dyDescent="0.25">
      <c r="B138" s="366"/>
      <c r="C138" s="367"/>
      <c r="D138" s="361" t="s">
        <v>175</v>
      </c>
      <c r="E138" s="368"/>
      <c r="F138" s="369" t="s">
        <v>190</v>
      </c>
      <c r="G138" s="370"/>
      <c r="H138" s="371">
        <v>275.48099999999999</v>
      </c>
      <c r="I138" s="372"/>
      <c r="J138" s="372"/>
      <c r="K138" s="372"/>
      <c r="L138" s="254" t="s">
        <v>16</v>
      </c>
      <c r="M138" s="373"/>
      <c r="N138" s="374"/>
      <c r="O138" s="375"/>
      <c r="P138" s="375"/>
      <c r="Q138" s="375"/>
      <c r="R138" s="375"/>
      <c r="S138" s="375"/>
      <c r="T138" s="376"/>
      <c r="AT138" s="377" t="s">
        <v>175</v>
      </c>
      <c r="AU138" s="377">
        <v>0</v>
      </c>
      <c r="AV138" s="377">
        <v>2</v>
      </c>
      <c r="AW138" s="377" t="b">
        <v>1</v>
      </c>
      <c r="AX138" s="377" t="b">
        <v>1</v>
      </c>
      <c r="AY138" s="377" t="s">
        <v>163</v>
      </c>
      <c r="AZ138" s="377"/>
      <c r="BA138" s="377"/>
      <c r="BB138" s="377"/>
      <c r="BC138" s="377"/>
      <c r="BD138" s="377"/>
      <c r="BE138" s="377"/>
      <c r="BF138" s="377"/>
      <c r="BG138" s="377"/>
      <c r="BH138" s="377"/>
      <c r="BI138" s="377"/>
      <c r="BJ138" s="202">
        <v>0</v>
      </c>
    </row>
    <row r="139" spans="2:62" ht="21" customHeight="1" x14ac:dyDescent="0.25">
      <c r="B139" s="297"/>
      <c r="C139" s="298"/>
      <c r="D139" s="298" t="s">
        <v>64</v>
      </c>
      <c r="E139" s="342" t="s">
        <v>191</v>
      </c>
      <c r="F139" s="307" t="s">
        <v>192</v>
      </c>
      <c r="G139" s="343"/>
      <c r="H139" s="344"/>
      <c r="I139" s="345"/>
      <c r="J139" s="345">
        <f>J140 + J144 + J149</f>
        <v>0</v>
      </c>
      <c r="K139" s="345"/>
      <c r="L139" s="254" t="s">
        <v>16</v>
      </c>
      <c r="M139" s="346"/>
      <c r="N139" s="307"/>
      <c r="O139" s="308"/>
      <c r="P139" s="308">
        <f>P140 + P144 + P149</f>
        <v>0</v>
      </c>
      <c r="Q139" s="308"/>
      <c r="R139" s="308">
        <f>R140 + R144 + R149</f>
        <v>0</v>
      </c>
      <c r="S139" s="308"/>
      <c r="T139" s="347">
        <f>T140 + T144 + T149</f>
        <v>0</v>
      </c>
      <c r="AR139" s="202">
        <v>1</v>
      </c>
      <c r="AT139" s="202" t="s">
        <v>64</v>
      </c>
      <c r="AU139" s="202">
        <v>2</v>
      </c>
      <c r="AY139" s="12" t="s">
        <v>163</v>
      </c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202">
        <v>0</v>
      </c>
    </row>
    <row r="140" spans="2:62" ht="24" x14ac:dyDescent="0.25">
      <c r="B140" s="348"/>
      <c r="C140" s="349" t="s">
        <v>193</v>
      </c>
      <c r="D140" s="349" t="s">
        <v>168</v>
      </c>
      <c r="E140" s="350" t="s">
        <v>194</v>
      </c>
      <c r="F140" s="351" t="s">
        <v>195</v>
      </c>
      <c r="G140" s="352" t="s">
        <v>196</v>
      </c>
      <c r="H140" s="353">
        <v>68.02</v>
      </c>
      <c r="I140" s="354"/>
      <c r="J140" s="355">
        <f>ROUND(H140*I140,2)</f>
        <v>0</v>
      </c>
      <c r="K140" s="355" t="s">
        <v>172</v>
      </c>
      <c r="L140" s="254" t="s">
        <v>16</v>
      </c>
      <c r="M140" s="356"/>
      <c r="N140" s="357" t="s">
        <v>38</v>
      </c>
      <c r="O140" s="358"/>
      <c r="P140" s="358">
        <f>H140*O140</f>
        <v>0</v>
      </c>
      <c r="Q140" s="358">
        <v>0</v>
      </c>
      <c r="R140" s="358">
        <f>H140*Q140</f>
        <v>0</v>
      </c>
      <c r="S140" s="358">
        <v>0</v>
      </c>
      <c r="T140" s="359">
        <f>H140*S140</f>
        <v>0</v>
      </c>
      <c r="AR140" s="202">
        <v>4</v>
      </c>
      <c r="AT140" s="202" t="s">
        <v>168</v>
      </c>
      <c r="AU140" s="202">
        <v>3</v>
      </c>
      <c r="AY140" s="360" t="s">
        <v>163</v>
      </c>
      <c r="AZ140" s="360"/>
      <c r="BA140" s="360"/>
      <c r="BB140" s="360"/>
      <c r="BC140" s="360"/>
      <c r="BD140" s="360"/>
      <c r="BE140" s="360">
        <f>IF(N140="základní",J140,0)</f>
        <v>0</v>
      </c>
      <c r="BF140" s="360">
        <f>IF(N140="snížená",J140,0)</f>
        <v>0</v>
      </c>
      <c r="BG140" s="360">
        <f>IF(N140="zákl. přenesená",J140,0)</f>
        <v>0</v>
      </c>
      <c r="BH140" s="360">
        <f>IF(N140="sníž. přenesená",J140,0)</f>
        <v>0</v>
      </c>
      <c r="BI140" s="360">
        <f>IF(N140="nulová",J140,0)</f>
        <v>0</v>
      </c>
      <c r="BJ140" s="202">
        <v>1</v>
      </c>
    </row>
    <row r="141" spans="2:62" x14ac:dyDescent="0.25">
      <c r="B141" s="255"/>
      <c r="C141" s="7"/>
      <c r="D141" s="361" t="s">
        <v>173</v>
      </c>
      <c r="E141" s="7"/>
      <c r="F141" s="362" t="s">
        <v>197</v>
      </c>
      <c r="G141" s="7"/>
      <c r="H141" s="7"/>
      <c r="I141" s="7"/>
      <c r="J141" s="7"/>
      <c r="K141" s="257"/>
      <c r="L141" s="254" t="s">
        <v>16</v>
      </c>
      <c r="M141" s="363"/>
      <c r="N141" s="7"/>
      <c r="O141" s="7"/>
      <c r="P141" s="7"/>
      <c r="Q141" s="7"/>
      <c r="R141" s="7"/>
      <c r="S141" s="7"/>
      <c r="T141" s="364"/>
      <c r="AT141" s="365" t="s">
        <v>173</v>
      </c>
      <c r="AU141" s="365">
        <v>0</v>
      </c>
      <c r="AV141" s="7"/>
      <c r="AW141" s="7"/>
      <c r="AX141" s="7"/>
      <c r="AY141" s="7" t="s">
        <v>163</v>
      </c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202">
        <v>0</v>
      </c>
    </row>
    <row r="142" spans="2:62" ht="11.25" customHeight="1" x14ac:dyDescent="0.25">
      <c r="B142" s="366"/>
      <c r="C142" s="367"/>
      <c r="D142" s="361" t="s">
        <v>175</v>
      </c>
      <c r="E142" s="368"/>
      <c r="F142" s="369" t="s">
        <v>198</v>
      </c>
      <c r="G142" s="370"/>
      <c r="H142" s="371">
        <v>68.02</v>
      </c>
      <c r="I142" s="372"/>
      <c r="J142" s="372"/>
      <c r="K142" s="372"/>
      <c r="L142" s="254" t="s">
        <v>16</v>
      </c>
      <c r="M142" s="373"/>
      <c r="N142" s="374"/>
      <c r="O142" s="375"/>
      <c r="P142" s="375"/>
      <c r="Q142" s="375"/>
      <c r="R142" s="375"/>
      <c r="S142" s="375"/>
      <c r="T142" s="376"/>
      <c r="AT142" s="377" t="s">
        <v>175</v>
      </c>
      <c r="AU142" s="377">
        <v>0</v>
      </c>
      <c r="AV142" s="377">
        <v>2</v>
      </c>
      <c r="AW142" s="377" t="b">
        <v>1</v>
      </c>
      <c r="AX142" s="377"/>
      <c r="AY142" s="377" t="s">
        <v>163</v>
      </c>
      <c r="AZ142" s="377"/>
      <c r="BA142" s="377"/>
      <c r="BB142" s="377"/>
      <c r="BC142" s="377"/>
      <c r="BD142" s="377"/>
      <c r="BE142" s="377"/>
      <c r="BF142" s="377"/>
      <c r="BG142" s="377"/>
      <c r="BH142" s="377"/>
      <c r="BI142" s="377"/>
      <c r="BJ142" s="202">
        <v>0</v>
      </c>
    </row>
    <row r="143" spans="2:62" ht="11.25" customHeight="1" x14ac:dyDescent="0.25">
      <c r="B143" s="366"/>
      <c r="C143" s="367"/>
      <c r="D143" s="361" t="s">
        <v>175</v>
      </c>
      <c r="E143" s="368"/>
      <c r="F143" s="381" t="s">
        <v>178</v>
      </c>
      <c r="G143" s="379"/>
      <c r="H143" s="382">
        <v>68.02</v>
      </c>
      <c r="I143" s="372"/>
      <c r="J143" s="372"/>
      <c r="K143" s="372"/>
      <c r="L143" s="254" t="s">
        <v>16</v>
      </c>
      <c r="M143" s="373"/>
      <c r="N143" s="374"/>
      <c r="O143" s="375"/>
      <c r="P143" s="375"/>
      <c r="Q143" s="375"/>
      <c r="R143" s="375"/>
      <c r="S143" s="375"/>
      <c r="T143" s="376"/>
      <c r="AT143" s="377" t="s">
        <v>175</v>
      </c>
      <c r="AU143" s="377">
        <v>0</v>
      </c>
      <c r="AV143" s="377">
        <v>4</v>
      </c>
      <c r="AW143" s="377" t="b">
        <v>1</v>
      </c>
      <c r="AX143" s="377" t="b">
        <v>1</v>
      </c>
      <c r="AY143" s="377" t="s">
        <v>163</v>
      </c>
      <c r="AZ143" s="377"/>
      <c r="BA143" s="377"/>
      <c r="BB143" s="377"/>
      <c r="BC143" s="377"/>
      <c r="BD143" s="377"/>
      <c r="BE143" s="377"/>
      <c r="BF143" s="377"/>
      <c r="BG143" s="377"/>
      <c r="BH143" s="377"/>
      <c r="BI143" s="377"/>
      <c r="BJ143" s="202">
        <v>0</v>
      </c>
    </row>
    <row r="144" spans="2:62" ht="24" x14ac:dyDescent="0.25">
      <c r="B144" s="348"/>
      <c r="C144" s="349" t="s">
        <v>199</v>
      </c>
      <c r="D144" s="349" t="s">
        <v>168</v>
      </c>
      <c r="E144" s="350" t="s">
        <v>200</v>
      </c>
      <c r="F144" s="351" t="s">
        <v>201</v>
      </c>
      <c r="G144" s="352" t="s">
        <v>202</v>
      </c>
      <c r="H144" s="353">
        <v>61.218000000000004</v>
      </c>
      <c r="I144" s="354"/>
      <c r="J144" s="355">
        <f>ROUND(H144*I144,2)</f>
        <v>0</v>
      </c>
      <c r="K144" s="355" t="s">
        <v>172</v>
      </c>
      <c r="L144" s="254" t="s">
        <v>16</v>
      </c>
      <c r="M144" s="356"/>
      <c r="N144" s="357" t="s">
        <v>38</v>
      </c>
      <c r="O144" s="358"/>
      <c r="P144" s="358">
        <f>H144*O144</f>
        <v>0</v>
      </c>
      <c r="Q144" s="358">
        <v>0</v>
      </c>
      <c r="R144" s="358">
        <f>H144*Q144</f>
        <v>0</v>
      </c>
      <c r="S144" s="358">
        <v>0</v>
      </c>
      <c r="T144" s="359">
        <f>H144*S144</f>
        <v>0</v>
      </c>
      <c r="AR144" s="202">
        <v>4</v>
      </c>
      <c r="AT144" s="202" t="s">
        <v>168</v>
      </c>
      <c r="AU144" s="202">
        <v>3</v>
      </c>
      <c r="AY144" s="360" t="s">
        <v>163</v>
      </c>
      <c r="AZ144" s="360"/>
      <c r="BA144" s="360"/>
      <c r="BB144" s="360"/>
      <c r="BC144" s="360"/>
      <c r="BD144" s="360"/>
      <c r="BE144" s="360">
        <f>IF(N144="základní",J144,0)</f>
        <v>0</v>
      </c>
      <c r="BF144" s="360">
        <f>IF(N144="snížená",J144,0)</f>
        <v>0</v>
      </c>
      <c r="BG144" s="360">
        <f>IF(N144="zákl. přenesená",J144,0)</f>
        <v>0</v>
      </c>
      <c r="BH144" s="360">
        <f>IF(N144="sníž. přenesená",J144,0)</f>
        <v>0</v>
      </c>
      <c r="BI144" s="360">
        <f>IF(N144="nulová",J144,0)</f>
        <v>0</v>
      </c>
      <c r="BJ144" s="202">
        <v>1</v>
      </c>
    </row>
    <row r="145" spans="2:62" x14ac:dyDescent="0.25">
      <c r="B145" s="255"/>
      <c r="C145" s="7"/>
      <c r="D145" s="361" t="s">
        <v>173</v>
      </c>
      <c r="E145" s="7"/>
      <c r="F145" s="362" t="s">
        <v>203</v>
      </c>
      <c r="G145" s="7"/>
      <c r="H145" s="7"/>
      <c r="I145" s="7"/>
      <c r="J145" s="7"/>
      <c r="K145" s="257"/>
      <c r="L145" s="254" t="s">
        <v>16</v>
      </c>
      <c r="M145" s="363"/>
      <c r="N145" s="7"/>
      <c r="O145" s="7"/>
      <c r="P145" s="7"/>
      <c r="Q145" s="7"/>
      <c r="R145" s="7"/>
      <c r="S145" s="7"/>
      <c r="T145" s="364"/>
      <c r="AT145" s="365" t="s">
        <v>173</v>
      </c>
      <c r="AU145" s="365">
        <v>0</v>
      </c>
      <c r="AV145" s="7"/>
      <c r="AW145" s="7"/>
      <c r="AX145" s="7"/>
      <c r="AY145" s="7" t="s">
        <v>163</v>
      </c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202">
        <v>0</v>
      </c>
    </row>
    <row r="146" spans="2:62" ht="11.25" customHeight="1" x14ac:dyDescent="0.25">
      <c r="B146" s="366"/>
      <c r="C146" s="367"/>
      <c r="D146" s="361" t="s">
        <v>175</v>
      </c>
      <c r="E146" s="368"/>
      <c r="F146" s="369" t="s">
        <v>185</v>
      </c>
      <c r="G146" s="370"/>
      <c r="H146" s="371">
        <v>30.609000000000002</v>
      </c>
      <c r="I146" s="372"/>
      <c r="J146" s="372"/>
      <c r="K146" s="372"/>
      <c r="L146" s="254" t="s">
        <v>16</v>
      </c>
      <c r="M146" s="373"/>
      <c r="N146" s="374"/>
      <c r="O146" s="375"/>
      <c r="P146" s="375"/>
      <c r="Q146" s="375"/>
      <c r="R146" s="375"/>
      <c r="S146" s="375"/>
      <c r="T146" s="376"/>
      <c r="AT146" s="377" t="s">
        <v>175</v>
      </c>
      <c r="AU146" s="377">
        <v>0</v>
      </c>
      <c r="AV146" s="377">
        <v>2</v>
      </c>
      <c r="AW146" s="377" t="b">
        <v>1</v>
      </c>
      <c r="AX146" s="377"/>
      <c r="AY146" s="377" t="s">
        <v>163</v>
      </c>
      <c r="AZ146" s="377"/>
      <c r="BA146" s="377"/>
      <c r="BB146" s="377"/>
      <c r="BC146" s="377"/>
      <c r="BD146" s="377"/>
      <c r="BE146" s="377"/>
      <c r="BF146" s="377"/>
      <c r="BG146" s="377"/>
      <c r="BH146" s="377"/>
      <c r="BI146" s="377"/>
      <c r="BJ146" s="202">
        <v>0</v>
      </c>
    </row>
    <row r="147" spans="2:62" ht="11.25" customHeight="1" x14ac:dyDescent="0.25">
      <c r="B147" s="366"/>
      <c r="C147" s="367"/>
      <c r="D147" s="361" t="s">
        <v>175</v>
      </c>
      <c r="E147" s="368"/>
      <c r="F147" s="381" t="s">
        <v>178</v>
      </c>
      <c r="G147" s="379"/>
      <c r="H147" s="382">
        <v>30.609000000000002</v>
      </c>
      <c r="I147" s="372"/>
      <c r="J147" s="372"/>
      <c r="K147" s="372"/>
      <c r="L147" s="254" t="s">
        <v>16</v>
      </c>
      <c r="M147" s="373"/>
      <c r="N147" s="374"/>
      <c r="O147" s="375"/>
      <c r="P147" s="375"/>
      <c r="Q147" s="375"/>
      <c r="R147" s="375"/>
      <c r="S147" s="375"/>
      <c r="T147" s="376"/>
      <c r="AT147" s="377" t="s">
        <v>175</v>
      </c>
      <c r="AU147" s="377">
        <v>0</v>
      </c>
      <c r="AV147" s="377">
        <v>4</v>
      </c>
      <c r="AW147" s="377" t="b">
        <v>1</v>
      </c>
      <c r="AX147" s="377"/>
      <c r="AY147" s="377" t="s">
        <v>163</v>
      </c>
      <c r="AZ147" s="377"/>
      <c r="BA147" s="377"/>
      <c r="BB147" s="377"/>
      <c r="BC147" s="377"/>
      <c r="BD147" s="377"/>
      <c r="BE147" s="377"/>
      <c r="BF147" s="377"/>
      <c r="BG147" s="377"/>
      <c r="BH147" s="377"/>
      <c r="BI147" s="377"/>
      <c r="BJ147" s="202">
        <v>0</v>
      </c>
    </row>
    <row r="148" spans="2:62" ht="11.25" customHeight="1" x14ac:dyDescent="0.25">
      <c r="B148" s="366"/>
      <c r="C148" s="367"/>
      <c r="D148" s="361" t="s">
        <v>175</v>
      </c>
      <c r="E148" s="368"/>
      <c r="F148" s="369" t="s">
        <v>204</v>
      </c>
      <c r="G148" s="370"/>
      <c r="H148" s="371">
        <v>61.218000000000004</v>
      </c>
      <c r="I148" s="372"/>
      <c r="J148" s="372"/>
      <c r="K148" s="372"/>
      <c r="L148" s="254" t="s">
        <v>16</v>
      </c>
      <c r="M148" s="373"/>
      <c r="N148" s="374"/>
      <c r="O148" s="375"/>
      <c r="P148" s="375"/>
      <c r="Q148" s="375"/>
      <c r="R148" s="375"/>
      <c r="S148" s="375"/>
      <c r="T148" s="376"/>
      <c r="AT148" s="377" t="s">
        <v>175</v>
      </c>
      <c r="AU148" s="377">
        <v>0</v>
      </c>
      <c r="AV148" s="377">
        <v>2</v>
      </c>
      <c r="AW148" s="377" t="b">
        <v>1</v>
      </c>
      <c r="AX148" s="377" t="b">
        <v>1</v>
      </c>
      <c r="AY148" s="377" t="s">
        <v>163</v>
      </c>
      <c r="AZ148" s="377"/>
      <c r="BA148" s="377"/>
      <c r="BB148" s="377"/>
      <c r="BC148" s="377"/>
      <c r="BD148" s="377"/>
      <c r="BE148" s="377"/>
      <c r="BF148" s="377"/>
      <c r="BG148" s="377"/>
      <c r="BH148" s="377"/>
      <c r="BI148" s="377"/>
      <c r="BJ148" s="202">
        <v>0</v>
      </c>
    </row>
    <row r="149" spans="2:62" x14ac:dyDescent="0.25">
      <c r="B149" s="348"/>
      <c r="C149" s="349" t="s">
        <v>205</v>
      </c>
      <c r="D149" s="349" t="s">
        <v>168</v>
      </c>
      <c r="E149" s="350" t="s">
        <v>206</v>
      </c>
      <c r="F149" s="351" t="s">
        <v>207</v>
      </c>
      <c r="G149" s="352" t="s">
        <v>171</v>
      </c>
      <c r="H149" s="353">
        <v>30.609000000000002</v>
      </c>
      <c r="I149" s="354"/>
      <c r="J149" s="355">
        <f>ROUND(H149*I149,2)</f>
        <v>0</v>
      </c>
      <c r="K149" s="355" t="s">
        <v>172</v>
      </c>
      <c r="L149" s="254" t="s">
        <v>16</v>
      </c>
      <c r="M149" s="356"/>
      <c r="N149" s="357" t="s">
        <v>38</v>
      </c>
      <c r="O149" s="358"/>
      <c r="P149" s="358">
        <f>H149*O149</f>
        <v>0</v>
      </c>
      <c r="Q149" s="358">
        <v>0</v>
      </c>
      <c r="R149" s="358">
        <f>H149*Q149</f>
        <v>0</v>
      </c>
      <c r="S149" s="358">
        <v>0</v>
      </c>
      <c r="T149" s="359">
        <f>H149*S149</f>
        <v>0</v>
      </c>
      <c r="AR149" s="202">
        <v>4</v>
      </c>
      <c r="AT149" s="202" t="s">
        <v>168</v>
      </c>
      <c r="AU149" s="202">
        <v>3</v>
      </c>
      <c r="AY149" s="360" t="s">
        <v>163</v>
      </c>
      <c r="AZ149" s="360"/>
      <c r="BA149" s="360"/>
      <c r="BB149" s="360"/>
      <c r="BC149" s="360"/>
      <c r="BD149" s="360"/>
      <c r="BE149" s="360">
        <f>IF(N149="základní",J149,0)</f>
        <v>0</v>
      </c>
      <c r="BF149" s="360">
        <f>IF(N149="snížená",J149,0)</f>
        <v>0</v>
      </c>
      <c r="BG149" s="360">
        <f>IF(N149="zákl. přenesená",J149,0)</f>
        <v>0</v>
      </c>
      <c r="BH149" s="360">
        <f>IF(N149="sníž. přenesená",J149,0)</f>
        <v>0</v>
      </c>
      <c r="BI149" s="360">
        <f>IF(N149="nulová",J149,0)</f>
        <v>0</v>
      </c>
      <c r="BJ149" s="202">
        <v>1</v>
      </c>
    </row>
    <row r="150" spans="2:62" x14ac:dyDescent="0.25">
      <c r="B150" s="255"/>
      <c r="C150" s="7"/>
      <c r="D150" s="361" t="s">
        <v>173</v>
      </c>
      <c r="E150" s="7"/>
      <c r="F150" s="362" t="s">
        <v>208</v>
      </c>
      <c r="G150" s="7"/>
      <c r="H150" s="7"/>
      <c r="I150" s="7"/>
      <c r="J150" s="7"/>
      <c r="K150" s="257"/>
      <c r="L150" s="254" t="s">
        <v>16</v>
      </c>
      <c r="M150" s="363"/>
      <c r="N150" s="7"/>
      <c r="O150" s="7"/>
      <c r="P150" s="7"/>
      <c r="Q150" s="7"/>
      <c r="R150" s="7"/>
      <c r="S150" s="7"/>
      <c r="T150" s="364"/>
      <c r="AT150" s="365" t="s">
        <v>173</v>
      </c>
      <c r="AU150" s="365">
        <v>0</v>
      </c>
      <c r="AV150" s="7"/>
      <c r="AW150" s="7"/>
      <c r="AX150" s="7"/>
      <c r="AY150" s="7" t="s">
        <v>163</v>
      </c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202">
        <v>0</v>
      </c>
    </row>
    <row r="151" spans="2:62" ht="11.25" customHeight="1" x14ac:dyDescent="0.25">
      <c r="B151" s="366"/>
      <c r="C151" s="367"/>
      <c r="D151" s="361" t="s">
        <v>175</v>
      </c>
      <c r="E151" s="368"/>
      <c r="F151" s="369" t="s">
        <v>185</v>
      </c>
      <c r="G151" s="370"/>
      <c r="H151" s="371">
        <v>30.609000000000002</v>
      </c>
      <c r="I151" s="372"/>
      <c r="J151" s="372"/>
      <c r="K151" s="372"/>
      <c r="L151" s="254" t="s">
        <v>16</v>
      </c>
      <c r="M151" s="373"/>
      <c r="N151" s="374"/>
      <c r="O151" s="375"/>
      <c r="P151" s="375"/>
      <c r="Q151" s="375"/>
      <c r="R151" s="375"/>
      <c r="S151" s="375"/>
      <c r="T151" s="376"/>
      <c r="AT151" s="377" t="s">
        <v>175</v>
      </c>
      <c r="AU151" s="377">
        <v>0</v>
      </c>
      <c r="AV151" s="377">
        <v>2</v>
      </c>
      <c r="AW151" s="377" t="b">
        <v>1</v>
      </c>
      <c r="AX151" s="377"/>
      <c r="AY151" s="377" t="s">
        <v>163</v>
      </c>
      <c r="AZ151" s="377"/>
      <c r="BA151" s="377"/>
      <c r="BB151" s="377"/>
      <c r="BC151" s="377"/>
      <c r="BD151" s="377"/>
      <c r="BE151" s="377"/>
      <c r="BF151" s="377"/>
      <c r="BG151" s="377"/>
      <c r="BH151" s="377"/>
      <c r="BI151" s="377"/>
      <c r="BJ151" s="202">
        <v>0</v>
      </c>
    </row>
    <row r="152" spans="2:62" ht="11.25" customHeight="1" x14ac:dyDescent="0.25">
      <c r="B152" s="366"/>
      <c r="C152" s="367"/>
      <c r="D152" s="361" t="s">
        <v>175</v>
      </c>
      <c r="E152" s="368"/>
      <c r="F152" s="381" t="s">
        <v>178</v>
      </c>
      <c r="G152" s="379"/>
      <c r="H152" s="382">
        <v>30.609000000000002</v>
      </c>
      <c r="I152" s="372"/>
      <c r="J152" s="372"/>
      <c r="K152" s="372"/>
      <c r="L152" s="254" t="s">
        <v>16</v>
      </c>
      <c r="M152" s="373"/>
      <c r="N152" s="374"/>
      <c r="O152" s="375"/>
      <c r="P152" s="375"/>
      <c r="Q152" s="375"/>
      <c r="R152" s="375"/>
      <c r="S152" s="375"/>
      <c r="T152" s="376"/>
      <c r="AT152" s="377" t="s">
        <v>175</v>
      </c>
      <c r="AU152" s="377">
        <v>0</v>
      </c>
      <c r="AV152" s="377">
        <v>4</v>
      </c>
      <c r="AW152" s="377" t="b">
        <v>1</v>
      </c>
      <c r="AX152" s="377" t="b">
        <v>1</v>
      </c>
      <c r="AY152" s="377" t="s">
        <v>163</v>
      </c>
      <c r="AZ152" s="377"/>
      <c r="BA152" s="377"/>
      <c r="BB152" s="377"/>
      <c r="BC152" s="377"/>
      <c r="BD152" s="377"/>
      <c r="BE152" s="377"/>
      <c r="BF152" s="377"/>
      <c r="BG152" s="377"/>
      <c r="BH152" s="377"/>
      <c r="BI152" s="377"/>
      <c r="BJ152" s="202">
        <v>0</v>
      </c>
    </row>
    <row r="153" spans="2:62" ht="23.1" customHeight="1" x14ac:dyDescent="0.25">
      <c r="B153" s="286"/>
      <c r="C153" s="287"/>
      <c r="D153" s="329" t="s">
        <v>64</v>
      </c>
      <c r="E153" s="337" t="s">
        <v>181</v>
      </c>
      <c r="F153" s="296" t="s">
        <v>209</v>
      </c>
      <c r="G153" s="338"/>
      <c r="H153" s="339"/>
      <c r="I153" s="340"/>
      <c r="J153" s="340">
        <f>J154 + J158</f>
        <v>0</v>
      </c>
      <c r="K153" s="340"/>
      <c r="L153" s="254" t="s">
        <v>16</v>
      </c>
      <c r="M153" s="341"/>
      <c r="N153" s="284"/>
      <c r="O153" s="285"/>
      <c r="P153" s="285">
        <f>P154 + P158</f>
        <v>0</v>
      </c>
      <c r="Q153" s="285"/>
      <c r="R153" s="285">
        <f>R154 + R158</f>
        <v>4.2014708600000006</v>
      </c>
      <c r="S153" s="285"/>
      <c r="T153" s="336">
        <f>T154 + T158</f>
        <v>0</v>
      </c>
      <c r="AR153" s="202">
        <v>1</v>
      </c>
      <c r="AT153" s="202" t="s">
        <v>64</v>
      </c>
      <c r="AU153" s="202">
        <v>1</v>
      </c>
      <c r="AY153" s="11" t="s">
        <v>163</v>
      </c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202">
        <v>0</v>
      </c>
    </row>
    <row r="154" spans="2:62" ht="24" x14ac:dyDescent="0.25">
      <c r="B154" s="348"/>
      <c r="C154" s="349" t="s">
        <v>210</v>
      </c>
      <c r="D154" s="349" t="s">
        <v>168</v>
      </c>
      <c r="E154" s="350" t="s">
        <v>211</v>
      </c>
      <c r="F154" s="351" t="s">
        <v>212</v>
      </c>
      <c r="G154" s="352" t="s">
        <v>171</v>
      </c>
      <c r="H154" s="353">
        <v>5.13</v>
      </c>
      <c r="I154" s="354"/>
      <c r="J154" s="355">
        <f>ROUND(H154*I154,2)</f>
        <v>0</v>
      </c>
      <c r="K154" s="355" t="s">
        <v>172</v>
      </c>
      <c r="L154" s="254" t="s">
        <v>16</v>
      </c>
      <c r="M154" s="356"/>
      <c r="N154" s="357" t="s">
        <v>38</v>
      </c>
      <c r="O154" s="358"/>
      <c r="P154" s="358">
        <f>H154*O154</f>
        <v>0</v>
      </c>
      <c r="Q154" s="358">
        <v>0</v>
      </c>
      <c r="R154" s="358">
        <f>H154*Q154</f>
        <v>0</v>
      </c>
      <c r="S154" s="358">
        <v>0</v>
      </c>
      <c r="T154" s="359">
        <f>H154*S154</f>
        <v>0</v>
      </c>
      <c r="AR154" s="202">
        <v>4</v>
      </c>
      <c r="AT154" s="202" t="s">
        <v>168</v>
      </c>
      <c r="AU154" s="202">
        <v>2</v>
      </c>
      <c r="AY154" s="360" t="s">
        <v>163</v>
      </c>
      <c r="AZ154" s="360"/>
      <c r="BA154" s="360"/>
      <c r="BB154" s="360"/>
      <c r="BC154" s="360"/>
      <c r="BD154" s="360"/>
      <c r="BE154" s="360">
        <f>IF(N154="základní",J154,0)</f>
        <v>0</v>
      </c>
      <c r="BF154" s="360">
        <f>IF(N154="snížená",J154,0)</f>
        <v>0</v>
      </c>
      <c r="BG154" s="360">
        <f>IF(N154="zákl. přenesená",J154,0)</f>
        <v>0</v>
      </c>
      <c r="BH154" s="360">
        <f>IF(N154="sníž. přenesená",J154,0)</f>
        <v>0</v>
      </c>
      <c r="BI154" s="360">
        <f>IF(N154="nulová",J154,0)</f>
        <v>0</v>
      </c>
      <c r="BJ154" s="202">
        <v>1</v>
      </c>
    </row>
    <row r="155" spans="2:62" x14ac:dyDescent="0.25">
      <c r="B155" s="255"/>
      <c r="C155" s="7"/>
      <c r="D155" s="361" t="s">
        <v>173</v>
      </c>
      <c r="E155" s="7"/>
      <c r="F155" s="362" t="s">
        <v>213</v>
      </c>
      <c r="G155" s="7"/>
      <c r="H155" s="7"/>
      <c r="I155" s="7"/>
      <c r="J155" s="7"/>
      <c r="K155" s="257"/>
      <c r="L155" s="254" t="s">
        <v>16</v>
      </c>
      <c r="M155" s="363"/>
      <c r="N155" s="7"/>
      <c r="O155" s="7"/>
      <c r="P155" s="7"/>
      <c r="Q155" s="7"/>
      <c r="R155" s="7"/>
      <c r="S155" s="7"/>
      <c r="T155" s="364"/>
      <c r="AT155" s="365" t="s">
        <v>173</v>
      </c>
      <c r="AU155" s="365">
        <v>0</v>
      </c>
      <c r="AV155" s="7"/>
      <c r="AW155" s="7"/>
      <c r="AX155" s="7"/>
      <c r="AY155" s="7" t="s">
        <v>163</v>
      </c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202">
        <v>0</v>
      </c>
    </row>
    <row r="156" spans="2:62" ht="11.25" customHeight="1" x14ac:dyDescent="0.25">
      <c r="B156" s="366"/>
      <c r="C156" s="367"/>
      <c r="D156" s="361" t="s">
        <v>175</v>
      </c>
      <c r="E156" s="368"/>
      <c r="F156" s="369" t="s">
        <v>214</v>
      </c>
      <c r="G156" s="370"/>
      <c r="H156" s="371">
        <v>5.13</v>
      </c>
      <c r="I156" s="372"/>
      <c r="J156" s="372"/>
      <c r="K156" s="372"/>
      <c r="L156" s="254" t="s">
        <v>16</v>
      </c>
      <c r="M156" s="373"/>
      <c r="N156" s="374"/>
      <c r="O156" s="375"/>
      <c r="P156" s="375"/>
      <c r="Q156" s="375"/>
      <c r="R156" s="375"/>
      <c r="S156" s="375"/>
      <c r="T156" s="376"/>
      <c r="AT156" s="377" t="s">
        <v>175</v>
      </c>
      <c r="AU156" s="377">
        <v>0</v>
      </c>
      <c r="AV156" s="377">
        <v>2</v>
      </c>
      <c r="AW156" s="377" t="b">
        <v>1</v>
      </c>
      <c r="AX156" s="377"/>
      <c r="AY156" s="377" t="s">
        <v>163</v>
      </c>
      <c r="AZ156" s="377"/>
      <c r="BA156" s="377"/>
      <c r="BB156" s="377"/>
      <c r="BC156" s="377"/>
      <c r="BD156" s="377"/>
      <c r="BE156" s="377"/>
      <c r="BF156" s="377"/>
      <c r="BG156" s="377"/>
      <c r="BH156" s="377"/>
      <c r="BI156" s="377"/>
      <c r="BJ156" s="202">
        <v>0</v>
      </c>
    </row>
    <row r="157" spans="2:62" ht="11.25" customHeight="1" x14ac:dyDescent="0.25">
      <c r="B157" s="366"/>
      <c r="C157" s="367"/>
      <c r="D157" s="361" t="s">
        <v>175</v>
      </c>
      <c r="E157" s="368"/>
      <c r="F157" s="381" t="s">
        <v>178</v>
      </c>
      <c r="G157" s="379"/>
      <c r="H157" s="382">
        <v>5.13</v>
      </c>
      <c r="I157" s="372"/>
      <c r="J157" s="372"/>
      <c r="K157" s="372"/>
      <c r="L157" s="254" t="s">
        <v>16</v>
      </c>
      <c r="M157" s="373"/>
      <c r="N157" s="374"/>
      <c r="O157" s="375"/>
      <c r="P157" s="375"/>
      <c r="Q157" s="375"/>
      <c r="R157" s="375"/>
      <c r="S157" s="375"/>
      <c r="T157" s="376"/>
      <c r="AT157" s="377" t="s">
        <v>175</v>
      </c>
      <c r="AU157" s="377">
        <v>0</v>
      </c>
      <c r="AV157" s="377">
        <v>4</v>
      </c>
      <c r="AW157" s="377" t="b">
        <v>1</v>
      </c>
      <c r="AX157" s="377" t="b">
        <v>1</v>
      </c>
      <c r="AY157" s="377" t="s">
        <v>163</v>
      </c>
      <c r="AZ157" s="377"/>
      <c r="BA157" s="377"/>
      <c r="BB157" s="377"/>
      <c r="BC157" s="377"/>
      <c r="BD157" s="377"/>
      <c r="BE157" s="377"/>
      <c r="BF157" s="377"/>
      <c r="BG157" s="377"/>
      <c r="BH157" s="377"/>
      <c r="BI157" s="377"/>
      <c r="BJ157" s="202">
        <v>0</v>
      </c>
    </row>
    <row r="158" spans="2:62" ht="24" x14ac:dyDescent="0.25">
      <c r="B158" s="348"/>
      <c r="C158" s="349" t="s">
        <v>215</v>
      </c>
      <c r="D158" s="349" t="s">
        <v>168</v>
      </c>
      <c r="E158" s="350" t="s">
        <v>216</v>
      </c>
      <c r="F158" s="351" t="s">
        <v>217</v>
      </c>
      <c r="G158" s="352" t="s">
        <v>218</v>
      </c>
      <c r="H158" s="353">
        <v>20.518000000000001</v>
      </c>
      <c r="I158" s="354"/>
      <c r="J158" s="355">
        <f>ROUND(H158*I158,2)</f>
        <v>0</v>
      </c>
      <c r="K158" s="355" t="s">
        <v>172</v>
      </c>
      <c r="L158" s="254" t="s">
        <v>16</v>
      </c>
      <c r="M158" s="356"/>
      <c r="N158" s="357" t="s">
        <v>38</v>
      </c>
      <c r="O158" s="358"/>
      <c r="P158" s="358">
        <f>H158*O158</f>
        <v>0</v>
      </c>
      <c r="Q158" s="358">
        <v>0.20477000000000001</v>
      </c>
      <c r="R158" s="358">
        <f>H158*Q158</f>
        <v>4.2014708600000006</v>
      </c>
      <c r="S158" s="358">
        <v>0</v>
      </c>
      <c r="T158" s="359">
        <f>H158*S158</f>
        <v>0</v>
      </c>
      <c r="AR158" s="202">
        <v>4</v>
      </c>
      <c r="AT158" s="202" t="s">
        <v>168</v>
      </c>
      <c r="AU158" s="202">
        <v>2</v>
      </c>
      <c r="AY158" s="360" t="s">
        <v>163</v>
      </c>
      <c r="AZ158" s="360"/>
      <c r="BA158" s="360"/>
      <c r="BB158" s="360"/>
      <c r="BC158" s="360"/>
      <c r="BD158" s="360"/>
      <c r="BE158" s="360">
        <f>IF(N158="základní",J158,0)</f>
        <v>0</v>
      </c>
      <c r="BF158" s="360">
        <f>IF(N158="snížená",J158,0)</f>
        <v>0</v>
      </c>
      <c r="BG158" s="360">
        <f>IF(N158="zákl. přenesená",J158,0)</f>
        <v>0</v>
      </c>
      <c r="BH158" s="360">
        <f>IF(N158="sníž. přenesená",J158,0)</f>
        <v>0</v>
      </c>
      <c r="BI158" s="360">
        <f>IF(N158="nulová",J158,0)</f>
        <v>0</v>
      </c>
      <c r="BJ158" s="202">
        <v>1</v>
      </c>
    </row>
    <row r="159" spans="2:62" x14ac:dyDescent="0.25">
      <c r="B159" s="255"/>
      <c r="C159" s="7"/>
      <c r="D159" s="361" t="s">
        <v>173</v>
      </c>
      <c r="E159" s="7"/>
      <c r="F159" s="362" t="s">
        <v>219</v>
      </c>
      <c r="G159" s="7"/>
      <c r="H159" s="7"/>
      <c r="I159" s="7"/>
      <c r="J159" s="7"/>
      <c r="K159" s="257"/>
      <c r="L159" s="254" t="s">
        <v>16</v>
      </c>
      <c r="M159" s="363"/>
      <c r="N159" s="7"/>
      <c r="O159" s="7"/>
      <c r="P159" s="7"/>
      <c r="Q159" s="7"/>
      <c r="R159" s="7"/>
      <c r="S159" s="7"/>
      <c r="T159" s="364"/>
      <c r="AT159" s="365" t="s">
        <v>173</v>
      </c>
      <c r="AU159" s="365">
        <v>0</v>
      </c>
      <c r="AV159" s="7"/>
      <c r="AW159" s="7"/>
      <c r="AX159" s="7"/>
      <c r="AY159" s="7" t="s">
        <v>163</v>
      </c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202">
        <v>0</v>
      </c>
    </row>
    <row r="160" spans="2:62" ht="11.25" customHeight="1" x14ac:dyDescent="0.25">
      <c r="B160" s="366"/>
      <c r="C160" s="367"/>
      <c r="D160" s="361" t="s">
        <v>175</v>
      </c>
      <c r="E160" s="368"/>
      <c r="F160" s="369" t="s">
        <v>220</v>
      </c>
      <c r="G160" s="370"/>
      <c r="H160" s="371">
        <v>20.518000000000001</v>
      </c>
      <c r="I160" s="372"/>
      <c r="J160" s="372"/>
      <c r="K160" s="372"/>
      <c r="L160" s="254" t="s">
        <v>16</v>
      </c>
      <c r="M160" s="373"/>
      <c r="N160" s="374"/>
      <c r="O160" s="375"/>
      <c r="P160" s="375"/>
      <c r="Q160" s="375"/>
      <c r="R160" s="375"/>
      <c r="S160" s="375"/>
      <c r="T160" s="376"/>
      <c r="AT160" s="377" t="s">
        <v>175</v>
      </c>
      <c r="AU160" s="377">
        <v>0</v>
      </c>
      <c r="AV160" s="377">
        <v>2</v>
      </c>
      <c r="AW160" s="377" t="b">
        <v>1</v>
      </c>
      <c r="AX160" s="377"/>
      <c r="AY160" s="377" t="s">
        <v>163</v>
      </c>
      <c r="AZ160" s="377"/>
      <c r="BA160" s="377"/>
      <c r="BB160" s="377"/>
      <c r="BC160" s="377"/>
      <c r="BD160" s="377"/>
      <c r="BE160" s="377"/>
      <c r="BF160" s="377"/>
      <c r="BG160" s="377"/>
      <c r="BH160" s="377"/>
      <c r="BI160" s="377"/>
      <c r="BJ160" s="202">
        <v>0</v>
      </c>
    </row>
    <row r="161" spans="2:62" ht="11.25" customHeight="1" x14ac:dyDescent="0.25">
      <c r="B161" s="366"/>
      <c r="C161" s="367"/>
      <c r="D161" s="361" t="s">
        <v>175</v>
      </c>
      <c r="E161" s="368"/>
      <c r="F161" s="381" t="s">
        <v>178</v>
      </c>
      <c r="G161" s="379"/>
      <c r="H161" s="382">
        <v>20.518000000000001</v>
      </c>
      <c r="I161" s="372"/>
      <c r="J161" s="372"/>
      <c r="K161" s="372"/>
      <c r="L161" s="254" t="s">
        <v>16</v>
      </c>
      <c r="M161" s="373"/>
      <c r="N161" s="374"/>
      <c r="O161" s="375"/>
      <c r="P161" s="375"/>
      <c r="Q161" s="375"/>
      <c r="R161" s="375"/>
      <c r="S161" s="375"/>
      <c r="T161" s="376"/>
      <c r="AT161" s="377" t="s">
        <v>175</v>
      </c>
      <c r="AU161" s="377">
        <v>0</v>
      </c>
      <c r="AV161" s="377">
        <v>4</v>
      </c>
      <c r="AW161" s="377" t="b">
        <v>1</v>
      </c>
      <c r="AX161" s="377" t="b">
        <v>1</v>
      </c>
      <c r="AY161" s="377" t="s">
        <v>163</v>
      </c>
      <c r="AZ161" s="377"/>
      <c r="BA161" s="377"/>
      <c r="BB161" s="377"/>
      <c r="BC161" s="377"/>
      <c r="BD161" s="377"/>
      <c r="BE161" s="377"/>
      <c r="BF161" s="377"/>
      <c r="BG161" s="377"/>
      <c r="BH161" s="377"/>
      <c r="BI161" s="377"/>
      <c r="BJ161" s="202">
        <v>0</v>
      </c>
    </row>
    <row r="162" spans="2:62" ht="23.1" customHeight="1" x14ac:dyDescent="0.25">
      <c r="B162" s="286"/>
      <c r="C162" s="287"/>
      <c r="D162" s="329" t="s">
        <v>64</v>
      </c>
      <c r="E162" s="337" t="s">
        <v>199</v>
      </c>
      <c r="F162" s="296" t="s">
        <v>221</v>
      </c>
      <c r="G162" s="338"/>
      <c r="H162" s="339"/>
      <c r="I162" s="340"/>
      <c r="J162" s="340">
        <f>J163 + J172</f>
        <v>0</v>
      </c>
      <c r="K162" s="340"/>
      <c r="L162" s="254" t="s">
        <v>16</v>
      </c>
      <c r="M162" s="341"/>
      <c r="N162" s="284"/>
      <c r="O162" s="285"/>
      <c r="P162" s="285">
        <f>P163 + P172</f>
        <v>0</v>
      </c>
      <c r="Q162" s="285"/>
      <c r="R162" s="285">
        <f>R163 + R172</f>
        <v>19.3326444</v>
      </c>
      <c r="S162" s="285"/>
      <c r="T162" s="336">
        <f>T163 + T172</f>
        <v>0</v>
      </c>
      <c r="AR162" s="202">
        <v>1</v>
      </c>
      <c r="AT162" s="202" t="s">
        <v>64</v>
      </c>
      <c r="AU162" s="202">
        <v>1</v>
      </c>
      <c r="AY162" s="11" t="s">
        <v>163</v>
      </c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202">
        <v>0</v>
      </c>
    </row>
    <row r="163" spans="2:62" ht="21" customHeight="1" x14ac:dyDescent="0.25">
      <c r="B163" s="297"/>
      <c r="C163" s="298"/>
      <c r="D163" s="298" t="s">
        <v>64</v>
      </c>
      <c r="E163" s="342" t="s">
        <v>222</v>
      </c>
      <c r="F163" s="307" t="s">
        <v>223</v>
      </c>
      <c r="G163" s="343"/>
      <c r="H163" s="344"/>
      <c r="I163" s="345"/>
      <c r="J163" s="345">
        <f>J164 + J168</f>
        <v>0</v>
      </c>
      <c r="K163" s="345"/>
      <c r="L163" s="254" t="s">
        <v>16</v>
      </c>
      <c r="M163" s="346"/>
      <c r="N163" s="307"/>
      <c r="O163" s="308"/>
      <c r="P163" s="308">
        <f>P164 + P168</f>
        <v>0</v>
      </c>
      <c r="Q163" s="308"/>
      <c r="R163" s="308">
        <f>R164 + R168</f>
        <v>0</v>
      </c>
      <c r="S163" s="308"/>
      <c r="T163" s="347">
        <f>T164 + T168</f>
        <v>0</v>
      </c>
      <c r="AR163" s="202">
        <v>1</v>
      </c>
      <c r="AT163" s="202" t="s">
        <v>64</v>
      </c>
      <c r="AU163" s="202">
        <v>2</v>
      </c>
      <c r="AY163" s="12" t="s">
        <v>163</v>
      </c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202">
        <v>0</v>
      </c>
    </row>
    <row r="164" spans="2:62" x14ac:dyDescent="0.25">
      <c r="B164" s="348"/>
      <c r="C164" s="349" t="s">
        <v>224</v>
      </c>
      <c r="D164" s="349" t="s">
        <v>168</v>
      </c>
      <c r="E164" s="350" t="s">
        <v>225</v>
      </c>
      <c r="F164" s="351" t="s">
        <v>226</v>
      </c>
      <c r="G164" s="352" t="s">
        <v>196</v>
      </c>
      <c r="H164" s="353">
        <v>68.02</v>
      </c>
      <c r="I164" s="354"/>
      <c r="J164" s="355">
        <f>ROUND(H164*I164,2)</f>
        <v>0</v>
      </c>
      <c r="K164" s="355" t="s">
        <v>172</v>
      </c>
      <c r="L164" s="254" t="s">
        <v>16</v>
      </c>
      <c r="M164" s="356"/>
      <c r="N164" s="357" t="s">
        <v>38</v>
      </c>
      <c r="O164" s="358"/>
      <c r="P164" s="358">
        <f>H164*O164</f>
        <v>0</v>
      </c>
      <c r="Q164" s="358">
        <v>0</v>
      </c>
      <c r="R164" s="358">
        <f>H164*Q164</f>
        <v>0</v>
      </c>
      <c r="S164" s="358">
        <v>0</v>
      </c>
      <c r="T164" s="359">
        <f>H164*S164</f>
        <v>0</v>
      </c>
      <c r="AR164" s="202">
        <v>4</v>
      </c>
      <c r="AT164" s="202" t="s">
        <v>168</v>
      </c>
      <c r="AU164" s="202">
        <v>3</v>
      </c>
      <c r="AY164" s="360" t="s">
        <v>163</v>
      </c>
      <c r="AZ164" s="360"/>
      <c r="BA164" s="360"/>
      <c r="BB164" s="360"/>
      <c r="BC164" s="360"/>
      <c r="BD164" s="360"/>
      <c r="BE164" s="360">
        <f>IF(N164="základní",J164,0)</f>
        <v>0</v>
      </c>
      <c r="BF164" s="360">
        <f>IF(N164="snížená",J164,0)</f>
        <v>0</v>
      </c>
      <c r="BG164" s="360">
        <f>IF(N164="zákl. přenesená",J164,0)</f>
        <v>0</v>
      </c>
      <c r="BH164" s="360">
        <f>IF(N164="sníž. přenesená",J164,0)</f>
        <v>0</v>
      </c>
      <c r="BI164" s="360">
        <f>IF(N164="nulová",J164,0)</f>
        <v>0</v>
      </c>
      <c r="BJ164" s="202">
        <v>1</v>
      </c>
    </row>
    <row r="165" spans="2:62" x14ac:dyDescent="0.25">
      <c r="B165" s="255"/>
      <c r="C165" s="7"/>
      <c r="D165" s="361" t="s">
        <v>173</v>
      </c>
      <c r="E165" s="7"/>
      <c r="F165" s="362" t="s">
        <v>227</v>
      </c>
      <c r="G165" s="7"/>
      <c r="H165" s="7"/>
      <c r="I165" s="7"/>
      <c r="J165" s="7"/>
      <c r="K165" s="257"/>
      <c r="L165" s="254" t="s">
        <v>16</v>
      </c>
      <c r="M165" s="363"/>
      <c r="N165" s="7"/>
      <c r="O165" s="7"/>
      <c r="P165" s="7"/>
      <c r="Q165" s="7"/>
      <c r="R165" s="7"/>
      <c r="S165" s="7"/>
      <c r="T165" s="364"/>
      <c r="AT165" s="365" t="s">
        <v>173</v>
      </c>
      <c r="AU165" s="365">
        <v>0</v>
      </c>
      <c r="AV165" s="7"/>
      <c r="AW165" s="7"/>
      <c r="AX165" s="7"/>
      <c r="AY165" s="7" t="s">
        <v>163</v>
      </c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202">
        <v>0</v>
      </c>
    </row>
    <row r="166" spans="2:62" ht="11.25" customHeight="1" x14ac:dyDescent="0.25">
      <c r="B166" s="366"/>
      <c r="C166" s="367"/>
      <c r="D166" s="361" t="s">
        <v>175</v>
      </c>
      <c r="E166" s="368"/>
      <c r="F166" s="369" t="s">
        <v>228</v>
      </c>
      <c r="G166" s="370"/>
      <c r="H166" s="371">
        <v>68.02</v>
      </c>
      <c r="I166" s="372"/>
      <c r="J166" s="372"/>
      <c r="K166" s="372"/>
      <c r="L166" s="254" t="s">
        <v>16</v>
      </c>
      <c r="M166" s="373"/>
      <c r="N166" s="374"/>
      <c r="O166" s="375"/>
      <c r="P166" s="375"/>
      <c r="Q166" s="375"/>
      <c r="R166" s="375"/>
      <c r="S166" s="375"/>
      <c r="T166" s="376"/>
      <c r="AT166" s="377" t="s">
        <v>175</v>
      </c>
      <c r="AU166" s="377">
        <v>0</v>
      </c>
      <c r="AV166" s="377">
        <v>2</v>
      </c>
      <c r="AW166" s="377" t="b">
        <v>1</v>
      </c>
      <c r="AX166" s="377"/>
      <c r="AY166" s="377" t="s">
        <v>163</v>
      </c>
      <c r="AZ166" s="377"/>
      <c r="BA166" s="377"/>
      <c r="BB166" s="377"/>
      <c r="BC166" s="377"/>
      <c r="BD166" s="377"/>
      <c r="BE166" s="377"/>
      <c r="BF166" s="377"/>
      <c r="BG166" s="377"/>
      <c r="BH166" s="377"/>
      <c r="BI166" s="377"/>
      <c r="BJ166" s="202">
        <v>0</v>
      </c>
    </row>
    <row r="167" spans="2:62" ht="11.25" customHeight="1" x14ac:dyDescent="0.25">
      <c r="B167" s="366"/>
      <c r="C167" s="367"/>
      <c r="D167" s="361" t="s">
        <v>175</v>
      </c>
      <c r="E167" s="368"/>
      <c r="F167" s="381" t="s">
        <v>178</v>
      </c>
      <c r="G167" s="379"/>
      <c r="H167" s="382">
        <v>68.02</v>
      </c>
      <c r="I167" s="372"/>
      <c r="J167" s="372"/>
      <c r="K167" s="372"/>
      <c r="L167" s="254" t="s">
        <v>16</v>
      </c>
      <c r="M167" s="373"/>
      <c r="N167" s="374"/>
      <c r="O167" s="375"/>
      <c r="P167" s="375"/>
      <c r="Q167" s="375"/>
      <c r="R167" s="375"/>
      <c r="S167" s="375"/>
      <c r="T167" s="376"/>
      <c r="AT167" s="377" t="s">
        <v>175</v>
      </c>
      <c r="AU167" s="377">
        <v>0</v>
      </c>
      <c r="AV167" s="377">
        <v>4</v>
      </c>
      <c r="AW167" s="377" t="b">
        <v>1</v>
      </c>
      <c r="AX167" s="377" t="b">
        <v>1</v>
      </c>
      <c r="AY167" s="377" t="s">
        <v>163</v>
      </c>
      <c r="AZ167" s="377"/>
      <c r="BA167" s="377"/>
      <c r="BB167" s="377"/>
      <c r="BC167" s="377"/>
      <c r="BD167" s="377"/>
      <c r="BE167" s="377"/>
      <c r="BF167" s="377"/>
      <c r="BG167" s="377"/>
      <c r="BH167" s="377"/>
      <c r="BI167" s="377"/>
      <c r="BJ167" s="202">
        <v>0</v>
      </c>
    </row>
    <row r="168" spans="2:62" ht="24" x14ac:dyDescent="0.25">
      <c r="B168" s="348"/>
      <c r="C168" s="349" t="s">
        <v>229</v>
      </c>
      <c r="D168" s="349" t="s">
        <v>168</v>
      </c>
      <c r="E168" s="350" t="s">
        <v>230</v>
      </c>
      <c r="F168" s="351" t="s">
        <v>231</v>
      </c>
      <c r="G168" s="352" t="s">
        <v>196</v>
      </c>
      <c r="H168" s="353">
        <v>68.02</v>
      </c>
      <c r="I168" s="354"/>
      <c r="J168" s="355">
        <f>ROUND(H168*I168,2)</f>
        <v>0</v>
      </c>
      <c r="K168" s="355" t="s">
        <v>172</v>
      </c>
      <c r="L168" s="254" t="s">
        <v>16</v>
      </c>
      <c r="M168" s="356"/>
      <c r="N168" s="357" t="s">
        <v>38</v>
      </c>
      <c r="O168" s="358"/>
      <c r="P168" s="358">
        <f>H168*O168</f>
        <v>0</v>
      </c>
      <c r="Q168" s="358">
        <v>0</v>
      </c>
      <c r="R168" s="358">
        <f>H168*Q168</f>
        <v>0</v>
      </c>
      <c r="S168" s="358">
        <v>0</v>
      </c>
      <c r="T168" s="359">
        <f>H168*S168</f>
        <v>0</v>
      </c>
      <c r="AR168" s="202">
        <v>4</v>
      </c>
      <c r="AT168" s="202" t="s">
        <v>168</v>
      </c>
      <c r="AU168" s="202">
        <v>3</v>
      </c>
      <c r="AY168" s="360" t="s">
        <v>163</v>
      </c>
      <c r="AZ168" s="360"/>
      <c r="BA168" s="360"/>
      <c r="BB168" s="360"/>
      <c r="BC168" s="360"/>
      <c r="BD168" s="360"/>
      <c r="BE168" s="360">
        <f>IF(N168="základní",J168,0)</f>
        <v>0</v>
      </c>
      <c r="BF168" s="360">
        <f>IF(N168="snížená",J168,0)</f>
        <v>0</v>
      </c>
      <c r="BG168" s="360">
        <f>IF(N168="zákl. přenesená",J168,0)</f>
        <v>0</v>
      </c>
      <c r="BH168" s="360">
        <f>IF(N168="sníž. přenesená",J168,0)</f>
        <v>0</v>
      </c>
      <c r="BI168" s="360">
        <f>IF(N168="nulová",J168,0)</f>
        <v>0</v>
      </c>
      <c r="BJ168" s="202">
        <v>1</v>
      </c>
    </row>
    <row r="169" spans="2:62" x14ac:dyDescent="0.25">
      <c r="B169" s="255"/>
      <c r="C169" s="7"/>
      <c r="D169" s="361" t="s">
        <v>173</v>
      </c>
      <c r="E169" s="7"/>
      <c r="F169" s="362" t="s">
        <v>232</v>
      </c>
      <c r="G169" s="7"/>
      <c r="H169" s="7"/>
      <c r="I169" s="7"/>
      <c r="J169" s="7"/>
      <c r="K169" s="257"/>
      <c r="L169" s="254" t="s">
        <v>16</v>
      </c>
      <c r="M169" s="363"/>
      <c r="N169" s="7"/>
      <c r="O169" s="7"/>
      <c r="P169" s="7"/>
      <c r="Q169" s="7"/>
      <c r="R169" s="7"/>
      <c r="S169" s="7"/>
      <c r="T169" s="364"/>
      <c r="AT169" s="365" t="s">
        <v>173</v>
      </c>
      <c r="AU169" s="365">
        <v>0</v>
      </c>
      <c r="AV169" s="7"/>
      <c r="AW169" s="7"/>
      <c r="AX169" s="7"/>
      <c r="AY169" s="7" t="s">
        <v>163</v>
      </c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202">
        <v>0</v>
      </c>
    </row>
    <row r="170" spans="2:62" ht="11.25" customHeight="1" x14ac:dyDescent="0.25">
      <c r="B170" s="366"/>
      <c r="C170" s="367"/>
      <c r="D170" s="361" t="s">
        <v>175</v>
      </c>
      <c r="E170" s="368"/>
      <c r="F170" s="369" t="s">
        <v>198</v>
      </c>
      <c r="G170" s="370"/>
      <c r="H170" s="371">
        <v>68.02</v>
      </c>
      <c r="I170" s="372"/>
      <c r="J170" s="372"/>
      <c r="K170" s="372"/>
      <c r="L170" s="254" t="s">
        <v>16</v>
      </c>
      <c r="M170" s="373"/>
      <c r="N170" s="374"/>
      <c r="O170" s="375"/>
      <c r="P170" s="375"/>
      <c r="Q170" s="375"/>
      <c r="R170" s="375"/>
      <c r="S170" s="375"/>
      <c r="T170" s="376"/>
      <c r="AT170" s="377" t="s">
        <v>175</v>
      </c>
      <c r="AU170" s="377">
        <v>0</v>
      </c>
      <c r="AV170" s="377">
        <v>2</v>
      </c>
      <c r="AW170" s="377" t="b">
        <v>1</v>
      </c>
      <c r="AX170" s="377"/>
      <c r="AY170" s="377" t="s">
        <v>163</v>
      </c>
      <c r="AZ170" s="377"/>
      <c r="BA170" s="377"/>
      <c r="BB170" s="377"/>
      <c r="BC170" s="377"/>
      <c r="BD170" s="377"/>
      <c r="BE170" s="377"/>
      <c r="BF170" s="377"/>
      <c r="BG170" s="377"/>
      <c r="BH170" s="377"/>
      <c r="BI170" s="377"/>
      <c r="BJ170" s="202">
        <v>0</v>
      </c>
    </row>
    <row r="171" spans="2:62" ht="11.25" customHeight="1" x14ac:dyDescent="0.25">
      <c r="B171" s="366"/>
      <c r="C171" s="367"/>
      <c r="D171" s="361" t="s">
        <v>175</v>
      </c>
      <c r="E171" s="368"/>
      <c r="F171" s="381" t="s">
        <v>178</v>
      </c>
      <c r="G171" s="379"/>
      <c r="H171" s="382">
        <v>68.02</v>
      </c>
      <c r="I171" s="372"/>
      <c r="J171" s="372"/>
      <c r="K171" s="372"/>
      <c r="L171" s="254" t="s">
        <v>16</v>
      </c>
      <c r="M171" s="373"/>
      <c r="N171" s="374"/>
      <c r="O171" s="375"/>
      <c r="P171" s="375"/>
      <c r="Q171" s="375"/>
      <c r="R171" s="375"/>
      <c r="S171" s="375"/>
      <c r="T171" s="376"/>
      <c r="AT171" s="377" t="s">
        <v>175</v>
      </c>
      <c r="AU171" s="377">
        <v>0</v>
      </c>
      <c r="AV171" s="377">
        <v>4</v>
      </c>
      <c r="AW171" s="377" t="b">
        <v>1</v>
      </c>
      <c r="AX171" s="377" t="b">
        <v>1</v>
      </c>
      <c r="AY171" s="377" t="s">
        <v>163</v>
      </c>
      <c r="AZ171" s="377"/>
      <c r="BA171" s="377"/>
      <c r="BB171" s="377"/>
      <c r="BC171" s="377"/>
      <c r="BD171" s="377"/>
      <c r="BE171" s="377"/>
      <c r="BF171" s="377"/>
      <c r="BG171" s="377"/>
      <c r="BH171" s="377"/>
      <c r="BI171" s="377"/>
      <c r="BJ171" s="202">
        <v>0</v>
      </c>
    </row>
    <row r="172" spans="2:62" ht="21" customHeight="1" x14ac:dyDescent="0.25">
      <c r="B172" s="297"/>
      <c r="C172" s="298"/>
      <c r="D172" s="298" t="s">
        <v>64</v>
      </c>
      <c r="E172" s="342" t="s">
        <v>233</v>
      </c>
      <c r="F172" s="307" t="s">
        <v>234</v>
      </c>
      <c r="G172" s="343"/>
      <c r="H172" s="344"/>
      <c r="I172" s="345"/>
      <c r="J172" s="345">
        <f>J173 + J178</f>
        <v>0</v>
      </c>
      <c r="K172" s="345"/>
      <c r="L172" s="254" t="s">
        <v>16</v>
      </c>
      <c r="M172" s="346"/>
      <c r="N172" s="307"/>
      <c r="O172" s="308"/>
      <c r="P172" s="308">
        <f>P173 + P178</f>
        <v>0</v>
      </c>
      <c r="Q172" s="308"/>
      <c r="R172" s="308">
        <f>R173 + R178</f>
        <v>19.3326444</v>
      </c>
      <c r="S172" s="308"/>
      <c r="T172" s="347">
        <f>T173 + T178</f>
        <v>0</v>
      </c>
      <c r="AR172" s="202">
        <v>1</v>
      </c>
      <c r="AT172" s="202" t="s">
        <v>64</v>
      </c>
      <c r="AU172" s="202">
        <v>2</v>
      </c>
      <c r="AY172" s="12" t="s">
        <v>163</v>
      </c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202">
        <v>0</v>
      </c>
    </row>
    <row r="173" spans="2:62" ht="24" x14ac:dyDescent="0.25">
      <c r="B173" s="348"/>
      <c r="C173" s="349" t="s">
        <v>235</v>
      </c>
      <c r="D173" s="349" t="s">
        <v>168</v>
      </c>
      <c r="E173" s="350" t="s">
        <v>236</v>
      </c>
      <c r="F173" s="351" t="s">
        <v>237</v>
      </c>
      <c r="G173" s="352" t="s">
        <v>196</v>
      </c>
      <c r="H173" s="353">
        <v>68.02</v>
      </c>
      <c r="I173" s="354"/>
      <c r="J173" s="355">
        <f>ROUND(H173*I173,2)</f>
        <v>0</v>
      </c>
      <c r="K173" s="355" t="s">
        <v>172</v>
      </c>
      <c r="L173" s="254" t="s">
        <v>16</v>
      </c>
      <c r="M173" s="356"/>
      <c r="N173" s="357" t="s">
        <v>38</v>
      </c>
      <c r="O173" s="358"/>
      <c r="P173" s="358">
        <f>H173*O173</f>
        <v>0</v>
      </c>
      <c r="Q173" s="358">
        <v>9.0620000000000006E-2</v>
      </c>
      <c r="R173" s="358">
        <f>H173*Q173</f>
        <v>6.1639724000000005</v>
      </c>
      <c r="S173" s="358">
        <v>0</v>
      </c>
      <c r="T173" s="359">
        <f>H173*S173</f>
        <v>0</v>
      </c>
      <c r="AR173" s="202">
        <v>4</v>
      </c>
      <c r="AT173" s="202" t="s">
        <v>168</v>
      </c>
      <c r="AU173" s="202">
        <v>3</v>
      </c>
      <c r="AY173" s="360" t="s">
        <v>163</v>
      </c>
      <c r="AZ173" s="360"/>
      <c r="BA173" s="360"/>
      <c r="BB173" s="360"/>
      <c r="BC173" s="360"/>
      <c r="BD173" s="360"/>
      <c r="BE173" s="360">
        <f>IF(N173="základní",J173,0)</f>
        <v>0</v>
      </c>
      <c r="BF173" s="360">
        <f>IF(N173="snížená",J173,0)</f>
        <v>0</v>
      </c>
      <c r="BG173" s="360">
        <f>IF(N173="zákl. přenesená",J173,0)</f>
        <v>0</v>
      </c>
      <c r="BH173" s="360">
        <f>IF(N173="sníž. přenesená",J173,0)</f>
        <v>0</v>
      </c>
      <c r="BI173" s="360">
        <f>IF(N173="nulová",J173,0)</f>
        <v>0</v>
      </c>
      <c r="BJ173" s="202">
        <v>1</v>
      </c>
    </row>
    <row r="174" spans="2:62" x14ac:dyDescent="0.25">
      <c r="B174" s="255"/>
      <c r="C174" s="7"/>
      <c r="D174" s="361" t="s">
        <v>173</v>
      </c>
      <c r="E174" s="7"/>
      <c r="F174" s="362" t="s">
        <v>238</v>
      </c>
      <c r="G174" s="7"/>
      <c r="H174" s="7"/>
      <c r="I174" s="7"/>
      <c r="J174" s="7"/>
      <c r="K174" s="257"/>
      <c r="L174" s="254" t="s">
        <v>16</v>
      </c>
      <c r="M174" s="363"/>
      <c r="N174" s="7"/>
      <c r="O174" s="7"/>
      <c r="P174" s="7"/>
      <c r="Q174" s="7"/>
      <c r="R174" s="7"/>
      <c r="S174" s="7"/>
      <c r="T174" s="364"/>
      <c r="AT174" s="365" t="s">
        <v>173</v>
      </c>
      <c r="AU174" s="365">
        <v>0</v>
      </c>
      <c r="AV174" s="7"/>
      <c r="AW174" s="7"/>
      <c r="AX174" s="7"/>
      <c r="AY174" s="7" t="s">
        <v>163</v>
      </c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202">
        <v>0</v>
      </c>
    </row>
    <row r="175" spans="2:62" ht="19.5" x14ac:dyDescent="0.25">
      <c r="B175" s="348"/>
      <c r="C175" s="383"/>
      <c r="D175" s="384" t="s">
        <v>239</v>
      </c>
      <c r="E175" s="385"/>
      <c r="F175" s="386" t="s">
        <v>240</v>
      </c>
      <c r="G175" s="387"/>
      <c r="H175" s="388"/>
      <c r="I175" s="389"/>
      <c r="J175" s="389"/>
      <c r="K175" s="390"/>
      <c r="L175" s="254" t="s">
        <v>16</v>
      </c>
      <c r="M175" s="356"/>
      <c r="N175" s="357"/>
      <c r="O175" s="358"/>
      <c r="P175" s="358"/>
      <c r="Q175" s="358"/>
      <c r="R175" s="358"/>
      <c r="S175" s="358"/>
      <c r="T175" s="359"/>
      <c r="AT175" s="391" t="s">
        <v>239</v>
      </c>
      <c r="AU175" s="391">
        <v>0</v>
      </c>
      <c r="AV175" s="391"/>
      <c r="AW175" s="391"/>
      <c r="AX175" s="391"/>
      <c r="AY175" s="391" t="s">
        <v>163</v>
      </c>
      <c r="AZ175" s="391"/>
      <c r="BA175" s="391"/>
      <c r="BB175" s="391"/>
      <c r="BC175" s="391"/>
      <c r="BD175" s="391"/>
      <c r="BE175" s="391"/>
      <c r="BF175" s="391"/>
      <c r="BG175" s="391"/>
      <c r="BH175" s="391"/>
      <c r="BI175" s="391"/>
      <c r="BJ175" s="202">
        <v>0</v>
      </c>
    </row>
    <row r="176" spans="2:62" ht="11.25" customHeight="1" x14ac:dyDescent="0.25">
      <c r="B176" s="366"/>
      <c r="C176" s="367"/>
      <c r="D176" s="361" t="s">
        <v>175</v>
      </c>
      <c r="E176" s="368"/>
      <c r="F176" s="369" t="s">
        <v>228</v>
      </c>
      <c r="G176" s="370"/>
      <c r="H176" s="371">
        <v>68.02</v>
      </c>
      <c r="I176" s="372"/>
      <c r="J176" s="372"/>
      <c r="K176" s="372"/>
      <c r="L176" s="254" t="s">
        <v>16</v>
      </c>
      <c r="M176" s="373"/>
      <c r="N176" s="374"/>
      <c r="O176" s="375"/>
      <c r="P176" s="375"/>
      <c r="Q176" s="375"/>
      <c r="R176" s="375"/>
      <c r="S176" s="375"/>
      <c r="T176" s="376"/>
      <c r="AT176" s="377" t="s">
        <v>175</v>
      </c>
      <c r="AU176" s="377">
        <v>0</v>
      </c>
      <c r="AV176" s="377">
        <v>2</v>
      </c>
      <c r="AW176" s="377" t="b">
        <v>1</v>
      </c>
      <c r="AX176" s="377"/>
      <c r="AY176" s="377" t="s">
        <v>163</v>
      </c>
      <c r="AZ176" s="377"/>
      <c r="BA176" s="377"/>
      <c r="BB176" s="377"/>
      <c r="BC176" s="377"/>
      <c r="BD176" s="377"/>
      <c r="BE176" s="377"/>
      <c r="BF176" s="377"/>
      <c r="BG176" s="377"/>
      <c r="BH176" s="377"/>
      <c r="BI176" s="377"/>
      <c r="BJ176" s="202">
        <v>0</v>
      </c>
    </row>
    <row r="177" spans="2:62" ht="11.25" customHeight="1" x14ac:dyDescent="0.25">
      <c r="B177" s="366"/>
      <c r="C177" s="367"/>
      <c r="D177" s="361" t="s">
        <v>175</v>
      </c>
      <c r="E177" s="368"/>
      <c r="F177" s="381" t="s">
        <v>178</v>
      </c>
      <c r="G177" s="379"/>
      <c r="H177" s="382">
        <v>68.02</v>
      </c>
      <c r="I177" s="372"/>
      <c r="J177" s="372"/>
      <c r="K177" s="372"/>
      <c r="L177" s="254" t="s">
        <v>16</v>
      </c>
      <c r="M177" s="373"/>
      <c r="N177" s="374"/>
      <c r="O177" s="375"/>
      <c r="P177" s="375"/>
      <c r="Q177" s="375"/>
      <c r="R177" s="375"/>
      <c r="S177" s="375"/>
      <c r="T177" s="376"/>
      <c r="AT177" s="377" t="s">
        <v>175</v>
      </c>
      <c r="AU177" s="377">
        <v>0</v>
      </c>
      <c r="AV177" s="377">
        <v>4</v>
      </c>
      <c r="AW177" s="377" t="b">
        <v>1</v>
      </c>
      <c r="AX177" s="377" t="b">
        <v>1</v>
      </c>
      <c r="AY177" s="377" t="s">
        <v>163</v>
      </c>
      <c r="AZ177" s="377"/>
      <c r="BA177" s="377"/>
      <c r="BB177" s="377"/>
      <c r="BC177" s="377"/>
      <c r="BD177" s="377"/>
      <c r="BE177" s="377"/>
      <c r="BF177" s="377"/>
      <c r="BG177" s="377"/>
      <c r="BH177" s="377"/>
      <c r="BI177" s="377"/>
      <c r="BJ177" s="202">
        <v>0</v>
      </c>
    </row>
    <row r="178" spans="2:62" x14ac:dyDescent="0.25">
      <c r="B178" s="392"/>
      <c r="C178" s="393" t="s">
        <v>166</v>
      </c>
      <c r="D178" s="393" t="s">
        <v>241</v>
      </c>
      <c r="E178" s="394" t="s">
        <v>242</v>
      </c>
      <c r="F178" s="394" t="s">
        <v>243</v>
      </c>
      <c r="G178" s="395" t="s">
        <v>196</v>
      </c>
      <c r="H178" s="353">
        <v>74.822000000000003</v>
      </c>
      <c r="I178" s="396"/>
      <c r="J178" s="397">
        <f>ROUND(H178*I178,2)</f>
        <v>0</v>
      </c>
      <c r="K178" s="397" t="s">
        <v>172</v>
      </c>
      <c r="L178" s="254" t="s">
        <v>16</v>
      </c>
      <c r="M178" s="398"/>
      <c r="N178" s="399" t="s">
        <v>38</v>
      </c>
      <c r="O178" s="400"/>
      <c r="P178" s="400">
        <f>H178*O178</f>
        <v>0</v>
      </c>
      <c r="Q178" s="400">
        <v>0.17599999999999999</v>
      </c>
      <c r="R178" s="400">
        <f>H178*Q178</f>
        <v>13.168671999999999</v>
      </c>
      <c r="S178" s="400">
        <v>0</v>
      </c>
      <c r="T178" s="401">
        <f>H178*S178</f>
        <v>0</v>
      </c>
      <c r="AR178" s="202">
        <v>8</v>
      </c>
      <c r="AT178" s="202" t="s">
        <v>241</v>
      </c>
      <c r="AU178" s="202">
        <v>3</v>
      </c>
      <c r="AY178" s="402" t="s">
        <v>163</v>
      </c>
      <c r="AZ178" s="402"/>
      <c r="BA178" s="402"/>
      <c r="BB178" s="402"/>
      <c r="BC178" s="402"/>
      <c r="BD178" s="402"/>
      <c r="BE178" s="402">
        <f>IF(N178="základní",J178,0)</f>
        <v>0</v>
      </c>
      <c r="BF178" s="402">
        <f>IF(N178="snížená",J178,0)</f>
        <v>0</v>
      </c>
      <c r="BG178" s="402">
        <f>IF(N178="zákl. přenesená",J178,0)</f>
        <v>0</v>
      </c>
      <c r="BH178" s="402">
        <f>IF(N178="sníž. přenesená",J178,0)</f>
        <v>0</v>
      </c>
      <c r="BI178" s="402">
        <f>IF(N178="nulová",J178,0)</f>
        <v>0</v>
      </c>
      <c r="BJ178" s="202">
        <v>1</v>
      </c>
    </row>
    <row r="179" spans="2:62" ht="11.25" customHeight="1" x14ac:dyDescent="0.25">
      <c r="B179" s="366"/>
      <c r="C179" s="367"/>
      <c r="D179" s="361" t="s">
        <v>175</v>
      </c>
      <c r="E179" s="368"/>
      <c r="F179" s="369" t="s">
        <v>198</v>
      </c>
      <c r="G179" s="370"/>
      <c r="H179" s="371">
        <v>68.02</v>
      </c>
      <c r="I179" s="372"/>
      <c r="J179" s="372"/>
      <c r="K179" s="372"/>
      <c r="L179" s="254" t="s">
        <v>16</v>
      </c>
      <c r="M179" s="373"/>
      <c r="N179" s="374"/>
      <c r="O179" s="375"/>
      <c r="P179" s="375"/>
      <c r="Q179" s="375"/>
      <c r="R179" s="375"/>
      <c r="S179" s="375"/>
      <c r="T179" s="376"/>
      <c r="AT179" s="377" t="s">
        <v>175</v>
      </c>
      <c r="AU179" s="377">
        <v>0</v>
      </c>
      <c r="AV179" s="377">
        <v>2</v>
      </c>
      <c r="AW179" s="377" t="b">
        <v>1</v>
      </c>
      <c r="AX179" s="377"/>
      <c r="AY179" s="377" t="s">
        <v>163</v>
      </c>
      <c r="AZ179" s="377"/>
      <c r="BA179" s="377"/>
      <c r="BB179" s="377"/>
      <c r="BC179" s="377"/>
      <c r="BD179" s="377"/>
      <c r="BE179" s="377"/>
      <c r="BF179" s="377"/>
      <c r="BG179" s="377"/>
      <c r="BH179" s="377"/>
      <c r="BI179" s="377"/>
      <c r="BJ179" s="202">
        <v>0</v>
      </c>
    </row>
    <row r="180" spans="2:62" ht="11.25" customHeight="1" x14ac:dyDescent="0.25">
      <c r="B180" s="366"/>
      <c r="C180" s="367"/>
      <c r="D180" s="361" t="s">
        <v>175</v>
      </c>
      <c r="E180" s="368"/>
      <c r="F180" s="381" t="s">
        <v>178</v>
      </c>
      <c r="G180" s="379"/>
      <c r="H180" s="382">
        <v>68.02</v>
      </c>
      <c r="I180" s="372"/>
      <c r="J180" s="372"/>
      <c r="K180" s="372"/>
      <c r="L180" s="254" t="s">
        <v>16</v>
      </c>
      <c r="M180" s="373"/>
      <c r="N180" s="374"/>
      <c r="O180" s="375"/>
      <c r="P180" s="375"/>
      <c r="Q180" s="375"/>
      <c r="R180" s="375"/>
      <c r="S180" s="375"/>
      <c r="T180" s="376"/>
      <c r="AT180" s="377" t="s">
        <v>175</v>
      </c>
      <c r="AU180" s="377">
        <v>0</v>
      </c>
      <c r="AV180" s="377">
        <v>4</v>
      </c>
      <c r="AW180" s="377" t="b">
        <v>1</v>
      </c>
      <c r="AX180" s="377"/>
      <c r="AY180" s="377" t="s">
        <v>163</v>
      </c>
      <c r="AZ180" s="377"/>
      <c r="BA180" s="377"/>
      <c r="BB180" s="377"/>
      <c r="BC180" s="377"/>
      <c r="BD180" s="377"/>
      <c r="BE180" s="377"/>
      <c r="BF180" s="377"/>
      <c r="BG180" s="377"/>
      <c r="BH180" s="377"/>
      <c r="BI180" s="377"/>
      <c r="BJ180" s="202">
        <v>0</v>
      </c>
    </row>
    <row r="181" spans="2:62" ht="11.25" customHeight="1" x14ac:dyDescent="0.25">
      <c r="B181" s="366"/>
      <c r="C181" s="367"/>
      <c r="D181" s="361" t="s">
        <v>175</v>
      </c>
      <c r="E181" s="368"/>
      <c r="F181" s="369" t="s">
        <v>244</v>
      </c>
      <c r="G181" s="370"/>
      <c r="H181" s="371">
        <v>74.822000000000003</v>
      </c>
      <c r="I181" s="372"/>
      <c r="J181" s="372"/>
      <c r="K181" s="372"/>
      <c r="L181" s="254" t="s">
        <v>16</v>
      </c>
      <c r="M181" s="373"/>
      <c r="N181" s="374"/>
      <c r="O181" s="375"/>
      <c r="P181" s="375"/>
      <c r="Q181" s="375"/>
      <c r="R181" s="375"/>
      <c r="S181" s="375"/>
      <c r="T181" s="376"/>
      <c r="AT181" s="377" t="s">
        <v>175</v>
      </c>
      <c r="AU181" s="377">
        <v>0</v>
      </c>
      <c r="AV181" s="377">
        <v>2</v>
      </c>
      <c r="AW181" s="377" t="b">
        <v>1</v>
      </c>
      <c r="AX181" s="377" t="b">
        <v>1</v>
      </c>
      <c r="AY181" s="377" t="s">
        <v>163</v>
      </c>
      <c r="AZ181" s="377"/>
      <c r="BA181" s="377"/>
      <c r="BB181" s="377"/>
      <c r="BC181" s="377"/>
      <c r="BD181" s="377"/>
      <c r="BE181" s="377"/>
      <c r="BF181" s="377"/>
      <c r="BG181" s="377"/>
      <c r="BH181" s="377"/>
      <c r="BI181" s="377"/>
      <c r="BJ181" s="202">
        <v>0</v>
      </c>
    </row>
    <row r="182" spans="2:62" ht="23.1" customHeight="1" x14ac:dyDescent="0.25">
      <c r="B182" s="286"/>
      <c r="C182" s="287"/>
      <c r="D182" s="329" t="s">
        <v>64</v>
      </c>
      <c r="E182" s="337" t="s">
        <v>224</v>
      </c>
      <c r="F182" s="296" t="s">
        <v>245</v>
      </c>
      <c r="G182" s="338"/>
      <c r="H182" s="339"/>
      <c r="I182" s="340"/>
      <c r="J182" s="340">
        <f>J183 + J187</f>
        <v>0</v>
      </c>
      <c r="K182" s="340"/>
      <c r="L182" s="254" t="s">
        <v>16</v>
      </c>
      <c r="M182" s="341"/>
      <c r="N182" s="284"/>
      <c r="O182" s="285"/>
      <c r="P182" s="285">
        <f>P183 + P187</f>
        <v>0</v>
      </c>
      <c r="Q182" s="285"/>
      <c r="R182" s="285">
        <f>R183 + R187</f>
        <v>11.2308634</v>
      </c>
      <c r="S182" s="285"/>
      <c r="T182" s="336">
        <f>T183 + T187</f>
        <v>0</v>
      </c>
      <c r="AR182" s="202">
        <v>1</v>
      </c>
      <c r="AT182" s="202" t="s">
        <v>64</v>
      </c>
      <c r="AU182" s="202">
        <v>1</v>
      </c>
      <c r="AY182" s="11" t="s">
        <v>163</v>
      </c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202">
        <v>0</v>
      </c>
    </row>
    <row r="183" spans="2:62" ht="24" x14ac:dyDescent="0.25">
      <c r="B183" s="348"/>
      <c r="C183" s="349" t="s">
        <v>246</v>
      </c>
      <c r="D183" s="349" t="s">
        <v>168</v>
      </c>
      <c r="E183" s="350" t="s">
        <v>247</v>
      </c>
      <c r="F183" s="351" t="s">
        <v>248</v>
      </c>
      <c r="G183" s="352" t="s">
        <v>218</v>
      </c>
      <c r="H183" s="353">
        <v>20.518000000000001</v>
      </c>
      <c r="I183" s="354"/>
      <c r="J183" s="355">
        <f>ROUND(H183*I183,2)</f>
        <v>0</v>
      </c>
      <c r="K183" s="355" t="s">
        <v>249</v>
      </c>
      <c r="L183" s="254" t="s">
        <v>16</v>
      </c>
      <c r="M183" s="356"/>
      <c r="N183" s="357" t="s">
        <v>38</v>
      </c>
      <c r="O183" s="358"/>
      <c r="P183" s="358">
        <f>H183*O183</f>
        <v>0</v>
      </c>
      <c r="Q183" s="358">
        <v>0.25564999999999999</v>
      </c>
      <c r="R183" s="358">
        <f>H183*Q183</f>
        <v>5.2454267000000003</v>
      </c>
      <c r="S183" s="358">
        <v>0</v>
      </c>
      <c r="T183" s="359">
        <f>H183*S183</f>
        <v>0</v>
      </c>
      <c r="AR183" s="202">
        <v>4</v>
      </c>
      <c r="AT183" s="202" t="s">
        <v>168</v>
      </c>
      <c r="AU183" s="202">
        <v>2</v>
      </c>
      <c r="AY183" s="360" t="s">
        <v>163</v>
      </c>
      <c r="AZ183" s="360"/>
      <c r="BA183" s="360"/>
      <c r="BB183" s="360"/>
      <c r="BC183" s="360"/>
      <c r="BD183" s="360"/>
      <c r="BE183" s="360">
        <f>IF(N183="základní",J183,0)</f>
        <v>0</v>
      </c>
      <c r="BF183" s="360">
        <f>IF(N183="snížená",J183,0)</f>
        <v>0</v>
      </c>
      <c r="BG183" s="360">
        <f>IF(N183="zákl. přenesená",J183,0)</f>
        <v>0</v>
      </c>
      <c r="BH183" s="360">
        <f>IF(N183="sníž. přenesená",J183,0)</f>
        <v>0</v>
      </c>
      <c r="BI183" s="360">
        <f>IF(N183="nulová",J183,0)</f>
        <v>0</v>
      </c>
      <c r="BJ183" s="202">
        <v>1</v>
      </c>
    </row>
    <row r="184" spans="2:62" x14ac:dyDescent="0.25">
      <c r="B184" s="255"/>
      <c r="C184" s="7"/>
      <c r="D184" s="361" t="s">
        <v>173</v>
      </c>
      <c r="E184" s="7"/>
      <c r="F184" s="362" t="s">
        <v>250</v>
      </c>
      <c r="G184" s="7"/>
      <c r="H184" s="7"/>
      <c r="I184" s="7"/>
      <c r="J184" s="7"/>
      <c r="K184" s="257"/>
      <c r="L184" s="254" t="s">
        <v>16</v>
      </c>
      <c r="M184" s="363"/>
      <c r="N184" s="7"/>
      <c r="O184" s="7"/>
      <c r="P184" s="7"/>
      <c r="Q184" s="7"/>
      <c r="R184" s="7"/>
      <c r="S184" s="7"/>
      <c r="T184" s="364"/>
      <c r="AT184" s="365" t="s">
        <v>173</v>
      </c>
      <c r="AU184" s="365">
        <v>0</v>
      </c>
      <c r="AV184" s="7"/>
      <c r="AW184" s="7"/>
      <c r="AX184" s="7"/>
      <c r="AY184" s="7" t="s">
        <v>163</v>
      </c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202">
        <v>0</v>
      </c>
    </row>
    <row r="185" spans="2:62" ht="11.25" customHeight="1" x14ac:dyDescent="0.25">
      <c r="B185" s="366"/>
      <c r="C185" s="367"/>
      <c r="D185" s="361" t="s">
        <v>175</v>
      </c>
      <c r="E185" s="368"/>
      <c r="F185" s="369" t="s">
        <v>251</v>
      </c>
      <c r="G185" s="370"/>
      <c r="H185" s="371">
        <v>20.518000000000001</v>
      </c>
      <c r="I185" s="372"/>
      <c r="J185" s="372"/>
      <c r="K185" s="372"/>
      <c r="L185" s="254" t="s">
        <v>16</v>
      </c>
      <c r="M185" s="373"/>
      <c r="N185" s="374"/>
      <c r="O185" s="375"/>
      <c r="P185" s="375"/>
      <c r="Q185" s="375"/>
      <c r="R185" s="375"/>
      <c r="S185" s="375"/>
      <c r="T185" s="376"/>
      <c r="AT185" s="377" t="s">
        <v>175</v>
      </c>
      <c r="AU185" s="377">
        <v>0</v>
      </c>
      <c r="AV185" s="377">
        <v>2</v>
      </c>
      <c r="AW185" s="377" t="b">
        <v>1</v>
      </c>
      <c r="AX185" s="377"/>
      <c r="AY185" s="377" t="s">
        <v>163</v>
      </c>
      <c r="AZ185" s="377"/>
      <c r="BA185" s="377"/>
      <c r="BB185" s="377"/>
      <c r="BC185" s="377"/>
      <c r="BD185" s="377"/>
      <c r="BE185" s="377"/>
      <c r="BF185" s="377"/>
      <c r="BG185" s="377"/>
      <c r="BH185" s="377"/>
      <c r="BI185" s="377"/>
      <c r="BJ185" s="202">
        <v>0</v>
      </c>
    </row>
    <row r="186" spans="2:62" ht="11.25" customHeight="1" x14ac:dyDescent="0.25">
      <c r="B186" s="366"/>
      <c r="C186" s="367"/>
      <c r="D186" s="361" t="s">
        <v>175</v>
      </c>
      <c r="E186" s="368"/>
      <c r="F186" s="381" t="s">
        <v>178</v>
      </c>
      <c r="G186" s="379"/>
      <c r="H186" s="382">
        <v>20.518000000000001</v>
      </c>
      <c r="I186" s="372"/>
      <c r="J186" s="372"/>
      <c r="K186" s="372"/>
      <c r="L186" s="254" t="s">
        <v>16</v>
      </c>
      <c r="M186" s="373"/>
      <c r="N186" s="374"/>
      <c r="O186" s="375"/>
      <c r="P186" s="375"/>
      <c r="Q186" s="375"/>
      <c r="R186" s="375"/>
      <c r="S186" s="375"/>
      <c r="T186" s="376"/>
      <c r="AT186" s="377" t="s">
        <v>175</v>
      </c>
      <c r="AU186" s="377">
        <v>0</v>
      </c>
      <c r="AV186" s="377">
        <v>4</v>
      </c>
      <c r="AW186" s="377" t="b">
        <v>1</v>
      </c>
      <c r="AX186" s="377" t="b">
        <v>1</v>
      </c>
      <c r="AY186" s="377" t="s">
        <v>163</v>
      </c>
      <c r="AZ186" s="377"/>
      <c r="BA186" s="377"/>
      <c r="BB186" s="377"/>
      <c r="BC186" s="377"/>
      <c r="BD186" s="377"/>
      <c r="BE186" s="377"/>
      <c r="BF186" s="377"/>
      <c r="BG186" s="377"/>
      <c r="BH186" s="377"/>
      <c r="BI186" s="377"/>
      <c r="BJ186" s="202">
        <v>0</v>
      </c>
    </row>
    <row r="187" spans="2:62" ht="21" customHeight="1" x14ac:dyDescent="0.25">
      <c r="B187" s="297"/>
      <c r="C187" s="298"/>
      <c r="D187" s="298" t="s">
        <v>64</v>
      </c>
      <c r="E187" s="342" t="s">
        <v>252</v>
      </c>
      <c r="F187" s="307" t="s">
        <v>253</v>
      </c>
      <c r="G187" s="343"/>
      <c r="H187" s="344"/>
      <c r="I187" s="345"/>
      <c r="J187" s="345">
        <f>J188 + J192</f>
        <v>0</v>
      </c>
      <c r="K187" s="345"/>
      <c r="L187" s="254" t="s">
        <v>16</v>
      </c>
      <c r="M187" s="346"/>
      <c r="N187" s="307"/>
      <c r="O187" s="308"/>
      <c r="P187" s="308">
        <f>P188 + P192</f>
        <v>0</v>
      </c>
      <c r="Q187" s="308"/>
      <c r="R187" s="308">
        <f>R188 + R192</f>
        <v>5.9854367000000011</v>
      </c>
      <c r="S187" s="308"/>
      <c r="T187" s="347">
        <f>T188 + T192</f>
        <v>0</v>
      </c>
      <c r="AR187" s="202">
        <v>1</v>
      </c>
      <c r="AT187" s="202" t="s">
        <v>64</v>
      </c>
      <c r="AU187" s="202">
        <v>2</v>
      </c>
      <c r="AY187" s="12" t="s">
        <v>163</v>
      </c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202">
        <v>0</v>
      </c>
    </row>
    <row r="188" spans="2:62" ht="24" x14ac:dyDescent="0.25">
      <c r="B188" s="348"/>
      <c r="C188" s="349" t="s">
        <v>254</v>
      </c>
      <c r="D188" s="349" t="s">
        <v>168</v>
      </c>
      <c r="E188" s="350" t="s">
        <v>255</v>
      </c>
      <c r="F188" s="351" t="s">
        <v>256</v>
      </c>
      <c r="G188" s="352" t="s">
        <v>218</v>
      </c>
      <c r="H188" s="353">
        <v>27.303999999999998</v>
      </c>
      <c r="I188" s="354"/>
      <c r="J188" s="355">
        <f>ROUND(H188*I188,2)</f>
        <v>0</v>
      </c>
      <c r="K188" s="355" t="s">
        <v>172</v>
      </c>
      <c r="L188" s="254" t="s">
        <v>16</v>
      </c>
      <c r="M188" s="356"/>
      <c r="N188" s="357" t="s">
        <v>38</v>
      </c>
      <c r="O188" s="358"/>
      <c r="P188" s="358">
        <f>H188*O188</f>
        <v>0</v>
      </c>
      <c r="Q188" s="358">
        <v>0.16850000000000001</v>
      </c>
      <c r="R188" s="358">
        <f>H188*Q188</f>
        <v>4.6007240000000005</v>
      </c>
      <c r="S188" s="358">
        <v>0</v>
      </c>
      <c r="T188" s="359">
        <f>H188*S188</f>
        <v>0</v>
      </c>
      <c r="AR188" s="202">
        <v>4</v>
      </c>
      <c r="AT188" s="202" t="s">
        <v>168</v>
      </c>
      <c r="AU188" s="202">
        <v>3</v>
      </c>
      <c r="AY188" s="360" t="s">
        <v>163</v>
      </c>
      <c r="AZ188" s="360"/>
      <c r="BA188" s="360"/>
      <c r="BB188" s="360"/>
      <c r="BC188" s="360"/>
      <c r="BD188" s="360"/>
      <c r="BE188" s="360">
        <f>IF(N188="základní",J188,0)</f>
        <v>0</v>
      </c>
      <c r="BF188" s="360">
        <f>IF(N188="snížená",J188,0)</f>
        <v>0</v>
      </c>
      <c r="BG188" s="360">
        <f>IF(N188="zákl. přenesená",J188,0)</f>
        <v>0</v>
      </c>
      <c r="BH188" s="360">
        <f>IF(N188="sníž. přenesená",J188,0)</f>
        <v>0</v>
      </c>
      <c r="BI188" s="360">
        <f>IF(N188="nulová",J188,0)</f>
        <v>0</v>
      </c>
      <c r="BJ188" s="202">
        <v>1</v>
      </c>
    </row>
    <row r="189" spans="2:62" x14ac:dyDescent="0.25">
      <c r="B189" s="255"/>
      <c r="C189" s="7"/>
      <c r="D189" s="361" t="s">
        <v>173</v>
      </c>
      <c r="E189" s="7"/>
      <c r="F189" s="362" t="s">
        <v>257</v>
      </c>
      <c r="G189" s="7"/>
      <c r="H189" s="7"/>
      <c r="I189" s="7"/>
      <c r="J189" s="7"/>
      <c r="K189" s="257"/>
      <c r="L189" s="254" t="s">
        <v>16</v>
      </c>
      <c r="M189" s="363"/>
      <c r="N189" s="7"/>
      <c r="O189" s="7"/>
      <c r="P189" s="7"/>
      <c r="Q189" s="7"/>
      <c r="R189" s="7"/>
      <c r="S189" s="7"/>
      <c r="T189" s="364"/>
      <c r="AT189" s="365" t="s">
        <v>173</v>
      </c>
      <c r="AU189" s="365">
        <v>0</v>
      </c>
      <c r="AV189" s="7"/>
      <c r="AW189" s="7"/>
      <c r="AX189" s="7"/>
      <c r="AY189" s="7" t="s">
        <v>163</v>
      </c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202">
        <v>0</v>
      </c>
    </row>
    <row r="190" spans="2:62" ht="11.25" customHeight="1" x14ac:dyDescent="0.25">
      <c r="B190" s="366"/>
      <c r="C190" s="367"/>
      <c r="D190" s="361" t="s">
        <v>175</v>
      </c>
      <c r="E190" s="368"/>
      <c r="F190" s="369" t="s">
        <v>258</v>
      </c>
      <c r="G190" s="370"/>
      <c r="H190" s="371">
        <v>27.303999999999998</v>
      </c>
      <c r="I190" s="372"/>
      <c r="J190" s="372"/>
      <c r="K190" s="372"/>
      <c r="L190" s="254" t="s">
        <v>16</v>
      </c>
      <c r="M190" s="373"/>
      <c r="N190" s="374"/>
      <c r="O190" s="375"/>
      <c r="P190" s="375"/>
      <c r="Q190" s="375"/>
      <c r="R190" s="375"/>
      <c r="S190" s="375"/>
      <c r="T190" s="376"/>
      <c r="AT190" s="377" t="s">
        <v>175</v>
      </c>
      <c r="AU190" s="377">
        <v>0</v>
      </c>
      <c r="AV190" s="377">
        <v>2</v>
      </c>
      <c r="AW190" s="377" t="b">
        <v>1</v>
      </c>
      <c r="AX190" s="377"/>
      <c r="AY190" s="377" t="s">
        <v>163</v>
      </c>
      <c r="AZ190" s="377"/>
      <c r="BA190" s="377"/>
      <c r="BB190" s="377"/>
      <c r="BC190" s="377"/>
      <c r="BD190" s="377"/>
      <c r="BE190" s="377"/>
      <c r="BF190" s="377"/>
      <c r="BG190" s="377"/>
      <c r="BH190" s="377"/>
      <c r="BI190" s="377"/>
      <c r="BJ190" s="202">
        <v>0</v>
      </c>
    </row>
    <row r="191" spans="2:62" ht="11.25" customHeight="1" x14ac:dyDescent="0.25">
      <c r="B191" s="366"/>
      <c r="C191" s="367"/>
      <c r="D191" s="361" t="s">
        <v>175</v>
      </c>
      <c r="E191" s="368"/>
      <c r="F191" s="381" t="s">
        <v>178</v>
      </c>
      <c r="G191" s="379"/>
      <c r="H191" s="382">
        <v>27.303999999999998</v>
      </c>
      <c r="I191" s="372"/>
      <c r="J191" s="372"/>
      <c r="K191" s="372"/>
      <c r="L191" s="254" t="s">
        <v>16</v>
      </c>
      <c r="M191" s="373"/>
      <c r="N191" s="374"/>
      <c r="O191" s="375"/>
      <c r="P191" s="375"/>
      <c r="Q191" s="375"/>
      <c r="R191" s="375"/>
      <c r="S191" s="375"/>
      <c r="T191" s="376"/>
      <c r="AT191" s="377" t="s">
        <v>175</v>
      </c>
      <c r="AU191" s="377">
        <v>0</v>
      </c>
      <c r="AV191" s="377">
        <v>4</v>
      </c>
      <c r="AW191" s="377" t="b">
        <v>1</v>
      </c>
      <c r="AX191" s="377" t="b">
        <v>1</v>
      </c>
      <c r="AY191" s="377" t="s">
        <v>163</v>
      </c>
      <c r="AZ191" s="377"/>
      <c r="BA191" s="377"/>
      <c r="BB191" s="377"/>
      <c r="BC191" s="377"/>
      <c r="BD191" s="377"/>
      <c r="BE191" s="377"/>
      <c r="BF191" s="377"/>
      <c r="BG191" s="377"/>
      <c r="BH191" s="377"/>
      <c r="BI191" s="377"/>
      <c r="BJ191" s="202">
        <v>0</v>
      </c>
    </row>
    <row r="192" spans="2:62" x14ac:dyDescent="0.25">
      <c r="B192" s="392"/>
      <c r="C192" s="393" t="s">
        <v>259</v>
      </c>
      <c r="D192" s="393" t="s">
        <v>241</v>
      </c>
      <c r="E192" s="394" t="s">
        <v>260</v>
      </c>
      <c r="F192" s="394" t="s">
        <v>261</v>
      </c>
      <c r="G192" s="395" t="s">
        <v>218</v>
      </c>
      <c r="H192" s="353">
        <v>28.669</v>
      </c>
      <c r="I192" s="396"/>
      <c r="J192" s="397">
        <f>ROUND(H192*I192,2)</f>
        <v>0</v>
      </c>
      <c r="K192" s="397" t="s">
        <v>172</v>
      </c>
      <c r="L192" s="254" t="s">
        <v>16</v>
      </c>
      <c r="M192" s="398"/>
      <c r="N192" s="399" t="s">
        <v>38</v>
      </c>
      <c r="O192" s="400"/>
      <c r="P192" s="400">
        <f>H192*O192</f>
        <v>0</v>
      </c>
      <c r="Q192" s="400">
        <v>4.8300000000000003E-2</v>
      </c>
      <c r="R192" s="400">
        <f>H192*Q192</f>
        <v>1.3847127000000001</v>
      </c>
      <c r="S192" s="400">
        <v>0</v>
      </c>
      <c r="T192" s="401">
        <f>H192*S192</f>
        <v>0</v>
      </c>
      <c r="AR192" s="202">
        <v>8</v>
      </c>
      <c r="AT192" s="202" t="s">
        <v>241</v>
      </c>
      <c r="AU192" s="202">
        <v>3</v>
      </c>
      <c r="AY192" s="402" t="s">
        <v>163</v>
      </c>
      <c r="AZ192" s="402"/>
      <c r="BA192" s="402"/>
      <c r="BB192" s="402"/>
      <c r="BC192" s="402"/>
      <c r="BD192" s="402"/>
      <c r="BE192" s="402">
        <f>IF(N192="základní",J192,0)</f>
        <v>0</v>
      </c>
      <c r="BF192" s="402">
        <f>IF(N192="snížená",J192,0)</f>
        <v>0</v>
      </c>
      <c r="BG192" s="402">
        <f>IF(N192="zákl. přenesená",J192,0)</f>
        <v>0</v>
      </c>
      <c r="BH192" s="402">
        <f>IF(N192="sníž. přenesená",J192,0)</f>
        <v>0</v>
      </c>
      <c r="BI192" s="402">
        <f>IF(N192="nulová",J192,0)</f>
        <v>0</v>
      </c>
      <c r="BJ192" s="202">
        <v>1</v>
      </c>
    </row>
    <row r="193" spans="2:62" ht="11.25" customHeight="1" x14ac:dyDescent="0.25">
      <c r="B193" s="366"/>
      <c r="C193" s="367"/>
      <c r="D193" s="361" t="s">
        <v>175</v>
      </c>
      <c r="E193" s="368"/>
      <c r="F193" s="369" t="s">
        <v>262</v>
      </c>
      <c r="G193" s="370"/>
      <c r="H193" s="371">
        <v>27.303999999999998</v>
      </c>
      <c r="I193" s="372"/>
      <c r="J193" s="372"/>
      <c r="K193" s="372"/>
      <c r="L193" s="254" t="s">
        <v>16</v>
      </c>
      <c r="M193" s="373"/>
      <c r="N193" s="374"/>
      <c r="O193" s="375"/>
      <c r="P193" s="375"/>
      <c r="Q193" s="375"/>
      <c r="R193" s="375"/>
      <c r="S193" s="375"/>
      <c r="T193" s="376"/>
      <c r="AT193" s="377" t="s">
        <v>175</v>
      </c>
      <c r="AU193" s="377">
        <v>0</v>
      </c>
      <c r="AV193" s="377">
        <v>2</v>
      </c>
      <c r="AW193" s="377" t="b">
        <v>1</v>
      </c>
      <c r="AX193" s="377"/>
      <c r="AY193" s="377" t="s">
        <v>163</v>
      </c>
      <c r="AZ193" s="377"/>
      <c r="BA193" s="377"/>
      <c r="BB193" s="377"/>
      <c r="BC193" s="377"/>
      <c r="BD193" s="377"/>
      <c r="BE193" s="377"/>
      <c r="BF193" s="377"/>
      <c r="BG193" s="377"/>
      <c r="BH193" s="377"/>
      <c r="BI193" s="377"/>
      <c r="BJ193" s="202">
        <v>0</v>
      </c>
    </row>
    <row r="194" spans="2:62" ht="11.25" customHeight="1" x14ac:dyDescent="0.25">
      <c r="B194" s="366"/>
      <c r="C194" s="367"/>
      <c r="D194" s="361" t="s">
        <v>175</v>
      </c>
      <c r="E194" s="368"/>
      <c r="F194" s="381" t="s">
        <v>178</v>
      </c>
      <c r="G194" s="379"/>
      <c r="H194" s="382">
        <v>27.303999999999998</v>
      </c>
      <c r="I194" s="372"/>
      <c r="J194" s="372"/>
      <c r="K194" s="372"/>
      <c r="L194" s="254" t="s">
        <v>16</v>
      </c>
      <c r="M194" s="373"/>
      <c r="N194" s="374"/>
      <c r="O194" s="375"/>
      <c r="P194" s="375"/>
      <c r="Q194" s="375"/>
      <c r="R194" s="375"/>
      <c r="S194" s="375"/>
      <c r="T194" s="376"/>
      <c r="AT194" s="377" t="s">
        <v>175</v>
      </c>
      <c r="AU194" s="377">
        <v>0</v>
      </c>
      <c r="AV194" s="377">
        <v>4</v>
      </c>
      <c r="AW194" s="377" t="b">
        <v>1</v>
      </c>
      <c r="AX194" s="377"/>
      <c r="AY194" s="377" t="s">
        <v>163</v>
      </c>
      <c r="AZ194" s="377"/>
      <c r="BA194" s="377"/>
      <c r="BB194" s="377"/>
      <c r="BC194" s="377"/>
      <c r="BD194" s="377"/>
      <c r="BE194" s="377"/>
      <c r="BF194" s="377"/>
      <c r="BG194" s="377"/>
      <c r="BH194" s="377"/>
      <c r="BI194" s="377"/>
      <c r="BJ194" s="202">
        <v>0</v>
      </c>
    </row>
    <row r="195" spans="2:62" ht="11.25" customHeight="1" x14ac:dyDescent="0.25">
      <c r="B195" s="366"/>
      <c r="C195" s="367"/>
      <c r="D195" s="361" t="s">
        <v>175</v>
      </c>
      <c r="E195" s="368"/>
      <c r="F195" s="369" t="s">
        <v>263</v>
      </c>
      <c r="G195" s="370"/>
      <c r="H195" s="371">
        <v>28.669</v>
      </c>
      <c r="I195" s="372"/>
      <c r="J195" s="372"/>
      <c r="K195" s="372"/>
      <c r="L195" s="254" t="s">
        <v>16</v>
      </c>
      <c r="M195" s="373"/>
      <c r="N195" s="374"/>
      <c r="O195" s="375"/>
      <c r="P195" s="375"/>
      <c r="Q195" s="375"/>
      <c r="R195" s="375"/>
      <c r="S195" s="375"/>
      <c r="T195" s="376"/>
      <c r="AT195" s="377" t="s">
        <v>175</v>
      </c>
      <c r="AU195" s="377">
        <v>0</v>
      </c>
      <c r="AV195" s="377">
        <v>2</v>
      </c>
      <c r="AW195" s="377" t="b">
        <v>1</v>
      </c>
      <c r="AX195" s="377" t="b">
        <v>1</v>
      </c>
      <c r="AY195" s="377" t="s">
        <v>163</v>
      </c>
      <c r="AZ195" s="377"/>
      <c r="BA195" s="377"/>
      <c r="BB195" s="377"/>
      <c r="BC195" s="377"/>
      <c r="BD195" s="377"/>
      <c r="BE195" s="377"/>
      <c r="BF195" s="377"/>
      <c r="BG195" s="377"/>
      <c r="BH195" s="377"/>
      <c r="BI195" s="377"/>
      <c r="BJ195" s="202">
        <v>0</v>
      </c>
    </row>
    <row r="196" spans="2:62" ht="23.1" customHeight="1" x14ac:dyDescent="0.25">
      <c r="B196" s="286"/>
      <c r="C196" s="287"/>
      <c r="D196" s="329" t="s">
        <v>64</v>
      </c>
      <c r="E196" s="337" t="s">
        <v>264</v>
      </c>
      <c r="F196" s="296" t="s">
        <v>265</v>
      </c>
      <c r="G196" s="338"/>
      <c r="H196" s="339"/>
      <c r="I196" s="340"/>
      <c r="J196" s="340">
        <f>J197 + J199</f>
        <v>0</v>
      </c>
      <c r="K196" s="340"/>
      <c r="L196" s="254" t="s">
        <v>16</v>
      </c>
      <c r="M196" s="341"/>
      <c r="N196" s="284"/>
      <c r="O196" s="285"/>
      <c r="P196" s="285">
        <f>P197 + P199</f>
        <v>0</v>
      </c>
      <c r="Q196" s="285"/>
      <c r="R196" s="285">
        <f>R197 + R199</f>
        <v>0</v>
      </c>
      <c r="S196" s="285"/>
      <c r="T196" s="336">
        <f>T197 + T199</f>
        <v>0</v>
      </c>
      <c r="AR196" s="202">
        <v>1</v>
      </c>
      <c r="AT196" s="202" t="s">
        <v>64</v>
      </c>
      <c r="AU196" s="202">
        <v>1</v>
      </c>
      <c r="AY196" s="11" t="s">
        <v>163</v>
      </c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202">
        <v>0</v>
      </c>
    </row>
    <row r="197" spans="2:62" x14ac:dyDescent="0.25">
      <c r="B197" s="348"/>
      <c r="C197" s="349" t="s">
        <v>179</v>
      </c>
      <c r="D197" s="349" t="s">
        <v>168</v>
      </c>
      <c r="E197" s="350" t="s">
        <v>266</v>
      </c>
      <c r="F197" s="351" t="s">
        <v>267</v>
      </c>
      <c r="G197" s="352" t="s">
        <v>202</v>
      </c>
      <c r="H197" s="403">
        <v>34.765000000000001</v>
      </c>
      <c r="I197" s="354"/>
      <c r="J197" s="355">
        <f>ROUND(H197*I197,2)</f>
        <v>0</v>
      </c>
      <c r="K197" s="355" t="s">
        <v>172</v>
      </c>
      <c r="L197" s="254" t="s">
        <v>16</v>
      </c>
      <c r="M197" s="356"/>
      <c r="N197" s="357" t="s">
        <v>38</v>
      </c>
      <c r="O197" s="358"/>
      <c r="P197" s="358">
        <f>H197*O197</f>
        <v>0</v>
      </c>
      <c r="Q197" s="358">
        <v>0</v>
      </c>
      <c r="R197" s="358">
        <f>H197*Q197</f>
        <v>0</v>
      </c>
      <c r="S197" s="358">
        <v>0</v>
      </c>
      <c r="T197" s="359">
        <f>H197*S197</f>
        <v>0</v>
      </c>
      <c r="AR197" s="202">
        <v>4</v>
      </c>
      <c r="AT197" s="202" t="s">
        <v>168</v>
      </c>
      <c r="AU197" s="202">
        <v>2</v>
      </c>
      <c r="AY197" s="360" t="s">
        <v>163</v>
      </c>
      <c r="AZ197" s="360"/>
      <c r="BA197" s="360"/>
      <c r="BB197" s="360"/>
      <c r="BC197" s="360"/>
      <c r="BD197" s="360"/>
      <c r="BE197" s="360">
        <f>IF(N197="základní",J197,0)</f>
        <v>0</v>
      </c>
      <c r="BF197" s="360">
        <f>IF(N197="snížená",J197,0)</f>
        <v>0</v>
      </c>
      <c r="BG197" s="360">
        <f>IF(N197="zákl. přenesená",J197,0)</f>
        <v>0</v>
      </c>
      <c r="BH197" s="360">
        <f>IF(N197="sníž. přenesená",J197,0)</f>
        <v>0</v>
      </c>
      <c r="BI197" s="360">
        <f>IF(N197="nulová",J197,0)</f>
        <v>0</v>
      </c>
      <c r="BJ197" s="202">
        <v>1</v>
      </c>
    </row>
    <row r="198" spans="2:62" x14ac:dyDescent="0.25">
      <c r="B198" s="255"/>
      <c r="C198" s="7"/>
      <c r="D198" s="361" t="s">
        <v>173</v>
      </c>
      <c r="E198" s="7"/>
      <c r="F198" s="362" t="s">
        <v>268</v>
      </c>
      <c r="G198" s="7"/>
      <c r="H198" s="7"/>
      <c r="I198" s="7"/>
      <c r="J198" s="7"/>
      <c r="K198" s="257"/>
      <c r="L198" s="254" t="s">
        <v>16</v>
      </c>
      <c r="M198" s="363"/>
      <c r="N198" s="7"/>
      <c r="O198" s="7"/>
      <c r="P198" s="7"/>
      <c r="Q198" s="7"/>
      <c r="R198" s="7"/>
      <c r="S198" s="7"/>
      <c r="T198" s="364"/>
      <c r="AT198" s="365" t="s">
        <v>173</v>
      </c>
      <c r="AU198" s="365">
        <v>0</v>
      </c>
      <c r="AV198" s="7"/>
      <c r="AW198" s="7"/>
      <c r="AX198" s="7"/>
      <c r="AY198" s="7" t="s">
        <v>163</v>
      </c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202">
        <v>0</v>
      </c>
    </row>
    <row r="199" spans="2:62" ht="24" x14ac:dyDescent="0.25">
      <c r="B199" s="348"/>
      <c r="C199" s="349" t="s">
        <v>191</v>
      </c>
      <c r="D199" s="349" t="s">
        <v>168</v>
      </c>
      <c r="E199" s="350" t="s">
        <v>269</v>
      </c>
      <c r="F199" s="351" t="s">
        <v>270</v>
      </c>
      <c r="G199" s="352" t="s">
        <v>202</v>
      </c>
      <c r="H199" s="403">
        <v>34.765000000000001</v>
      </c>
      <c r="I199" s="354"/>
      <c r="J199" s="355">
        <f>ROUND(H199*I199,2)</f>
        <v>0</v>
      </c>
      <c r="K199" s="355" t="s">
        <v>172</v>
      </c>
      <c r="L199" s="254" t="s">
        <v>16</v>
      </c>
      <c r="M199" s="356"/>
      <c r="N199" s="357" t="s">
        <v>38</v>
      </c>
      <c r="O199" s="358"/>
      <c r="P199" s="358">
        <f>H199*O199</f>
        <v>0</v>
      </c>
      <c r="Q199" s="358">
        <v>0</v>
      </c>
      <c r="R199" s="358">
        <f>H199*Q199</f>
        <v>0</v>
      </c>
      <c r="S199" s="358">
        <v>0</v>
      </c>
      <c r="T199" s="359">
        <f>H199*S199</f>
        <v>0</v>
      </c>
      <c r="AR199" s="202">
        <v>4</v>
      </c>
      <c r="AT199" s="202" t="s">
        <v>168</v>
      </c>
      <c r="AU199" s="202">
        <v>2</v>
      </c>
      <c r="AY199" s="360" t="s">
        <v>163</v>
      </c>
      <c r="AZ199" s="360"/>
      <c r="BA199" s="360"/>
      <c r="BB199" s="360"/>
      <c r="BC199" s="360"/>
      <c r="BD199" s="360"/>
      <c r="BE199" s="360">
        <f>IF(N199="základní",J199,0)</f>
        <v>0</v>
      </c>
      <c r="BF199" s="360">
        <f>IF(N199="snížená",J199,0)</f>
        <v>0</v>
      </c>
      <c r="BG199" s="360">
        <f>IF(N199="zákl. přenesená",J199,0)</f>
        <v>0</v>
      </c>
      <c r="BH199" s="360">
        <f>IF(N199="sníž. přenesená",J199,0)</f>
        <v>0</v>
      </c>
      <c r="BI199" s="360">
        <f>IF(N199="nulová",J199,0)</f>
        <v>0</v>
      </c>
      <c r="BJ199" s="202">
        <v>1</v>
      </c>
    </row>
    <row r="200" spans="2:62" x14ac:dyDescent="0.25">
      <c r="B200" s="255"/>
      <c r="C200" s="7"/>
      <c r="D200" s="361" t="s">
        <v>173</v>
      </c>
      <c r="E200" s="7"/>
      <c r="F200" s="362" t="s">
        <v>271</v>
      </c>
      <c r="G200" s="7"/>
      <c r="H200" s="7"/>
      <c r="I200" s="7"/>
      <c r="J200" s="7"/>
      <c r="K200" s="257"/>
      <c r="L200" s="254" t="s">
        <v>16</v>
      </c>
      <c r="M200" s="363"/>
      <c r="N200" s="7"/>
      <c r="O200" s="7"/>
      <c r="P200" s="7"/>
      <c r="Q200" s="7"/>
      <c r="R200" s="7"/>
      <c r="S200" s="7"/>
      <c r="T200" s="364"/>
      <c r="AT200" s="365" t="s">
        <v>173</v>
      </c>
      <c r="AU200" s="365">
        <v>0</v>
      </c>
      <c r="AV200" s="7"/>
      <c r="AW200" s="7"/>
      <c r="AX200" s="7"/>
      <c r="AY200" s="7" t="s">
        <v>163</v>
      </c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202">
        <v>0</v>
      </c>
    </row>
    <row r="201" spans="2:62" ht="14.45" customHeight="1" x14ac:dyDescent="0.25">
      <c r="B201" s="366"/>
      <c r="C201" s="367"/>
      <c r="D201" s="367"/>
      <c r="E201" s="368"/>
      <c r="F201" s="404"/>
      <c r="G201" s="379"/>
      <c r="H201" s="380"/>
      <c r="I201" s="372"/>
      <c r="J201" s="372"/>
      <c r="K201" s="372"/>
      <c r="L201" s="254"/>
      <c r="M201" s="373"/>
      <c r="N201" s="374"/>
      <c r="O201" s="375"/>
      <c r="P201" s="375"/>
      <c r="Q201" s="375"/>
      <c r="R201" s="375"/>
      <c r="S201" s="375"/>
      <c r="T201" s="405"/>
    </row>
    <row r="202" spans="2:62" ht="42" customHeight="1" x14ac:dyDescent="0.25">
      <c r="B202" s="366"/>
      <c r="C202" s="3245" t="s">
        <v>272</v>
      </c>
      <c r="D202" s="3245"/>
      <c r="E202" s="3245"/>
      <c r="F202" s="3245"/>
      <c r="G202" s="3245"/>
      <c r="H202" s="3245"/>
      <c r="I202" s="3245"/>
      <c r="J202" s="3245"/>
      <c r="K202" s="3246"/>
      <c r="L202" s="254"/>
      <c r="M202" s="406"/>
      <c r="N202" s="374"/>
      <c r="O202" s="375"/>
      <c r="P202" s="375"/>
      <c r="Q202" s="375"/>
      <c r="R202" s="375"/>
      <c r="S202" s="375"/>
      <c r="T202" s="407"/>
    </row>
    <row r="203" spans="2:62" x14ac:dyDescent="0.25">
      <c r="B203" s="309"/>
      <c r="C203" s="310"/>
      <c r="D203" s="310"/>
      <c r="E203" s="310"/>
      <c r="F203" s="310"/>
      <c r="G203" s="310"/>
      <c r="H203" s="310"/>
      <c r="I203" s="310"/>
      <c r="J203" s="310"/>
      <c r="K203" s="313"/>
      <c r="L203" s="254"/>
    </row>
  </sheetData>
  <autoFilter ref="C119:K120"/>
  <mergeCells count="13">
    <mergeCell ref="E78:H78"/>
    <mergeCell ref="E24:H24"/>
    <mergeCell ref="E27:H27"/>
    <mergeCell ref="E80:H80"/>
    <mergeCell ref="C202:K202"/>
    <mergeCell ref="E112:H112"/>
    <mergeCell ref="E110:H110"/>
    <mergeCell ref="L2:V2"/>
    <mergeCell ref="E7:H7"/>
    <mergeCell ref="E21:H21"/>
    <mergeCell ref="E15:H15"/>
    <mergeCell ref="E9:H9"/>
    <mergeCell ref="E18:H18"/>
  </mergeCells>
  <hyperlinks>
    <hyperlink ref="F200" r:id="rId1"/>
    <hyperlink ref="F198" r:id="rId2"/>
    <hyperlink ref="H192" r:id="rId3" display="28,66900000"/>
    <hyperlink ref="F189" r:id="rId4"/>
    <hyperlink ref="H188" r:id="rId5" display="27,30400000"/>
    <hyperlink ref="F184" r:id="rId6"/>
    <hyperlink ref="H183" r:id="rId7" display="20,51800000"/>
    <hyperlink ref="H178" r:id="rId8" display="74,82200000"/>
    <hyperlink ref="F174" r:id="rId9"/>
    <hyperlink ref="H173" r:id="rId10" display="68,02000000"/>
    <hyperlink ref="F169" r:id="rId11"/>
    <hyperlink ref="H168" r:id="rId12" display="68,02000000"/>
    <hyperlink ref="F165" r:id="rId13"/>
    <hyperlink ref="H164" r:id="rId14" display="68,02000000"/>
    <hyperlink ref="F159" r:id="rId15"/>
    <hyperlink ref="H158" r:id="rId16" display="20,51800000"/>
    <hyperlink ref="F155" r:id="rId17"/>
    <hyperlink ref="H154" r:id="rId18" display="5,13000000"/>
    <hyperlink ref="F150" r:id="rId19"/>
    <hyperlink ref="H149" r:id="rId20" display="30,60900000"/>
    <hyperlink ref="F145" r:id="rId21"/>
    <hyperlink ref="H144" r:id="rId22" display="61,21800000"/>
    <hyperlink ref="F141" r:id="rId23"/>
    <hyperlink ref="H140" r:id="rId24" display="68,02000000"/>
    <hyperlink ref="F135" r:id="rId25"/>
    <hyperlink ref="H134" r:id="rId26" display="275,48100000"/>
    <hyperlink ref="F131" r:id="rId27"/>
    <hyperlink ref="H130" r:id="rId28" display="30,60900000"/>
    <hyperlink ref="F125" r:id="rId29"/>
    <hyperlink ref="H124" r:id="rId30" display="30,609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69"/>
  <sheetViews>
    <sheetView showGridLines="0" workbookViewId="0">
      <selection activeCell="A27" sqref="A27:XFD27"/>
    </sheetView>
  </sheetViews>
  <sheetFormatPr defaultColWidth="9.140625" defaultRowHeight="15" x14ac:dyDescent="0.25"/>
  <cols>
    <col min="1" max="1" width="7.140625" style="408" customWidth="1"/>
    <col min="2" max="2" width="1" style="408" customWidth="1"/>
    <col min="3" max="3" width="3.5703125" style="408" customWidth="1"/>
    <col min="4" max="4" width="4.140625" style="408" customWidth="1"/>
    <col min="5" max="5" width="17.7109375" style="408" customWidth="1"/>
    <col min="6" max="6" width="55.7109375" style="408" customWidth="1"/>
    <col min="7" max="7" width="6.7109375" style="408" customWidth="1"/>
    <col min="8" max="9" width="14.7109375" style="408" customWidth="1"/>
    <col min="10" max="11" width="20.7109375" style="408" customWidth="1"/>
    <col min="12" max="12" width="7.7109375" style="408" customWidth="1"/>
    <col min="13" max="13" width="24.85546875" style="408" hidden="1" customWidth="1"/>
    <col min="14" max="14" width="12.140625" style="408" hidden="1" customWidth="1"/>
    <col min="15" max="15" width="10.28515625" style="408" hidden="1" customWidth="1"/>
    <col min="16" max="16" width="11.140625" style="408" hidden="1" customWidth="1"/>
    <col min="17" max="18" width="12.42578125" style="408" hidden="1" customWidth="1"/>
    <col min="19" max="19" width="10.85546875" style="408" hidden="1" customWidth="1"/>
    <col min="20" max="20" width="8.28515625" style="408" hidden="1" customWidth="1"/>
    <col min="21" max="21" width="4.140625" style="408" hidden="1" customWidth="1"/>
    <col min="22" max="22" width="10.5703125" style="408" customWidth="1"/>
    <col min="23" max="23" width="14" style="408" customWidth="1"/>
    <col min="24" max="24" width="10.5703125" style="408" customWidth="1"/>
    <col min="25" max="25" width="12.85546875" style="408" customWidth="1"/>
    <col min="26" max="26" width="9.42578125" style="408" customWidth="1"/>
    <col min="27" max="27" width="94.85546875" style="408" hidden="1" customWidth="1"/>
    <col min="28" max="28" width="14" style="408" customWidth="1"/>
    <col min="29" max="29" width="9.42578125" style="408" customWidth="1"/>
    <col min="30" max="30" width="12.85546875" style="408" customWidth="1"/>
    <col min="31" max="31" width="14" style="408" customWidth="1"/>
    <col min="32" max="43" width="9.140625" style="408"/>
    <col min="44" max="65" width="9.140625" style="408" hidden="1"/>
    <col min="66" max="16384" width="9.140625" style="408"/>
  </cols>
  <sheetData>
    <row r="1" spans="1:61" ht="11.25" customHeight="1" x14ac:dyDescent="0.25">
      <c r="A1" s="409"/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09"/>
      <c r="O1" s="409"/>
      <c r="P1" s="409"/>
      <c r="Q1" s="409"/>
      <c r="R1" s="409"/>
      <c r="S1" s="409"/>
      <c r="T1" s="409"/>
      <c r="U1" s="409"/>
      <c r="V1" s="409"/>
      <c r="W1" s="409"/>
      <c r="X1" s="409"/>
      <c r="Y1" s="409"/>
      <c r="Z1" s="409"/>
      <c r="AA1" s="409"/>
      <c r="AB1" s="409"/>
      <c r="AC1" s="409"/>
      <c r="AD1" s="409"/>
      <c r="AE1" s="409"/>
      <c r="AF1" s="409"/>
      <c r="AG1" s="409"/>
      <c r="AH1" s="409"/>
      <c r="AI1" s="409"/>
      <c r="AJ1" s="409"/>
      <c r="AK1" s="409"/>
      <c r="AL1" s="409"/>
      <c r="AM1" s="409"/>
      <c r="AN1" s="409"/>
      <c r="AO1" s="409"/>
      <c r="AP1" s="409"/>
      <c r="AQ1" s="409"/>
      <c r="AR1" s="409"/>
      <c r="AS1" s="409"/>
      <c r="AT1" s="409"/>
      <c r="AU1" s="409"/>
      <c r="AV1" s="409"/>
      <c r="AW1" s="409"/>
      <c r="AX1" s="409"/>
      <c r="AY1" s="409"/>
      <c r="AZ1" s="409"/>
      <c r="BA1" s="409"/>
      <c r="BB1" s="409"/>
      <c r="BC1" s="409"/>
      <c r="BD1" s="409"/>
      <c r="BE1" s="409"/>
      <c r="BF1" s="409"/>
      <c r="BG1" s="409"/>
      <c r="BH1" s="409"/>
      <c r="BI1" s="409"/>
    </row>
    <row r="2" spans="1:61" ht="36.75" customHeight="1" x14ac:dyDescent="0.25">
      <c r="A2" s="409"/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3248" t="s">
        <v>5</v>
      </c>
      <c r="M2" s="3249"/>
      <c r="N2" s="3249"/>
      <c r="O2" s="3249"/>
      <c r="P2" s="3249"/>
      <c r="Q2" s="3249"/>
      <c r="R2" s="3249"/>
      <c r="S2" s="3249"/>
      <c r="T2" s="3249"/>
      <c r="U2" s="3249"/>
      <c r="V2" s="3249"/>
      <c r="W2" s="409"/>
      <c r="X2" s="409"/>
      <c r="Y2" s="409"/>
      <c r="Z2" s="409"/>
      <c r="AA2" s="409"/>
      <c r="AB2" s="409"/>
      <c r="AC2" s="409"/>
      <c r="AD2" s="409"/>
      <c r="AE2" s="409"/>
      <c r="AF2" s="409"/>
      <c r="AG2" s="409"/>
      <c r="AH2" s="409"/>
      <c r="AI2" s="409"/>
      <c r="AJ2" s="409"/>
      <c r="AK2" s="409"/>
      <c r="AL2" s="409"/>
      <c r="AM2" s="409"/>
      <c r="AN2" s="409"/>
      <c r="AO2" s="409"/>
      <c r="AP2" s="409"/>
      <c r="AQ2" s="409"/>
      <c r="AR2" s="409"/>
      <c r="AS2" s="409"/>
      <c r="AT2" s="409" t="s">
        <v>76</v>
      </c>
      <c r="AU2" s="409"/>
      <c r="AV2" s="409"/>
      <c r="AW2" s="409"/>
      <c r="AX2" s="409"/>
      <c r="AY2" s="409"/>
      <c r="AZ2" s="409"/>
      <c r="BA2" s="409"/>
      <c r="BB2" s="409"/>
      <c r="BC2" s="409"/>
      <c r="BD2" s="409"/>
      <c r="BE2" s="409"/>
      <c r="BF2" s="409"/>
      <c r="BG2" s="409"/>
      <c r="BH2" s="409"/>
      <c r="BI2" s="409"/>
    </row>
    <row r="3" spans="1:61" ht="6.95" customHeight="1" x14ac:dyDescent="0.25">
      <c r="A3" s="409"/>
      <c r="B3" s="410"/>
      <c r="C3" s="411"/>
      <c r="D3" s="411"/>
      <c r="E3" s="411"/>
      <c r="F3" s="411"/>
      <c r="G3" s="411"/>
      <c r="H3" s="411"/>
      <c r="I3" s="411"/>
      <c r="J3" s="411"/>
      <c r="K3" s="411"/>
      <c r="L3" s="412"/>
      <c r="M3" s="409"/>
      <c r="N3" s="409"/>
      <c r="O3" s="409"/>
      <c r="P3" s="409"/>
      <c r="Q3" s="409"/>
      <c r="R3" s="409"/>
      <c r="S3" s="409"/>
      <c r="T3" s="409"/>
      <c r="U3" s="409"/>
      <c r="V3" s="409"/>
      <c r="W3" s="409"/>
      <c r="X3" s="409"/>
      <c r="Y3" s="409"/>
      <c r="Z3" s="409"/>
      <c r="AA3" s="409"/>
      <c r="AB3" s="409"/>
      <c r="AC3" s="409"/>
      <c r="AD3" s="409"/>
      <c r="AE3" s="409"/>
      <c r="AF3" s="409"/>
      <c r="AG3" s="409"/>
      <c r="AH3" s="409"/>
      <c r="AI3" s="409"/>
      <c r="AJ3" s="409"/>
      <c r="AK3" s="409"/>
      <c r="AL3" s="409"/>
      <c r="AM3" s="409"/>
      <c r="AN3" s="409"/>
      <c r="AO3" s="409"/>
      <c r="AP3" s="409"/>
      <c r="AQ3" s="409"/>
      <c r="AR3" s="409"/>
      <c r="AS3" s="409"/>
      <c r="AT3" s="409">
        <v>2</v>
      </c>
      <c r="AU3" s="409"/>
      <c r="AV3" s="409"/>
      <c r="AW3" s="409"/>
      <c r="AX3" s="409"/>
      <c r="AY3" s="409"/>
      <c r="AZ3" s="409"/>
      <c r="BA3" s="409"/>
      <c r="BB3" s="409"/>
      <c r="BC3" s="409"/>
      <c r="BD3" s="409"/>
      <c r="BE3" s="409"/>
      <c r="BF3" s="409"/>
      <c r="BG3" s="409"/>
      <c r="BH3" s="409"/>
      <c r="BI3" s="409"/>
    </row>
    <row r="4" spans="1:61" ht="24.95" customHeight="1" x14ac:dyDescent="0.25">
      <c r="A4" s="409"/>
      <c r="B4" s="412"/>
      <c r="C4" s="409"/>
      <c r="D4" s="413" t="s">
        <v>131</v>
      </c>
      <c r="E4" s="409"/>
      <c r="F4" s="409"/>
      <c r="G4" s="409"/>
      <c r="H4" s="409"/>
      <c r="I4" s="409"/>
      <c r="J4" s="409"/>
      <c r="K4" s="409"/>
      <c r="L4" s="412"/>
      <c r="M4" s="409"/>
      <c r="N4" s="409"/>
      <c r="O4" s="409"/>
      <c r="P4" s="409"/>
      <c r="Q4" s="409"/>
      <c r="R4" s="409"/>
      <c r="S4" s="409"/>
      <c r="T4" s="409"/>
      <c r="U4" s="409"/>
      <c r="V4" s="409"/>
      <c r="W4" s="409"/>
      <c r="X4" s="409"/>
      <c r="Y4" s="409"/>
      <c r="Z4" s="409"/>
      <c r="AA4" s="409"/>
      <c r="AB4" s="409"/>
      <c r="AC4" s="409"/>
      <c r="AD4" s="409"/>
      <c r="AE4" s="409"/>
      <c r="AF4" s="409"/>
      <c r="AG4" s="409"/>
      <c r="AH4" s="409"/>
      <c r="AI4" s="409"/>
      <c r="AJ4" s="409"/>
      <c r="AK4" s="409"/>
      <c r="AL4" s="409"/>
      <c r="AM4" s="409"/>
      <c r="AN4" s="409"/>
      <c r="AO4" s="409"/>
      <c r="AP4" s="409"/>
      <c r="AQ4" s="409"/>
      <c r="AR4" s="409"/>
      <c r="AS4" s="409"/>
      <c r="AT4" s="409" t="b">
        <v>0</v>
      </c>
      <c r="AU4" s="409"/>
      <c r="AV4" s="409"/>
      <c r="AW4" s="409"/>
      <c r="AX4" s="409"/>
      <c r="AY4" s="409"/>
      <c r="AZ4" s="409"/>
      <c r="BA4" s="409"/>
      <c r="BB4" s="409"/>
      <c r="BC4" s="409"/>
      <c r="BD4" s="409"/>
      <c r="BE4" s="409"/>
      <c r="BF4" s="409"/>
      <c r="BG4" s="409"/>
      <c r="BH4" s="409"/>
      <c r="BI4" s="409"/>
    </row>
    <row r="5" spans="1:61" ht="6.95" customHeight="1" x14ac:dyDescent="0.25">
      <c r="A5" s="409"/>
      <c r="B5" s="412"/>
      <c r="C5" s="409"/>
      <c r="D5" s="409"/>
      <c r="E5" s="409"/>
      <c r="F5" s="409"/>
      <c r="G5" s="409"/>
      <c r="H5" s="409"/>
      <c r="I5" s="409"/>
      <c r="J5" s="409"/>
      <c r="K5" s="409"/>
      <c r="L5" s="412"/>
      <c r="M5" s="409"/>
      <c r="N5" s="409"/>
      <c r="O5" s="409"/>
      <c r="P5" s="409"/>
      <c r="Q5" s="409"/>
      <c r="R5" s="409"/>
      <c r="S5" s="409"/>
      <c r="T5" s="409"/>
      <c r="U5" s="409"/>
      <c r="V5" s="409"/>
      <c r="W5" s="409"/>
      <c r="X5" s="409"/>
      <c r="Y5" s="409"/>
      <c r="Z5" s="409"/>
      <c r="AA5" s="409"/>
      <c r="AB5" s="409"/>
      <c r="AC5" s="409"/>
      <c r="AD5" s="409"/>
      <c r="AE5" s="409"/>
      <c r="AF5" s="409"/>
      <c r="AG5" s="409"/>
      <c r="AH5" s="409"/>
      <c r="AI5" s="409"/>
      <c r="AJ5" s="409"/>
      <c r="AK5" s="409"/>
      <c r="AL5" s="409"/>
      <c r="AM5" s="409"/>
      <c r="AN5" s="409"/>
      <c r="AO5" s="409"/>
      <c r="AP5" s="409"/>
      <c r="AQ5" s="409"/>
      <c r="AR5" s="409"/>
      <c r="AS5" s="409"/>
      <c r="AT5" s="409"/>
      <c r="AU5" s="409"/>
      <c r="AV5" s="409"/>
      <c r="AW5" s="409"/>
      <c r="AX5" s="409"/>
      <c r="AY5" s="409"/>
      <c r="AZ5" s="409"/>
      <c r="BA5" s="409"/>
      <c r="BB5" s="409"/>
      <c r="BC5" s="409"/>
      <c r="BD5" s="409"/>
      <c r="BE5" s="409"/>
      <c r="BF5" s="409"/>
      <c r="BG5" s="409"/>
      <c r="BH5" s="409"/>
      <c r="BI5" s="409"/>
    </row>
    <row r="6" spans="1:61" ht="12" customHeight="1" x14ac:dyDescent="0.25">
      <c r="A6" s="409"/>
      <c r="B6" s="412"/>
      <c r="C6" s="409"/>
      <c r="D6" s="414" t="s">
        <v>12</v>
      </c>
      <c r="E6" s="409"/>
      <c r="F6" s="409"/>
      <c r="G6" s="409"/>
      <c r="H6" s="409"/>
      <c r="I6" s="409"/>
      <c r="J6" s="409"/>
      <c r="K6" s="409"/>
      <c r="L6" s="412"/>
      <c r="M6" s="409"/>
      <c r="N6" s="409"/>
      <c r="O6" s="409"/>
      <c r="P6" s="409"/>
      <c r="Q6" s="409"/>
      <c r="R6" s="409"/>
      <c r="S6" s="409"/>
      <c r="T6" s="409"/>
      <c r="U6" s="409"/>
      <c r="V6" s="409"/>
      <c r="W6" s="409"/>
      <c r="X6" s="409"/>
      <c r="Y6" s="409"/>
      <c r="Z6" s="409"/>
      <c r="AA6" s="409"/>
      <c r="AB6" s="409"/>
      <c r="AC6" s="409"/>
      <c r="AD6" s="409"/>
      <c r="AE6" s="409"/>
      <c r="AF6" s="409"/>
      <c r="AG6" s="409"/>
      <c r="AH6" s="409"/>
      <c r="AI6" s="409"/>
      <c r="AJ6" s="409"/>
      <c r="AK6" s="409"/>
      <c r="AL6" s="409"/>
      <c r="AM6" s="409"/>
      <c r="AN6" s="409"/>
      <c r="AO6" s="409"/>
      <c r="AP6" s="409"/>
      <c r="AQ6" s="409"/>
      <c r="AR6" s="409"/>
      <c r="AS6" s="409"/>
      <c r="AT6" s="409"/>
      <c r="AU6" s="409"/>
      <c r="AV6" s="409"/>
      <c r="AW6" s="409"/>
      <c r="AX6" s="409"/>
      <c r="AY6" s="409"/>
      <c r="AZ6" s="409"/>
      <c r="BA6" s="409"/>
      <c r="BB6" s="409"/>
      <c r="BC6" s="409"/>
      <c r="BD6" s="409"/>
      <c r="BE6" s="409"/>
      <c r="BF6" s="409"/>
      <c r="BG6" s="409"/>
      <c r="BH6" s="409"/>
      <c r="BI6" s="409"/>
    </row>
    <row r="7" spans="1:61" x14ac:dyDescent="0.25">
      <c r="A7" s="409"/>
      <c r="B7" s="412"/>
      <c r="C7" s="409"/>
      <c r="D7" s="409"/>
      <c r="E7" s="3238" t="s">
        <v>13</v>
      </c>
      <c r="F7" s="3249"/>
      <c r="G7" s="3249"/>
      <c r="H7" s="3249"/>
      <c r="I7" s="409"/>
      <c r="J7" s="409"/>
      <c r="K7" s="409"/>
      <c r="L7" s="412"/>
      <c r="M7" s="409"/>
      <c r="N7" s="409"/>
      <c r="O7" s="409"/>
      <c r="P7" s="409"/>
      <c r="Q7" s="409"/>
      <c r="R7" s="409"/>
      <c r="S7" s="409"/>
      <c r="T7" s="409"/>
      <c r="U7" s="409"/>
      <c r="V7" s="409"/>
      <c r="W7" s="409"/>
      <c r="X7" s="409"/>
      <c r="Y7" s="409"/>
      <c r="Z7" s="409"/>
      <c r="AA7" s="415" t="str">
        <f>E7</f>
        <v>REVITALIZACE ZÁMECKÉHO PARKU ‐ TVRZIŠTĚ KLUČOV</v>
      </c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9"/>
      <c r="AS7" s="409"/>
      <c r="AT7" s="409"/>
      <c r="AU7" s="409"/>
      <c r="AV7" s="409"/>
      <c r="AW7" s="409"/>
      <c r="AX7" s="409"/>
      <c r="AY7" s="409"/>
      <c r="AZ7" s="409"/>
      <c r="BA7" s="409"/>
      <c r="BB7" s="409"/>
      <c r="BC7" s="409"/>
      <c r="BD7" s="409"/>
      <c r="BE7" s="409"/>
      <c r="BF7" s="409"/>
      <c r="BG7" s="409"/>
      <c r="BH7" s="409"/>
      <c r="BI7" s="409"/>
    </row>
    <row r="8" spans="1:61" x14ac:dyDescent="0.25">
      <c r="A8" s="409"/>
      <c r="B8" s="412"/>
      <c r="C8" s="409"/>
      <c r="D8" s="210" t="s">
        <v>132</v>
      </c>
      <c r="E8" s="409"/>
      <c r="F8" s="409"/>
      <c r="G8" s="409"/>
      <c r="H8" s="409"/>
      <c r="I8" s="409"/>
      <c r="J8" s="409"/>
      <c r="K8" s="409"/>
      <c r="L8" s="412"/>
      <c r="M8" s="409"/>
      <c r="N8" s="409"/>
      <c r="O8" s="409"/>
      <c r="P8" s="409"/>
      <c r="Q8" s="409"/>
      <c r="R8" s="409"/>
      <c r="S8" s="409"/>
      <c r="T8" s="409"/>
      <c r="U8" s="409"/>
      <c r="V8" s="409"/>
      <c r="W8" s="409"/>
      <c r="X8" s="409"/>
      <c r="Y8" s="409"/>
      <c r="Z8" s="409"/>
      <c r="AA8" s="409"/>
      <c r="AB8" s="409"/>
      <c r="AC8" s="409"/>
      <c r="AD8" s="409"/>
      <c r="AE8" s="409"/>
      <c r="AF8" s="409"/>
      <c r="AG8" s="409"/>
      <c r="AH8" s="409"/>
      <c r="AI8" s="409"/>
      <c r="AJ8" s="409"/>
      <c r="AK8" s="409"/>
      <c r="AL8" s="409"/>
      <c r="AM8" s="409"/>
      <c r="AN8" s="409"/>
      <c r="AO8" s="409"/>
      <c r="AP8" s="409"/>
      <c r="AQ8" s="409"/>
      <c r="AR8" s="409"/>
      <c r="AS8" s="409"/>
      <c r="AT8" s="409"/>
      <c r="AU8" s="409"/>
      <c r="AV8" s="409"/>
      <c r="AW8" s="409"/>
      <c r="AX8" s="409"/>
      <c r="AY8" s="409"/>
      <c r="AZ8" s="409"/>
      <c r="BA8" s="409"/>
      <c r="BB8" s="409"/>
      <c r="BC8" s="409"/>
      <c r="BD8" s="409"/>
      <c r="BE8" s="409"/>
      <c r="BF8" s="409"/>
      <c r="BG8" s="409"/>
      <c r="BH8" s="409"/>
      <c r="BI8" s="409"/>
    </row>
    <row r="9" spans="1:61" s="13" customFormat="1" x14ac:dyDescent="0.25">
      <c r="A9" s="409"/>
      <c r="B9" s="416"/>
      <c r="C9" s="409"/>
      <c r="D9" s="409"/>
      <c r="E9" s="3250" t="s">
        <v>273</v>
      </c>
      <c r="F9" s="3249"/>
      <c r="G9" s="3249"/>
      <c r="H9" s="3249"/>
      <c r="I9" s="409"/>
      <c r="J9" s="409"/>
      <c r="K9" s="409"/>
      <c r="L9" s="416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17" t="str">
        <f>E9</f>
        <v>SO.11 - AREÁLOVÉ KOMUNIKACE A ZPEVNĚNÉ PLOCHY </v>
      </c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409"/>
      <c r="BB9" s="409"/>
      <c r="BC9" s="409"/>
      <c r="BD9" s="409"/>
      <c r="BE9" s="409"/>
      <c r="BF9" s="409"/>
      <c r="BG9" s="409"/>
      <c r="BH9" s="409"/>
      <c r="BI9" s="409"/>
    </row>
    <row r="10" spans="1:61" s="13" customFormat="1" x14ac:dyDescent="0.25">
      <c r="A10" s="409"/>
      <c r="B10" s="416"/>
      <c r="C10" s="409"/>
      <c r="D10" s="409"/>
      <c r="E10" s="409"/>
      <c r="F10" s="409"/>
      <c r="G10" s="409"/>
      <c r="H10" s="409"/>
      <c r="I10" s="409"/>
      <c r="J10" s="409"/>
      <c r="K10" s="409"/>
      <c r="L10" s="416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409"/>
      <c r="BB10" s="409"/>
      <c r="BC10" s="409"/>
      <c r="BD10" s="409"/>
      <c r="BE10" s="409"/>
      <c r="BF10" s="409"/>
      <c r="BG10" s="409"/>
      <c r="BH10" s="409"/>
      <c r="BI10" s="409"/>
    </row>
    <row r="11" spans="1:61" s="13" customFormat="1" x14ac:dyDescent="0.25">
      <c r="A11" s="409"/>
      <c r="B11" s="416"/>
      <c r="C11" s="409"/>
      <c r="D11" s="210" t="s">
        <v>14</v>
      </c>
      <c r="E11" s="409"/>
      <c r="F11" s="418" t="s">
        <v>16</v>
      </c>
      <c r="G11" s="409"/>
      <c r="H11" s="409"/>
      <c r="I11" s="210" t="s">
        <v>15</v>
      </c>
      <c r="J11" s="214" t="s">
        <v>16</v>
      </c>
      <c r="K11" s="409"/>
      <c r="L11" s="416"/>
      <c r="M11" s="409"/>
      <c r="N11" s="409"/>
      <c r="O11" s="409"/>
      <c r="P11" s="409"/>
      <c r="Q11" s="409"/>
      <c r="R11" s="409"/>
      <c r="S11" s="409"/>
      <c r="T11" s="409"/>
      <c r="U11" s="409"/>
      <c r="V11" s="409"/>
      <c r="W11" s="409"/>
      <c r="X11" s="409"/>
      <c r="Y11" s="409"/>
      <c r="Z11" s="409"/>
      <c r="AA11" s="409"/>
      <c r="AB11" s="409"/>
      <c r="AC11" s="409"/>
      <c r="AD11" s="409"/>
      <c r="AE11" s="409"/>
      <c r="AF11" s="409"/>
      <c r="AG11" s="409"/>
      <c r="AH11" s="409"/>
      <c r="AI11" s="409"/>
      <c r="AJ11" s="409"/>
      <c r="AK11" s="409"/>
      <c r="AL11" s="409"/>
      <c r="AM11" s="409"/>
      <c r="AN11" s="409"/>
      <c r="AO11" s="409"/>
      <c r="AP11" s="409"/>
      <c r="AQ11" s="409"/>
      <c r="AR11" s="409"/>
      <c r="AS11" s="409"/>
      <c r="AT11" s="409"/>
      <c r="AU11" s="409"/>
      <c r="AV11" s="409"/>
      <c r="AW11" s="409"/>
      <c r="AX11" s="409"/>
      <c r="AY11" s="409"/>
      <c r="AZ11" s="409"/>
      <c r="BA11" s="409"/>
      <c r="BB11" s="409"/>
      <c r="BC11" s="409"/>
      <c r="BD11" s="409"/>
      <c r="BE11" s="409"/>
      <c r="BF11" s="409"/>
      <c r="BG11" s="409"/>
      <c r="BH11" s="409"/>
      <c r="BI11" s="409"/>
    </row>
    <row r="12" spans="1:61" s="13" customFormat="1" x14ac:dyDescent="0.25">
      <c r="A12" s="409"/>
      <c r="B12" s="416"/>
      <c r="C12" s="409"/>
      <c r="D12" s="210" t="s">
        <v>17</v>
      </c>
      <c r="E12" s="409"/>
      <c r="F12" s="419" t="s">
        <v>16</v>
      </c>
      <c r="G12" s="409"/>
      <c r="H12" s="409"/>
      <c r="I12" s="210" t="s">
        <v>18</v>
      </c>
      <c r="J12" s="420">
        <f>'Rekapitulace stavby'!AN8</f>
        <v>46300</v>
      </c>
      <c r="K12" s="409"/>
      <c r="L12" s="416"/>
      <c r="M12" s="409"/>
      <c r="N12" s="409"/>
      <c r="O12" s="409"/>
      <c r="P12" s="409"/>
      <c r="Q12" s="409"/>
      <c r="R12" s="409"/>
      <c r="S12" s="409"/>
      <c r="T12" s="409"/>
      <c r="U12" s="409"/>
      <c r="V12" s="409"/>
      <c r="W12" s="409"/>
      <c r="X12" s="409"/>
      <c r="Y12" s="409"/>
      <c r="Z12" s="409"/>
      <c r="AA12" s="409"/>
      <c r="AB12" s="409"/>
      <c r="AC12" s="409"/>
      <c r="AD12" s="409"/>
      <c r="AE12" s="409"/>
      <c r="AF12" s="409"/>
      <c r="AG12" s="409"/>
      <c r="AH12" s="409"/>
      <c r="AI12" s="409"/>
      <c r="AJ12" s="409"/>
      <c r="AK12" s="409"/>
      <c r="AL12" s="409"/>
      <c r="AM12" s="409"/>
      <c r="AN12" s="409"/>
      <c r="AO12" s="409"/>
      <c r="AP12" s="409"/>
      <c r="AQ12" s="409"/>
      <c r="AR12" s="409"/>
      <c r="AS12" s="409"/>
      <c r="AT12" s="409"/>
      <c r="AU12" s="409"/>
      <c r="AV12" s="409"/>
      <c r="AW12" s="409"/>
      <c r="AX12" s="409"/>
      <c r="AY12" s="409"/>
      <c r="AZ12" s="409"/>
      <c r="BA12" s="409"/>
      <c r="BB12" s="409"/>
      <c r="BC12" s="409"/>
      <c r="BD12" s="409"/>
      <c r="BE12" s="409"/>
      <c r="BF12" s="409"/>
      <c r="BG12" s="409"/>
      <c r="BH12" s="409"/>
      <c r="BI12" s="409"/>
    </row>
    <row r="13" spans="1:61" s="13" customFormat="1" x14ac:dyDescent="0.25">
      <c r="A13" s="409"/>
      <c r="B13" s="416"/>
      <c r="C13" s="409"/>
      <c r="D13" s="421" t="s">
        <v>16</v>
      </c>
      <c r="E13" s="422"/>
      <c r="F13" s="423" t="s">
        <v>16</v>
      </c>
      <c r="G13" s="409"/>
      <c r="H13" s="409"/>
      <c r="I13" s="421" t="s">
        <v>16</v>
      </c>
      <c r="J13" s="423" t="s">
        <v>16</v>
      </c>
      <c r="K13" s="409"/>
      <c r="L13" s="416"/>
      <c r="M13" s="409"/>
      <c r="N13" s="409"/>
      <c r="O13" s="409"/>
      <c r="P13" s="409"/>
      <c r="Q13" s="409"/>
      <c r="R13" s="409"/>
      <c r="S13" s="409"/>
      <c r="T13" s="409"/>
      <c r="U13" s="409"/>
      <c r="V13" s="409"/>
      <c r="W13" s="409"/>
      <c r="X13" s="409"/>
      <c r="Y13" s="409"/>
      <c r="Z13" s="409"/>
      <c r="AA13" s="409"/>
      <c r="AB13" s="409"/>
      <c r="AC13" s="409"/>
      <c r="AD13" s="409"/>
      <c r="AE13" s="409"/>
      <c r="AF13" s="409"/>
      <c r="AG13" s="409"/>
      <c r="AH13" s="409"/>
      <c r="AI13" s="409"/>
      <c r="AJ13" s="409"/>
      <c r="AK13" s="409"/>
      <c r="AL13" s="409"/>
      <c r="AM13" s="409"/>
      <c r="AN13" s="409"/>
      <c r="AO13" s="409"/>
      <c r="AP13" s="409"/>
      <c r="AQ13" s="409"/>
      <c r="AR13" s="409"/>
      <c r="AS13" s="409"/>
      <c r="AT13" s="409"/>
      <c r="AU13" s="409"/>
      <c r="AV13" s="409"/>
      <c r="AW13" s="409"/>
      <c r="AX13" s="409"/>
      <c r="AY13" s="409"/>
      <c r="AZ13" s="409"/>
      <c r="BA13" s="409"/>
      <c r="BB13" s="409"/>
      <c r="BC13" s="409"/>
      <c r="BD13" s="409"/>
      <c r="BE13" s="409"/>
      <c r="BF13" s="409"/>
      <c r="BG13" s="409"/>
      <c r="BH13" s="409"/>
      <c r="BI13" s="409"/>
    </row>
    <row r="14" spans="1:61" s="13" customFormat="1" x14ac:dyDescent="0.25">
      <c r="A14" s="409"/>
      <c r="B14" s="416"/>
      <c r="C14" s="409"/>
      <c r="D14" s="210" t="s">
        <v>19</v>
      </c>
      <c r="E14" s="409"/>
      <c r="F14" s="409"/>
      <c r="G14" s="409"/>
      <c r="H14" s="409"/>
      <c r="I14" s="210" t="s">
        <v>20</v>
      </c>
      <c r="J14" s="220" t="s">
        <v>21</v>
      </c>
      <c r="K14" s="409"/>
      <c r="L14" s="416"/>
      <c r="M14" s="409"/>
      <c r="N14" s="409"/>
      <c r="O14" s="409"/>
      <c r="P14" s="409"/>
      <c r="Q14" s="409"/>
      <c r="R14" s="409"/>
      <c r="S14" s="409"/>
      <c r="T14" s="409"/>
      <c r="U14" s="409"/>
      <c r="V14" s="409"/>
      <c r="W14" s="409"/>
      <c r="X14" s="409"/>
      <c r="Y14" s="409"/>
      <c r="Z14" s="409"/>
      <c r="AA14" s="409"/>
      <c r="AB14" s="409"/>
      <c r="AC14" s="409"/>
      <c r="AD14" s="409"/>
      <c r="AE14" s="409"/>
      <c r="AF14" s="409"/>
      <c r="AG14" s="409"/>
      <c r="AH14" s="409"/>
      <c r="AI14" s="409"/>
      <c r="AJ14" s="409"/>
      <c r="AK14" s="409"/>
      <c r="AL14" s="409"/>
      <c r="AM14" s="409"/>
      <c r="AN14" s="409"/>
      <c r="AO14" s="409"/>
      <c r="AP14" s="409"/>
      <c r="AQ14" s="409"/>
      <c r="AR14" s="409"/>
      <c r="AS14" s="409"/>
      <c r="AT14" s="409"/>
      <c r="AU14" s="409"/>
      <c r="AV14" s="409"/>
      <c r="AW14" s="409"/>
      <c r="AX14" s="409"/>
      <c r="AY14" s="409"/>
      <c r="AZ14" s="409"/>
      <c r="BA14" s="409"/>
      <c r="BB14" s="409"/>
      <c r="BC14" s="409"/>
      <c r="BD14" s="409"/>
      <c r="BE14" s="409"/>
      <c r="BF14" s="409"/>
      <c r="BG14" s="409"/>
      <c r="BH14" s="409"/>
      <c r="BI14" s="409"/>
    </row>
    <row r="15" spans="1:61" s="13" customFormat="1" x14ac:dyDescent="0.25">
      <c r="A15" s="409"/>
      <c r="B15" s="416"/>
      <c r="C15" s="409"/>
      <c r="D15" s="409"/>
      <c r="E15" s="3239" t="s">
        <v>22</v>
      </c>
      <c r="F15" s="3249"/>
      <c r="G15" s="3249"/>
      <c r="H15" s="3249"/>
      <c r="I15" s="210" t="s">
        <v>23</v>
      </c>
      <c r="J15" s="220" t="s">
        <v>16</v>
      </c>
      <c r="K15" s="409"/>
      <c r="L15" s="416"/>
      <c r="M15" s="409"/>
      <c r="N15" s="409"/>
      <c r="O15" s="409"/>
      <c r="P15" s="409"/>
      <c r="Q15" s="409"/>
      <c r="R15" s="409"/>
      <c r="S15" s="409"/>
      <c r="T15" s="409"/>
      <c r="U15" s="409"/>
      <c r="V15" s="409"/>
      <c r="W15" s="409"/>
      <c r="X15" s="409"/>
      <c r="Y15" s="409"/>
      <c r="Z15" s="409"/>
      <c r="AA15" s="409"/>
      <c r="AB15" s="409"/>
      <c r="AC15" s="409"/>
      <c r="AD15" s="409"/>
      <c r="AE15" s="409"/>
      <c r="AF15" s="409"/>
      <c r="AG15" s="409"/>
      <c r="AH15" s="409"/>
      <c r="AI15" s="409"/>
      <c r="AJ15" s="409"/>
      <c r="AK15" s="409"/>
      <c r="AL15" s="409"/>
      <c r="AM15" s="409"/>
      <c r="AN15" s="409"/>
      <c r="AO15" s="409"/>
      <c r="AP15" s="409"/>
      <c r="AQ15" s="409"/>
      <c r="AR15" s="409"/>
      <c r="AS15" s="409"/>
      <c r="AT15" s="409"/>
      <c r="AU15" s="409"/>
      <c r="AV15" s="409"/>
      <c r="AW15" s="409"/>
      <c r="AX15" s="409"/>
      <c r="AY15" s="409"/>
      <c r="AZ15" s="409"/>
      <c r="BA15" s="409"/>
      <c r="BB15" s="409"/>
      <c r="BC15" s="409"/>
      <c r="BD15" s="409"/>
      <c r="BE15" s="409"/>
      <c r="BF15" s="409"/>
      <c r="BG15" s="409"/>
      <c r="BH15" s="409"/>
      <c r="BI15" s="409"/>
    </row>
    <row r="16" spans="1:61" s="13" customFormat="1" x14ac:dyDescent="0.25">
      <c r="A16" s="409"/>
      <c r="B16" s="416"/>
      <c r="C16" s="409"/>
      <c r="D16" s="409"/>
      <c r="E16" s="409"/>
      <c r="F16" s="409"/>
      <c r="G16" s="409"/>
      <c r="H16" s="409"/>
      <c r="I16" s="409"/>
      <c r="J16" s="409"/>
      <c r="K16" s="409"/>
      <c r="L16" s="416"/>
      <c r="M16" s="409"/>
      <c r="N16" s="409"/>
      <c r="O16" s="409"/>
      <c r="P16" s="409"/>
      <c r="Q16" s="409"/>
      <c r="R16" s="409"/>
      <c r="S16" s="409"/>
      <c r="T16" s="409"/>
      <c r="U16" s="409"/>
      <c r="V16" s="409"/>
      <c r="W16" s="409"/>
      <c r="X16" s="409"/>
      <c r="Y16" s="409"/>
      <c r="Z16" s="409"/>
      <c r="AA16" s="409"/>
      <c r="AB16" s="409"/>
      <c r="AC16" s="409"/>
      <c r="AD16" s="409"/>
      <c r="AE16" s="409"/>
      <c r="AF16" s="409"/>
      <c r="AG16" s="409"/>
      <c r="AH16" s="409"/>
      <c r="AI16" s="409"/>
      <c r="AJ16" s="409"/>
      <c r="AK16" s="409"/>
      <c r="AL16" s="409"/>
      <c r="AM16" s="409"/>
      <c r="AN16" s="409"/>
      <c r="AO16" s="409"/>
      <c r="AP16" s="409"/>
      <c r="AQ16" s="409"/>
      <c r="AR16" s="409"/>
      <c r="AS16" s="409"/>
      <c r="AT16" s="409"/>
      <c r="AU16" s="409"/>
      <c r="AV16" s="409"/>
      <c r="AW16" s="409"/>
      <c r="AX16" s="409"/>
      <c r="AY16" s="409"/>
      <c r="AZ16" s="409"/>
      <c r="BA16" s="409"/>
      <c r="BB16" s="409"/>
      <c r="BC16" s="409"/>
      <c r="BD16" s="409"/>
      <c r="BE16" s="409"/>
      <c r="BF16" s="409"/>
      <c r="BG16" s="409"/>
      <c r="BH16" s="409"/>
      <c r="BI16" s="409"/>
    </row>
    <row r="17" spans="1:61" s="13" customFormat="1" x14ac:dyDescent="0.25">
      <c r="A17" s="409"/>
      <c r="B17" s="416"/>
      <c r="C17" s="409"/>
      <c r="D17" s="210" t="s">
        <v>24</v>
      </c>
      <c r="E17" s="409"/>
      <c r="F17" s="409"/>
      <c r="G17" s="409"/>
      <c r="H17" s="409"/>
      <c r="I17" s="210" t="str">
        <f>I14</f>
        <v>IČ:</v>
      </c>
      <c r="J17" s="221" t="str">
        <f>'Rekapitulace stavby'!AN13</f>
        <v>Vyplň údaj</v>
      </c>
      <c r="K17" s="409"/>
      <c r="L17" s="416"/>
      <c r="M17" s="409"/>
      <c r="N17" s="409"/>
      <c r="O17" s="409"/>
      <c r="P17" s="409"/>
      <c r="Q17" s="409"/>
      <c r="R17" s="409"/>
      <c r="S17" s="409"/>
      <c r="T17" s="409"/>
      <c r="U17" s="409"/>
      <c r="V17" s="409"/>
      <c r="W17" s="409"/>
      <c r="X17" s="409"/>
      <c r="Y17" s="409"/>
      <c r="Z17" s="409"/>
      <c r="AA17" s="409"/>
      <c r="AB17" s="409"/>
      <c r="AC17" s="409"/>
      <c r="AD17" s="409"/>
      <c r="AE17" s="409"/>
      <c r="AF17" s="409"/>
      <c r="AG17" s="409"/>
      <c r="AH17" s="409"/>
      <c r="AI17" s="409"/>
      <c r="AJ17" s="409"/>
      <c r="AK17" s="409"/>
      <c r="AL17" s="409"/>
      <c r="AM17" s="409"/>
      <c r="AN17" s="409"/>
      <c r="AO17" s="409"/>
      <c r="AP17" s="409"/>
      <c r="AQ17" s="409"/>
      <c r="AR17" s="409"/>
      <c r="AS17" s="409"/>
      <c r="AT17" s="409"/>
      <c r="AU17" s="409"/>
      <c r="AV17" s="409"/>
      <c r="AW17" s="409"/>
      <c r="AX17" s="409"/>
      <c r="AY17" s="409"/>
      <c r="AZ17" s="409"/>
      <c r="BA17" s="409"/>
      <c r="BB17" s="409"/>
      <c r="BC17" s="409"/>
      <c r="BD17" s="409"/>
      <c r="BE17" s="409"/>
      <c r="BF17" s="409"/>
      <c r="BG17" s="409"/>
      <c r="BH17" s="409"/>
      <c r="BI17" s="409"/>
    </row>
    <row r="18" spans="1:61" s="13" customFormat="1" x14ac:dyDescent="0.25">
      <c r="A18" s="409"/>
      <c r="B18" s="416"/>
      <c r="C18" s="409"/>
      <c r="D18" s="409"/>
      <c r="E18" s="3241" t="str">
        <f>'Rekapitulace stavby'!E14</f>
        <v>Vyplň údaj</v>
      </c>
      <c r="F18" s="3249"/>
      <c r="G18" s="3249"/>
      <c r="H18" s="3249"/>
      <c r="I18" s="210" t="str">
        <f>I15</f>
        <v>DIČ:</v>
      </c>
      <c r="J18" s="221" t="str">
        <f>'Rekapitulace stavby'!AN14</f>
        <v>Vyplň údaj</v>
      </c>
      <c r="K18" s="409"/>
      <c r="L18" s="416"/>
      <c r="M18" s="409"/>
      <c r="N18" s="409"/>
      <c r="O18" s="409"/>
      <c r="P18" s="409"/>
      <c r="Q18" s="409"/>
      <c r="R18" s="409"/>
      <c r="S18" s="409"/>
      <c r="T18" s="409"/>
      <c r="U18" s="409"/>
      <c r="V18" s="409"/>
      <c r="W18" s="409"/>
      <c r="X18" s="409"/>
      <c r="Y18" s="409"/>
      <c r="Z18" s="409"/>
      <c r="AA18" s="409"/>
      <c r="AB18" s="409"/>
      <c r="AC18" s="409"/>
      <c r="AD18" s="409"/>
      <c r="AE18" s="409"/>
      <c r="AF18" s="409"/>
      <c r="AG18" s="409"/>
      <c r="AH18" s="409"/>
      <c r="AI18" s="409"/>
      <c r="AJ18" s="409"/>
      <c r="AK18" s="409"/>
      <c r="AL18" s="409"/>
      <c r="AM18" s="409"/>
      <c r="AN18" s="409"/>
      <c r="AO18" s="409"/>
      <c r="AP18" s="409"/>
      <c r="AQ18" s="409"/>
      <c r="AR18" s="409"/>
      <c r="AS18" s="409"/>
      <c r="AT18" s="409"/>
      <c r="AU18" s="409"/>
      <c r="AV18" s="409"/>
      <c r="AW18" s="409"/>
      <c r="AX18" s="409"/>
      <c r="AY18" s="409"/>
      <c r="AZ18" s="409"/>
      <c r="BA18" s="409"/>
      <c r="BB18" s="409"/>
      <c r="BC18" s="409"/>
      <c r="BD18" s="409"/>
      <c r="BE18" s="409"/>
      <c r="BF18" s="409"/>
      <c r="BG18" s="409"/>
      <c r="BH18" s="409"/>
      <c r="BI18" s="409"/>
    </row>
    <row r="19" spans="1:61" s="13" customFormat="1" x14ac:dyDescent="0.25">
      <c r="A19" s="409"/>
      <c r="B19" s="416"/>
      <c r="C19" s="409"/>
      <c r="D19" s="409"/>
      <c r="E19" s="409"/>
      <c r="F19" s="409"/>
      <c r="G19" s="409"/>
      <c r="H19" s="409"/>
      <c r="I19" s="409"/>
      <c r="J19" s="409"/>
      <c r="K19" s="409"/>
      <c r="L19" s="416"/>
      <c r="M19" s="409"/>
      <c r="N19" s="409"/>
      <c r="O19" s="409"/>
      <c r="P19" s="409"/>
      <c r="Q19" s="409"/>
      <c r="R19" s="409"/>
      <c r="S19" s="409"/>
      <c r="T19" s="409"/>
      <c r="U19" s="409"/>
      <c r="V19" s="409"/>
      <c r="W19" s="409"/>
      <c r="X19" s="409"/>
      <c r="Y19" s="409"/>
      <c r="Z19" s="409"/>
      <c r="AA19" s="409"/>
      <c r="AB19" s="409"/>
      <c r="AC19" s="409"/>
      <c r="AD19" s="409"/>
      <c r="AE19" s="409"/>
      <c r="AF19" s="409"/>
      <c r="AG19" s="409"/>
      <c r="AH19" s="409"/>
      <c r="AI19" s="409"/>
      <c r="AJ19" s="409"/>
      <c r="AK19" s="409"/>
      <c r="AL19" s="409"/>
      <c r="AM19" s="409"/>
      <c r="AN19" s="409"/>
      <c r="AO19" s="409"/>
      <c r="AP19" s="409"/>
      <c r="AQ19" s="409"/>
      <c r="AR19" s="409"/>
      <c r="AS19" s="409"/>
      <c r="AT19" s="409"/>
      <c r="AU19" s="409"/>
      <c r="AV19" s="409"/>
      <c r="AW19" s="409"/>
      <c r="AX19" s="409"/>
      <c r="AY19" s="409"/>
      <c r="AZ19" s="409"/>
      <c r="BA19" s="409"/>
      <c r="BB19" s="409"/>
      <c r="BC19" s="409"/>
      <c r="BD19" s="409"/>
      <c r="BE19" s="409"/>
      <c r="BF19" s="409"/>
      <c r="BG19" s="409"/>
      <c r="BH19" s="409"/>
      <c r="BI19" s="409"/>
    </row>
    <row r="20" spans="1:61" s="13" customFormat="1" x14ac:dyDescent="0.25">
      <c r="A20" s="409"/>
      <c r="B20" s="416"/>
      <c r="C20" s="409"/>
      <c r="D20" s="210" t="s">
        <v>26</v>
      </c>
      <c r="E20" s="409"/>
      <c r="F20" s="409"/>
      <c r="G20" s="409"/>
      <c r="H20" s="409"/>
      <c r="I20" s="210" t="str">
        <f>I14</f>
        <v>IČ:</v>
      </c>
      <c r="J20" s="214" t="s">
        <v>16</v>
      </c>
      <c r="K20" s="409"/>
      <c r="L20" s="416"/>
      <c r="M20" s="409"/>
      <c r="N20" s="409"/>
      <c r="O20" s="409"/>
      <c r="P20" s="409"/>
      <c r="Q20" s="409"/>
      <c r="R20" s="409"/>
      <c r="S20" s="409"/>
      <c r="T20" s="409"/>
      <c r="U20" s="409"/>
      <c r="V20" s="409"/>
      <c r="W20" s="409"/>
      <c r="X20" s="409"/>
      <c r="Y20" s="409"/>
      <c r="Z20" s="409"/>
      <c r="AA20" s="409"/>
      <c r="AB20" s="409"/>
      <c r="AC20" s="409"/>
      <c r="AD20" s="409"/>
      <c r="AE20" s="409"/>
      <c r="AF20" s="409"/>
      <c r="AG20" s="409"/>
      <c r="AH20" s="409"/>
      <c r="AI20" s="409"/>
      <c r="AJ20" s="409"/>
      <c r="AK20" s="409"/>
      <c r="AL20" s="409"/>
      <c r="AM20" s="409"/>
      <c r="AN20" s="409"/>
      <c r="AO20" s="409"/>
      <c r="AP20" s="409"/>
      <c r="AQ20" s="409"/>
      <c r="AR20" s="409"/>
      <c r="AS20" s="409"/>
      <c r="AT20" s="409"/>
      <c r="AU20" s="409"/>
      <c r="AV20" s="409"/>
      <c r="AW20" s="409"/>
      <c r="AX20" s="409"/>
      <c r="AY20" s="409"/>
      <c r="AZ20" s="409"/>
      <c r="BA20" s="409"/>
      <c r="BB20" s="409"/>
      <c r="BC20" s="409"/>
      <c r="BD20" s="409"/>
      <c r="BE20" s="409"/>
      <c r="BF20" s="409"/>
      <c r="BG20" s="409"/>
      <c r="BH20" s="409"/>
      <c r="BI20" s="409"/>
    </row>
    <row r="21" spans="1:61" s="13" customFormat="1" x14ac:dyDescent="0.25">
      <c r="A21" s="409"/>
      <c r="B21" s="416"/>
      <c r="C21" s="409"/>
      <c r="D21" s="409"/>
      <c r="E21" s="3239" t="s">
        <v>27</v>
      </c>
      <c r="F21" s="3249"/>
      <c r="G21" s="3249"/>
      <c r="H21" s="3249"/>
      <c r="I21" s="210" t="str">
        <f>I15</f>
        <v>DIČ:</v>
      </c>
      <c r="J21" s="220" t="s">
        <v>16</v>
      </c>
      <c r="K21" s="409"/>
      <c r="L21" s="416"/>
      <c r="M21" s="409"/>
      <c r="N21" s="409"/>
      <c r="O21" s="409"/>
      <c r="P21" s="409"/>
      <c r="Q21" s="409"/>
      <c r="R21" s="409"/>
      <c r="S21" s="409"/>
      <c r="T21" s="409"/>
      <c r="U21" s="409"/>
      <c r="V21" s="409"/>
      <c r="W21" s="409"/>
      <c r="X21" s="409"/>
      <c r="Y21" s="409"/>
      <c r="Z21" s="409"/>
      <c r="AA21" s="409"/>
      <c r="AB21" s="409"/>
      <c r="AC21" s="409"/>
      <c r="AD21" s="409"/>
      <c r="AE21" s="409"/>
      <c r="AF21" s="409"/>
      <c r="AG21" s="409"/>
      <c r="AH21" s="409"/>
      <c r="AI21" s="409"/>
      <c r="AJ21" s="409"/>
      <c r="AK21" s="409"/>
      <c r="AL21" s="409"/>
      <c r="AM21" s="409"/>
      <c r="AN21" s="409"/>
      <c r="AO21" s="409"/>
      <c r="AP21" s="409"/>
      <c r="AQ21" s="409"/>
      <c r="AR21" s="409"/>
      <c r="AS21" s="409"/>
      <c r="AT21" s="409"/>
      <c r="AU21" s="409"/>
      <c r="AV21" s="409"/>
      <c r="AW21" s="409"/>
      <c r="AX21" s="409"/>
      <c r="AY21" s="409"/>
      <c r="AZ21" s="409"/>
      <c r="BA21" s="409"/>
      <c r="BB21" s="409"/>
      <c r="BC21" s="409"/>
      <c r="BD21" s="409"/>
      <c r="BE21" s="409"/>
      <c r="BF21" s="409"/>
      <c r="BG21" s="409"/>
      <c r="BH21" s="409"/>
      <c r="BI21" s="409"/>
    </row>
    <row r="22" spans="1:61" s="13" customFormat="1" x14ac:dyDescent="0.25">
      <c r="A22" s="409"/>
      <c r="B22" s="416"/>
      <c r="C22" s="409"/>
      <c r="D22" s="409"/>
      <c r="E22" s="409"/>
      <c r="F22" s="409"/>
      <c r="G22" s="409"/>
      <c r="H22" s="409"/>
      <c r="I22" s="409"/>
      <c r="J22" s="409"/>
      <c r="K22" s="409"/>
      <c r="L22" s="416"/>
      <c r="M22" s="409"/>
      <c r="N22" s="409"/>
      <c r="O22" s="409"/>
      <c r="P22" s="409"/>
      <c r="Q22" s="409"/>
      <c r="R22" s="409"/>
      <c r="S22" s="409"/>
      <c r="T22" s="409"/>
      <c r="U22" s="409"/>
      <c r="V22" s="409"/>
      <c r="W22" s="409"/>
      <c r="X22" s="409"/>
      <c r="Y22" s="409"/>
      <c r="Z22" s="409"/>
      <c r="AA22" s="409"/>
      <c r="AB22" s="409"/>
      <c r="AC22" s="409"/>
      <c r="AD22" s="409"/>
      <c r="AE22" s="409"/>
      <c r="AF22" s="409"/>
      <c r="AG22" s="409"/>
      <c r="AH22" s="409"/>
      <c r="AI22" s="409"/>
      <c r="AJ22" s="409"/>
      <c r="AK22" s="409"/>
      <c r="AL22" s="409"/>
      <c r="AM22" s="409"/>
      <c r="AN22" s="409"/>
      <c r="AO22" s="409"/>
      <c r="AP22" s="409"/>
      <c r="AQ22" s="409"/>
      <c r="AR22" s="409"/>
      <c r="AS22" s="409"/>
      <c r="AT22" s="409"/>
      <c r="AU22" s="409"/>
      <c r="AV22" s="409"/>
      <c r="AW22" s="409"/>
      <c r="AX22" s="409"/>
      <c r="AY22" s="409"/>
      <c r="AZ22" s="409"/>
      <c r="BA22" s="409"/>
      <c r="BB22" s="409"/>
      <c r="BC22" s="409"/>
      <c r="BD22" s="409"/>
      <c r="BE22" s="409"/>
      <c r="BF22" s="409"/>
      <c r="BG22" s="409"/>
      <c r="BH22" s="409"/>
      <c r="BI22" s="409"/>
    </row>
    <row r="23" spans="1:61" s="13" customFormat="1" x14ac:dyDescent="0.25">
      <c r="A23" s="409"/>
      <c r="B23" s="416"/>
      <c r="C23" s="409"/>
      <c r="D23" s="210" t="s">
        <v>28</v>
      </c>
      <c r="E23" s="409"/>
      <c r="F23" s="409"/>
      <c r="G23" s="409"/>
      <c r="H23" s="409"/>
      <c r="I23" s="210" t="str">
        <f>I14</f>
        <v>IČ:</v>
      </c>
      <c r="J23" s="220" t="s">
        <v>29</v>
      </c>
      <c r="K23" s="409"/>
      <c r="L23" s="416"/>
      <c r="M23" s="409"/>
      <c r="N23" s="409"/>
      <c r="O23" s="409"/>
      <c r="P23" s="409"/>
      <c r="Q23" s="409"/>
      <c r="R23" s="409"/>
      <c r="S23" s="409"/>
      <c r="T23" s="409"/>
      <c r="U23" s="409"/>
      <c r="V23" s="409"/>
      <c r="W23" s="409"/>
      <c r="X23" s="409"/>
      <c r="Y23" s="409"/>
      <c r="Z23" s="409"/>
      <c r="AA23" s="409"/>
      <c r="AB23" s="409"/>
      <c r="AC23" s="409"/>
      <c r="AD23" s="409"/>
      <c r="AE23" s="409"/>
      <c r="AF23" s="409"/>
      <c r="AG23" s="409"/>
      <c r="AH23" s="409"/>
      <c r="AI23" s="409"/>
      <c r="AJ23" s="409"/>
      <c r="AK23" s="409"/>
      <c r="AL23" s="409"/>
      <c r="AM23" s="409"/>
      <c r="AN23" s="409"/>
      <c r="AO23" s="409"/>
      <c r="AP23" s="409"/>
      <c r="AQ23" s="409"/>
      <c r="AR23" s="409"/>
      <c r="AS23" s="409"/>
      <c r="AT23" s="409"/>
      <c r="AU23" s="409"/>
      <c r="AV23" s="409"/>
      <c r="AW23" s="409"/>
      <c r="AX23" s="409"/>
      <c r="AY23" s="409"/>
      <c r="AZ23" s="409"/>
      <c r="BA23" s="409"/>
      <c r="BB23" s="409"/>
      <c r="BC23" s="409"/>
      <c r="BD23" s="409"/>
      <c r="BE23" s="409"/>
      <c r="BF23" s="409"/>
      <c r="BG23" s="409"/>
      <c r="BH23" s="409"/>
      <c r="BI23" s="409"/>
    </row>
    <row r="24" spans="1:61" s="13" customFormat="1" x14ac:dyDescent="0.25">
      <c r="A24" s="409"/>
      <c r="B24" s="416"/>
      <c r="C24" s="409"/>
      <c r="D24" s="409"/>
      <c r="E24" s="3239" t="s">
        <v>30</v>
      </c>
      <c r="F24" s="3249"/>
      <c r="G24" s="3249"/>
      <c r="H24" s="3249"/>
      <c r="I24" s="210" t="str">
        <f>I15</f>
        <v>DIČ:</v>
      </c>
      <c r="J24" s="220" t="s">
        <v>31</v>
      </c>
      <c r="K24" s="409"/>
      <c r="L24" s="416"/>
      <c r="M24" s="409"/>
      <c r="N24" s="409"/>
      <c r="O24" s="409"/>
      <c r="P24" s="409"/>
      <c r="Q24" s="409"/>
      <c r="R24" s="409"/>
      <c r="S24" s="409"/>
      <c r="T24" s="409"/>
      <c r="U24" s="409"/>
      <c r="V24" s="409"/>
      <c r="W24" s="409"/>
      <c r="X24" s="409"/>
      <c r="Y24" s="409"/>
      <c r="Z24" s="409"/>
      <c r="AA24" s="409"/>
      <c r="AB24" s="409"/>
      <c r="AC24" s="409"/>
      <c r="AD24" s="409"/>
      <c r="AE24" s="409"/>
      <c r="AF24" s="409"/>
      <c r="AG24" s="409"/>
      <c r="AH24" s="409"/>
      <c r="AI24" s="409"/>
      <c r="AJ24" s="409"/>
      <c r="AK24" s="409"/>
      <c r="AL24" s="409"/>
      <c r="AM24" s="409"/>
      <c r="AN24" s="409"/>
      <c r="AO24" s="409"/>
      <c r="AP24" s="409"/>
      <c r="AQ24" s="409"/>
      <c r="AR24" s="409"/>
      <c r="AS24" s="409"/>
      <c r="AT24" s="409"/>
      <c r="AU24" s="409"/>
      <c r="AV24" s="409"/>
      <c r="AW24" s="409"/>
      <c r="AX24" s="409"/>
      <c r="AY24" s="409"/>
      <c r="AZ24" s="409"/>
      <c r="BA24" s="409"/>
      <c r="BB24" s="409"/>
      <c r="BC24" s="409"/>
      <c r="BD24" s="409"/>
      <c r="BE24" s="409"/>
      <c r="BF24" s="409"/>
      <c r="BG24" s="409"/>
      <c r="BH24" s="409"/>
      <c r="BI24" s="409"/>
    </row>
    <row r="25" spans="1:61" s="13" customFormat="1" x14ac:dyDescent="0.25">
      <c r="A25" s="409"/>
      <c r="B25" s="416"/>
      <c r="C25" s="409"/>
      <c r="D25" s="409"/>
      <c r="E25" s="409"/>
      <c r="F25" s="409"/>
      <c r="G25" s="409"/>
      <c r="H25" s="409"/>
      <c r="I25" s="409"/>
      <c r="J25" s="409"/>
      <c r="K25" s="409"/>
      <c r="L25" s="416"/>
      <c r="M25" s="409"/>
      <c r="N25" s="409"/>
      <c r="O25" s="409"/>
      <c r="P25" s="409"/>
      <c r="Q25" s="409"/>
      <c r="R25" s="409"/>
      <c r="S25" s="409"/>
      <c r="T25" s="409"/>
      <c r="U25" s="409"/>
      <c r="V25" s="409"/>
      <c r="W25" s="409"/>
      <c r="X25" s="409"/>
      <c r="Y25" s="409"/>
      <c r="Z25" s="409"/>
      <c r="AA25" s="409"/>
      <c r="AB25" s="409"/>
      <c r="AC25" s="409"/>
      <c r="AD25" s="409"/>
      <c r="AE25" s="409"/>
      <c r="AF25" s="409"/>
      <c r="AG25" s="409"/>
      <c r="AH25" s="409"/>
      <c r="AI25" s="409"/>
      <c r="AJ25" s="409"/>
      <c r="AK25" s="409"/>
      <c r="AL25" s="409"/>
      <c r="AM25" s="409"/>
      <c r="AN25" s="409"/>
      <c r="AO25" s="409"/>
      <c r="AP25" s="409"/>
      <c r="AQ25" s="409"/>
      <c r="AR25" s="409"/>
      <c r="AS25" s="409"/>
      <c r="AT25" s="409"/>
      <c r="AU25" s="409"/>
      <c r="AV25" s="409"/>
      <c r="AW25" s="409"/>
      <c r="AX25" s="409"/>
      <c r="AY25" s="409"/>
      <c r="AZ25" s="409"/>
      <c r="BA25" s="409"/>
      <c r="BB25" s="409"/>
      <c r="BC25" s="409"/>
      <c r="BD25" s="409"/>
      <c r="BE25" s="409"/>
      <c r="BF25" s="409"/>
      <c r="BG25" s="409"/>
      <c r="BH25" s="409"/>
      <c r="BI25" s="409"/>
    </row>
    <row r="26" spans="1:61" s="13" customFormat="1" x14ac:dyDescent="0.25">
      <c r="A26" s="409"/>
      <c r="B26" s="416"/>
      <c r="C26" s="409"/>
      <c r="D26" s="210" t="s">
        <v>32</v>
      </c>
      <c r="E26" s="409"/>
      <c r="F26" s="409"/>
      <c r="G26" s="409"/>
      <c r="H26" s="409"/>
      <c r="I26" s="409"/>
      <c r="J26" s="409"/>
      <c r="K26" s="409"/>
      <c r="L26" s="416"/>
      <c r="M26" s="409"/>
      <c r="N26" s="409"/>
      <c r="O26" s="409"/>
      <c r="P26" s="409"/>
      <c r="Q26" s="409"/>
      <c r="R26" s="409"/>
      <c r="S26" s="409"/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09"/>
      <c r="AE26" s="409"/>
      <c r="AF26" s="409"/>
      <c r="AG26" s="409"/>
      <c r="AH26" s="409"/>
      <c r="AI26" s="409"/>
      <c r="AJ26" s="409"/>
      <c r="AK26" s="409"/>
      <c r="AL26" s="409"/>
      <c r="AM26" s="409"/>
      <c r="AN26" s="409"/>
      <c r="AO26" s="409"/>
      <c r="AP26" s="409"/>
      <c r="AQ26" s="409"/>
      <c r="AR26" s="409"/>
      <c r="AS26" s="409"/>
      <c r="AT26" s="409"/>
      <c r="AU26" s="409"/>
      <c r="AV26" s="409"/>
      <c r="AW26" s="409"/>
      <c r="AX26" s="409"/>
      <c r="AY26" s="409"/>
      <c r="AZ26" s="409"/>
      <c r="BA26" s="409"/>
      <c r="BB26" s="409"/>
      <c r="BC26" s="409"/>
      <c r="BD26" s="409"/>
      <c r="BE26" s="409"/>
      <c r="BF26" s="409"/>
      <c r="BG26" s="409"/>
      <c r="BH26" s="409"/>
      <c r="BI26" s="409"/>
    </row>
    <row r="27" spans="1:61" s="14" customFormat="1" x14ac:dyDescent="0.25">
      <c r="A27" s="409"/>
      <c r="B27" s="3399"/>
      <c r="C27" s="409"/>
      <c r="D27" s="409"/>
      <c r="E27" s="3400" t="s">
        <v>3158</v>
      </c>
      <c r="F27" s="3401"/>
      <c r="G27" s="3401"/>
      <c r="H27" s="3401"/>
      <c r="I27" s="409"/>
      <c r="J27" s="409"/>
      <c r="K27" s="409"/>
      <c r="L27" s="3399"/>
      <c r="M27" s="409"/>
      <c r="N27" s="409"/>
      <c r="O27" s="409"/>
      <c r="P27" s="409"/>
      <c r="Q27" s="409"/>
      <c r="R27" s="409"/>
      <c r="S27" s="409"/>
      <c r="T27" s="409"/>
      <c r="U27" s="409"/>
      <c r="V27" s="409"/>
      <c r="W27" s="409"/>
      <c r="X27" s="409"/>
      <c r="Y27" s="409"/>
      <c r="Z27" s="409"/>
      <c r="AA27" s="424" t="str">
        <f>E27</f>
        <v>ZPŮSOBILÉ VÝDAJE</v>
      </c>
      <c r="AB27" s="409"/>
      <c r="AC27" s="409"/>
      <c r="AD27" s="409"/>
      <c r="AE27" s="409"/>
      <c r="AF27" s="409"/>
      <c r="AG27" s="409"/>
      <c r="AH27" s="409"/>
      <c r="AI27" s="409"/>
      <c r="AJ27" s="409"/>
      <c r="AK27" s="409"/>
      <c r="AL27" s="409"/>
      <c r="AM27" s="409"/>
      <c r="AN27" s="409"/>
      <c r="AO27" s="409"/>
      <c r="AP27" s="409"/>
      <c r="AQ27" s="409"/>
      <c r="AR27" s="409"/>
      <c r="AS27" s="409"/>
      <c r="AT27" s="409"/>
      <c r="AU27" s="409"/>
      <c r="AV27" s="409"/>
      <c r="AW27" s="409"/>
      <c r="AX27" s="409"/>
      <c r="AY27" s="409"/>
      <c r="AZ27" s="409"/>
      <c r="BA27" s="409"/>
      <c r="BB27" s="409"/>
      <c r="BC27" s="409"/>
      <c r="BD27" s="409"/>
      <c r="BE27" s="409"/>
      <c r="BF27" s="409"/>
      <c r="BG27" s="409"/>
      <c r="BH27" s="409"/>
      <c r="BI27" s="409"/>
    </row>
    <row r="28" spans="1:61" s="13" customFormat="1" x14ac:dyDescent="0.25">
      <c r="A28" s="409"/>
      <c r="B28" s="416"/>
      <c r="C28" s="409"/>
      <c r="D28" s="409"/>
      <c r="E28" s="409"/>
      <c r="F28" s="409"/>
      <c r="G28" s="409"/>
      <c r="H28" s="409"/>
      <c r="I28" s="409"/>
      <c r="J28" s="409"/>
      <c r="K28" s="409"/>
      <c r="L28" s="416"/>
      <c r="M28" s="409"/>
      <c r="N28" s="409"/>
      <c r="O28" s="409"/>
      <c r="P28" s="409"/>
      <c r="Q28" s="409"/>
      <c r="R28" s="409"/>
      <c r="S28" s="409"/>
      <c r="T28" s="409"/>
      <c r="U28" s="409"/>
      <c r="V28" s="409"/>
      <c r="W28" s="409"/>
      <c r="X28" s="409"/>
      <c r="Y28" s="409"/>
      <c r="Z28" s="409"/>
      <c r="AA28" s="409"/>
      <c r="AB28" s="409"/>
      <c r="AC28" s="409"/>
      <c r="AD28" s="409"/>
      <c r="AE28" s="409"/>
      <c r="AF28" s="409"/>
      <c r="AG28" s="409"/>
      <c r="AH28" s="409"/>
      <c r="AI28" s="409"/>
      <c r="AJ28" s="409"/>
      <c r="AK28" s="409"/>
      <c r="AL28" s="409"/>
      <c r="AM28" s="409"/>
      <c r="AN28" s="409"/>
      <c r="AO28" s="409"/>
      <c r="AP28" s="409"/>
      <c r="AQ28" s="409"/>
      <c r="AR28" s="409"/>
      <c r="AS28" s="409"/>
      <c r="AT28" s="409"/>
      <c r="AU28" s="409"/>
      <c r="AV28" s="409"/>
      <c r="AW28" s="409"/>
      <c r="AX28" s="409"/>
      <c r="AY28" s="409"/>
      <c r="AZ28" s="409"/>
      <c r="BA28" s="409"/>
      <c r="BB28" s="409"/>
      <c r="BC28" s="409"/>
      <c r="BD28" s="409"/>
      <c r="BE28" s="409"/>
      <c r="BF28" s="409"/>
      <c r="BG28" s="409"/>
      <c r="BH28" s="409"/>
      <c r="BI28" s="409"/>
    </row>
    <row r="29" spans="1:61" s="13" customFormat="1" ht="6.95" customHeight="1" x14ac:dyDescent="0.25">
      <c r="A29" s="409"/>
      <c r="B29" s="416"/>
      <c r="C29" s="409"/>
      <c r="D29" s="425"/>
      <c r="E29" s="425"/>
      <c r="F29" s="425"/>
      <c r="G29" s="425"/>
      <c r="H29" s="425"/>
      <c r="I29" s="425"/>
      <c r="J29" s="425"/>
      <c r="K29" s="425"/>
      <c r="L29" s="416"/>
      <c r="M29" s="409"/>
      <c r="N29" s="409"/>
      <c r="O29" s="409"/>
      <c r="P29" s="409"/>
      <c r="Q29" s="409"/>
      <c r="R29" s="409"/>
      <c r="S29" s="409"/>
      <c r="T29" s="409"/>
      <c r="U29" s="409"/>
      <c r="V29" s="409"/>
      <c r="W29" s="409"/>
      <c r="X29" s="409"/>
      <c r="Y29" s="409"/>
      <c r="Z29" s="409"/>
      <c r="AA29" s="409"/>
      <c r="AB29" s="409"/>
      <c r="AC29" s="409"/>
      <c r="AD29" s="409"/>
      <c r="AE29" s="409"/>
      <c r="AF29" s="409"/>
      <c r="AG29" s="409"/>
      <c r="AH29" s="409"/>
      <c r="AI29" s="409"/>
      <c r="AJ29" s="409"/>
      <c r="AK29" s="409"/>
      <c r="AL29" s="409"/>
      <c r="AM29" s="409"/>
      <c r="AN29" s="409"/>
      <c r="AO29" s="409"/>
      <c r="AP29" s="409"/>
      <c r="AQ29" s="409"/>
      <c r="AR29" s="409"/>
      <c r="AS29" s="409"/>
      <c r="AT29" s="409"/>
      <c r="AU29" s="409"/>
      <c r="AV29" s="409"/>
      <c r="AW29" s="409"/>
      <c r="AX29" s="409"/>
      <c r="AY29" s="409"/>
      <c r="AZ29" s="409"/>
      <c r="BA29" s="409"/>
      <c r="BB29" s="409"/>
      <c r="BC29" s="409"/>
      <c r="BD29" s="409"/>
      <c r="BE29" s="409"/>
      <c r="BF29" s="409"/>
      <c r="BG29" s="409"/>
      <c r="BH29" s="409"/>
      <c r="BI29" s="409"/>
    </row>
    <row r="30" spans="1:61" s="13" customFormat="1" ht="25.35" customHeight="1" x14ac:dyDescent="0.25">
      <c r="A30" s="409"/>
      <c r="B30" s="416"/>
      <c r="C30" s="409"/>
      <c r="D30" s="426" t="s">
        <v>33</v>
      </c>
      <c r="E30" s="409"/>
      <c r="F30" s="427"/>
      <c r="G30" s="409"/>
      <c r="H30" s="409"/>
      <c r="I30" s="409"/>
      <c r="J30" s="428">
        <f>ROUND(J114,2)</f>
        <v>0</v>
      </c>
      <c r="K30" s="409"/>
      <c r="L30" s="416"/>
      <c r="M30" s="409"/>
      <c r="N30" s="409"/>
      <c r="O30" s="409"/>
      <c r="P30" s="409"/>
      <c r="Q30" s="409"/>
      <c r="R30" s="409"/>
      <c r="S30" s="409"/>
      <c r="T30" s="409"/>
      <c r="U30" s="409"/>
      <c r="V30" s="409"/>
      <c r="W30" s="409"/>
      <c r="X30" s="409"/>
      <c r="Y30" s="409"/>
      <c r="Z30" s="409"/>
      <c r="AA30" s="409"/>
      <c r="AB30" s="409"/>
      <c r="AC30" s="409"/>
      <c r="AD30" s="409"/>
      <c r="AE30" s="409"/>
      <c r="AF30" s="409"/>
      <c r="AG30" s="409"/>
      <c r="AH30" s="409"/>
      <c r="AI30" s="409"/>
      <c r="AJ30" s="409"/>
      <c r="AK30" s="409"/>
      <c r="AL30" s="409"/>
      <c r="AM30" s="409"/>
      <c r="AN30" s="409"/>
      <c r="AO30" s="409"/>
      <c r="AP30" s="409"/>
      <c r="AQ30" s="409"/>
      <c r="AR30" s="409"/>
      <c r="AS30" s="409"/>
      <c r="AT30" s="409"/>
      <c r="AU30" s="409"/>
      <c r="AV30" s="409"/>
      <c r="AW30" s="409"/>
      <c r="AX30" s="409"/>
      <c r="AY30" s="409"/>
      <c r="AZ30" s="409"/>
      <c r="BA30" s="409"/>
      <c r="BB30" s="409"/>
      <c r="BC30" s="409"/>
      <c r="BD30" s="409"/>
      <c r="BE30" s="409"/>
      <c r="BF30" s="409"/>
      <c r="BG30" s="409"/>
      <c r="BH30" s="409"/>
      <c r="BI30" s="409"/>
    </row>
    <row r="31" spans="1:61" s="13" customFormat="1" ht="6.95" customHeight="1" x14ac:dyDescent="0.25">
      <c r="A31" s="409"/>
      <c r="B31" s="416"/>
      <c r="C31" s="409"/>
      <c r="D31" s="425"/>
      <c r="E31" s="425"/>
      <c r="F31" s="429"/>
      <c r="G31" s="425"/>
      <c r="H31" s="425"/>
      <c r="I31" s="425"/>
      <c r="J31" s="429"/>
      <c r="K31" s="425"/>
      <c r="L31" s="416"/>
      <c r="M31" s="409"/>
      <c r="N31" s="409"/>
      <c r="O31" s="409"/>
      <c r="P31" s="409"/>
      <c r="Q31" s="409"/>
      <c r="R31" s="409"/>
      <c r="S31" s="409"/>
      <c r="T31" s="409"/>
      <c r="U31" s="409"/>
      <c r="V31" s="409"/>
      <c r="W31" s="409"/>
      <c r="X31" s="409"/>
      <c r="Y31" s="409"/>
      <c r="Z31" s="409"/>
      <c r="AA31" s="409"/>
      <c r="AB31" s="409"/>
      <c r="AC31" s="409"/>
      <c r="AD31" s="409"/>
      <c r="AE31" s="409"/>
      <c r="AF31" s="409"/>
      <c r="AG31" s="409"/>
      <c r="AH31" s="409"/>
      <c r="AI31" s="409"/>
      <c r="AJ31" s="409"/>
      <c r="AK31" s="409"/>
      <c r="AL31" s="409"/>
      <c r="AM31" s="409"/>
      <c r="AN31" s="409"/>
      <c r="AO31" s="409"/>
      <c r="AP31" s="409"/>
      <c r="AQ31" s="409"/>
      <c r="AR31" s="409"/>
      <c r="AS31" s="409"/>
      <c r="AT31" s="409"/>
      <c r="AU31" s="409"/>
      <c r="AV31" s="409"/>
      <c r="AW31" s="409"/>
      <c r="AX31" s="409"/>
      <c r="AY31" s="409"/>
      <c r="AZ31" s="409"/>
      <c r="BA31" s="409"/>
      <c r="BB31" s="409"/>
      <c r="BC31" s="409"/>
      <c r="BD31" s="409"/>
      <c r="BE31" s="409"/>
      <c r="BF31" s="409"/>
      <c r="BG31" s="409"/>
      <c r="BH31" s="409"/>
      <c r="BI31" s="409"/>
    </row>
    <row r="32" spans="1:61" s="13" customFormat="1" ht="14.45" customHeight="1" x14ac:dyDescent="0.25">
      <c r="A32" s="409"/>
      <c r="B32" s="416"/>
      <c r="C32" s="409"/>
      <c r="D32" s="409"/>
      <c r="E32" s="409"/>
      <c r="F32" s="430" t="s">
        <v>35</v>
      </c>
      <c r="G32" s="409"/>
      <c r="H32" s="409"/>
      <c r="I32" s="229" t="s">
        <v>34</v>
      </c>
      <c r="J32" s="230" t="s">
        <v>36</v>
      </c>
      <c r="K32" s="409"/>
      <c r="L32" s="416"/>
      <c r="M32" s="409"/>
      <c r="N32" s="409"/>
      <c r="O32" s="409"/>
      <c r="P32" s="409"/>
      <c r="Q32" s="409"/>
      <c r="R32" s="409"/>
      <c r="S32" s="409"/>
      <c r="T32" s="409"/>
      <c r="U32" s="409"/>
      <c r="V32" s="409"/>
      <c r="W32" s="409"/>
      <c r="X32" s="409"/>
      <c r="Y32" s="409"/>
      <c r="Z32" s="409"/>
      <c r="AA32" s="409"/>
      <c r="AB32" s="409"/>
      <c r="AC32" s="409"/>
      <c r="AD32" s="409"/>
      <c r="AE32" s="409"/>
      <c r="AF32" s="409"/>
      <c r="AG32" s="409"/>
      <c r="AH32" s="409"/>
      <c r="AI32" s="409"/>
      <c r="AJ32" s="409"/>
      <c r="AK32" s="409"/>
      <c r="AL32" s="409"/>
      <c r="AM32" s="409"/>
      <c r="AN32" s="409"/>
      <c r="AO32" s="409"/>
      <c r="AP32" s="409"/>
      <c r="AQ32" s="409"/>
      <c r="AR32" s="409"/>
      <c r="AS32" s="409"/>
      <c r="AT32" s="409"/>
      <c r="AU32" s="409"/>
      <c r="AV32" s="409"/>
      <c r="AW32" s="409"/>
      <c r="AX32" s="409"/>
      <c r="AY32" s="409"/>
      <c r="AZ32" s="409"/>
      <c r="BA32" s="409"/>
      <c r="BB32" s="409"/>
      <c r="BC32" s="409"/>
      <c r="BD32" s="409"/>
      <c r="BE32" s="409"/>
      <c r="BF32" s="409"/>
      <c r="BG32" s="409"/>
      <c r="BH32" s="409"/>
      <c r="BI32" s="409"/>
    </row>
    <row r="33" spans="1:61" s="13" customFormat="1" ht="14.45" customHeight="1" x14ac:dyDescent="0.25">
      <c r="A33" s="409"/>
      <c r="B33" s="416"/>
      <c r="C33" s="409"/>
      <c r="D33" s="210" t="s">
        <v>37</v>
      </c>
      <c r="E33" s="414" t="s">
        <v>38</v>
      </c>
      <c r="F33" s="430">
        <f>SUM(BE114:BE166)</f>
        <v>0</v>
      </c>
      <c r="G33" s="409"/>
      <c r="H33" s="409"/>
      <c r="I33" s="431">
        <v>0.21</v>
      </c>
      <c r="J33" s="432">
        <f>ROUND(F33*I33,2)</f>
        <v>0</v>
      </c>
      <c r="K33" s="409"/>
      <c r="L33" s="416"/>
      <c r="M33" s="409"/>
      <c r="N33" s="409"/>
      <c r="O33" s="409"/>
      <c r="P33" s="409"/>
      <c r="Q33" s="409"/>
      <c r="R33" s="409"/>
      <c r="S33" s="409"/>
      <c r="T33" s="409"/>
      <c r="U33" s="409"/>
      <c r="V33" s="409"/>
      <c r="W33" s="409"/>
      <c r="X33" s="409"/>
      <c r="Y33" s="409"/>
      <c r="Z33" s="409"/>
      <c r="AA33" s="409"/>
      <c r="AB33" s="409"/>
      <c r="AC33" s="409"/>
      <c r="AD33" s="409"/>
      <c r="AE33" s="409"/>
      <c r="AF33" s="409"/>
      <c r="AG33" s="409"/>
      <c r="AH33" s="409"/>
      <c r="AI33" s="409"/>
      <c r="AJ33" s="409"/>
      <c r="AK33" s="409"/>
      <c r="AL33" s="409"/>
      <c r="AM33" s="409"/>
      <c r="AN33" s="409"/>
      <c r="AO33" s="409"/>
      <c r="AP33" s="409"/>
      <c r="AQ33" s="409"/>
      <c r="AR33" s="409"/>
      <c r="AS33" s="409"/>
      <c r="AT33" s="409"/>
      <c r="AU33" s="409"/>
      <c r="AV33" s="409"/>
      <c r="AW33" s="409"/>
      <c r="AX33" s="409"/>
      <c r="AY33" s="409"/>
      <c r="AZ33" s="409"/>
      <c r="BA33" s="409"/>
      <c r="BB33" s="409"/>
      <c r="BC33" s="409"/>
      <c r="BD33" s="409"/>
      <c r="BE33" s="409"/>
      <c r="BF33" s="409"/>
      <c r="BG33" s="409"/>
      <c r="BH33" s="409"/>
      <c r="BI33" s="409"/>
    </row>
    <row r="34" spans="1:61" s="13" customFormat="1" ht="14.45" customHeight="1" x14ac:dyDescent="0.25">
      <c r="A34" s="409"/>
      <c r="B34" s="416"/>
      <c r="C34" s="409"/>
      <c r="D34" s="210"/>
      <c r="E34" s="414"/>
      <c r="F34" s="430"/>
      <c r="G34" s="409"/>
      <c r="H34" s="409"/>
      <c r="I34" s="431"/>
      <c r="J34" s="432"/>
      <c r="K34" s="409"/>
      <c r="L34" s="416"/>
      <c r="M34" s="409"/>
      <c r="N34" s="409"/>
      <c r="O34" s="409"/>
      <c r="P34" s="409"/>
      <c r="Q34" s="409"/>
      <c r="R34" s="409"/>
      <c r="S34" s="409"/>
      <c r="T34" s="409"/>
      <c r="U34" s="409"/>
      <c r="V34" s="409"/>
      <c r="W34" s="409"/>
      <c r="X34" s="409"/>
      <c r="Y34" s="409"/>
      <c r="Z34" s="409"/>
      <c r="AA34" s="409"/>
      <c r="AB34" s="409"/>
      <c r="AC34" s="409"/>
      <c r="AD34" s="409"/>
      <c r="AE34" s="409"/>
      <c r="AF34" s="409"/>
      <c r="AG34" s="409"/>
      <c r="AH34" s="409"/>
      <c r="AI34" s="409"/>
      <c r="AJ34" s="409"/>
      <c r="AK34" s="409"/>
      <c r="AL34" s="409"/>
      <c r="AM34" s="409"/>
      <c r="AN34" s="409"/>
      <c r="AO34" s="409"/>
      <c r="AP34" s="409"/>
      <c r="AQ34" s="409"/>
      <c r="AR34" s="409"/>
      <c r="AS34" s="409"/>
      <c r="AT34" s="409"/>
      <c r="AU34" s="409"/>
      <c r="AV34" s="409"/>
      <c r="AW34" s="409"/>
      <c r="AX34" s="409"/>
      <c r="AY34" s="409"/>
      <c r="AZ34" s="409"/>
      <c r="BA34" s="409"/>
      <c r="BB34" s="409"/>
      <c r="BC34" s="409"/>
      <c r="BD34" s="409"/>
      <c r="BE34" s="409"/>
      <c r="BF34" s="409"/>
      <c r="BG34" s="409"/>
      <c r="BH34" s="409"/>
      <c r="BI34" s="409"/>
    </row>
    <row r="35" spans="1:61" s="13" customFormat="1" ht="6.95" customHeight="1" x14ac:dyDescent="0.25">
      <c r="A35" s="409"/>
      <c r="B35" s="416"/>
      <c r="C35" s="409"/>
      <c r="D35" s="409"/>
      <c r="E35" s="409"/>
      <c r="F35" s="427"/>
      <c r="G35" s="409"/>
      <c r="H35" s="409"/>
      <c r="I35" s="409"/>
      <c r="J35" s="427"/>
      <c r="K35" s="409"/>
      <c r="L35" s="416"/>
      <c r="M35" s="409"/>
      <c r="N35" s="409"/>
      <c r="O35" s="409"/>
      <c r="P35" s="409"/>
      <c r="Q35" s="409"/>
      <c r="R35" s="409"/>
      <c r="S35" s="409"/>
      <c r="T35" s="409"/>
      <c r="U35" s="409"/>
      <c r="V35" s="409"/>
      <c r="W35" s="409"/>
      <c r="X35" s="409"/>
      <c r="Y35" s="409"/>
      <c r="Z35" s="409"/>
      <c r="AA35" s="409"/>
      <c r="AB35" s="409"/>
      <c r="AC35" s="409"/>
      <c r="AD35" s="409"/>
      <c r="AE35" s="409"/>
      <c r="AF35" s="409"/>
      <c r="AG35" s="409"/>
      <c r="AH35" s="409"/>
      <c r="AI35" s="409"/>
      <c r="AJ35" s="409"/>
      <c r="AK35" s="409"/>
      <c r="AL35" s="409"/>
      <c r="AM35" s="409"/>
      <c r="AN35" s="409"/>
      <c r="AO35" s="409"/>
      <c r="AP35" s="409"/>
      <c r="AQ35" s="409"/>
      <c r="AR35" s="409"/>
      <c r="AS35" s="409"/>
      <c r="AT35" s="409"/>
      <c r="AU35" s="409"/>
      <c r="AV35" s="409"/>
      <c r="AW35" s="409"/>
      <c r="AX35" s="409"/>
      <c r="AY35" s="409"/>
      <c r="AZ35" s="409"/>
      <c r="BA35" s="409"/>
      <c r="BB35" s="409"/>
      <c r="BC35" s="409"/>
      <c r="BD35" s="409"/>
      <c r="BE35" s="409"/>
      <c r="BF35" s="409"/>
      <c r="BG35" s="409"/>
      <c r="BH35" s="409"/>
      <c r="BI35" s="409"/>
    </row>
    <row r="36" spans="1:61" s="13" customFormat="1" ht="25.35" customHeight="1" x14ac:dyDescent="0.25">
      <c r="A36" s="409"/>
      <c r="B36" s="416"/>
      <c r="C36" s="433"/>
      <c r="D36" s="434" t="s">
        <v>39</v>
      </c>
      <c r="E36" s="435"/>
      <c r="F36" s="436"/>
      <c r="G36" s="437" t="s">
        <v>40</v>
      </c>
      <c r="H36" s="438" t="s">
        <v>41</v>
      </c>
      <c r="I36" s="435"/>
      <c r="J36" s="439">
        <f>SUM(J30:J34)</f>
        <v>0</v>
      </c>
      <c r="K36" s="440"/>
      <c r="L36" s="416"/>
      <c r="M36" s="409"/>
      <c r="N36" s="409"/>
      <c r="O36" s="409"/>
      <c r="P36" s="409"/>
      <c r="Q36" s="409"/>
      <c r="R36" s="409"/>
      <c r="S36" s="409"/>
      <c r="T36" s="409"/>
      <c r="U36" s="409"/>
      <c r="V36" s="409"/>
      <c r="W36" s="409"/>
      <c r="X36" s="409"/>
      <c r="Y36" s="409"/>
      <c r="Z36" s="409"/>
      <c r="AA36" s="409"/>
      <c r="AB36" s="409"/>
      <c r="AC36" s="409"/>
      <c r="AD36" s="409"/>
      <c r="AE36" s="409"/>
      <c r="AF36" s="409"/>
      <c r="AG36" s="409"/>
      <c r="AH36" s="409"/>
      <c r="AI36" s="409"/>
      <c r="AJ36" s="409"/>
      <c r="AK36" s="409"/>
      <c r="AL36" s="409"/>
      <c r="AM36" s="409"/>
      <c r="AN36" s="409"/>
      <c r="AO36" s="409"/>
      <c r="AP36" s="409"/>
      <c r="AQ36" s="409"/>
      <c r="AR36" s="409"/>
      <c r="AS36" s="409"/>
      <c r="AT36" s="409"/>
      <c r="AU36" s="409"/>
      <c r="AV36" s="409"/>
      <c r="AW36" s="409"/>
      <c r="AX36" s="409"/>
      <c r="AY36" s="409"/>
      <c r="AZ36" s="409"/>
      <c r="BA36" s="409"/>
      <c r="BB36" s="409"/>
      <c r="BC36" s="409"/>
      <c r="BD36" s="409"/>
      <c r="BE36" s="409"/>
      <c r="BF36" s="409"/>
      <c r="BG36" s="409"/>
      <c r="BH36" s="409"/>
      <c r="BI36" s="409"/>
    </row>
    <row r="37" spans="1:61" s="13" customFormat="1" ht="14.45" customHeight="1" x14ac:dyDescent="0.25">
      <c r="A37" s="409"/>
      <c r="B37" s="416"/>
      <c r="C37" s="409"/>
      <c r="D37" s="409"/>
      <c r="E37" s="409"/>
      <c r="F37" s="409"/>
      <c r="G37" s="409"/>
      <c r="H37" s="409"/>
      <c r="I37" s="409"/>
      <c r="J37" s="409"/>
      <c r="K37" s="409"/>
      <c r="L37" s="416"/>
      <c r="M37" s="409"/>
      <c r="N37" s="409"/>
      <c r="O37" s="409"/>
      <c r="P37" s="409"/>
      <c r="Q37" s="409"/>
      <c r="R37" s="409"/>
      <c r="S37" s="409"/>
      <c r="T37" s="409"/>
      <c r="U37" s="409"/>
      <c r="V37" s="409"/>
      <c r="W37" s="409"/>
      <c r="X37" s="409"/>
      <c r="Y37" s="409"/>
      <c r="Z37" s="409"/>
      <c r="AA37" s="409"/>
      <c r="AB37" s="409"/>
      <c r="AC37" s="409"/>
      <c r="AD37" s="409"/>
      <c r="AE37" s="409"/>
      <c r="AF37" s="409"/>
      <c r="AG37" s="409"/>
      <c r="AH37" s="409"/>
      <c r="AI37" s="409"/>
      <c r="AJ37" s="409"/>
      <c r="AK37" s="409"/>
      <c r="AL37" s="409"/>
      <c r="AM37" s="409"/>
      <c r="AN37" s="409"/>
      <c r="AO37" s="409"/>
      <c r="AP37" s="409"/>
      <c r="AQ37" s="409"/>
      <c r="AR37" s="409"/>
      <c r="AS37" s="409"/>
      <c r="AT37" s="409"/>
      <c r="AU37" s="409"/>
      <c r="AV37" s="409"/>
      <c r="AW37" s="409"/>
      <c r="AX37" s="409"/>
      <c r="AY37" s="409"/>
      <c r="AZ37" s="409"/>
      <c r="BA37" s="409"/>
      <c r="BB37" s="409"/>
      <c r="BC37" s="409"/>
      <c r="BD37" s="409"/>
      <c r="BE37" s="409"/>
      <c r="BF37" s="409"/>
      <c r="BG37" s="409"/>
      <c r="BH37" s="409"/>
      <c r="BI37" s="409"/>
    </row>
    <row r="38" spans="1:61" ht="14.45" customHeight="1" x14ac:dyDescent="0.25">
      <c r="A38" s="409"/>
      <c r="B38" s="412"/>
      <c r="C38" s="409"/>
      <c r="D38" s="409"/>
      <c r="E38" s="409"/>
      <c r="F38" s="409"/>
      <c r="G38" s="409"/>
      <c r="H38" s="409"/>
      <c r="I38" s="409"/>
      <c r="J38" s="409"/>
      <c r="K38" s="409"/>
      <c r="L38" s="412"/>
      <c r="M38" s="409"/>
      <c r="N38" s="409"/>
      <c r="O38" s="409"/>
      <c r="P38" s="409"/>
      <c r="Q38" s="409"/>
      <c r="R38" s="409"/>
      <c r="S38" s="409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</row>
    <row r="39" spans="1:61" ht="14.45" customHeight="1" x14ac:dyDescent="0.25">
      <c r="A39" s="409"/>
      <c r="B39" s="412"/>
      <c r="C39" s="409"/>
      <c r="D39" s="409"/>
      <c r="E39" s="409"/>
      <c r="F39" s="409"/>
      <c r="G39" s="409"/>
      <c r="H39" s="409"/>
      <c r="I39" s="409"/>
      <c r="J39" s="409"/>
      <c r="K39" s="409"/>
      <c r="L39" s="412"/>
      <c r="M39" s="409"/>
      <c r="N39" s="409"/>
      <c r="O39" s="409"/>
      <c r="P39" s="409"/>
      <c r="Q39" s="409"/>
      <c r="R39" s="409"/>
      <c r="S39" s="409"/>
      <c r="T39" s="409"/>
      <c r="U39" s="409"/>
      <c r="V39" s="409"/>
      <c r="W39" s="409"/>
      <c r="X39" s="409"/>
      <c r="Y39" s="409"/>
      <c r="Z39" s="409"/>
      <c r="AA39" s="409"/>
      <c r="AB39" s="409"/>
      <c r="AC39" s="409"/>
      <c r="AD39" s="409"/>
      <c r="AE39" s="409"/>
      <c r="AF39" s="409"/>
      <c r="AG39" s="409"/>
      <c r="AH39" s="409"/>
      <c r="AI39" s="409"/>
      <c r="AJ39" s="409"/>
      <c r="AK39" s="409"/>
      <c r="AL39" s="409"/>
      <c r="AM39" s="409"/>
      <c r="AN39" s="409"/>
      <c r="AO39" s="409"/>
      <c r="AP39" s="409"/>
      <c r="AQ39" s="409"/>
      <c r="AR39" s="409"/>
      <c r="AS39" s="409"/>
      <c r="AT39" s="409"/>
      <c r="AU39" s="409"/>
      <c r="AV39" s="409"/>
      <c r="AW39" s="409"/>
      <c r="AX39" s="409"/>
      <c r="AY39" s="409"/>
      <c r="AZ39" s="409"/>
      <c r="BA39" s="409"/>
      <c r="BB39" s="409"/>
      <c r="BC39" s="409"/>
      <c r="BD39" s="409"/>
      <c r="BE39" s="409"/>
      <c r="BF39" s="409"/>
      <c r="BG39" s="409"/>
      <c r="BH39" s="409"/>
      <c r="BI39" s="409"/>
    </row>
    <row r="40" spans="1:61" ht="14.45" customHeight="1" x14ac:dyDescent="0.25">
      <c r="A40" s="409"/>
      <c r="B40" s="412"/>
      <c r="C40" s="409"/>
      <c r="D40" s="409"/>
      <c r="E40" s="409"/>
      <c r="F40" s="409"/>
      <c r="G40" s="409"/>
      <c r="H40" s="409"/>
      <c r="I40" s="409"/>
      <c r="J40" s="409"/>
      <c r="K40" s="409"/>
      <c r="L40" s="412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409"/>
      <c r="Z40" s="409"/>
      <c r="AA40" s="409"/>
      <c r="AB40" s="409"/>
      <c r="AC40" s="409"/>
      <c r="AD40" s="409"/>
      <c r="AE40" s="409"/>
      <c r="AF40" s="409"/>
      <c r="AG40" s="409"/>
      <c r="AH40" s="409"/>
      <c r="AI40" s="409"/>
      <c r="AJ40" s="409"/>
      <c r="AK40" s="409"/>
      <c r="AL40" s="409"/>
      <c r="AM40" s="409"/>
      <c r="AN40" s="409"/>
      <c r="AO40" s="409"/>
      <c r="AP40" s="409"/>
      <c r="AQ40" s="409"/>
      <c r="AR40" s="409"/>
      <c r="AS40" s="409"/>
      <c r="AT40" s="409"/>
      <c r="AU40" s="409"/>
      <c r="AV40" s="409"/>
      <c r="AW40" s="409"/>
      <c r="AX40" s="409"/>
      <c r="AY40" s="409"/>
      <c r="AZ40" s="409"/>
      <c r="BA40" s="409"/>
      <c r="BB40" s="409"/>
      <c r="BC40" s="409"/>
      <c r="BD40" s="409"/>
      <c r="BE40" s="409"/>
      <c r="BF40" s="409"/>
      <c r="BG40" s="409"/>
      <c r="BH40" s="409"/>
      <c r="BI40" s="409"/>
    </row>
    <row r="41" spans="1:61" ht="14.45" customHeight="1" x14ac:dyDescent="0.25">
      <c r="A41" s="409"/>
      <c r="B41" s="412"/>
      <c r="C41" s="409"/>
      <c r="D41" s="409"/>
      <c r="E41" s="409"/>
      <c r="F41" s="409"/>
      <c r="G41" s="409"/>
      <c r="H41" s="409"/>
      <c r="I41" s="409"/>
      <c r="J41" s="409"/>
      <c r="K41" s="409"/>
      <c r="L41" s="412"/>
      <c r="M41" s="409"/>
      <c r="N41" s="409"/>
      <c r="O41" s="409"/>
      <c r="P41" s="409"/>
      <c r="Q41" s="409"/>
      <c r="R41" s="409"/>
      <c r="S41" s="409"/>
      <c r="T41" s="409"/>
      <c r="U41" s="409"/>
      <c r="V41" s="409"/>
      <c r="W41" s="409"/>
      <c r="X41" s="409"/>
      <c r="Y41" s="409"/>
      <c r="Z41" s="409"/>
      <c r="AA41" s="409"/>
      <c r="AB41" s="409"/>
      <c r="AC41" s="409"/>
      <c r="AD41" s="409"/>
      <c r="AE41" s="409"/>
      <c r="AF41" s="409"/>
      <c r="AG41" s="409"/>
      <c r="AH41" s="409"/>
      <c r="AI41" s="409"/>
      <c r="AJ41" s="409"/>
      <c r="AK41" s="409"/>
      <c r="AL41" s="409"/>
      <c r="AM41" s="409"/>
      <c r="AN41" s="409"/>
      <c r="AO41" s="409"/>
      <c r="AP41" s="409"/>
      <c r="AQ41" s="409"/>
      <c r="AR41" s="409"/>
      <c r="AS41" s="409"/>
      <c r="AT41" s="409"/>
      <c r="AU41" s="409"/>
      <c r="AV41" s="409"/>
      <c r="AW41" s="409"/>
      <c r="AX41" s="409"/>
      <c r="AY41" s="409"/>
      <c r="AZ41" s="409"/>
      <c r="BA41" s="409"/>
      <c r="BB41" s="409"/>
      <c r="BC41" s="409"/>
      <c r="BD41" s="409"/>
      <c r="BE41" s="409"/>
      <c r="BF41" s="409"/>
      <c r="BG41" s="409"/>
      <c r="BH41" s="409"/>
      <c r="BI41" s="409"/>
    </row>
    <row r="42" spans="1:61" ht="14.45" customHeight="1" x14ac:dyDescent="0.25">
      <c r="A42" s="409"/>
      <c r="B42" s="412"/>
      <c r="C42" s="409"/>
      <c r="D42" s="409"/>
      <c r="E42" s="409"/>
      <c r="F42" s="409"/>
      <c r="G42" s="409"/>
      <c r="H42" s="409"/>
      <c r="I42" s="409"/>
      <c r="J42" s="409"/>
      <c r="K42" s="409"/>
      <c r="L42" s="412"/>
      <c r="M42" s="409"/>
      <c r="N42" s="409"/>
      <c r="O42" s="409"/>
      <c r="P42" s="409"/>
      <c r="Q42" s="409"/>
      <c r="R42" s="409"/>
      <c r="S42" s="409"/>
      <c r="T42" s="409"/>
      <c r="U42" s="409"/>
      <c r="V42" s="409"/>
      <c r="W42" s="409"/>
      <c r="X42" s="409"/>
      <c r="Y42" s="409"/>
      <c r="Z42" s="409"/>
      <c r="AA42" s="409"/>
      <c r="AB42" s="409"/>
      <c r="AC42" s="409"/>
      <c r="AD42" s="409"/>
      <c r="AE42" s="409"/>
      <c r="AF42" s="409"/>
      <c r="AG42" s="409"/>
      <c r="AH42" s="409"/>
      <c r="AI42" s="409"/>
      <c r="AJ42" s="409"/>
      <c r="AK42" s="409"/>
      <c r="AL42" s="409"/>
      <c r="AM42" s="409"/>
      <c r="AN42" s="409"/>
      <c r="AO42" s="409"/>
      <c r="AP42" s="409"/>
      <c r="AQ42" s="409"/>
      <c r="AR42" s="409"/>
      <c r="AS42" s="409"/>
      <c r="AT42" s="409"/>
      <c r="AU42" s="409"/>
      <c r="AV42" s="409"/>
      <c r="AW42" s="409"/>
      <c r="AX42" s="409"/>
      <c r="AY42" s="409"/>
      <c r="AZ42" s="409"/>
      <c r="BA42" s="409"/>
      <c r="BB42" s="409"/>
      <c r="BC42" s="409"/>
      <c r="BD42" s="409"/>
      <c r="BE42" s="409"/>
      <c r="BF42" s="409"/>
      <c r="BG42" s="409"/>
      <c r="BH42" s="409"/>
      <c r="BI42" s="409"/>
    </row>
    <row r="43" spans="1:61" s="13" customFormat="1" ht="14.45" customHeight="1" x14ac:dyDescent="0.25">
      <c r="A43" s="409"/>
      <c r="B43" s="416"/>
      <c r="C43" s="409"/>
      <c r="D43" s="241" t="str">
        <f>D20</f>
        <v>Projektant:</v>
      </c>
      <c r="E43" s="441"/>
      <c r="F43" s="441"/>
      <c r="G43" s="241" t="str">
        <f>D23</f>
        <v>Zpracovatel:</v>
      </c>
      <c r="H43" s="441"/>
      <c r="I43" s="441"/>
      <c r="J43" s="441"/>
      <c r="K43" s="441"/>
      <c r="L43" s="416"/>
      <c r="M43" s="409"/>
      <c r="N43" s="409"/>
      <c r="O43" s="409"/>
      <c r="P43" s="409"/>
      <c r="Q43" s="409"/>
      <c r="R43" s="409"/>
      <c r="S43" s="409"/>
      <c r="T43" s="409"/>
      <c r="U43" s="409"/>
      <c r="V43" s="409"/>
      <c r="W43" s="409"/>
      <c r="X43" s="409"/>
      <c r="Y43" s="409"/>
      <c r="Z43" s="409"/>
      <c r="AA43" s="409"/>
      <c r="AB43" s="409"/>
      <c r="AC43" s="409"/>
      <c r="AD43" s="409"/>
      <c r="AE43" s="409"/>
      <c r="AF43" s="409"/>
      <c r="AG43" s="409"/>
      <c r="AH43" s="409"/>
      <c r="AI43" s="409"/>
      <c r="AJ43" s="409"/>
      <c r="AK43" s="409"/>
      <c r="AL43" s="409"/>
      <c r="AM43" s="409"/>
      <c r="AN43" s="409"/>
      <c r="AO43" s="409"/>
      <c r="AP43" s="409"/>
      <c r="AQ43" s="409"/>
      <c r="AR43" s="409"/>
      <c r="AS43" s="409"/>
      <c r="AT43" s="409"/>
      <c r="AU43" s="409"/>
      <c r="AV43" s="409"/>
      <c r="AW43" s="409"/>
      <c r="AX43" s="409"/>
      <c r="AY43" s="409"/>
      <c r="AZ43" s="409"/>
      <c r="BA43" s="409"/>
      <c r="BB43" s="409"/>
      <c r="BC43" s="409"/>
      <c r="BD43" s="409"/>
      <c r="BE43" s="409"/>
      <c r="BF43" s="409"/>
      <c r="BG43" s="409"/>
      <c r="BH43" s="409"/>
      <c r="BI43" s="409"/>
    </row>
    <row r="44" spans="1:61" x14ac:dyDescent="0.25">
      <c r="A44" s="409"/>
      <c r="B44" s="412"/>
      <c r="C44" s="409"/>
      <c r="D44" s="409"/>
      <c r="E44" s="409"/>
      <c r="F44" s="409"/>
      <c r="G44" s="409"/>
      <c r="H44" s="409"/>
      <c r="I44" s="409"/>
      <c r="J44" s="409"/>
      <c r="K44" s="409"/>
      <c r="L44" s="412"/>
      <c r="M44" s="409"/>
      <c r="N44" s="409"/>
      <c r="O44" s="409"/>
      <c r="P44" s="409"/>
      <c r="Q44" s="409"/>
      <c r="R44" s="409"/>
      <c r="S44" s="409"/>
      <c r="T44" s="409"/>
      <c r="U44" s="409"/>
      <c r="V44" s="409"/>
      <c r="W44" s="409"/>
      <c r="X44" s="409"/>
      <c r="Y44" s="409"/>
      <c r="Z44" s="409"/>
      <c r="AA44" s="409"/>
      <c r="AB44" s="409"/>
      <c r="AC44" s="409"/>
      <c r="AD44" s="409"/>
      <c r="AE44" s="409"/>
      <c r="AF44" s="409"/>
      <c r="AG44" s="409"/>
      <c r="AH44" s="409"/>
      <c r="AI44" s="409"/>
      <c r="AJ44" s="409"/>
      <c r="AK44" s="409"/>
      <c r="AL44" s="409"/>
      <c r="AM44" s="409"/>
      <c r="AN44" s="409"/>
      <c r="AO44" s="409"/>
      <c r="AP44" s="409"/>
      <c r="AQ44" s="409"/>
      <c r="AR44" s="409"/>
      <c r="AS44" s="409"/>
      <c r="AT44" s="409"/>
      <c r="AU44" s="409"/>
      <c r="AV44" s="409"/>
      <c r="AW44" s="409"/>
      <c r="AX44" s="409"/>
      <c r="AY44" s="409"/>
      <c r="AZ44" s="409"/>
      <c r="BA44" s="409"/>
      <c r="BB44" s="409"/>
      <c r="BC44" s="409"/>
      <c r="BD44" s="409"/>
      <c r="BE44" s="409"/>
      <c r="BF44" s="409"/>
      <c r="BG44" s="409"/>
      <c r="BH44" s="409"/>
      <c r="BI44" s="409"/>
    </row>
    <row r="45" spans="1:61" x14ac:dyDescent="0.25">
      <c r="A45" s="409"/>
      <c r="B45" s="412"/>
      <c r="C45" s="409"/>
      <c r="D45" s="409"/>
      <c r="E45" s="409"/>
      <c r="F45" s="409"/>
      <c r="G45" s="409"/>
      <c r="H45" s="409"/>
      <c r="I45" s="409"/>
      <c r="J45" s="409"/>
      <c r="K45" s="409"/>
      <c r="L45" s="412"/>
      <c r="M45" s="409"/>
      <c r="N45" s="409"/>
      <c r="O45" s="409"/>
      <c r="P45" s="409"/>
      <c r="Q45" s="409"/>
      <c r="R45" s="409"/>
      <c r="S45" s="409"/>
      <c r="T45" s="409"/>
      <c r="U45" s="409"/>
      <c r="V45" s="409"/>
      <c r="W45" s="409"/>
      <c r="X45" s="409"/>
      <c r="Y45" s="409"/>
      <c r="Z45" s="409"/>
      <c r="AA45" s="409"/>
      <c r="AB45" s="409"/>
      <c r="AC45" s="409"/>
      <c r="AD45" s="409"/>
      <c r="AE45" s="409"/>
      <c r="AF45" s="409"/>
      <c r="AG45" s="409"/>
      <c r="AH45" s="409"/>
      <c r="AI45" s="409"/>
      <c r="AJ45" s="409"/>
      <c r="AK45" s="409"/>
      <c r="AL45" s="409"/>
      <c r="AM45" s="409"/>
      <c r="AN45" s="409"/>
      <c r="AO45" s="409"/>
      <c r="AP45" s="409"/>
      <c r="AQ45" s="409"/>
      <c r="AR45" s="409"/>
      <c r="AS45" s="409"/>
      <c r="AT45" s="409"/>
      <c r="AU45" s="409"/>
      <c r="AV45" s="409"/>
      <c r="AW45" s="409"/>
      <c r="AX45" s="409"/>
      <c r="AY45" s="409"/>
      <c r="AZ45" s="409"/>
      <c r="BA45" s="409"/>
      <c r="BB45" s="409"/>
      <c r="BC45" s="409"/>
      <c r="BD45" s="409"/>
      <c r="BE45" s="409"/>
      <c r="BF45" s="409"/>
      <c r="BG45" s="409"/>
      <c r="BH45" s="409"/>
      <c r="BI45" s="409"/>
    </row>
    <row r="46" spans="1:61" x14ac:dyDescent="0.25">
      <c r="A46" s="409"/>
      <c r="B46" s="412"/>
      <c r="C46" s="409"/>
      <c r="D46" s="409"/>
      <c r="E46" s="409"/>
      <c r="F46" s="409"/>
      <c r="G46" s="409"/>
      <c r="H46" s="409"/>
      <c r="I46" s="409"/>
      <c r="J46" s="409"/>
      <c r="K46" s="409"/>
      <c r="L46" s="412"/>
      <c r="M46" s="409"/>
      <c r="N46" s="409"/>
      <c r="O46" s="409"/>
      <c r="P46" s="409"/>
      <c r="Q46" s="409"/>
      <c r="R46" s="409"/>
      <c r="S46" s="409"/>
      <c r="T46" s="409"/>
      <c r="U46" s="409"/>
      <c r="V46" s="409"/>
      <c r="W46" s="409"/>
      <c r="X46" s="409"/>
      <c r="Y46" s="409"/>
      <c r="Z46" s="409"/>
      <c r="AA46" s="409"/>
      <c r="AB46" s="409"/>
      <c r="AC46" s="409"/>
      <c r="AD46" s="409"/>
      <c r="AE46" s="409"/>
      <c r="AF46" s="409"/>
      <c r="AG46" s="409"/>
      <c r="AH46" s="409"/>
      <c r="AI46" s="409"/>
      <c r="AJ46" s="409"/>
      <c r="AK46" s="409"/>
      <c r="AL46" s="409"/>
      <c r="AM46" s="409"/>
      <c r="AN46" s="409"/>
      <c r="AO46" s="409"/>
      <c r="AP46" s="409"/>
      <c r="AQ46" s="409"/>
      <c r="AR46" s="409"/>
      <c r="AS46" s="409"/>
      <c r="AT46" s="409"/>
      <c r="AU46" s="409"/>
      <c r="AV46" s="409"/>
      <c r="AW46" s="409"/>
      <c r="AX46" s="409"/>
      <c r="AY46" s="409"/>
      <c r="AZ46" s="409"/>
      <c r="BA46" s="409"/>
      <c r="BB46" s="409"/>
      <c r="BC46" s="409"/>
      <c r="BD46" s="409"/>
      <c r="BE46" s="409"/>
      <c r="BF46" s="409"/>
      <c r="BG46" s="409"/>
      <c r="BH46" s="409"/>
      <c r="BI46" s="409"/>
    </row>
    <row r="47" spans="1:61" x14ac:dyDescent="0.25">
      <c r="A47" s="409"/>
      <c r="B47" s="412"/>
      <c r="C47" s="409"/>
      <c r="D47" s="409"/>
      <c r="E47" s="409"/>
      <c r="F47" s="409"/>
      <c r="G47" s="409"/>
      <c r="H47" s="409"/>
      <c r="I47" s="409"/>
      <c r="J47" s="409"/>
      <c r="K47" s="409"/>
      <c r="L47" s="412"/>
      <c r="M47" s="409"/>
      <c r="N47" s="409"/>
      <c r="O47" s="409"/>
      <c r="P47" s="409"/>
      <c r="Q47" s="409"/>
      <c r="R47" s="409"/>
      <c r="S47" s="409"/>
      <c r="T47" s="409"/>
      <c r="U47" s="409"/>
      <c r="V47" s="409"/>
      <c r="W47" s="409"/>
      <c r="X47" s="409"/>
      <c r="Y47" s="409"/>
      <c r="Z47" s="409"/>
      <c r="AA47" s="409"/>
      <c r="AB47" s="409"/>
      <c r="AC47" s="409"/>
      <c r="AD47" s="409"/>
      <c r="AE47" s="409"/>
      <c r="AF47" s="409"/>
      <c r="AG47" s="409"/>
      <c r="AH47" s="409"/>
      <c r="AI47" s="409"/>
      <c r="AJ47" s="409"/>
      <c r="AK47" s="409"/>
      <c r="AL47" s="409"/>
      <c r="AM47" s="409"/>
      <c r="AN47" s="409"/>
      <c r="AO47" s="409"/>
      <c r="AP47" s="409"/>
      <c r="AQ47" s="409"/>
      <c r="AR47" s="409"/>
      <c r="AS47" s="409"/>
      <c r="AT47" s="409"/>
      <c r="AU47" s="409"/>
      <c r="AV47" s="409"/>
      <c r="AW47" s="409"/>
      <c r="AX47" s="409"/>
      <c r="AY47" s="409"/>
      <c r="AZ47" s="409"/>
      <c r="BA47" s="409"/>
      <c r="BB47" s="409"/>
      <c r="BC47" s="409"/>
      <c r="BD47" s="409"/>
      <c r="BE47" s="409"/>
      <c r="BF47" s="409"/>
      <c r="BG47" s="409"/>
      <c r="BH47" s="409"/>
      <c r="BI47" s="409"/>
    </row>
    <row r="48" spans="1:61" x14ac:dyDescent="0.25">
      <c r="A48" s="409"/>
      <c r="B48" s="412"/>
      <c r="C48" s="409"/>
      <c r="D48" s="409"/>
      <c r="E48" s="409"/>
      <c r="F48" s="409"/>
      <c r="G48" s="409"/>
      <c r="H48" s="409"/>
      <c r="I48" s="409"/>
      <c r="J48" s="409"/>
      <c r="K48" s="409"/>
      <c r="L48" s="412"/>
      <c r="M48" s="409"/>
      <c r="N48" s="409"/>
      <c r="O48" s="409"/>
      <c r="P48" s="409"/>
      <c r="Q48" s="409"/>
      <c r="R48" s="409"/>
      <c r="S48" s="409"/>
      <c r="T48" s="409"/>
      <c r="U48" s="409"/>
      <c r="V48" s="409"/>
      <c r="W48" s="409"/>
      <c r="X48" s="409"/>
      <c r="Y48" s="409"/>
      <c r="Z48" s="409"/>
      <c r="AA48" s="409"/>
      <c r="AB48" s="409"/>
      <c r="AC48" s="409"/>
      <c r="AD48" s="409"/>
      <c r="AE48" s="409"/>
      <c r="AF48" s="409"/>
      <c r="AG48" s="409"/>
      <c r="AH48" s="409"/>
      <c r="AI48" s="409"/>
      <c r="AJ48" s="409"/>
      <c r="AK48" s="409"/>
      <c r="AL48" s="409"/>
      <c r="AM48" s="409"/>
      <c r="AN48" s="409"/>
      <c r="AO48" s="409"/>
      <c r="AP48" s="409"/>
      <c r="AQ48" s="409"/>
      <c r="AR48" s="409"/>
      <c r="AS48" s="409"/>
      <c r="AT48" s="409"/>
      <c r="AU48" s="409"/>
      <c r="AV48" s="409"/>
      <c r="AW48" s="409"/>
      <c r="AX48" s="409"/>
      <c r="AY48" s="409"/>
      <c r="AZ48" s="409"/>
      <c r="BA48" s="409"/>
      <c r="BB48" s="409"/>
      <c r="BC48" s="409"/>
      <c r="BD48" s="409"/>
      <c r="BE48" s="409"/>
      <c r="BF48" s="409"/>
      <c r="BG48" s="409"/>
      <c r="BH48" s="409"/>
      <c r="BI48" s="409"/>
    </row>
    <row r="49" spans="1:61" x14ac:dyDescent="0.25">
      <c r="A49" s="409"/>
      <c r="B49" s="412"/>
      <c r="C49" s="409"/>
      <c r="D49" s="409"/>
      <c r="E49" s="409"/>
      <c r="F49" s="409"/>
      <c r="G49" s="409"/>
      <c r="H49" s="409"/>
      <c r="I49" s="409"/>
      <c r="J49" s="409"/>
      <c r="K49" s="409"/>
      <c r="L49" s="412"/>
      <c r="M49" s="409"/>
      <c r="N49" s="409"/>
      <c r="O49" s="409"/>
      <c r="P49" s="409"/>
      <c r="Q49" s="409"/>
      <c r="R49" s="409"/>
      <c r="S49" s="409"/>
      <c r="T49" s="409"/>
      <c r="U49" s="409"/>
      <c r="V49" s="409"/>
      <c r="W49" s="409"/>
      <c r="X49" s="409"/>
      <c r="Y49" s="409"/>
      <c r="Z49" s="409"/>
      <c r="AA49" s="409"/>
      <c r="AB49" s="409"/>
      <c r="AC49" s="409"/>
      <c r="AD49" s="409"/>
      <c r="AE49" s="409"/>
      <c r="AF49" s="409"/>
      <c r="AG49" s="409"/>
      <c r="AH49" s="409"/>
      <c r="AI49" s="409"/>
      <c r="AJ49" s="409"/>
      <c r="AK49" s="409"/>
      <c r="AL49" s="409"/>
      <c r="AM49" s="409"/>
      <c r="AN49" s="409"/>
      <c r="AO49" s="409"/>
      <c r="AP49" s="409"/>
      <c r="AQ49" s="409"/>
      <c r="AR49" s="409"/>
      <c r="AS49" s="409"/>
      <c r="AT49" s="409"/>
      <c r="AU49" s="409"/>
      <c r="AV49" s="409"/>
      <c r="AW49" s="409"/>
      <c r="AX49" s="409"/>
      <c r="AY49" s="409"/>
      <c r="AZ49" s="409"/>
      <c r="BA49" s="409"/>
      <c r="BB49" s="409"/>
      <c r="BC49" s="409"/>
      <c r="BD49" s="409"/>
      <c r="BE49" s="409"/>
      <c r="BF49" s="409"/>
      <c r="BG49" s="409"/>
      <c r="BH49" s="409"/>
      <c r="BI49" s="409"/>
    </row>
    <row r="50" spans="1:61" x14ac:dyDescent="0.25">
      <c r="A50" s="409"/>
      <c r="B50" s="412"/>
      <c r="C50" s="409"/>
      <c r="D50" s="409"/>
      <c r="E50" s="409"/>
      <c r="F50" s="409"/>
      <c r="G50" s="409"/>
      <c r="H50" s="409"/>
      <c r="I50" s="409"/>
      <c r="J50" s="409"/>
      <c r="K50" s="409"/>
      <c r="L50" s="412"/>
      <c r="M50" s="409"/>
      <c r="N50" s="409"/>
      <c r="O50" s="409"/>
      <c r="P50" s="409"/>
      <c r="Q50" s="409"/>
      <c r="R50" s="409"/>
      <c r="S50" s="409"/>
      <c r="T50" s="409"/>
      <c r="U50" s="409"/>
      <c r="V50" s="409"/>
      <c r="W50" s="409"/>
      <c r="X50" s="409"/>
      <c r="Y50" s="409"/>
      <c r="Z50" s="409"/>
      <c r="AA50" s="409"/>
      <c r="AB50" s="409"/>
      <c r="AC50" s="409"/>
      <c r="AD50" s="409"/>
      <c r="AE50" s="409"/>
      <c r="AF50" s="409"/>
      <c r="AG50" s="409"/>
      <c r="AH50" s="409"/>
      <c r="AI50" s="409"/>
      <c r="AJ50" s="409"/>
      <c r="AK50" s="409"/>
      <c r="AL50" s="409"/>
      <c r="AM50" s="409"/>
      <c r="AN50" s="409"/>
      <c r="AO50" s="409"/>
      <c r="AP50" s="409"/>
      <c r="AQ50" s="409"/>
      <c r="AR50" s="409"/>
      <c r="AS50" s="409"/>
      <c r="AT50" s="409"/>
      <c r="AU50" s="409"/>
      <c r="AV50" s="409"/>
      <c r="AW50" s="409"/>
      <c r="AX50" s="409"/>
      <c r="AY50" s="409"/>
      <c r="AZ50" s="409"/>
      <c r="BA50" s="409"/>
      <c r="BB50" s="409"/>
      <c r="BC50" s="409"/>
      <c r="BD50" s="409"/>
      <c r="BE50" s="409"/>
      <c r="BF50" s="409"/>
      <c r="BG50" s="409"/>
      <c r="BH50" s="409"/>
      <c r="BI50" s="409"/>
    </row>
    <row r="51" spans="1:61" x14ac:dyDescent="0.25">
      <c r="A51" s="409"/>
      <c r="B51" s="412"/>
      <c r="C51" s="409"/>
      <c r="D51" s="409"/>
      <c r="E51" s="409"/>
      <c r="F51" s="409"/>
      <c r="G51" s="409"/>
      <c r="H51" s="409"/>
      <c r="I51" s="409"/>
      <c r="J51" s="409"/>
      <c r="K51" s="409"/>
      <c r="L51" s="412"/>
      <c r="M51" s="409"/>
      <c r="N51" s="409"/>
      <c r="O51" s="409"/>
      <c r="P51" s="409"/>
      <c r="Q51" s="409"/>
      <c r="R51" s="409"/>
      <c r="S51" s="409"/>
      <c r="T51" s="409"/>
      <c r="U51" s="409"/>
      <c r="V51" s="409"/>
      <c r="W51" s="409"/>
      <c r="X51" s="409"/>
      <c r="Y51" s="409"/>
      <c r="Z51" s="409"/>
      <c r="AA51" s="409"/>
      <c r="AB51" s="409"/>
      <c r="AC51" s="409"/>
      <c r="AD51" s="409"/>
      <c r="AE51" s="409"/>
      <c r="AF51" s="409"/>
      <c r="AG51" s="409"/>
      <c r="AH51" s="409"/>
      <c r="AI51" s="409"/>
      <c r="AJ51" s="409"/>
      <c r="AK51" s="409"/>
      <c r="AL51" s="409"/>
      <c r="AM51" s="409"/>
      <c r="AN51" s="409"/>
      <c r="AO51" s="409"/>
      <c r="AP51" s="409"/>
      <c r="AQ51" s="409"/>
      <c r="AR51" s="409"/>
      <c r="AS51" s="409"/>
      <c r="AT51" s="409"/>
      <c r="AU51" s="409"/>
      <c r="AV51" s="409"/>
      <c r="AW51" s="409"/>
      <c r="AX51" s="409"/>
      <c r="AY51" s="409"/>
      <c r="AZ51" s="409"/>
      <c r="BA51" s="409"/>
      <c r="BB51" s="409"/>
      <c r="BC51" s="409"/>
      <c r="BD51" s="409"/>
      <c r="BE51" s="409"/>
      <c r="BF51" s="409"/>
      <c r="BG51" s="409"/>
      <c r="BH51" s="409"/>
      <c r="BI51" s="409"/>
    </row>
    <row r="52" spans="1:61" x14ac:dyDescent="0.25">
      <c r="A52" s="409"/>
      <c r="B52" s="412"/>
      <c r="C52" s="409"/>
      <c r="D52" s="409"/>
      <c r="E52" s="409"/>
      <c r="F52" s="409"/>
      <c r="G52" s="409"/>
      <c r="H52" s="409"/>
      <c r="I52" s="409"/>
      <c r="J52" s="409"/>
      <c r="K52" s="409"/>
      <c r="L52" s="412"/>
      <c r="M52" s="409"/>
      <c r="N52" s="409"/>
      <c r="O52" s="409"/>
      <c r="P52" s="409"/>
      <c r="Q52" s="409"/>
      <c r="R52" s="409"/>
      <c r="S52" s="409"/>
      <c r="T52" s="409"/>
      <c r="U52" s="409"/>
      <c r="V52" s="409"/>
      <c r="W52" s="409"/>
      <c r="X52" s="409"/>
      <c r="Y52" s="409"/>
      <c r="Z52" s="409"/>
      <c r="AA52" s="409"/>
      <c r="AB52" s="409"/>
      <c r="AC52" s="409"/>
      <c r="AD52" s="409"/>
      <c r="AE52" s="409"/>
      <c r="AF52" s="409"/>
      <c r="AG52" s="409"/>
      <c r="AH52" s="409"/>
      <c r="AI52" s="409"/>
      <c r="AJ52" s="409"/>
      <c r="AK52" s="409"/>
      <c r="AL52" s="409"/>
      <c r="AM52" s="409"/>
      <c r="AN52" s="409"/>
      <c r="AO52" s="409"/>
      <c r="AP52" s="409"/>
      <c r="AQ52" s="409"/>
      <c r="AR52" s="409"/>
      <c r="AS52" s="409"/>
      <c r="AT52" s="409"/>
      <c r="AU52" s="409"/>
      <c r="AV52" s="409"/>
      <c r="AW52" s="409"/>
      <c r="AX52" s="409"/>
      <c r="AY52" s="409"/>
      <c r="AZ52" s="409"/>
      <c r="BA52" s="409"/>
      <c r="BB52" s="409"/>
      <c r="BC52" s="409"/>
      <c r="BD52" s="409"/>
      <c r="BE52" s="409"/>
      <c r="BF52" s="409"/>
      <c r="BG52" s="409"/>
      <c r="BH52" s="409"/>
      <c r="BI52" s="409"/>
    </row>
    <row r="53" spans="1:61" x14ac:dyDescent="0.25">
      <c r="A53" s="409"/>
      <c r="B53" s="412"/>
      <c r="C53" s="409"/>
      <c r="D53" s="409"/>
      <c r="E53" s="409"/>
      <c r="F53" s="409"/>
      <c r="G53" s="409"/>
      <c r="H53" s="409"/>
      <c r="I53" s="409"/>
      <c r="J53" s="409"/>
      <c r="K53" s="409"/>
      <c r="L53" s="412"/>
      <c r="M53" s="409"/>
      <c r="N53" s="409"/>
      <c r="O53" s="409"/>
      <c r="P53" s="409"/>
      <c r="Q53" s="409"/>
      <c r="R53" s="409"/>
      <c r="S53" s="409"/>
      <c r="T53" s="409"/>
      <c r="U53" s="409"/>
      <c r="V53" s="409"/>
      <c r="W53" s="409"/>
      <c r="X53" s="409"/>
      <c r="Y53" s="409"/>
      <c r="Z53" s="409"/>
      <c r="AA53" s="409"/>
      <c r="AB53" s="409"/>
      <c r="AC53" s="409"/>
      <c r="AD53" s="409"/>
      <c r="AE53" s="409"/>
      <c r="AF53" s="409"/>
      <c r="AG53" s="409"/>
      <c r="AH53" s="409"/>
      <c r="AI53" s="409"/>
      <c r="AJ53" s="409"/>
      <c r="AK53" s="409"/>
      <c r="AL53" s="409"/>
      <c r="AM53" s="409"/>
      <c r="AN53" s="409"/>
      <c r="AO53" s="409"/>
      <c r="AP53" s="409"/>
      <c r="AQ53" s="409"/>
      <c r="AR53" s="409"/>
      <c r="AS53" s="409"/>
      <c r="AT53" s="409"/>
      <c r="AU53" s="409"/>
      <c r="AV53" s="409"/>
      <c r="AW53" s="409"/>
      <c r="AX53" s="409"/>
      <c r="AY53" s="409"/>
      <c r="AZ53" s="409"/>
      <c r="BA53" s="409"/>
      <c r="BB53" s="409"/>
      <c r="BC53" s="409"/>
      <c r="BD53" s="409"/>
      <c r="BE53" s="409"/>
      <c r="BF53" s="409"/>
      <c r="BG53" s="409"/>
      <c r="BH53" s="409"/>
      <c r="BI53" s="409"/>
    </row>
    <row r="54" spans="1:61" s="13" customFormat="1" x14ac:dyDescent="0.25">
      <c r="A54" s="409"/>
      <c r="B54" s="416"/>
      <c r="C54" s="409"/>
      <c r="D54" s="243" t="s">
        <v>42</v>
      </c>
      <c r="E54" s="442"/>
      <c r="F54" s="443" t="s">
        <v>43</v>
      </c>
      <c r="G54" s="243" t="str">
        <f>D54</f>
        <v>Datum a podpis:</v>
      </c>
      <c r="H54" s="442"/>
      <c r="I54" s="442"/>
      <c r="J54" s="246" t="str">
        <f>F54</f>
        <v>Razítko</v>
      </c>
      <c r="K54" s="442"/>
      <c r="L54" s="416"/>
      <c r="M54" s="409"/>
      <c r="N54" s="409"/>
      <c r="O54" s="409"/>
      <c r="P54" s="409"/>
      <c r="Q54" s="409"/>
      <c r="R54" s="409"/>
      <c r="S54" s="409"/>
      <c r="T54" s="409"/>
      <c r="U54" s="409"/>
      <c r="V54" s="409"/>
      <c r="W54" s="409"/>
      <c r="X54" s="409"/>
      <c r="Y54" s="409"/>
      <c r="Z54" s="409"/>
      <c r="AA54" s="409"/>
      <c r="AB54" s="409"/>
      <c r="AC54" s="409"/>
      <c r="AD54" s="409"/>
      <c r="AE54" s="409"/>
      <c r="AF54" s="409"/>
      <c r="AG54" s="409"/>
      <c r="AH54" s="409"/>
      <c r="AI54" s="409"/>
      <c r="AJ54" s="409"/>
      <c r="AK54" s="409"/>
      <c r="AL54" s="409"/>
      <c r="AM54" s="409"/>
      <c r="AN54" s="409"/>
      <c r="AO54" s="409"/>
      <c r="AP54" s="409"/>
      <c r="AQ54" s="409"/>
      <c r="AR54" s="409"/>
      <c r="AS54" s="409"/>
      <c r="AT54" s="409"/>
      <c r="AU54" s="409"/>
      <c r="AV54" s="409"/>
      <c r="AW54" s="409"/>
      <c r="AX54" s="409"/>
      <c r="AY54" s="409"/>
      <c r="AZ54" s="409"/>
      <c r="BA54" s="409"/>
      <c r="BB54" s="409"/>
      <c r="BC54" s="409"/>
      <c r="BD54" s="409"/>
      <c r="BE54" s="409"/>
      <c r="BF54" s="409"/>
      <c r="BG54" s="409"/>
      <c r="BH54" s="409"/>
      <c r="BI54" s="409"/>
    </row>
    <row r="55" spans="1:61" x14ac:dyDescent="0.25">
      <c r="A55" s="409"/>
      <c r="B55" s="412"/>
      <c r="C55" s="409"/>
      <c r="D55" s="409"/>
      <c r="E55" s="409"/>
      <c r="F55" s="409"/>
      <c r="G55" s="409"/>
      <c r="H55" s="409"/>
      <c r="I55" s="409"/>
      <c r="J55" s="409"/>
      <c r="K55" s="409"/>
      <c r="L55" s="412"/>
      <c r="M55" s="409"/>
      <c r="N55" s="409"/>
      <c r="O55" s="409"/>
      <c r="P55" s="409"/>
      <c r="Q55" s="409"/>
      <c r="R55" s="409"/>
      <c r="S55" s="409"/>
      <c r="T55" s="409"/>
      <c r="U55" s="409"/>
      <c r="V55" s="409"/>
      <c r="W55" s="409"/>
      <c r="X55" s="409"/>
      <c r="Y55" s="409"/>
      <c r="Z55" s="409"/>
      <c r="AA55" s="409"/>
      <c r="AB55" s="409"/>
      <c r="AC55" s="409"/>
      <c r="AD55" s="409"/>
      <c r="AE55" s="409"/>
      <c r="AF55" s="409"/>
      <c r="AG55" s="409"/>
      <c r="AH55" s="409"/>
      <c r="AI55" s="409"/>
      <c r="AJ55" s="409"/>
      <c r="AK55" s="409"/>
      <c r="AL55" s="409"/>
      <c r="AM55" s="409"/>
      <c r="AN55" s="409"/>
      <c r="AO55" s="409"/>
      <c r="AP55" s="409"/>
      <c r="AQ55" s="409"/>
      <c r="AR55" s="409"/>
      <c r="AS55" s="409"/>
      <c r="AT55" s="409"/>
      <c r="AU55" s="409"/>
      <c r="AV55" s="409"/>
      <c r="AW55" s="409"/>
      <c r="AX55" s="409"/>
      <c r="AY55" s="409"/>
      <c r="AZ55" s="409"/>
      <c r="BA55" s="409"/>
      <c r="BB55" s="409"/>
      <c r="BC55" s="409"/>
      <c r="BD55" s="409"/>
      <c r="BE55" s="409"/>
      <c r="BF55" s="409"/>
      <c r="BG55" s="409"/>
      <c r="BH55" s="409"/>
      <c r="BI55" s="409"/>
    </row>
    <row r="56" spans="1:61" x14ac:dyDescent="0.25">
      <c r="A56" s="409"/>
      <c r="B56" s="412"/>
      <c r="C56" s="409"/>
      <c r="D56" s="409"/>
      <c r="E56" s="409"/>
      <c r="F56" s="409"/>
      <c r="G56" s="409"/>
      <c r="H56" s="409"/>
      <c r="I56" s="409"/>
      <c r="J56" s="409"/>
      <c r="K56" s="409"/>
      <c r="L56" s="412"/>
      <c r="M56" s="409"/>
      <c r="N56" s="409"/>
      <c r="O56" s="409"/>
      <c r="P56" s="409"/>
      <c r="Q56" s="409"/>
      <c r="R56" s="409"/>
      <c r="S56" s="409"/>
      <c r="T56" s="409"/>
      <c r="U56" s="409"/>
      <c r="V56" s="409"/>
      <c r="W56" s="409"/>
      <c r="X56" s="409"/>
      <c r="Y56" s="409"/>
      <c r="Z56" s="409"/>
      <c r="AA56" s="409"/>
      <c r="AB56" s="409"/>
      <c r="AC56" s="409"/>
      <c r="AD56" s="409"/>
      <c r="AE56" s="409"/>
      <c r="AF56" s="409"/>
      <c r="AG56" s="409"/>
      <c r="AH56" s="409"/>
      <c r="AI56" s="409"/>
      <c r="AJ56" s="409"/>
      <c r="AK56" s="409"/>
      <c r="AL56" s="409"/>
      <c r="AM56" s="409"/>
      <c r="AN56" s="409"/>
      <c r="AO56" s="409"/>
      <c r="AP56" s="409"/>
      <c r="AQ56" s="409"/>
      <c r="AR56" s="409"/>
      <c r="AS56" s="409"/>
      <c r="AT56" s="409"/>
      <c r="AU56" s="409"/>
      <c r="AV56" s="409"/>
      <c r="AW56" s="409"/>
      <c r="AX56" s="409"/>
      <c r="AY56" s="409"/>
      <c r="AZ56" s="409"/>
      <c r="BA56" s="409"/>
      <c r="BB56" s="409"/>
      <c r="BC56" s="409"/>
      <c r="BD56" s="409"/>
      <c r="BE56" s="409"/>
      <c r="BF56" s="409"/>
      <c r="BG56" s="409"/>
      <c r="BH56" s="409"/>
      <c r="BI56" s="409"/>
    </row>
    <row r="57" spans="1:61" x14ac:dyDescent="0.25">
      <c r="A57" s="409"/>
      <c r="B57" s="412"/>
      <c r="C57" s="409"/>
      <c r="D57" s="409"/>
      <c r="E57" s="409"/>
      <c r="F57" s="409"/>
      <c r="G57" s="409"/>
      <c r="H57" s="409"/>
      <c r="I57" s="409"/>
      <c r="J57" s="409"/>
      <c r="K57" s="409"/>
      <c r="L57" s="412"/>
      <c r="M57" s="409"/>
      <c r="N57" s="409"/>
      <c r="O57" s="409"/>
      <c r="P57" s="409"/>
      <c r="Q57" s="409"/>
      <c r="R57" s="409"/>
      <c r="S57" s="409"/>
      <c r="T57" s="409"/>
      <c r="U57" s="409"/>
      <c r="V57" s="409"/>
      <c r="W57" s="409"/>
      <c r="X57" s="409"/>
      <c r="Y57" s="409"/>
      <c r="Z57" s="409"/>
      <c r="AA57" s="409"/>
      <c r="AB57" s="409"/>
      <c r="AC57" s="409"/>
      <c r="AD57" s="409"/>
      <c r="AE57" s="409"/>
      <c r="AF57" s="409"/>
      <c r="AG57" s="409"/>
      <c r="AH57" s="409"/>
      <c r="AI57" s="409"/>
      <c r="AJ57" s="409"/>
      <c r="AK57" s="409"/>
      <c r="AL57" s="409"/>
      <c r="AM57" s="409"/>
      <c r="AN57" s="409"/>
      <c r="AO57" s="409"/>
      <c r="AP57" s="409"/>
      <c r="AQ57" s="409"/>
      <c r="AR57" s="409"/>
      <c r="AS57" s="409"/>
      <c r="AT57" s="409"/>
      <c r="AU57" s="409"/>
      <c r="AV57" s="409"/>
      <c r="AW57" s="409"/>
      <c r="AX57" s="409"/>
      <c r="AY57" s="409"/>
      <c r="AZ57" s="409"/>
      <c r="BA57" s="409"/>
      <c r="BB57" s="409"/>
      <c r="BC57" s="409"/>
      <c r="BD57" s="409"/>
      <c r="BE57" s="409"/>
      <c r="BF57" s="409"/>
      <c r="BG57" s="409"/>
      <c r="BH57" s="409"/>
      <c r="BI57" s="409"/>
    </row>
    <row r="58" spans="1:61" s="13" customFormat="1" x14ac:dyDescent="0.25">
      <c r="A58" s="409"/>
      <c r="B58" s="416"/>
      <c r="C58" s="409"/>
      <c r="D58" s="241" t="str">
        <f>D14</f>
        <v>Zadavatel:</v>
      </c>
      <c r="E58" s="441"/>
      <c r="F58" s="441"/>
      <c r="G58" s="241" t="str">
        <f>D17</f>
        <v>Zhotovitel:</v>
      </c>
      <c r="H58" s="441"/>
      <c r="I58" s="441"/>
      <c r="J58" s="441"/>
      <c r="K58" s="441"/>
      <c r="L58" s="416"/>
      <c r="M58" s="409"/>
      <c r="N58" s="409"/>
      <c r="O58" s="409"/>
      <c r="P58" s="409"/>
      <c r="Q58" s="409"/>
      <c r="R58" s="409"/>
      <c r="S58" s="409"/>
      <c r="T58" s="409"/>
      <c r="U58" s="409"/>
      <c r="V58" s="409"/>
      <c r="W58" s="409"/>
      <c r="X58" s="409"/>
      <c r="Y58" s="409"/>
      <c r="Z58" s="409"/>
      <c r="AA58" s="409"/>
      <c r="AB58" s="409"/>
      <c r="AC58" s="409"/>
      <c r="AD58" s="409"/>
      <c r="AE58" s="409"/>
      <c r="AF58" s="409"/>
      <c r="AG58" s="409"/>
      <c r="AH58" s="409"/>
      <c r="AI58" s="409"/>
      <c r="AJ58" s="409"/>
      <c r="AK58" s="409"/>
      <c r="AL58" s="409"/>
      <c r="AM58" s="409"/>
      <c r="AN58" s="409"/>
      <c r="AO58" s="409"/>
      <c r="AP58" s="409"/>
      <c r="AQ58" s="409"/>
      <c r="AR58" s="409"/>
      <c r="AS58" s="409"/>
      <c r="AT58" s="409"/>
      <c r="AU58" s="409"/>
      <c r="AV58" s="409"/>
      <c r="AW58" s="409"/>
      <c r="AX58" s="409"/>
      <c r="AY58" s="409"/>
      <c r="AZ58" s="409"/>
      <c r="BA58" s="409"/>
      <c r="BB58" s="409"/>
      <c r="BC58" s="409"/>
      <c r="BD58" s="409"/>
      <c r="BE58" s="409"/>
      <c r="BF58" s="409"/>
      <c r="BG58" s="409"/>
      <c r="BH58" s="409"/>
      <c r="BI58" s="409"/>
    </row>
    <row r="59" spans="1:61" x14ac:dyDescent="0.25">
      <c r="A59" s="409"/>
      <c r="B59" s="412"/>
      <c r="C59" s="409"/>
      <c r="D59" s="409"/>
      <c r="E59" s="409"/>
      <c r="F59" s="409"/>
      <c r="G59" s="409"/>
      <c r="H59" s="409"/>
      <c r="I59" s="409"/>
      <c r="J59" s="409"/>
      <c r="K59" s="409"/>
      <c r="L59" s="412"/>
      <c r="M59" s="409"/>
      <c r="N59" s="409"/>
      <c r="O59" s="409"/>
      <c r="P59" s="409"/>
      <c r="Q59" s="409"/>
      <c r="R59" s="409"/>
      <c r="S59" s="409"/>
      <c r="T59" s="409"/>
      <c r="U59" s="409"/>
      <c r="V59" s="409"/>
      <c r="W59" s="409"/>
      <c r="X59" s="409"/>
      <c r="Y59" s="409"/>
      <c r="Z59" s="409"/>
      <c r="AA59" s="409"/>
      <c r="AB59" s="409"/>
      <c r="AC59" s="409"/>
      <c r="AD59" s="409"/>
      <c r="AE59" s="409"/>
      <c r="AF59" s="409"/>
      <c r="AG59" s="409"/>
      <c r="AH59" s="409"/>
      <c r="AI59" s="409"/>
      <c r="AJ59" s="409"/>
      <c r="AK59" s="409"/>
      <c r="AL59" s="409"/>
      <c r="AM59" s="409"/>
      <c r="AN59" s="409"/>
      <c r="AO59" s="409"/>
      <c r="AP59" s="409"/>
      <c r="AQ59" s="409"/>
      <c r="AR59" s="409"/>
      <c r="AS59" s="409"/>
      <c r="AT59" s="409"/>
      <c r="AU59" s="409"/>
      <c r="AV59" s="409"/>
      <c r="AW59" s="409"/>
      <c r="AX59" s="409"/>
      <c r="AY59" s="409"/>
      <c r="AZ59" s="409"/>
      <c r="BA59" s="409"/>
      <c r="BB59" s="409"/>
      <c r="BC59" s="409"/>
      <c r="BD59" s="409"/>
      <c r="BE59" s="409"/>
      <c r="BF59" s="409"/>
      <c r="BG59" s="409"/>
      <c r="BH59" s="409"/>
      <c r="BI59" s="409"/>
    </row>
    <row r="60" spans="1:61" x14ac:dyDescent="0.25">
      <c r="A60" s="409"/>
      <c r="B60" s="412"/>
      <c r="C60" s="409"/>
      <c r="D60" s="409"/>
      <c r="E60" s="409"/>
      <c r="F60" s="409"/>
      <c r="G60" s="409"/>
      <c r="H60" s="409"/>
      <c r="I60" s="409"/>
      <c r="J60" s="409"/>
      <c r="K60" s="409"/>
      <c r="L60" s="412"/>
      <c r="M60" s="409"/>
      <c r="N60" s="409"/>
      <c r="O60" s="409"/>
      <c r="P60" s="409"/>
      <c r="Q60" s="409"/>
      <c r="R60" s="409"/>
      <c r="S60" s="409"/>
      <c r="T60" s="409"/>
      <c r="U60" s="409"/>
      <c r="V60" s="409"/>
      <c r="W60" s="409"/>
      <c r="X60" s="409"/>
      <c r="Y60" s="409"/>
      <c r="Z60" s="409"/>
      <c r="AA60" s="409"/>
      <c r="AB60" s="409"/>
      <c r="AC60" s="409"/>
      <c r="AD60" s="409"/>
      <c r="AE60" s="409"/>
      <c r="AF60" s="409"/>
      <c r="AG60" s="409"/>
      <c r="AH60" s="409"/>
      <c r="AI60" s="409"/>
      <c r="AJ60" s="409"/>
      <c r="AK60" s="409"/>
      <c r="AL60" s="409"/>
      <c r="AM60" s="409"/>
      <c r="AN60" s="409"/>
      <c r="AO60" s="409"/>
      <c r="AP60" s="409"/>
      <c r="AQ60" s="409"/>
      <c r="AR60" s="409"/>
      <c r="AS60" s="409"/>
      <c r="AT60" s="409"/>
      <c r="AU60" s="409"/>
      <c r="AV60" s="409"/>
      <c r="AW60" s="409"/>
      <c r="AX60" s="409"/>
      <c r="AY60" s="409"/>
      <c r="AZ60" s="409"/>
      <c r="BA60" s="409"/>
      <c r="BB60" s="409"/>
      <c r="BC60" s="409"/>
      <c r="BD60" s="409"/>
      <c r="BE60" s="409"/>
      <c r="BF60" s="409"/>
      <c r="BG60" s="409"/>
      <c r="BH60" s="409"/>
      <c r="BI60" s="409"/>
    </row>
    <row r="61" spans="1:61" x14ac:dyDescent="0.25">
      <c r="A61" s="409"/>
      <c r="B61" s="412"/>
      <c r="C61" s="409"/>
      <c r="D61" s="409"/>
      <c r="E61" s="409"/>
      <c r="F61" s="409"/>
      <c r="G61" s="409"/>
      <c r="H61" s="409"/>
      <c r="I61" s="409"/>
      <c r="J61" s="409"/>
      <c r="K61" s="409"/>
      <c r="L61" s="412"/>
      <c r="M61" s="409"/>
      <c r="N61" s="409"/>
      <c r="O61" s="409"/>
      <c r="P61" s="409"/>
      <c r="Q61" s="409"/>
      <c r="R61" s="409"/>
      <c r="S61" s="409"/>
      <c r="T61" s="409"/>
      <c r="U61" s="409"/>
      <c r="V61" s="409"/>
      <c r="W61" s="409"/>
      <c r="X61" s="409"/>
      <c r="Y61" s="409"/>
      <c r="Z61" s="409"/>
      <c r="AA61" s="409"/>
      <c r="AB61" s="409"/>
      <c r="AC61" s="409"/>
      <c r="AD61" s="409"/>
      <c r="AE61" s="409"/>
      <c r="AF61" s="409"/>
      <c r="AG61" s="409"/>
      <c r="AH61" s="409"/>
      <c r="AI61" s="409"/>
      <c r="AJ61" s="409"/>
      <c r="AK61" s="409"/>
      <c r="AL61" s="409"/>
      <c r="AM61" s="409"/>
      <c r="AN61" s="409"/>
      <c r="AO61" s="409"/>
      <c r="AP61" s="409"/>
      <c r="AQ61" s="409"/>
      <c r="AR61" s="409"/>
      <c r="AS61" s="409"/>
      <c r="AT61" s="409"/>
      <c r="AU61" s="409"/>
      <c r="AV61" s="409"/>
      <c r="AW61" s="409"/>
      <c r="AX61" s="409"/>
      <c r="AY61" s="409"/>
      <c r="AZ61" s="409"/>
      <c r="BA61" s="409"/>
      <c r="BB61" s="409"/>
      <c r="BC61" s="409"/>
      <c r="BD61" s="409"/>
      <c r="BE61" s="409"/>
      <c r="BF61" s="409"/>
      <c r="BG61" s="409"/>
      <c r="BH61" s="409"/>
      <c r="BI61" s="409"/>
    </row>
    <row r="62" spans="1:61" x14ac:dyDescent="0.25">
      <c r="A62" s="409"/>
      <c r="B62" s="412"/>
      <c r="C62" s="409"/>
      <c r="D62" s="409"/>
      <c r="E62" s="409"/>
      <c r="F62" s="409"/>
      <c r="G62" s="409"/>
      <c r="H62" s="409"/>
      <c r="I62" s="409"/>
      <c r="J62" s="409"/>
      <c r="K62" s="409"/>
      <c r="L62" s="412"/>
      <c r="M62" s="409"/>
      <c r="N62" s="409"/>
      <c r="O62" s="409"/>
      <c r="P62" s="409"/>
      <c r="Q62" s="409"/>
      <c r="R62" s="409"/>
      <c r="S62" s="409"/>
      <c r="T62" s="409"/>
      <c r="U62" s="409"/>
      <c r="V62" s="409"/>
      <c r="W62" s="409"/>
      <c r="X62" s="409"/>
      <c r="Y62" s="409"/>
      <c r="Z62" s="409"/>
      <c r="AA62" s="409"/>
      <c r="AB62" s="409"/>
      <c r="AC62" s="409"/>
      <c r="AD62" s="409"/>
      <c r="AE62" s="409"/>
      <c r="AF62" s="409"/>
      <c r="AG62" s="409"/>
      <c r="AH62" s="409"/>
      <c r="AI62" s="409"/>
      <c r="AJ62" s="409"/>
      <c r="AK62" s="409"/>
      <c r="AL62" s="409"/>
      <c r="AM62" s="409"/>
      <c r="AN62" s="409"/>
      <c r="AO62" s="409"/>
      <c r="AP62" s="409"/>
      <c r="AQ62" s="409"/>
      <c r="AR62" s="409"/>
      <c r="AS62" s="409"/>
      <c r="AT62" s="409"/>
      <c r="AU62" s="409"/>
      <c r="AV62" s="409"/>
      <c r="AW62" s="409"/>
      <c r="AX62" s="409"/>
      <c r="AY62" s="409"/>
      <c r="AZ62" s="409"/>
      <c r="BA62" s="409"/>
      <c r="BB62" s="409"/>
      <c r="BC62" s="409"/>
      <c r="BD62" s="409"/>
      <c r="BE62" s="409"/>
      <c r="BF62" s="409"/>
      <c r="BG62" s="409"/>
      <c r="BH62" s="409"/>
      <c r="BI62" s="409"/>
    </row>
    <row r="63" spans="1:61" x14ac:dyDescent="0.25">
      <c r="A63" s="409"/>
      <c r="B63" s="412"/>
      <c r="C63" s="409"/>
      <c r="D63" s="409"/>
      <c r="E63" s="409"/>
      <c r="F63" s="409"/>
      <c r="G63" s="409"/>
      <c r="H63" s="409"/>
      <c r="I63" s="409"/>
      <c r="J63" s="409"/>
      <c r="K63" s="409"/>
      <c r="L63" s="412"/>
      <c r="M63" s="409"/>
      <c r="N63" s="409"/>
      <c r="O63" s="409"/>
      <c r="P63" s="409"/>
      <c r="Q63" s="409"/>
      <c r="R63" s="409"/>
      <c r="S63" s="409"/>
      <c r="T63" s="409"/>
      <c r="U63" s="409"/>
      <c r="V63" s="409"/>
      <c r="W63" s="409"/>
      <c r="X63" s="409"/>
      <c r="Y63" s="409"/>
      <c r="Z63" s="409"/>
      <c r="AA63" s="409"/>
      <c r="AB63" s="409"/>
      <c r="AC63" s="409"/>
      <c r="AD63" s="409"/>
      <c r="AE63" s="409"/>
      <c r="AF63" s="409"/>
      <c r="AG63" s="409"/>
      <c r="AH63" s="409"/>
      <c r="AI63" s="409"/>
      <c r="AJ63" s="409"/>
      <c r="AK63" s="409"/>
      <c r="AL63" s="409"/>
      <c r="AM63" s="409"/>
      <c r="AN63" s="409"/>
      <c r="AO63" s="409"/>
      <c r="AP63" s="409"/>
      <c r="AQ63" s="409"/>
      <c r="AR63" s="409"/>
      <c r="AS63" s="409"/>
      <c r="AT63" s="409"/>
      <c r="AU63" s="409"/>
      <c r="AV63" s="409"/>
      <c r="AW63" s="409"/>
      <c r="AX63" s="409"/>
      <c r="AY63" s="409"/>
      <c r="AZ63" s="409"/>
      <c r="BA63" s="409"/>
      <c r="BB63" s="409"/>
      <c r="BC63" s="409"/>
      <c r="BD63" s="409"/>
      <c r="BE63" s="409"/>
      <c r="BF63" s="409"/>
      <c r="BG63" s="409"/>
      <c r="BH63" s="409"/>
      <c r="BI63" s="409"/>
    </row>
    <row r="64" spans="1:61" x14ac:dyDescent="0.25">
      <c r="A64" s="409"/>
      <c r="B64" s="412"/>
      <c r="C64" s="409"/>
      <c r="D64" s="409"/>
      <c r="E64" s="409"/>
      <c r="F64" s="409"/>
      <c r="G64" s="409"/>
      <c r="H64" s="409"/>
      <c r="I64" s="409"/>
      <c r="J64" s="409"/>
      <c r="K64" s="409"/>
      <c r="L64" s="412"/>
      <c r="M64" s="409"/>
      <c r="N64" s="409"/>
      <c r="O64" s="409"/>
      <c r="P64" s="409"/>
      <c r="Q64" s="409"/>
      <c r="R64" s="409"/>
      <c r="S64" s="409"/>
      <c r="T64" s="409"/>
      <c r="U64" s="409"/>
      <c r="V64" s="409"/>
      <c r="W64" s="409"/>
      <c r="X64" s="409"/>
      <c r="Y64" s="409"/>
      <c r="Z64" s="409"/>
      <c r="AA64" s="409"/>
      <c r="AB64" s="409"/>
      <c r="AC64" s="409"/>
      <c r="AD64" s="409"/>
      <c r="AE64" s="409"/>
      <c r="AF64" s="409"/>
      <c r="AG64" s="409"/>
      <c r="AH64" s="409"/>
      <c r="AI64" s="409"/>
      <c r="AJ64" s="409"/>
      <c r="AK64" s="409"/>
      <c r="AL64" s="409"/>
      <c r="AM64" s="409"/>
      <c r="AN64" s="409"/>
      <c r="AO64" s="409"/>
      <c r="AP64" s="409"/>
      <c r="AQ64" s="409"/>
      <c r="AR64" s="409"/>
      <c r="AS64" s="409"/>
      <c r="AT64" s="409"/>
      <c r="AU64" s="409"/>
      <c r="AV64" s="409"/>
      <c r="AW64" s="409"/>
      <c r="AX64" s="409"/>
      <c r="AY64" s="409"/>
      <c r="AZ64" s="409"/>
      <c r="BA64" s="409"/>
      <c r="BB64" s="409"/>
      <c r="BC64" s="409"/>
      <c r="BD64" s="409"/>
      <c r="BE64" s="409"/>
      <c r="BF64" s="409"/>
      <c r="BG64" s="409"/>
      <c r="BH64" s="409"/>
      <c r="BI64" s="409"/>
    </row>
    <row r="65" spans="1:61" x14ac:dyDescent="0.25">
      <c r="A65" s="409"/>
      <c r="B65" s="412"/>
      <c r="C65" s="409"/>
      <c r="D65" s="409"/>
      <c r="E65" s="409"/>
      <c r="F65" s="409"/>
      <c r="G65" s="409"/>
      <c r="H65" s="409"/>
      <c r="I65" s="409"/>
      <c r="J65" s="409"/>
      <c r="K65" s="409"/>
      <c r="L65" s="412"/>
      <c r="M65" s="409"/>
      <c r="N65" s="409"/>
      <c r="O65" s="409"/>
      <c r="P65" s="409"/>
      <c r="Q65" s="409"/>
      <c r="R65" s="409"/>
      <c r="S65" s="409"/>
      <c r="T65" s="409"/>
      <c r="U65" s="409"/>
      <c r="V65" s="409"/>
      <c r="W65" s="409"/>
      <c r="X65" s="409"/>
      <c r="Y65" s="409"/>
      <c r="Z65" s="409"/>
      <c r="AA65" s="409"/>
      <c r="AB65" s="409"/>
      <c r="AC65" s="409"/>
      <c r="AD65" s="409"/>
      <c r="AE65" s="409"/>
      <c r="AF65" s="409"/>
      <c r="AG65" s="409"/>
      <c r="AH65" s="409"/>
      <c r="AI65" s="409"/>
      <c r="AJ65" s="409"/>
      <c r="AK65" s="409"/>
      <c r="AL65" s="409"/>
      <c r="AM65" s="409"/>
      <c r="AN65" s="409"/>
      <c r="AO65" s="409"/>
      <c r="AP65" s="409"/>
      <c r="AQ65" s="409"/>
      <c r="AR65" s="409"/>
      <c r="AS65" s="409"/>
      <c r="AT65" s="409"/>
      <c r="AU65" s="409"/>
      <c r="AV65" s="409"/>
      <c r="AW65" s="409"/>
      <c r="AX65" s="409"/>
      <c r="AY65" s="409"/>
      <c r="AZ65" s="409"/>
      <c r="BA65" s="409"/>
      <c r="BB65" s="409"/>
      <c r="BC65" s="409"/>
      <c r="BD65" s="409"/>
      <c r="BE65" s="409"/>
      <c r="BF65" s="409"/>
      <c r="BG65" s="409"/>
      <c r="BH65" s="409"/>
      <c r="BI65" s="409"/>
    </row>
    <row r="66" spans="1:61" x14ac:dyDescent="0.25">
      <c r="A66" s="409"/>
      <c r="B66" s="412"/>
      <c r="C66" s="409"/>
      <c r="D66" s="409"/>
      <c r="E66" s="409"/>
      <c r="F66" s="409"/>
      <c r="G66" s="409"/>
      <c r="H66" s="409"/>
      <c r="I66" s="409"/>
      <c r="J66" s="409"/>
      <c r="K66" s="409"/>
      <c r="L66" s="412"/>
      <c r="M66" s="409"/>
      <c r="N66" s="409"/>
      <c r="O66" s="409"/>
      <c r="P66" s="409"/>
      <c r="Q66" s="409"/>
      <c r="R66" s="409"/>
      <c r="S66" s="409"/>
      <c r="T66" s="409"/>
      <c r="U66" s="409"/>
      <c r="V66" s="409"/>
      <c r="W66" s="409"/>
      <c r="X66" s="409"/>
      <c r="Y66" s="409"/>
      <c r="Z66" s="409"/>
      <c r="AA66" s="409"/>
      <c r="AB66" s="409"/>
      <c r="AC66" s="409"/>
      <c r="AD66" s="409"/>
      <c r="AE66" s="409"/>
      <c r="AF66" s="409"/>
      <c r="AG66" s="409"/>
      <c r="AH66" s="409"/>
      <c r="AI66" s="409"/>
      <c r="AJ66" s="409"/>
      <c r="AK66" s="409"/>
      <c r="AL66" s="409"/>
      <c r="AM66" s="409"/>
      <c r="AN66" s="409"/>
      <c r="AO66" s="409"/>
      <c r="AP66" s="409"/>
      <c r="AQ66" s="409"/>
      <c r="AR66" s="409"/>
      <c r="AS66" s="409"/>
      <c r="AT66" s="409"/>
      <c r="AU66" s="409"/>
      <c r="AV66" s="409"/>
      <c r="AW66" s="409"/>
      <c r="AX66" s="409"/>
      <c r="AY66" s="409"/>
      <c r="AZ66" s="409"/>
      <c r="BA66" s="409"/>
      <c r="BB66" s="409"/>
      <c r="BC66" s="409"/>
      <c r="BD66" s="409"/>
      <c r="BE66" s="409"/>
      <c r="BF66" s="409"/>
      <c r="BG66" s="409"/>
      <c r="BH66" s="409"/>
      <c r="BI66" s="409"/>
    </row>
    <row r="67" spans="1:61" x14ac:dyDescent="0.25">
      <c r="A67" s="409"/>
      <c r="B67" s="412"/>
      <c r="C67" s="409"/>
      <c r="D67" s="409"/>
      <c r="E67" s="409"/>
      <c r="F67" s="409"/>
      <c r="G67" s="409"/>
      <c r="H67" s="409"/>
      <c r="I67" s="409"/>
      <c r="J67" s="409"/>
      <c r="K67" s="409"/>
      <c r="L67" s="412"/>
      <c r="M67" s="409"/>
      <c r="N67" s="409"/>
      <c r="O67" s="409"/>
      <c r="P67" s="409"/>
      <c r="Q67" s="409"/>
      <c r="R67" s="409"/>
      <c r="S67" s="409"/>
      <c r="T67" s="409"/>
      <c r="U67" s="409"/>
      <c r="V67" s="409"/>
      <c r="W67" s="409"/>
      <c r="X67" s="409"/>
      <c r="Y67" s="409"/>
      <c r="Z67" s="409"/>
      <c r="AA67" s="409"/>
      <c r="AB67" s="409"/>
      <c r="AC67" s="409"/>
      <c r="AD67" s="409"/>
      <c r="AE67" s="409"/>
      <c r="AF67" s="409"/>
      <c r="AG67" s="409"/>
      <c r="AH67" s="409"/>
      <c r="AI67" s="409"/>
      <c r="AJ67" s="409"/>
      <c r="AK67" s="409"/>
      <c r="AL67" s="409"/>
      <c r="AM67" s="409"/>
      <c r="AN67" s="409"/>
      <c r="AO67" s="409"/>
      <c r="AP67" s="409"/>
      <c r="AQ67" s="409"/>
      <c r="AR67" s="409"/>
      <c r="AS67" s="409"/>
      <c r="AT67" s="409"/>
      <c r="AU67" s="409"/>
      <c r="AV67" s="409"/>
      <c r="AW67" s="409"/>
      <c r="AX67" s="409"/>
      <c r="AY67" s="409"/>
      <c r="AZ67" s="409"/>
      <c r="BA67" s="409"/>
      <c r="BB67" s="409"/>
      <c r="BC67" s="409"/>
      <c r="BD67" s="409"/>
      <c r="BE67" s="409"/>
      <c r="BF67" s="409"/>
      <c r="BG67" s="409"/>
      <c r="BH67" s="409"/>
      <c r="BI67" s="409"/>
    </row>
    <row r="68" spans="1:61" x14ac:dyDescent="0.25">
      <c r="A68" s="409"/>
      <c r="B68" s="412"/>
      <c r="C68" s="409"/>
      <c r="D68" s="409"/>
      <c r="E68" s="409"/>
      <c r="F68" s="409"/>
      <c r="G68" s="409"/>
      <c r="H68" s="409"/>
      <c r="I68" s="409"/>
      <c r="J68" s="409"/>
      <c r="K68" s="409"/>
      <c r="L68" s="412"/>
      <c r="M68" s="409"/>
      <c r="N68" s="409"/>
      <c r="O68" s="409"/>
      <c r="P68" s="409"/>
      <c r="Q68" s="409"/>
      <c r="R68" s="409"/>
      <c r="S68" s="409"/>
      <c r="T68" s="409"/>
      <c r="U68" s="409"/>
      <c r="V68" s="409"/>
      <c r="W68" s="409"/>
      <c r="X68" s="409"/>
      <c r="Y68" s="409"/>
      <c r="Z68" s="409"/>
      <c r="AA68" s="409"/>
      <c r="AB68" s="409"/>
      <c r="AC68" s="409"/>
      <c r="AD68" s="409"/>
      <c r="AE68" s="409"/>
      <c r="AF68" s="409"/>
      <c r="AG68" s="409"/>
      <c r="AH68" s="409"/>
      <c r="AI68" s="409"/>
      <c r="AJ68" s="409"/>
      <c r="AK68" s="409"/>
      <c r="AL68" s="409"/>
      <c r="AM68" s="409"/>
      <c r="AN68" s="409"/>
      <c r="AO68" s="409"/>
      <c r="AP68" s="409"/>
      <c r="AQ68" s="409"/>
      <c r="AR68" s="409"/>
      <c r="AS68" s="409"/>
      <c r="AT68" s="409"/>
      <c r="AU68" s="409"/>
      <c r="AV68" s="409"/>
      <c r="AW68" s="409"/>
      <c r="AX68" s="409"/>
      <c r="AY68" s="409"/>
      <c r="AZ68" s="409"/>
      <c r="BA68" s="409"/>
      <c r="BB68" s="409"/>
      <c r="BC68" s="409"/>
      <c r="BD68" s="409"/>
      <c r="BE68" s="409"/>
      <c r="BF68" s="409"/>
      <c r="BG68" s="409"/>
      <c r="BH68" s="409"/>
      <c r="BI68" s="409"/>
    </row>
    <row r="69" spans="1:61" s="13" customFormat="1" x14ac:dyDescent="0.25">
      <c r="A69" s="409"/>
      <c r="B69" s="416"/>
      <c r="C69" s="409"/>
      <c r="D69" s="243" t="str">
        <f>D54</f>
        <v>Datum a podpis:</v>
      </c>
      <c r="E69" s="442"/>
      <c r="F69" s="443" t="str">
        <f>F54</f>
        <v>Razítko</v>
      </c>
      <c r="G69" s="243" t="str">
        <f>D54</f>
        <v>Datum a podpis:</v>
      </c>
      <c r="H69" s="442"/>
      <c r="I69" s="442"/>
      <c r="J69" s="246" t="str">
        <f>F54</f>
        <v>Razítko</v>
      </c>
      <c r="K69" s="442"/>
      <c r="L69" s="416"/>
      <c r="M69" s="409"/>
      <c r="N69" s="409"/>
      <c r="O69" s="409"/>
      <c r="P69" s="409"/>
      <c r="Q69" s="409"/>
      <c r="R69" s="409"/>
      <c r="S69" s="409"/>
      <c r="T69" s="409"/>
      <c r="U69" s="409"/>
      <c r="V69" s="409"/>
      <c r="W69" s="409"/>
      <c r="X69" s="409"/>
      <c r="Y69" s="409"/>
      <c r="Z69" s="409"/>
      <c r="AA69" s="409"/>
      <c r="AB69" s="409"/>
      <c r="AC69" s="409"/>
      <c r="AD69" s="409"/>
      <c r="AE69" s="409"/>
      <c r="AF69" s="409"/>
      <c r="AG69" s="409"/>
      <c r="AH69" s="409"/>
      <c r="AI69" s="409"/>
      <c r="AJ69" s="409"/>
      <c r="AK69" s="409"/>
      <c r="AL69" s="409"/>
      <c r="AM69" s="409"/>
      <c r="AN69" s="409"/>
      <c r="AO69" s="409"/>
      <c r="AP69" s="409"/>
      <c r="AQ69" s="409"/>
      <c r="AR69" s="409"/>
      <c r="AS69" s="409"/>
      <c r="AT69" s="409"/>
      <c r="AU69" s="409"/>
      <c r="AV69" s="409"/>
      <c r="AW69" s="409"/>
      <c r="AX69" s="409"/>
      <c r="AY69" s="409"/>
      <c r="AZ69" s="409"/>
      <c r="BA69" s="409"/>
      <c r="BB69" s="409"/>
      <c r="BC69" s="409"/>
      <c r="BD69" s="409"/>
      <c r="BE69" s="409"/>
      <c r="BF69" s="409"/>
      <c r="BG69" s="409"/>
      <c r="BH69" s="409"/>
      <c r="BI69" s="409"/>
    </row>
    <row r="70" spans="1:61" s="13" customFormat="1" ht="14.45" customHeight="1" x14ac:dyDescent="0.25">
      <c r="A70" s="409"/>
      <c r="B70" s="444"/>
      <c r="C70" s="445"/>
      <c r="D70" s="445"/>
      <c r="E70" s="445"/>
      <c r="F70" s="445"/>
      <c r="G70" s="445"/>
      <c r="H70" s="445"/>
      <c r="I70" s="445"/>
      <c r="J70" s="445"/>
      <c r="K70" s="445"/>
      <c r="L70" s="416"/>
      <c r="M70" s="409"/>
      <c r="N70" s="409"/>
      <c r="O70" s="409"/>
      <c r="P70" s="409"/>
      <c r="Q70" s="409"/>
      <c r="R70" s="409"/>
      <c r="S70" s="409"/>
      <c r="T70" s="409"/>
      <c r="U70" s="409"/>
      <c r="V70" s="409"/>
      <c r="W70" s="409"/>
      <c r="X70" s="409"/>
      <c r="Y70" s="409"/>
      <c r="Z70" s="409"/>
      <c r="AA70" s="409"/>
      <c r="AB70" s="409"/>
      <c r="AC70" s="409"/>
      <c r="AD70" s="409"/>
      <c r="AE70" s="409"/>
      <c r="AF70" s="409"/>
      <c r="AG70" s="409"/>
      <c r="AH70" s="409"/>
      <c r="AI70" s="409"/>
      <c r="AJ70" s="409"/>
      <c r="AK70" s="409"/>
      <c r="AL70" s="409"/>
      <c r="AM70" s="409"/>
      <c r="AN70" s="409"/>
      <c r="AO70" s="409"/>
      <c r="AP70" s="409"/>
      <c r="AQ70" s="409"/>
      <c r="AR70" s="409"/>
      <c r="AS70" s="409"/>
      <c r="AT70" s="409"/>
      <c r="AU70" s="409"/>
      <c r="AV70" s="409"/>
      <c r="AW70" s="409"/>
      <c r="AX70" s="409"/>
      <c r="AY70" s="409"/>
      <c r="AZ70" s="409"/>
      <c r="BA70" s="409"/>
      <c r="BB70" s="409"/>
      <c r="BC70" s="409"/>
      <c r="BD70" s="409"/>
      <c r="BE70" s="409"/>
      <c r="BF70" s="409"/>
      <c r="BG70" s="409"/>
      <c r="BH70" s="409"/>
      <c r="BI70" s="409"/>
    </row>
    <row r="71" spans="1:61" ht="11.25" customHeight="1" x14ac:dyDescent="0.25">
      <c r="A71" s="409"/>
      <c r="B71" s="409"/>
      <c r="C71" s="409"/>
      <c r="D71" s="409"/>
      <c r="E71" s="409"/>
      <c r="F71" s="409"/>
      <c r="G71" s="409"/>
      <c r="H71" s="409"/>
      <c r="I71" s="409"/>
      <c r="J71" s="409"/>
      <c r="K71" s="409"/>
      <c r="L71" s="446"/>
      <c r="M71" s="409"/>
      <c r="N71" s="409"/>
      <c r="O71" s="409"/>
      <c r="P71" s="409"/>
      <c r="Q71" s="409"/>
      <c r="R71" s="409"/>
      <c r="S71" s="409"/>
      <c r="T71" s="409"/>
      <c r="U71" s="409"/>
      <c r="V71" s="409"/>
      <c r="W71" s="409"/>
      <c r="X71" s="409"/>
      <c r="Y71" s="409"/>
      <c r="Z71" s="409"/>
      <c r="AA71" s="409"/>
      <c r="AB71" s="409"/>
      <c r="AC71" s="409"/>
      <c r="AD71" s="409"/>
      <c r="AE71" s="409"/>
      <c r="AF71" s="409"/>
      <c r="AG71" s="409"/>
      <c r="AH71" s="409"/>
      <c r="AI71" s="409"/>
      <c r="AJ71" s="409"/>
      <c r="AK71" s="409"/>
      <c r="AL71" s="409"/>
      <c r="AM71" s="409"/>
      <c r="AN71" s="409"/>
      <c r="AO71" s="409"/>
      <c r="AP71" s="409"/>
      <c r="AQ71" s="409"/>
      <c r="AR71" s="409"/>
      <c r="AS71" s="409"/>
      <c r="AT71" s="409"/>
      <c r="AU71" s="409"/>
      <c r="AV71" s="409"/>
      <c r="AW71" s="409"/>
      <c r="AX71" s="409"/>
      <c r="AY71" s="409"/>
      <c r="AZ71" s="409"/>
      <c r="BA71" s="409"/>
      <c r="BB71" s="409"/>
      <c r="BC71" s="409"/>
      <c r="BD71" s="409"/>
      <c r="BE71" s="409"/>
      <c r="BF71" s="409"/>
      <c r="BG71" s="409"/>
      <c r="BH71" s="409"/>
      <c r="BI71" s="409"/>
    </row>
    <row r="72" spans="1:61" ht="11.25" customHeight="1" x14ac:dyDescent="0.25">
      <c r="A72" s="409"/>
      <c r="B72" s="409"/>
      <c r="C72" s="409"/>
      <c r="D72" s="409"/>
      <c r="E72" s="409"/>
      <c r="F72" s="409"/>
      <c r="G72" s="409"/>
      <c r="H72" s="409"/>
      <c r="I72" s="409"/>
      <c r="J72" s="409"/>
      <c r="K72" s="409"/>
      <c r="L72" s="446"/>
      <c r="M72" s="409"/>
      <c r="N72" s="409"/>
      <c r="O72" s="409"/>
      <c r="P72" s="409"/>
      <c r="Q72" s="409"/>
      <c r="R72" s="409"/>
      <c r="S72" s="409"/>
      <c r="T72" s="409"/>
      <c r="U72" s="409"/>
      <c r="V72" s="409"/>
      <c r="W72" s="409"/>
      <c r="X72" s="409"/>
      <c r="Y72" s="409"/>
      <c r="Z72" s="409"/>
      <c r="AA72" s="409"/>
      <c r="AB72" s="409"/>
      <c r="AC72" s="409"/>
      <c r="AD72" s="409"/>
      <c r="AE72" s="409"/>
      <c r="AF72" s="409"/>
      <c r="AG72" s="409"/>
      <c r="AH72" s="409"/>
      <c r="AI72" s="409"/>
      <c r="AJ72" s="409"/>
      <c r="AK72" s="409"/>
      <c r="AL72" s="409"/>
      <c r="AM72" s="409"/>
      <c r="AN72" s="409"/>
      <c r="AO72" s="409"/>
      <c r="AP72" s="409"/>
      <c r="AQ72" s="409"/>
      <c r="AR72" s="409"/>
      <c r="AS72" s="409"/>
      <c r="AT72" s="409"/>
      <c r="AU72" s="409"/>
      <c r="AV72" s="409"/>
      <c r="AW72" s="409"/>
      <c r="AX72" s="409"/>
      <c r="AY72" s="409"/>
      <c r="AZ72" s="409"/>
      <c r="BA72" s="409"/>
      <c r="BB72" s="409"/>
      <c r="BC72" s="409"/>
      <c r="BD72" s="409"/>
      <c r="BE72" s="409"/>
      <c r="BF72" s="409"/>
      <c r="BG72" s="409"/>
      <c r="BH72" s="409"/>
      <c r="BI72" s="409"/>
    </row>
    <row r="73" spans="1:61" ht="11.25" customHeight="1" x14ac:dyDescent="0.25">
      <c r="L73" s="447"/>
    </row>
    <row r="74" spans="1:61" s="13" customFormat="1" ht="6.95" customHeight="1" x14ac:dyDescent="0.25">
      <c r="B74" s="448"/>
      <c r="C74" s="449"/>
      <c r="D74" s="449"/>
      <c r="E74" s="449"/>
      <c r="F74" s="449"/>
      <c r="G74" s="449"/>
      <c r="H74" s="449"/>
      <c r="I74" s="449"/>
      <c r="J74" s="449"/>
      <c r="K74" s="450"/>
      <c r="L74" s="451"/>
    </row>
    <row r="75" spans="1:61" s="13" customFormat="1" ht="24.95" customHeight="1" x14ac:dyDescent="0.25">
      <c r="B75" s="452"/>
      <c r="C75" s="453" t="s">
        <v>134</v>
      </c>
      <c r="K75" s="454"/>
      <c r="L75" s="451"/>
      <c r="M75" s="455"/>
    </row>
    <row r="76" spans="1:61" s="13" customFormat="1" ht="6.95" customHeight="1" x14ac:dyDescent="0.25">
      <c r="B76" s="452"/>
      <c r="K76" s="454"/>
      <c r="L76" s="451"/>
    </row>
    <row r="77" spans="1:61" s="13" customFormat="1" ht="12" customHeight="1" x14ac:dyDescent="0.25">
      <c r="B77" s="452"/>
      <c r="C77" s="259" t="s">
        <v>12</v>
      </c>
      <c r="K77" s="454"/>
      <c r="L77" s="451"/>
    </row>
    <row r="78" spans="1:61" s="13" customFormat="1" x14ac:dyDescent="0.25">
      <c r="B78" s="452"/>
      <c r="E78" s="3242" t="s">
        <v>13</v>
      </c>
      <c r="F78" s="3251"/>
      <c r="G78" s="3251"/>
      <c r="H78" s="3251"/>
      <c r="K78" s="454"/>
      <c r="L78" s="451"/>
      <c r="AA78" s="260" t="s">
        <v>13</v>
      </c>
    </row>
    <row r="79" spans="1:61" x14ac:dyDescent="0.25">
      <c r="B79" s="456"/>
      <c r="C79" s="259" t="s">
        <v>132</v>
      </c>
      <c r="K79" s="457"/>
      <c r="L79" s="451"/>
    </row>
    <row r="80" spans="1:61" s="13" customFormat="1" x14ac:dyDescent="0.25">
      <c r="B80" s="452"/>
      <c r="E80" s="3252" t="s">
        <v>273</v>
      </c>
      <c r="F80" s="3251"/>
      <c r="G80" s="3251"/>
      <c r="H80" s="3251"/>
      <c r="K80" s="454"/>
      <c r="L80" s="451"/>
      <c r="AA80" s="458" t="s">
        <v>273</v>
      </c>
    </row>
    <row r="81" spans="2:20" s="13" customFormat="1" ht="6.95" customHeight="1" x14ac:dyDescent="0.25">
      <c r="B81" s="452"/>
      <c r="K81" s="454"/>
      <c r="L81" s="451"/>
    </row>
    <row r="82" spans="2:20" s="13" customFormat="1" ht="12" customHeight="1" x14ac:dyDescent="0.25">
      <c r="B82" s="452"/>
      <c r="C82" s="259" t="s">
        <v>17</v>
      </c>
      <c r="F82" s="264"/>
      <c r="I82" s="259" t="str">
        <f>I12</f>
        <v>Datum:</v>
      </c>
      <c r="J82" s="459">
        <f>J12</f>
        <v>46300</v>
      </c>
      <c r="K82" s="454"/>
      <c r="L82" s="451"/>
    </row>
    <row r="83" spans="2:20" s="13" customFormat="1" ht="6.95" customHeight="1" x14ac:dyDescent="0.25">
      <c r="B83" s="452"/>
      <c r="K83" s="454"/>
      <c r="L83" s="451"/>
    </row>
    <row r="84" spans="2:20" s="13" customFormat="1" ht="15.2" customHeight="1" x14ac:dyDescent="0.25">
      <c r="B84" s="452"/>
      <c r="C84" s="259" t="s">
        <v>19</v>
      </c>
      <c r="F84" s="264" t="s">
        <v>22</v>
      </c>
      <c r="I84" s="259" t="str">
        <f>D20</f>
        <v>Projektant:</v>
      </c>
      <c r="J84" s="460" t="str">
        <f>IF(E21="","",E21)</f>
        <v>Studio Anarchitekt s.r.o.</v>
      </c>
      <c r="K84" s="454"/>
      <c r="L84" s="451"/>
    </row>
    <row r="85" spans="2:20" s="13" customFormat="1" ht="15.2" customHeight="1" x14ac:dyDescent="0.25">
      <c r="B85" s="452"/>
      <c r="C85" s="259" t="s">
        <v>24</v>
      </c>
      <c r="F85" s="264" t="str">
        <f>IF(E18="Vyplň údaj","",E18)</f>
        <v/>
      </c>
      <c r="I85" s="259" t="str">
        <f>D23</f>
        <v>Zpracovatel:</v>
      </c>
      <c r="J85" s="460" t="str">
        <f>IF(E24="","",E24)</f>
        <v>Ing. Theodor Collino</v>
      </c>
      <c r="K85" s="454"/>
      <c r="L85" s="451"/>
    </row>
    <row r="86" spans="2:20" s="13" customFormat="1" ht="10.35" customHeight="1" x14ac:dyDescent="0.25">
      <c r="B86" s="452"/>
      <c r="K86" s="454"/>
      <c r="L86" s="451"/>
    </row>
    <row r="87" spans="2:20" s="15" customFormat="1" ht="29.25" customHeight="1" x14ac:dyDescent="0.25">
      <c r="B87" s="461"/>
      <c r="C87" s="268" t="s">
        <v>135</v>
      </c>
      <c r="D87" s="269"/>
      <c r="E87" s="269"/>
      <c r="F87" s="269"/>
      <c r="G87" s="269"/>
      <c r="H87" s="269"/>
      <c r="I87" s="269"/>
      <c r="J87" s="270" t="s">
        <v>136</v>
      </c>
      <c r="K87" s="271"/>
      <c r="L87" s="451" t="s">
        <v>16</v>
      </c>
      <c r="M87" s="462"/>
      <c r="N87" s="462"/>
      <c r="O87" s="462"/>
      <c r="P87" s="462"/>
      <c r="Q87" s="462"/>
      <c r="R87" s="462"/>
      <c r="S87" s="462"/>
      <c r="T87" s="462"/>
    </row>
    <row r="88" spans="2:20" s="13" customFormat="1" ht="10.35" customHeight="1" x14ac:dyDescent="0.2">
      <c r="B88" s="452"/>
      <c r="C88" s="463"/>
      <c r="J88" s="464"/>
      <c r="K88" s="454"/>
      <c r="L88" s="451" t="s">
        <v>16</v>
      </c>
      <c r="M88" s="465"/>
      <c r="N88" s="465"/>
      <c r="O88" s="465"/>
      <c r="P88" s="466"/>
      <c r="Q88" s="465"/>
      <c r="R88" s="466"/>
      <c r="S88" s="465"/>
      <c r="T88" s="466"/>
    </row>
    <row r="89" spans="2:20" s="13" customFormat="1" ht="23.1" customHeight="1" x14ac:dyDescent="0.2">
      <c r="B89" s="452"/>
      <c r="C89" s="463" t="s">
        <v>137</v>
      </c>
      <c r="J89" s="464">
        <f>J114</f>
        <v>0</v>
      </c>
      <c r="K89" s="454"/>
      <c r="L89" s="451" t="s">
        <v>16</v>
      </c>
      <c r="M89" s="465"/>
      <c r="N89" s="465"/>
      <c r="O89" s="465"/>
      <c r="P89" s="466"/>
      <c r="Q89" s="465"/>
      <c r="R89" s="466"/>
      <c r="S89" s="465"/>
      <c r="T89" s="466"/>
    </row>
    <row r="90" spans="2:20" s="16" customFormat="1" ht="24.95" customHeight="1" x14ac:dyDescent="0.2">
      <c r="B90" s="467"/>
      <c r="C90" s="468"/>
      <c r="D90" s="469" t="s">
        <v>138</v>
      </c>
      <c r="E90" s="469"/>
      <c r="F90" s="469"/>
      <c r="G90" s="469"/>
      <c r="H90" s="470"/>
      <c r="I90" s="471"/>
      <c r="J90" s="472">
        <f>J115</f>
        <v>0</v>
      </c>
      <c r="K90" s="473"/>
      <c r="L90" s="451" t="s">
        <v>16</v>
      </c>
      <c r="N90" s="474"/>
      <c r="O90" s="475"/>
      <c r="P90" s="475"/>
      <c r="Q90" s="475"/>
      <c r="R90" s="475"/>
      <c r="S90" s="475"/>
      <c r="T90" s="475"/>
    </row>
    <row r="91" spans="2:20" s="17" customFormat="1" ht="20.100000000000001" customHeight="1" x14ac:dyDescent="0.2">
      <c r="B91" s="476"/>
      <c r="C91" s="477"/>
      <c r="D91" s="478" t="s">
        <v>139</v>
      </c>
      <c r="E91" s="479"/>
      <c r="F91" s="480"/>
      <c r="G91" s="481"/>
      <c r="H91" s="482"/>
      <c r="I91" s="483"/>
      <c r="J91" s="484">
        <f>J116</f>
        <v>0</v>
      </c>
      <c r="K91" s="485"/>
      <c r="L91" s="451" t="s">
        <v>16</v>
      </c>
      <c r="M91" s="486"/>
      <c r="N91" s="474"/>
      <c r="O91" s="475"/>
      <c r="P91" s="475"/>
      <c r="Q91" s="475"/>
      <c r="R91" s="475"/>
      <c r="S91" s="475"/>
      <c r="T91" s="475"/>
    </row>
    <row r="92" spans="2:20" s="18" customFormat="1" ht="15" customHeight="1" x14ac:dyDescent="0.2">
      <c r="B92" s="487"/>
      <c r="C92" s="488"/>
      <c r="D92" s="489" t="s">
        <v>142</v>
      </c>
      <c r="E92" s="490"/>
      <c r="F92" s="491"/>
      <c r="G92" s="492"/>
      <c r="H92" s="493"/>
      <c r="I92" s="494"/>
      <c r="J92" s="495">
        <f>J117</f>
        <v>0</v>
      </c>
      <c r="K92" s="496"/>
      <c r="L92" s="451" t="s">
        <v>16</v>
      </c>
      <c r="M92" s="497"/>
      <c r="N92" s="497"/>
      <c r="O92" s="498"/>
      <c r="P92" s="498"/>
      <c r="Q92" s="498"/>
      <c r="R92" s="498"/>
      <c r="S92" s="498"/>
      <c r="T92" s="498"/>
    </row>
    <row r="93" spans="2:20" s="17" customFormat="1" ht="20.100000000000001" customHeight="1" x14ac:dyDescent="0.2">
      <c r="B93" s="476"/>
      <c r="C93" s="477"/>
      <c r="D93" s="478" t="s">
        <v>144</v>
      </c>
      <c r="E93" s="479"/>
      <c r="F93" s="480"/>
      <c r="G93" s="481"/>
      <c r="H93" s="482"/>
      <c r="I93" s="483"/>
      <c r="J93" s="484">
        <f>J123</f>
        <v>0</v>
      </c>
      <c r="K93" s="485"/>
      <c r="L93" s="451" t="s">
        <v>16</v>
      </c>
      <c r="M93" s="486"/>
      <c r="N93" s="474"/>
      <c r="O93" s="475"/>
      <c r="P93" s="475"/>
      <c r="Q93" s="475"/>
      <c r="R93" s="475"/>
      <c r="S93" s="475"/>
      <c r="T93" s="475"/>
    </row>
    <row r="94" spans="2:20" s="17" customFormat="1" ht="20.100000000000001" customHeight="1" x14ac:dyDescent="0.2">
      <c r="B94" s="476"/>
      <c r="C94" s="477"/>
      <c r="D94" s="478" t="s">
        <v>147</v>
      </c>
      <c r="E94" s="479"/>
      <c r="F94" s="480"/>
      <c r="G94" s="481"/>
      <c r="H94" s="482"/>
      <c r="I94" s="483"/>
      <c r="J94" s="484">
        <f>J148</f>
        <v>0</v>
      </c>
      <c r="K94" s="485"/>
      <c r="L94" s="451" t="s">
        <v>16</v>
      </c>
      <c r="M94" s="486"/>
      <c r="N94" s="474"/>
      <c r="O94" s="475"/>
      <c r="P94" s="475"/>
      <c r="Q94" s="475"/>
      <c r="R94" s="475"/>
      <c r="S94" s="475"/>
      <c r="T94" s="475"/>
    </row>
    <row r="95" spans="2:20" s="17" customFormat="1" ht="20.100000000000001" customHeight="1" x14ac:dyDescent="0.2">
      <c r="B95" s="476"/>
      <c r="C95" s="477"/>
      <c r="D95" s="478" t="s">
        <v>149</v>
      </c>
      <c r="E95" s="479"/>
      <c r="F95" s="480"/>
      <c r="G95" s="481"/>
      <c r="H95" s="482"/>
      <c r="I95" s="483"/>
      <c r="J95" s="484">
        <f>J162</f>
        <v>0</v>
      </c>
      <c r="K95" s="485"/>
      <c r="L95" s="451" t="s">
        <v>16</v>
      </c>
      <c r="M95" s="486"/>
      <c r="N95" s="474"/>
      <c r="O95" s="475"/>
      <c r="P95" s="475"/>
      <c r="Q95" s="475"/>
      <c r="R95" s="475"/>
      <c r="S95" s="475"/>
      <c r="T95" s="475"/>
    </row>
    <row r="96" spans="2:20" s="13" customFormat="1" ht="6.95" customHeight="1" x14ac:dyDescent="0.25">
      <c r="B96" s="499"/>
      <c r="C96" s="500"/>
      <c r="D96" s="501"/>
      <c r="E96" s="500"/>
      <c r="F96" s="500"/>
      <c r="G96" s="500"/>
      <c r="H96" s="500"/>
      <c r="I96" s="500"/>
      <c r="J96" s="502"/>
      <c r="K96" s="503"/>
      <c r="L96" s="451"/>
    </row>
    <row r="97" spans="2:27" ht="11.25" customHeight="1" x14ac:dyDescent="0.25"/>
    <row r="98" spans="2:27" ht="11.25" customHeight="1" x14ac:dyDescent="0.25"/>
    <row r="99" spans="2:27" ht="11.25" customHeight="1" x14ac:dyDescent="0.25"/>
    <row r="100" spans="2:27" ht="6.95" customHeight="1" x14ac:dyDescent="0.25">
      <c r="B100" s="448"/>
      <c r="C100" s="449"/>
      <c r="D100" s="449"/>
      <c r="E100" s="449"/>
      <c r="F100" s="449"/>
      <c r="G100" s="449"/>
      <c r="H100" s="449"/>
      <c r="I100" s="449"/>
      <c r="J100" s="449"/>
      <c r="K100" s="450"/>
      <c r="L100" s="451"/>
    </row>
    <row r="101" spans="2:27" ht="24.95" customHeight="1" x14ac:dyDescent="0.25">
      <c r="B101" s="452"/>
      <c r="C101" s="453" t="s">
        <v>150</v>
      </c>
      <c r="D101" s="13"/>
      <c r="E101" s="13"/>
      <c r="F101" s="13"/>
      <c r="G101" s="13"/>
      <c r="H101" s="13"/>
      <c r="I101" s="13"/>
      <c r="J101" s="13"/>
      <c r="K101" s="454"/>
      <c r="L101" s="451"/>
      <c r="M101" s="455" t="s">
        <v>7</v>
      </c>
    </row>
    <row r="102" spans="2:27" ht="6.95" customHeight="1" x14ac:dyDescent="0.25">
      <c r="B102" s="452"/>
      <c r="C102" s="13"/>
      <c r="D102" s="13"/>
      <c r="E102" s="13"/>
      <c r="F102" s="13"/>
      <c r="G102" s="13"/>
      <c r="H102" s="13"/>
      <c r="I102" s="13"/>
      <c r="J102" s="13"/>
      <c r="K102" s="454"/>
      <c r="L102" s="451"/>
    </row>
    <row r="103" spans="2:27" ht="12" customHeight="1" x14ac:dyDescent="0.25">
      <c r="B103" s="452"/>
      <c r="C103" s="259" t="str">
        <f>D6</f>
        <v>Stavba:</v>
      </c>
      <c r="D103" s="13"/>
      <c r="E103" s="13"/>
      <c r="F103" s="13"/>
      <c r="G103" s="13"/>
      <c r="H103" s="13"/>
      <c r="I103" s="13"/>
      <c r="J103" s="13"/>
      <c r="K103" s="454"/>
      <c r="L103" s="451"/>
    </row>
    <row r="104" spans="2:27" x14ac:dyDescent="0.25">
      <c r="B104" s="452"/>
      <c r="C104" s="13"/>
      <c r="D104" s="13"/>
      <c r="E104" s="3242" t="str">
        <f>IF(E7="","",E7)</f>
        <v>REVITALIZACE ZÁMECKÉHO PARKU ‐ TVRZIŠTĚ KLUČOV</v>
      </c>
      <c r="F104" s="3255"/>
      <c r="G104" s="3255"/>
      <c r="H104" s="3255"/>
      <c r="I104" s="13"/>
      <c r="J104" s="13"/>
      <c r="K104" s="454"/>
      <c r="L104" s="451"/>
      <c r="AA104" s="504" t="str">
        <f>IF(AA7="","",AA7)</f>
        <v>REVITALIZACE ZÁMECKÉHO PARKU ‐ TVRZIŠTĚ KLUČOV</v>
      </c>
    </row>
    <row r="105" spans="2:27" x14ac:dyDescent="0.25">
      <c r="B105" s="456"/>
      <c r="C105" s="259" t="str">
        <f>D8</f>
        <v>Objekt:</v>
      </c>
      <c r="K105" s="457"/>
      <c r="L105" s="451"/>
      <c r="AA105" s="505"/>
    </row>
    <row r="106" spans="2:27" x14ac:dyDescent="0.25">
      <c r="B106" s="452"/>
      <c r="C106" s="13"/>
      <c r="D106" s="13"/>
      <c r="E106" s="3252" t="str">
        <f>E9</f>
        <v>SO.11 - AREÁLOVÉ KOMUNIKACE A ZPEVNĚNÉ PLOCHY </v>
      </c>
      <c r="F106" s="3255"/>
      <c r="G106" s="3255"/>
      <c r="H106" s="3255"/>
      <c r="I106" s="13"/>
      <c r="J106" s="13"/>
      <c r="K106" s="454"/>
      <c r="L106" s="451"/>
      <c r="AA106" s="506" t="str">
        <f>AA9</f>
        <v>SO.11 - AREÁLOVÉ KOMUNIKACE A ZPEVNĚNÉ PLOCHY </v>
      </c>
    </row>
    <row r="107" spans="2:27" x14ac:dyDescent="0.25">
      <c r="B107" s="452"/>
      <c r="C107" s="13"/>
      <c r="D107" s="13"/>
      <c r="E107" s="13"/>
      <c r="F107" s="13"/>
      <c r="G107" s="13"/>
      <c r="H107" s="13"/>
      <c r="I107" s="13"/>
      <c r="J107" s="13"/>
      <c r="K107" s="454"/>
      <c r="L107" s="451"/>
    </row>
    <row r="108" spans="2:27" x14ac:dyDescent="0.25">
      <c r="B108" s="452"/>
      <c r="C108" s="259" t="str">
        <f>D12</f>
        <v>Místo:</v>
      </c>
      <c r="D108" s="13"/>
      <c r="E108" s="13"/>
      <c r="F108" s="264" t="str">
        <f>IF(F12="","",F12)</f>
        <v/>
      </c>
      <c r="G108" s="13"/>
      <c r="H108" s="13"/>
      <c r="I108" s="259" t="str">
        <f>I12</f>
        <v>Datum:</v>
      </c>
      <c r="J108" s="459">
        <f>J12</f>
        <v>46300</v>
      </c>
      <c r="K108" s="454"/>
      <c r="L108" s="451"/>
    </row>
    <row r="109" spans="2:27" x14ac:dyDescent="0.25">
      <c r="B109" s="452"/>
      <c r="C109" s="13"/>
      <c r="D109" s="13"/>
      <c r="E109" s="13"/>
      <c r="F109" s="13"/>
      <c r="G109" s="13"/>
      <c r="H109" s="13"/>
      <c r="I109" s="13"/>
      <c r="J109" s="13"/>
      <c r="K109" s="454"/>
      <c r="L109" s="451"/>
    </row>
    <row r="110" spans="2:27" ht="25.5" x14ac:dyDescent="0.25">
      <c r="B110" s="452"/>
      <c r="C110" s="259" t="str">
        <f>D14</f>
        <v>Zadavatel:</v>
      </c>
      <c r="D110" s="13"/>
      <c r="E110" s="13"/>
      <c r="F110" s="264" t="str">
        <f>IF(E15="","",E15)</f>
        <v>Obec Klučov</v>
      </c>
      <c r="G110" s="13"/>
      <c r="H110" s="13"/>
      <c r="I110" s="259" t="str">
        <f>D20</f>
        <v>Projektant:</v>
      </c>
      <c r="J110" s="460" t="str">
        <f>IF(E21="","",E21)</f>
        <v>Studio Anarchitekt s.r.o.</v>
      </c>
      <c r="K110" s="454"/>
      <c r="L110" s="451"/>
    </row>
    <row r="111" spans="2:27" x14ac:dyDescent="0.25">
      <c r="B111" s="452"/>
      <c r="C111" s="259" t="str">
        <f>D17</f>
        <v>Zhotovitel:</v>
      </c>
      <c r="D111" s="13"/>
      <c r="E111" s="13"/>
      <c r="F111" s="264" t="str">
        <f>IF(E18="Vyplň údaj","",E18)</f>
        <v/>
      </c>
      <c r="G111" s="13"/>
      <c r="H111" s="13"/>
      <c r="I111" s="259" t="str">
        <f>D23</f>
        <v>Zpracovatel:</v>
      </c>
      <c r="J111" s="460" t="str">
        <f>IF(E24="","",E24)</f>
        <v>Ing. Theodor Collino</v>
      </c>
      <c r="K111" s="454"/>
      <c r="L111" s="451"/>
    </row>
    <row r="112" spans="2:27" x14ac:dyDescent="0.25">
      <c r="B112" s="452"/>
      <c r="C112" s="13"/>
      <c r="D112" s="13"/>
      <c r="E112" s="13"/>
      <c r="F112" s="13"/>
      <c r="G112" s="13"/>
      <c r="H112" s="13"/>
      <c r="I112" s="13"/>
      <c r="J112" s="13"/>
      <c r="K112" s="454"/>
      <c r="L112" s="451"/>
    </row>
    <row r="113" spans="2:62" ht="36" x14ac:dyDescent="0.25">
      <c r="B113" s="461"/>
      <c r="C113" s="317" t="s">
        <v>151</v>
      </c>
      <c r="D113" s="318" t="s">
        <v>50</v>
      </c>
      <c r="E113" s="318" t="s">
        <v>45</v>
      </c>
      <c r="F113" s="318" t="s">
        <v>47</v>
      </c>
      <c r="G113" s="318" t="s">
        <v>152</v>
      </c>
      <c r="H113" s="318" t="s">
        <v>153</v>
      </c>
      <c r="I113" s="318" t="s">
        <v>154</v>
      </c>
      <c r="J113" s="319" t="s">
        <v>136</v>
      </c>
      <c r="K113" s="320" t="s">
        <v>155</v>
      </c>
      <c r="L113" s="451" t="s">
        <v>16</v>
      </c>
      <c r="M113" s="507"/>
      <c r="N113" s="508" t="s">
        <v>37</v>
      </c>
      <c r="O113" s="508" t="s">
        <v>156</v>
      </c>
      <c r="P113" s="508" t="s">
        <v>53</v>
      </c>
      <c r="Q113" s="508" t="s">
        <v>157</v>
      </c>
      <c r="R113" s="508" t="s">
        <v>158</v>
      </c>
      <c r="S113" s="508" t="s">
        <v>159</v>
      </c>
      <c r="T113" s="509" t="s">
        <v>160</v>
      </c>
    </row>
    <row r="114" spans="2:62" ht="15.75" x14ac:dyDescent="0.25">
      <c r="B114" s="452"/>
      <c r="C114" s="463" t="s">
        <v>63</v>
      </c>
      <c r="D114" s="13"/>
      <c r="E114" s="13"/>
      <c r="F114" s="13"/>
      <c r="G114" s="13"/>
      <c r="H114" s="13"/>
      <c r="I114" s="13"/>
      <c r="J114" s="510">
        <f>J115</f>
        <v>0</v>
      </c>
      <c r="K114" s="454"/>
      <c r="L114" s="451" t="s">
        <v>16</v>
      </c>
      <c r="M114" s="511"/>
      <c r="N114" s="512"/>
      <c r="O114" s="512"/>
      <c r="P114" s="513">
        <f>P115</f>
        <v>0</v>
      </c>
      <c r="Q114" s="512"/>
      <c r="R114" s="513">
        <f>R115</f>
        <v>1373.4014519</v>
      </c>
      <c r="S114" s="512"/>
      <c r="T114" s="514">
        <f>T115</f>
        <v>0</v>
      </c>
    </row>
    <row r="115" spans="2:62" ht="15.75" x14ac:dyDescent="0.25">
      <c r="B115" s="467"/>
      <c r="C115" s="468"/>
      <c r="D115" s="515" t="s">
        <v>64</v>
      </c>
      <c r="E115" s="516" t="s">
        <v>161</v>
      </c>
      <c r="F115" s="16" t="s">
        <v>162</v>
      </c>
      <c r="G115" s="517"/>
      <c r="H115" s="518"/>
      <c r="I115" s="519"/>
      <c r="J115" s="519">
        <f>J116 + J123 + J148 + J162</f>
        <v>0</v>
      </c>
      <c r="K115" s="520"/>
      <c r="L115" s="451" t="s">
        <v>16</v>
      </c>
      <c r="M115" s="521"/>
      <c r="N115" s="474"/>
      <c r="O115" s="475"/>
      <c r="P115" s="475">
        <f>P116 + P123 + P148 + P162</f>
        <v>0</v>
      </c>
      <c r="Q115" s="475"/>
      <c r="R115" s="475">
        <f>R116 + R123 + R148 + R162</f>
        <v>1373.4014519</v>
      </c>
      <c r="S115" s="475"/>
      <c r="T115" s="522">
        <f>T116 + T123 + T148 + T162</f>
        <v>0</v>
      </c>
      <c r="AR115" s="408">
        <v>1</v>
      </c>
      <c r="AT115" s="408" t="s">
        <v>64</v>
      </c>
      <c r="AU115" s="408">
        <v>0</v>
      </c>
      <c r="AY115" s="16" t="s">
        <v>163</v>
      </c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408">
        <v>0</v>
      </c>
    </row>
    <row r="116" spans="2:62" ht="23.1" customHeight="1" x14ac:dyDescent="0.25">
      <c r="B116" s="476"/>
      <c r="C116" s="477"/>
      <c r="D116" s="515" t="s">
        <v>64</v>
      </c>
      <c r="E116" s="523" t="s">
        <v>164</v>
      </c>
      <c r="F116" s="486" t="s">
        <v>165</v>
      </c>
      <c r="G116" s="524"/>
      <c r="H116" s="525"/>
      <c r="I116" s="526"/>
      <c r="J116" s="526">
        <f>J117</f>
        <v>0</v>
      </c>
      <c r="K116" s="526"/>
      <c r="L116" s="451" t="s">
        <v>16</v>
      </c>
      <c r="M116" s="527"/>
      <c r="N116" s="474"/>
      <c r="O116" s="475"/>
      <c r="P116" s="475">
        <f>P117</f>
        <v>0</v>
      </c>
      <c r="Q116" s="475"/>
      <c r="R116" s="475">
        <f>R117</f>
        <v>0</v>
      </c>
      <c r="S116" s="475"/>
      <c r="T116" s="522">
        <f>T117</f>
        <v>0</v>
      </c>
      <c r="AR116" s="408">
        <v>1</v>
      </c>
      <c r="AT116" s="408" t="s">
        <v>64</v>
      </c>
      <c r="AU116" s="408">
        <v>1</v>
      </c>
      <c r="AY116" s="17" t="s">
        <v>163</v>
      </c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408">
        <v>0</v>
      </c>
    </row>
    <row r="117" spans="2:62" ht="21" customHeight="1" x14ac:dyDescent="0.25">
      <c r="B117" s="487"/>
      <c r="C117" s="488"/>
      <c r="D117" s="488" t="s">
        <v>64</v>
      </c>
      <c r="E117" s="528" t="s">
        <v>191</v>
      </c>
      <c r="F117" s="497" t="s">
        <v>192</v>
      </c>
      <c r="G117" s="529"/>
      <c r="H117" s="530"/>
      <c r="I117" s="531"/>
      <c r="J117" s="531">
        <f>J118</f>
        <v>0</v>
      </c>
      <c r="K117" s="531"/>
      <c r="L117" s="451" t="s">
        <v>16</v>
      </c>
      <c r="M117" s="532"/>
      <c r="N117" s="497"/>
      <c r="O117" s="498"/>
      <c r="P117" s="498">
        <f>P118</f>
        <v>0</v>
      </c>
      <c r="Q117" s="498"/>
      <c r="R117" s="498">
        <f>R118</f>
        <v>0</v>
      </c>
      <c r="S117" s="498"/>
      <c r="T117" s="533">
        <f>T118</f>
        <v>0</v>
      </c>
      <c r="AR117" s="408">
        <v>1</v>
      </c>
      <c r="AT117" s="408" t="s">
        <v>64</v>
      </c>
      <c r="AU117" s="408">
        <v>2</v>
      </c>
      <c r="AY117" s="18" t="s">
        <v>163</v>
      </c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408">
        <v>0</v>
      </c>
    </row>
    <row r="118" spans="2:62" ht="24" x14ac:dyDescent="0.25">
      <c r="B118" s="534"/>
      <c r="C118" s="535" t="s">
        <v>274</v>
      </c>
      <c r="D118" s="535" t="s">
        <v>168</v>
      </c>
      <c r="E118" s="536" t="s">
        <v>194</v>
      </c>
      <c r="F118" s="351" t="s">
        <v>195</v>
      </c>
      <c r="G118" s="537" t="s">
        <v>196</v>
      </c>
      <c r="H118" s="353">
        <v>2710.77</v>
      </c>
      <c r="I118" s="354"/>
      <c r="J118" s="355">
        <f>ROUND(H118*I118,2)</f>
        <v>0</v>
      </c>
      <c r="K118" s="355" t="s">
        <v>172</v>
      </c>
      <c r="L118" s="451" t="s">
        <v>16</v>
      </c>
      <c r="M118" s="538"/>
      <c r="N118" s="539" t="s">
        <v>38</v>
      </c>
      <c r="O118" s="540"/>
      <c r="P118" s="540">
        <f>H118*O118</f>
        <v>0</v>
      </c>
      <c r="Q118" s="540">
        <v>0</v>
      </c>
      <c r="R118" s="540">
        <f>H118*Q118</f>
        <v>0</v>
      </c>
      <c r="S118" s="540">
        <v>0</v>
      </c>
      <c r="T118" s="541">
        <f>H118*S118</f>
        <v>0</v>
      </c>
      <c r="AR118" s="408">
        <v>4</v>
      </c>
      <c r="AT118" s="408" t="s">
        <v>168</v>
      </c>
      <c r="AU118" s="408">
        <v>3</v>
      </c>
      <c r="AY118" s="542" t="s">
        <v>163</v>
      </c>
      <c r="AZ118" s="542"/>
      <c r="BA118" s="542"/>
      <c r="BB118" s="542"/>
      <c r="BC118" s="542"/>
      <c r="BD118" s="542"/>
      <c r="BE118" s="542">
        <f>IF(N118="základní",J118,0)</f>
        <v>0</v>
      </c>
      <c r="BF118" s="542">
        <f>IF(N118="snížená",J118,0)</f>
        <v>0</v>
      </c>
      <c r="BG118" s="542">
        <f>IF(N118="zákl. přenesená",J118,0)</f>
        <v>0</v>
      </c>
      <c r="BH118" s="542">
        <f>IF(N118="sníž. přenesená",J118,0)</f>
        <v>0</v>
      </c>
      <c r="BI118" s="542">
        <f>IF(N118="nulová",J118,0)</f>
        <v>0</v>
      </c>
      <c r="BJ118" s="408">
        <v>1</v>
      </c>
    </row>
    <row r="119" spans="2:62" x14ac:dyDescent="0.25">
      <c r="B119" s="452"/>
      <c r="C119" s="13"/>
      <c r="D119" s="361" t="s">
        <v>173</v>
      </c>
      <c r="E119" s="13"/>
      <c r="F119" s="362" t="s">
        <v>197</v>
      </c>
      <c r="G119" s="13"/>
      <c r="H119" s="13"/>
      <c r="I119" s="13"/>
      <c r="J119" s="13"/>
      <c r="K119" s="454"/>
      <c r="L119" s="451" t="s">
        <v>16</v>
      </c>
      <c r="M119" s="543"/>
      <c r="N119" s="13"/>
      <c r="O119" s="13"/>
      <c r="P119" s="13"/>
      <c r="Q119" s="13"/>
      <c r="R119" s="13"/>
      <c r="S119" s="13"/>
      <c r="T119" s="544"/>
      <c r="AT119" s="545" t="s">
        <v>173</v>
      </c>
      <c r="AU119" s="545">
        <v>0</v>
      </c>
      <c r="AV119" s="13"/>
      <c r="AW119" s="13"/>
      <c r="AX119" s="13"/>
      <c r="AY119" s="13" t="s">
        <v>163</v>
      </c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408">
        <v>0</v>
      </c>
    </row>
    <row r="120" spans="2:62" ht="19.5" x14ac:dyDescent="0.25">
      <c r="B120" s="534"/>
      <c r="C120" s="546"/>
      <c r="D120" s="547" t="s">
        <v>239</v>
      </c>
      <c r="E120" s="548"/>
      <c r="F120" s="549" t="s">
        <v>275</v>
      </c>
      <c r="G120" s="550"/>
      <c r="H120" s="551"/>
      <c r="I120" s="552"/>
      <c r="J120" s="552"/>
      <c r="K120" s="553"/>
      <c r="L120" s="451" t="s">
        <v>16</v>
      </c>
      <c r="M120" s="538"/>
      <c r="N120" s="539"/>
      <c r="O120" s="540"/>
      <c r="P120" s="540"/>
      <c r="Q120" s="540"/>
      <c r="R120" s="540"/>
      <c r="S120" s="540"/>
      <c r="T120" s="541"/>
      <c r="AT120" s="554" t="s">
        <v>239</v>
      </c>
      <c r="AU120" s="554">
        <v>0</v>
      </c>
      <c r="AV120" s="554"/>
      <c r="AW120" s="554"/>
      <c r="AX120" s="554"/>
      <c r="AY120" s="554" t="s">
        <v>163</v>
      </c>
      <c r="AZ120" s="554"/>
      <c r="BA120" s="554"/>
      <c r="BB120" s="554"/>
      <c r="BC120" s="554"/>
      <c r="BD120" s="554"/>
      <c r="BE120" s="554"/>
      <c r="BF120" s="554"/>
      <c r="BG120" s="554"/>
      <c r="BH120" s="554"/>
      <c r="BI120" s="554"/>
      <c r="BJ120" s="408">
        <v>0</v>
      </c>
    </row>
    <row r="121" spans="2:62" ht="11.25" customHeight="1" x14ac:dyDescent="0.25">
      <c r="B121" s="555"/>
      <c r="C121" s="556"/>
      <c r="D121" s="361" t="s">
        <v>175</v>
      </c>
      <c r="E121" s="557"/>
      <c r="F121" s="558" t="s">
        <v>276</v>
      </c>
      <c r="G121" s="559"/>
      <c r="H121" s="560">
        <v>2710.77</v>
      </c>
      <c r="I121" s="561"/>
      <c r="J121" s="561"/>
      <c r="K121" s="561"/>
      <c r="L121" s="451" t="s">
        <v>16</v>
      </c>
      <c r="M121" s="562"/>
      <c r="N121" s="563"/>
      <c r="O121" s="564"/>
      <c r="P121" s="564"/>
      <c r="Q121" s="564"/>
      <c r="R121" s="564"/>
      <c r="S121" s="564"/>
      <c r="T121" s="565"/>
      <c r="AT121" s="566" t="s">
        <v>175</v>
      </c>
      <c r="AU121" s="566">
        <v>0</v>
      </c>
      <c r="AV121" s="566">
        <v>2</v>
      </c>
      <c r="AW121" s="566" t="b">
        <v>1</v>
      </c>
      <c r="AX121" s="566"/>
      <c r="AY121" s="566" t="s">
        <v>163</v>
      </c>
      <c r="AZ121" s="566"/>
      <c r="BA121" s="566"/>
      <c r="BB121" s="566"/>
      <c r="BC121" s="566"/>
      <c r="BD121" s="566"/>
      <c r="BE121" s="566"/>
      <c r="BF121" s="566"/>
      <c r="BG121" s="566"/>
      <c r="BH121" s="566"/>
      <c r="BI121" s="566"/>
      <c r="BJ121" s="408">
        <v>0</v>
      </c>
    </row>
    <row r="122" spans="2:62" ht="11.25" customHeight="1" x14ac:dyDescent="0.25">
      <c r="B122" s="555"/>
      <c r="C122" s="556"/>
      <c r="D122" s="361" t="s">
        <v>175</v>
      </c>
      <c r="E122" s="557"/>
      <c r="F122" s="567" t="s">
        <v>178</v>
      </c>
      <c r="G122" s="568"/>
      <c r="H122" s="569">
        <v>2710.77</v>
      </c>
      <c r="I122" s="561"/>
      <c r="J122" s="561"/>
      <c r="K122" s="561"/>
      <c r="L122" s="451" t="s">
        <v>16</v>
      </c>
      <c r="M122" s="562"/>
      <c r="N122" s="563"/>
      <c r="O122" s="564"/>
      <c r="P122" s="564"/>
      <c r="Q122" s="564"/>
      <c r="R122" s="564"/>
      <c r="S122" s="564"/>
      <c r="T122" s="565"/>
      <c r="AT122" s="566" t="s">
        <v>175</v>
      </c>
      <c r="AU122" s="566">
        <v>0</v>
      </c>
      <c r="AV122" s="566">
        <v>4</v>
      </c>
      <c r="AW122" s="566" t="b">
        <v>1</v>
      </c>
      <c r="AX122" s="566" t="b">
        <v>1</v>
      </c>
      <c r="AY122" s="566" t="s">
        <v>163</v>
      </c>
      <c r="AZ122" s="566"/>
      <c r="BA122" s="566"/>
      <c r="BB122" s="566"/>
      <c r="BC122" s="566"/>
      <c r="BD122" s="566"/>
      <c r="BE122" s="566"/>
      <c r="BF122" s="566"/>
      <c r="BG122" s="566"/>
      <c r="BH122" s="566"/>
      <c r="BI122" s="566"/>
      <c r="BJ122" s="408">
        <v>0</v>
      </c>
    </row>
    <row r="123" spans="2:62" ht="23.1" customHeight="1" x14ac:dyDescent="0.25">
      <c r="B123" s="476"/>
      <c r="C123" s="477"/>
      <c r="D123" s="515" t="s">
        <v>64</v>
      </c>
      <c r="E123" s="523" t="s">
        <v>199</v>
      </c>
      <c r="F123" s="486" t="s">
        <v>221</v>
      </c>
      <c r="G123" s="524"/>
      <c r="H123" s="525"/>
      <c r="I123" s="526"/>
      <c r="J123" s="526">
        <f>J124 + J128 + J132 + J136 + J140 + J144</f>
        <v>0</v>
      </c>
      <c r="K123" s="526"/>
      <c r="L123" s="451" t="s">
        <v>16</v>
      </c>
      <c r="M123" s="527"/>
      <c r="N123" s="474"/>
      <c r="O123" s="475"/>
      <c r="P123" s="475">
        <f>P124 + P128 + P132 + P136 + P140 + P144</f>
        <v>0</v>
      </c>
      <c r="Q123" s="475"/>
      <c r="R123" s="475">
        <f>R124 + R128 + R132 + R136 + R140 + R144</f>
        <v>1366.2280000000001</v>
      </c>
      <c r="S123" s="475"/>
      <c r="T123" s="522">
        <f>T124 + T128 + T132 + T136 + T140 + T144</f>
        <v>0</v>
      </c>
      <c r="AR123" s="408">
        <v>1</v>
      </c>
      <c r="AT123" s="408" t="s">
        <v>64</v>
      </c>
      <c r="AU123" s="408">
        <v>1</v>
      </c>
      <c r="AY123" s="17" t="s">
        <v>163</v>
      </c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408">
        <v>0</v>
      </c>
    </row>
    <row r="124" spans="2:62" x14ac:dyDescent="0.25">
      <c r="B124" s="534"/>
      <c r="C124" s="535" t="s">
        <v>277</v>
      </c>
      <c r="D124" s="535" t="s">
        <v>168</v>
      </c>
      <c r="E124" s="536" t="s">
        <v>278</v>
      </c>
      <c r="F124" s="351" t="s">
        <v>279</v>
      </c>
      <c r="G124" s="537" t="s">
        <v>196</v>
      </c>
      <c r="H124" s="353">
        <v>2710.77</v>
      </c>
      <c r="I124" s="354"/>
      <c r="J124" s="355">
        <f>ROUND(H124*I124,2)</f>
        <v>0</v>
      </c>
      <c r="K124" s="355" t="s">
        <v>172</v>
      </c>
      <c r="L124" s="451" t="s">
        <v>16</v>
      </c>
      <c r="M124" s="538"/>
      <c r="N124" s="539" t="s">
        <v>38</v>
      </c>
      <c r="O124" s="540"/>
      <c r="P124" s="540">
        <f>H124*O124</f>
        <v>0</v>
      </c>
      <c r="Q124" s="540">
        <v>0</v>
      </c>
      <c r="R124" s="540">
        <f>H124*Q124</f>
        <v>0</v>
      </c>
      <c r="S124" s="540">
        <v>0</v>
      </c>
      <c r="T124" s="541">
        <f>H124*S124</f>
        <v>0</v>
      </c>
      <c r="AR124" s="408">
        <v>4</v>
      </c>
      <c r="AT124" s="408" t="s">
        <v>168</v>
      </c>
      <c r="AU124" s="408">
        <v>2</v>
      </c>
      <c r="AY124" s="542" t="s">
        <v>163</v>
      </c>
      <c r="AZ124" s="542"/>
      <c r="BA124" s="542"/>
      <c r="BB124" s="542"/>
      <c r="BC124" s="542"/>
      <c r="BD124" s="542"/>
      <c r="BE124" s="542">
        <f>IF(N124="základní",J124,0)</f>
        <v>0</v>
      </c>
      <c r="BF124" s="542">
        <f>IF(N124="snížená",J124,0)</f>
        <v>0</v>
      </c>
      <c r="BG124" s="542">
        <f>IF(N124="zákl. přenesená",J124,0)</f>
        <v>0</v>
      </c>
      <c r="BH124" s="542">
        <f>IF(N124="sníž. přenesená",J124,0)</f>
        <v>0</v>
      </c>
      <c r="BI124" s="542">
        <f>IF(N124="nulová",J124,0)</f>
        <v>0</v>
      </c>
      <c r="BJ124" s="408">
        <v>1</v>
      </c>
    </row>
    <row r="125" spans="2:62" x14ac:dyDescent="0.25">
      <c r="B125" s="452"/>
      <c r="C125" s="13"/>
      <c r="D125" s="361" t="s">
        <v>173</v>
      </c>
      <c r="E125" s="13"/>
      <c r="F125" s="362" t="s">
        <v>280</v>
      </c>
      <c r="G125" s="13"/>
      <c r="H125" s="13"/>
      <c r="I125" s="13"/>
      <c r="J125" s="13"/>
      <c r="K125" s="454"/>
      <c r="L125" s="451" t="s">
        <v>16</v>
      </c>
      <c r="M125" s="543"/>
      <c r="N125" s="13"/>
      <c r="O125" s="13"/>
      <c r="P125" s="13"/>
      <c r="Q125" s="13"/>
      <c r="R125" s="13"/>
      <c r="S125" s="13"/>
      <c r="T125" s="544"/>
      <c r="AT125" s="545" t="s">
        <v>173</v>
      </c>
      <c r="AU125" s="545">
        <v>0</v>
      </c>
      <c r="AV125" s="13"/>
      <c r="AW125" s="13"/>
      <c r="AX125" s="13"/>
      <c r="AY125" s="13" t="s">
        <v>163</v>
      </c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408">
        <v>0</v>
      </c>
    </row>
    <row r="126" spans="2:62" ht="11.25" customHeight="1" x14ac:dyDescent="0.25">
      <c r="B126" s="555"/>
      <c r="C126" s="556"/>
      <c r="D126" s="361" t="s">
        <v>175</v>
      </c>
      <c r="E126" s="557"/>
      <c r="F126" s="558" t="s">
        <v>281</v>
      </c>
      <c r="G126" s="559"/>
      <c r="H126" s="560">
        <v>2710.77</v>
      </c>
      <c r="I126" s="561"/>
      <c r="J126" s="561"/>
      <c r="K126" s="561"/>
      <c r="L126" s="451" t="s">
        <v>16</v>
      </c>
      <c r="M126" s="562"/>
      <c r="N126" s="563"/>
      <c r="O126" s="564"/>
      <c r="P126" s="564"/>
      <c r="Q126" s="564"/>
      <c r="R126" s="564"/>
      <c r="S126" s="564"/>
      <c r="T126" s="565"/>
      <c r="AT126" s="566" t="s">
        <v>175</v>
      </c>
      <c r="AU126" s="566">
        <v>0</v>
      </c>
      <c r="AV126" s="566">
        <v>2</v>
      </c>
      <c r="AW126" s="566" t="b">
        <v>1</v>
      </c>
      <c r="AX126" s="566"/>
      <c r="AY126" s="566" t="s">
        <v>163</v>
      </c>
      <c r="AZ126" s="566"/>
      <c r="BA126" s="566"/>
      <c r="BB126" s="566"/>
      <c r="BC126" s="566"/>
      <c r="BD126" s="566"/>
      <c r="BE126" s="566"/>
      <c r="BF126" s="566"/>
      <c r="BG126" s="566"/>
      <c r="BH126" s="566"/>
      <c r="BI126" s="566"/>
      <c r="BJ126" s="408">
        <v>0</v>
      </c>
    </row>
    <row r="127" spans="2:62" ht="11.25" customHeight="1" x14ac:dyDescent="0.25">
      <c r="B127" s="555"/>
      <c r="C127" s="556"/>
      <c r="D127" s="361" t="s">
        <v>175</v>
      </c>
      <c r="E127" s="557"/>
      <c r="F127" s="567" t="s">
        <v>178</v>
      </c>
      <c r="G127" s="568"/>
      <c r="H127" s="569">
        <v>2710.77</v>
      </c>
      <c r="I127" s="561"/>
      <c r="J127" s="561"/>
      <c r="K127" s="561"/>
      <c r="L127" s="451" t="s">
        <v>16</v>
      </c>
      <c r="M127" s="562"/>
      <c r="N127" s="563"/>
      <c r="O127" s="564"/>
      <c r="P127" s="564"/>
      <c r="Q127" s="564"/>
      <c r="R127" s="564"/>
      <c r="S127" s="564"/>
      <c r="T127" s="565"/>
      <c r="AT127" s="566" t="s">
        <v>175</v>
      </c>
      <c r="AU127" s="566">
        <v>0</v>
      </c>
      <c r="AV127" s="566">
        <v>4</v>
      </c>
      <c r="AW127" s="566" t="b">
        <v>1</v>
      </c>
      <c r="AX127" s="566" t="b">
        <v>1</v>
      </c>
      <c r="AY127" s="566" t="s">
        <v>163</v>
      </c>
      <c r="AZ127" s="566"/>
      <c r="BA127" s="566"/>
      <c r="BB127" s="566"/>
      <c r="BC127" s="566"/>
      <c r="BD127" s="566"/>
      <c r="BE127" s="566"/>
      <c r="BF127" s="566"/>
      <c r="BG127" s="566"/>
      <c r="BH127" s="566"/>
      <c r="BI127" s="566"/>
      <c r="BJ127" s="408">
        <v>0</v>
      </c>
    </row>
    <row r="128" spans="2:62" x14ac:dyDescent="0.25">
      <c r="B128" s="570"/>
      <c r="C128" s="571" t="s">
        <v>282</v>
      </c>
      <c r="D128" s="571" t="s">
        <v>241</v>
      </c>
      <c r="E128" s="572" t="s">
        <v>283</v>
      </c>
      <c r="F128" s="572" t="s">
        <v>284</v>
      </c>
      <c r="G128" s="573" t="s">
        <v>202</v>
      </c>
      <c r="H128" s="353">
        <v>243.96899999999999</v>
      </c>
      <c r="I128" s="396"/>
      <c r="J128" s="397">
        <f>ROUND(H128*I128,2)</f>
        <v>0</v>
      </c>
      <c r="K128" s="397" t="s">
        <v>172</v>
      </c>
      <c r="L128" s="451" t="s">
        <v>16</v>
      </c>
      <c r="M128" s="574"/>
      <c r="N128" s="575" t="s">
        <v>38</v>
      </c>
      <c r="O128" s="576"/>
      <c r="P128" s="576">
        <f>H128*O128</f>
        <v>0</v>
      </c>
      <c r="Q128" s="576">
        <v>1</v>
      </c>
      <c r="R128" s="576">
        <f>H128*Q128</f>
        <v>243.96899999999999</v>
      </c>
      <c r="S128" s="576">
        <v>0</v>
      </c>
      <c r="T128" s="577">
        <f>H128*S128</f>
        <v>0</v>
      </c>
      <c r="AR128" s="408">
        <v>8</v>
      </c>
      <c r="AT128" s="408" t="s">
        <v>241</v>
      </c>
      <c r="AU128" s="408">
        <v>2</v>
      </c>
      <c r="AY128" s="578" t="s">
        <v>163</v>
      </c>
      <c r="AZ128" s="578"/>
      <c r="BA128" s="578"/>
      <c r="BB128" s="578"/>
      <c r="BC128" s="578"/>
      <c r="BD128" s="578"/>
      <c r="BE128" s="578">
        <f>IF(N128="základní",J128,0)</f>
        <v>0</v>
      </c>
      <c r="BF128" s="578">
        <f>IF(N128="snížená",J128,0)</f>
        <v>0</v>
      </c>
      <c r="BG128" s="578">
        <f>IF(N128="zákl. přenesená",J128,0)</f>
        <v>0</v>
      </c>
      <c r="BH128" s="578">
        <f>IF(N128="sníž. přenesená",J128,0)</f>
        <v>0</v>
      </c>
      <c r="BI128" s="578">
        <f>IF(N128="nulová",J128,0)</f>
        <v>0</v>
      </c>
      <c r="BJ128" s="408">
        <v>1</v>
      </c>
    </row>
    <row r="129" spans="2:62" ht="11.25" customHeight="1" x14ac:dyDescent="0.25">
      <c r="B129" s="555"/>
      <c r="C129" s="556"/>
      <c r="D129" s="361" t="s">
        <v>175</v>
      </c>
      <c r="E129" s="557"/>
      <c r="F129" s="558" t="s">
        <v>281</v>
      </c>
      <c r="G129" s="559"/>
      <c r="H129" s="560">
        <v>2710.77</v>
      </c>
      <c r="I129" s="561"/>
      <c r="J129" s="561"/>
      <c r="K129" s="561"/>
      <c r="L129" s="451" t="s">
        <v>16</v>
      </c>
      <c r="M129" s="562"/>
      <c r="N129" s="563"/>
      <c r="O129" s="564"/>
      <c r="P129" s="564"/>
      <c r="Q129" s="564"/>
      <c r="R129" s="564"/>
      <c r="S129" s="564"/>
      <c r="T129" s="565"/>
      <c r="AT129" s="566" t="s">
        <v>175</v>
      </c>
      <c r="AU129" s="566">
        <v>0</v>
      </c>
      <c r="AV129" s="566">
        <v>2</v>
      </c>
      <c r="AW129" s="566" t="b">
        <v>1</v>
      </c>
      <c r="AX129" s="566"/>
      <c r="AY129" s="566" t="s">
        <v>163</v>
      </c>
      <c r="AZ129" s="566"/>
      <c r="BA129" s="566"/>
      <c r="BB129" s="566"/>
      <c r="BC129" s="566"/>
      <c r="BD129" s="566"/>
      <c r="BE129" s="566"/>
      <c r="BF129" s="566"/>
      <c r="BG129" s="566"/>
      <c r="BH129" s="566"/>
      <c r="BI129" s="566"/>
      <c r="BJ129" s="408">
        <v>0</v>
      </c>
    </row>
    <row r="130" spans="2:62" ht="11.25" customHeight="1" x14ac:dyDescent="0.25">
      <c r="B130" s="555"/>
      <c r="C130" s="556"/>
      <c r="D130" s="361" t="s">
        <v>175</v>
      </c>
      <c r="E130" s="557"/>
      <c r="F130" s="567" t="s">
        <v>178</v>
      </c>
      <c r="G130" s="568"/>
      <c r="H130" s="569">
        <v>2710.77</v>
      </c>
      <c r="I130" s="561"/>
      <c r="J130" s="561"/>
      <c r="K130" s="561"/>
      <c r="L130" s="451" t="s">
        <v>16</v>
      </c>
      <c r="M130" s="562"/>
      <c r="N130" s="563"/>
      <c r="O130" s="564"/>
      <c r="P130" s="564"/>
      <c r="Q130" s="564"/>
      <c r="R130" s="564"/>
      <c r="S130" s="564"/>
      <c r="T130" s="565"/>
      <c r="AT130" s="566" t="s">
        <v>175</v>
      </c>
      <c r="AU130" s="566">
        <v>0</v>
      </c>
      <c r="AV130" s="566">
        <v>4</v>
      </c>
      <c r="AW130" s="566" t="b">
        <v>1</v>
      </c>
      <c r="AX130" s="566"/>
      <c r="AY130" s="566" t="s">
        <v>163</v>
      </c>
      <c r="AZ130" s="566"/>
      <c r="BA130" s="566"/>
      <c r="BB130" s="566"/>
      <c r="BC130" s="566"/>
      <c r="BD130" s="566"/>
      <c r="BE130" s="566"/>
      <c r="BF130" s="566"/>
      <c r="BG130" s="566"/>
      <c r="BH130" s="566"/>
      <c r="BI130" s="566"/>
      <c r="BJ130" s="408">
        <v>0</v>
      </c>
    </row>
    <row r="131" spans="2:62" ht="11.25" customHeight="1" x14ac:dyDescent="0.25">
      <c r="B131" s="555"/>
      <c r="C131" s="556"/>
      <c r="D131" s="361" t="s">
        <v>175</v>
      </c>
      <c r="E131" s="557"/>
      <c r="F131" s="558" t="s">
        <v>285</v>
      </c>
      <c r="G131" s="559"/>
      <c r="H131" s="560">
        <v>243.96899999999999</v>
      </c>
      <c r="I131" s="561"/>
      <c r="J131" s="561"/>
      <c r="K131" s="561"/>
      <c r="L131" s="451" t="s">
        <v>16</v>
      </c>
      <c r="M131" s="562"/>
      <c r="N131" s="563"/>
      <c r="O131" s="564"/>
      <c r="P131" s="564"/>
      <c r="Q131" s="564"/>
      <c r="R131" s="564"/>
      <c r="S131" s="564"/>
      <c r="T131" s="565"/>
      <c r="AT131" s="566" t="s">
        <v>175</v>
      </c>
      <c r="AU131" s="566">
        <v>0</v>
      </c>
      <c r="AV131" s="566">
        <v>2</v>
      </c>
      <c r="AW131" s="566" t="b">
        <v>1</v>
      </c>
      <c r="AX131" s="566" t="b">
        <v>1</v>
      </c>
      <c r="AY131" s="566" t="s">
        <v>163</v>
      </c>
      <c r="AZ131" s="566"/>
      <c r="BA131" s="566"/>
      <c r="BB131" s="566"/>
      <c r="BC131" s="566"/>
      <c r="BD131" s="566"/>
      <c r="BE131" s="566"/>
      <c r="BF131" s="566"/>
      <c r="BG131" s="566"/>
      <c r="BH131" s="566"/>
      <c r="BI131" s="566"/>
      <c r="BJ131" s="408">
        <v>0</v>
      </c>
    </row>
    <row r="132" spans="2:62" x14ac:dyDescent="0.25">
      <c r="B132" s="534"/>
      <c r="C132" s="535" t="s">
        <v>286</v>
      </c>
      <c r="D132" s="535" t="s">
        <v>168</v>
      </c>
      <c r="E132" s="536" t="s">
        <v>287</v>
      </c>
      <c r="F132" s="351" t="s">
        <v>288</v>
      </c>
      <c r="G132" s="537" t="s">
        <v>196</v>
      </c>
      <c r="H132" s="353">
        <v>2710.77</v>
      </c>
      <c r="I132" s="354"/>
      <c r="J132" s="355">
        <f>ROUND(H132*I132,2)</f>
        <v>0</v>
      </c>
      <c r="K132" s="355" t="s">
        <v>172</v>
      </c>
      <c r="L132" s="451" t="s">
        <v>16</v>
      </c>
      <c r="M132" s="538"/>
      <c r="N132" s="539" t="s">
        <v>38</v>
      </c>
      <c r="O132" s="540"/>
      <c r="P132" s="540">
        <f>H132*O132</f>
        <v>0</v>
      </c>
      <c r="Q132" s="540">
        <v>0</v>
      </c>
      <c r="R132" s="540">
        <f>H132*Q132</f>
        <v>0</v>
      </c>
      <c r="S132" s="540">
        <v>0</v>
      </c>
      <c r="T132" s="541">
        <f>H132*S132</f>
        <v>0</v>
      </c>
      <c r="AR132" s="408">
        <v>4</v>
      </c>
      <c r="AT132" s="408" t="s">
        <v>168</v>
      </c>
      <c r="AU132" s="408">
        <v>2</v>
      </c>
      <c r="AY132" s="542" t="s">
        <v>163</v>
      </c>
      <c r="AZ132" s="542"/>
      <c r="BA132" s="542"/>
      <c r="BB132" s="542"/>
      <c r="BC132" s="542"/>
      <c r="BD132" s="542"/>
      <c r="BE132" s="542">
        <f>IF(N132="základní",J132,0)</f>
        <v>0</v>
      </c>
      <c r="BF132" s="542">
        <f>IF(N132="snížená",J132,0)</f>
        <v>0</v>
      </c>
      <c r="BG132" s="542">
        <f>IF(N132="zákl. přenesená",J132,0)</f>
        <v>0</v>
      </c>
      <c r="BH132" s="542">
        <f>IF(N132="sníž. přenesená",J132,0)</f>
        <v>0</v>
      </c>
      <c r="BI132" s="542">
        <f>IF(N132="nulová",J132,0)</f>
        <v>0</v>
      </c>
      <c r="BJ132" s="408">
        <v>1</v>
      </c>
    </row>
    <row r="133" spans="2:62" x14ac:dyDescent="0.25">
      <c r="B133" s="452"/>
      <c r="C133" s="13"/>
      <c r="D133" s="361" t="s">
        <v>173</v>
      </c>
      <c r="E133" s="13"/>
      <c r="F133" s="362" t="s">
        <v>289</v>
      </c>
      <c r="G133" s="13"/>
      <c r="H133" s="13"/>
      <c r="I133" s="13"/>
      <c r="J133" s="13"/>
      <c r="K133" s="454"/>
      <c r="L133" s="451" t="s">
        <v>16</v>
      </c>
      <c r="M133" s="543"/>
      <c r="N133" s="13"/>
      <c r="O133" s="13"/>
      <c r="P133" s="13"/>
      <c r="Q133" s="13"/>
      <c r="R133" s="13"/>
      <c r="S133" s="13"/>
      <c r="T133" s="544"/>
      <c r="AT133" s="545" t="s">
        <v>173</v>
      </c>
      <c r="AU133" s="545">
        <v>0</v>
      </c>
      <c r="AV133" s="13"/>
      <c r="AW133" s="13"/>
      <c r="AX133" s="13"/>
      <c r="AY133" s="13" t="s">
        <v>163</v>
      </c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408">
        <v>0</v>
      </c>
    </row>
    <row r="134" spans="2:62" ht="11.25" customHeight="1" x14ac:dyDescent="0.25">
      <c r="B134" s="555"/>
      <c r="C134" s="556"/>
      <c r="D134" s="361" t="s">
        <v>175</v>
      </c>
      <c r="E134" s="557"/>
      <c r="F134" s="558" t="s">
        <v>281</v>
      </c>
      <c r="G134" s="559"/>
      <c r="H134" s="560">
        <v>2710.77</v>
      </c>
      <c r="I134" s="561"/>
      <c r="J134" s="561"/>
      <c r="K134" s="561"/>
      <c r="L134" s="451" t="s">
        <v>16</v>
      </c>
      <c r="M134" s="562"/>
      <c r="N134" s="563"/>
      <c r="O134" s="564"/>
      <c r="P134" s="564"/>
      <c r="Q134" s="564"/>
      <c r="R134" s="564"/>
      <c r="S134" s="564"/>
      <c r="T134" s="565"/>
      <c r="AT134" s="566" t="s">
        <v>175</v>
      </c>
      <c r="AU134" s="566">
        <v>0</v>
      </c>
      <c r="AV134" s="566">
        <v>2</v>
      </c>
      <c r="AW134" s="566" t="b">
        <v>1</v>
      </c>
      <c r="AX134" s="566"/>
      <c r="AY134" s="566" t="s">
        <v>163</v>
      </c>
      <c r="AZ134" s="566"/>
      <c r="BA134" s="566"/>
      <c r="BB134" s="566"/>
      <c r="BC134" s="566"/>
      <c r="BD134" s="566"/>
      <c r="BE134" s="566"/>
      <c r="BF134" s="566"/>
      <c r="BG134" s="566"/>
      <c r="BH134" s="566"/>
      <c r="BI134" s="566"/>
      <c r="BJ134" s="408">
        <v>0</v>
      </c>
    </row>
    <row r="135" spans="2:62" ht="11.25" customHeight="1" x14ac:dyDescent="0.25">
      <c r="B135" s="555"/>
      <c r="C135" s="556"/>
      <c r="D135" s="361" t="s">
        <v>175</v>
      </c>
      <c r="E135" s="557"/>
      <c r="F135" s="567" t="s">
        <v>178</v>
      </c>
      <c r="G135" s="568"/>
      <c r="H135" s="569">
        <v>2710.77</v>
      </c>
      <c r="I135" s="561"/>
      <c r="J135" s="561"/>
      <c r="K135" s="561"/>
      <c r="L135" s="451" t="s">
        <v>16</v>
      </c>
      <c r="M135" s="562"/>
      <c r="N135" s="563"/>
      <c r="O135" s="564"/>
      <c r="P135" s="564"/>
      <c r="Q135" s="564"/>
      <c r="R135" s="564"/>
      <c r="S135" s="564"/>
      <c r="T135" s="565"/>
      <c r="AT135" s="566" t="s">
        <v>175</v>
      </c>
      <c r="AU135" s="566">
        <v>0</v>
      </c>
      <c r="AV135" s="566">
        <v>4</v>
      </c>
      <c r="AW135" s="566" t="b">
        <v>1</v>
      </c>
      <c r="AX135" s="566" t="b">
        <v>1</v>
      </c>
      <c r="AY135" s="566" t="s">
        <v>163</v>
      </c>
      <c r="AZ135" s="566"/>
      <c r="BA135" s="566"/>
      <c r="BB135" s="566"/>
      <c r="BC135" s="566"/>
      <c r="BD135" s="566"/>
      <c r="BE135" s="566"/>
      <c r="BF135" s="566"/>
      <c r="BG135" s="566"/>
      <c r="BH135" s="566"/>
      <c r="BI135" s="566"/>
      <c r="BJ135" s="408">
        <v>0</v>
      </c>
    </row>
    <row r="136" spans="2:62" x14ac:dyDescent="0.25">
      <c r="B136" s="570"/>
      <c r="C136" s="571" t="s">
        <v>290</v>
      </c>
      <c r="D136" s="571" t="s">
        <v>241</v>
      </c>
      <c r="E136" s="572" t="s">
        <v>291</v>
      </c>
      <c r="F136" s="572" t="s">
        <v>292</v>
      </c>
      <c r="G136" s="573" t="s">
        <v>202</v>
      </c>
      <c r="H136" s="353">
        <v>390.351</v>
      </c>
      <c r="I136" s="396"/>
      <c r="J136" s="397">
        <f>ROUND(H136*I136,2)</f>
        <v>0</v>
      </c>
      <c r="K136" s="397" t="s">
        <v>172</v>
      </c>
      <c r="L136" s="451" t="s">
        <v>16</v>
      </c>
      <c r="M136" s="574"/>
      <c r="N136" s="575" t="s">
        <v>38</v>
      </c>
      <c r="O136" s="576"/>
      <c r="P136" s="576">
        <f>H136*O136</f>
        <v>0</v>
      </c>
      <c r="Q136" s="576">
        <v>1</v>
      </c>
      <c r="R136" s="576">
        <f>H136*Q136</f>
        <v>390.351</v>
      </c>
      <c r="S136" s="576">
        <v>0</v>
      </c>
      <c r="T136" s="577">
        <f>H136*S136</f>
        <v>0</v>
      </c>
      <c r="AR136" s="408">
        <v>8</v>
      </c>
      <c r="AT136" s="408" t="s">
        <v>241</v>
      </c>
      <c r="AU136" s="408">
        <v>2</v>
      </c>
      <c r="AY136" s="578" t="s">
        <v>163</v>
      </c>
      <c r="AZ136" s="578"/>
      <c r="BA136" s="578"/>
      <c r="BB136" s="578"/>
      <c r="BC136" s="578"/>
      <c r="BD136" s="578"/>
      <c r="BE136" s="578">
        <f>IF(N136="základní",J136,0)</f>
        <v>0</v>
      </c>
      <c r="BF136" s="578">
        <f>IF(N136="snížená",J136,0)</f>
        <v>0</v>
      </c>
      <c r="BG136" s="578">
        <f>IF(N136="zákl. přenesená",J136,0)</f>
        <v>0</v>
      </c>
      <c r="BH136" s="578">
        <f>IF(N136="sníž. přenesená",J136,0)</f>
        <v>0</v>
      </c>
      <c r="BI136" s="578">
        <f>IF(N136="nulová",J136,0)</f>
        <v>0</v>
      </c>
      <c r="BJ136" s="408">
        <v>1</v>
      </c>
    </row>
    <row r="137" spans="2:62" ht="11.25" customHeight="1" x14ac:dyDescent="0.25">
      <c r="B137" s="555"/>
      <c r="C137" s="556"/>
      <c r="D137" s="361" t="s">
        <v>175</v>
      </c>
      <c r="E137" s="557"/>
      <c r="F137" s="558" t="s">
        <v>281</v>
      </c>
      <c r="G137" s="559"/>
      <c r="H137" s="560">
        <v>2710.77</v>
      </c>
      <c r="I137" s="561"/>
      <c r="J137" s="561"/>
      <c r="K137" s="561"/>
      <c r="L137" s="451" t="s">
        <v>16</v>
      </c>
      <c r="M137" s="562"/>
      <c r="N137" s="563"/>
      <c r="O137" s="564"/>
      <c r="P137" s="564"/>
      <c r="Q137" s="564"/>
      <c r="R137" s="564"/>
      <c r="S137" s="564"/>
      <c r="T137" s="565"/>
      <c r="AT137" s="566" t="s">
        <v>175</v>
      </c>
      <c r="AU137" s="566">
        <v>0</v>
      </c>
      <c r="AV137" s="566">
        <v>2</v>
      </c>
      <c r="AW137" s="566" t="b">
        <v>1</v>
      </c>
      <c r="AX137" s="566"/>
      <c r="AY137" s="566" t="s">
        <v>163</v>
      </c>
      <c r="AZ137" s="566"/>
      <c r="BA137" s="566"/>
      <c r="BB137" s="566"/>
      <c r="BC137" s="566"/>
      <c r="BD137" s="566"/>
      <c r="BE137" s="566"/>
      <c r="BF137" s="566"/>
      <c r="BG137" s="566"/>
      <c r="BH137" s="566"/>
      <c r="BI137" s="566"/>
      <c r="BJ137" s="408">
        <v>0</v>
      </c>
    </row>
    <row r="138" spans="2:62" ht="11.25" customHeight="1" x14ac:dyDescent="0.25">
      <c r="B138" s="555"/>
      <c r="C138" s="556"/>
      <c r="D138" s="361" t="s">
        <v>175</v>
      </c>
      <c r="E138" s="557"/>
      <c r="F138" s="567" t="s">
        <v>178</v>
      </c>
      <c r="G138" s="568"/>
      <c r="H138" s="569">
        <v>2710.77</v>
      </c>
      <c r="I138" s="561"/>
      <c r="J138" s="561"/>
      <c r="K138" s="561"/>
      <c r="L138" s="451" t="s">
        <v>16</v>
      </c>
      <c r="M138" s="562"/>
      <c r="N138" s="563"/>
      <c r="O138" s="564"/>
      <c r="P138" s="564"/>
      <c r="Q138" s="564"/>
      <c r="R138" s="564"/>
      <c r="S138" s="564"/>
      <c r="T138" s="565"/>
      <c r="AT138" s="566" t="s">
        <v>175</v>
      </c>
      <c r="AU138" s="566">
        <v>0</v>
      </c>
      <c r="AV138" s="566">
        <v>4</v>
      </c>
      <c r="AW138" s="566" t="b">
        <v>1</v>
      </c>
      <c r="AX138" s="566"/>
      <c r="AY138" s="566" t="s">
        <v>163</v>
      </c>
      <c r="AZ138" s="566"/>
      <c r="BA138" s="566"/>
      <c r="BB138" s="566"/>
      <c r="BC138" s="566"/>
      <c r="BD138" s="566"/>
      <c r="BE138" s="566"/>
      <c r="BF138" s="566"/>
      <c r="BG138" s="566"/>
      <c r="BH138" s="566"/>
      <c r="BI138" s="566"/>
      <c r="BJ138" s="408">
        <v>0</v>
      </c>
    </row>
    <row r="139" spans="2:62" ht="11.25" customHeight="1" x14ac:dyDescent="0.25">
      <c r="B139" s="555"/>
      <c r="C139" s="556"/>
      <c r="D139" s="361" t="s">
        <v>175</v>
      </c>
      <c r="E139" s="557"/>
      <c r="F139" s="558" t="s">
        <v>293</v>
      </c>
      <c r="G139" s="559"/>
      <c r="H139" s="560">
        <v>390.351</v>
      </c>
      <c r="I139" s="561"/>
      <c r="J139" s="561"/>
      <c r="K139" s="561"/>
      <c r="L139" s="451" t="s">
        <v>16</v>
      </c>
      <c r="M139" s="562"/>
      <c r="N139" s="563"/>
      <c r="O139" s="564"/>
      <c r="P139" s="564"/>
      <c r="Q139" s="564"/>
      <c r="R139" s="564"/>
      <c r="S139" s="564"/>
      <c r="T139" s="565"/>
      <c r="AT139" s="566" t="s">
        <v>175</v>
      </c>
      <c r="AU139" s="566">
        <v>0</v>
      </c>
      <c r="AV139" s="566">
        <v>2</v>
      </c>
      <c r="AW139" s="566" t="b">
        <v>1</v>
      </c>
      <c r="AX139" s="566" t="b">
        <v>1</v>
      </c>
      <c r="AY139" s="566" t="s">
        <v>163</v>
      </c>
      <c r="AZ139" s="566"/>
      <c r="BA139" s="566"/>
      <c r="BB139" s="566"/>
      <c r="BC139" s="566"/>
      <c r="BD139" s="566"/>
      <c r="BE139" s="566"/>
      <c r="BF139" s="566"/>
      <c r="BG139" s="566"/>
      <c r="BH139" s="566"/>
      <c r="BI139" s="566"/>
      <c r="BJ139" s="408">
        <v>0</v>
      </c>
    </row>
    <row r="140" spans="2:62" x14ac:dyDescent="0.25">
      <c r="B140" s="534"/>
      <c r="C140" s="535" t="s">
        <v>294</v>
      </c>
      <c r="D140" s="535" t="s">
        <v>168</v>
      </c>
      <c r="E140" s="536" t="s">
        <v>295</v>
      </c>
      <c r="F140" s="351" t="s">
        <v>296</v>
      </c>
      <c r="G140" s="537" t="s">
        <v>196</v>
      </c>
      <c r="H140" s="353">
        <v>2710.77</v>
      </c>
      <c r="I140" s="354"/>
      <c r="J140" s="355">
        <f>ROUND(H140*I140,2)</f>
        <v>0</v>
      </c>
      <c r="K140" s="355" t="s">
        <v>172</v>
      </c>
      <c r="L140" s="451" t="s">
        <v>16</v>
      </c>
      <c r="M140" s="538"/>
      <c r="N140" s="539" t="s">
        <v>38</v>
      </c>
      <c r="O140" s="540"/>
      <c r="P140" s="540">
        <f>H140*O140</f>
        <v>0</v>
      </c>
      <c r="Q140" s="540">
        <v>0</v>
      </c>
      <c r="R140" s="540">
        <f>H140*Q140</f>
        <v>0</v>
      </c>
      <c r="S140" s="540">
        <v>0</v>
      </c>
      <c r="T140" s="541">
        <f>H140*S140</f>
        <v>0</v>
      </c>
      <c r="AR140" s="408">
        <v>4</v>
      </c>
      <c r="AT140" s="408" t="s">
        <v>168</v>
      </c>
      <c r="AU140" s="408">
        <v>2</v>
      </c>
      <c r="AY140" s="542" t="s">
        <v>163</v>
      </c>
      <c r="AZ140" s="542"/>
      <c r="BA140" s="542"/>
      <c r="BB140" s="542"/>
      <c r="BC140" s="542"/>
      <c r="BD140" s="542"/>
      <c r="BE140" s="542">
        <f>IF(N140="základní",J140,0)</f>
        <v>0</v>
      </c>
      <c r="BF140" s="542">
        <f>IF(N140="snížená",J140,0)</f>
        <v>0</v>
      </c>
      <c r="BG140" s="542">
        <f>IF(N140="zákl. přenesená",J140,0)</f>
        <v>0</v>
      </c>
      <c r="BH140" s="542">
        <f>IF(N140="sníž. přenesená",J140,0)</f>
        <v>0</v>
      </c>
      <c r="BI140" s="542">
        <f>IF(N140="nulová",J140,0)</f>
        <v>0</v>
      </c>
      <c r="BJ140" s="408">
        <v>1</v>
      </c>
    </row>
    <row r="141" spans="2:62" x14ac:dyDescent="0.25">
      <c r="B141" s="452"/>
      <c r="C141" s="13"/>
      <c r="D141" s="361" t="s">
        <v>173</v>
      </c>
      <c r="E141" s="13"/>
      <c r="F141" s="362" t="s">
        <v>297</v>
      </c>
      <c r="G141" s="13"/>
      <c r="H141" s="13"/>
      <c r="I141" s="13"/>
      <c r="J141" s="13"/>
      <c r="K141" s="454"/>
      <c r="L141" s="451" t="s">
        <v>16</v>
      </c>
      <c r="M141" s="543"/>
      <c r="N141" s="13"/>
      <c r="O141" s="13"/>
      <c r="P141" s="13"/>
      <c r="Q141" s="13"/>
      <c r="R141" s="13"/>
      <c r="S141" s="13"/>
      <c r="T141" s="544"/>
      <c r="AT141" s="545" t="s">
        <v>173</v>
      </c>
      <c r="AU141" s="545">
        <v>0</v>
      </c>
      <c r="AV141" s="13"/>
      <c r="AW141" s="13"/>
      <c r="AX141" s="13"/>
      <c r="AY141" s="13" t="s">
        <v>163</v>
      </c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408">
        <v>0</v>
      </c>
    </row>
    <row r="142" spans="2:62" ht="11.25" customHeight="1" x14ac:dyDescent="0.25">
      <c r="B142" s="555"/>
      <c r="C142" s="556"/>
      <c r="D142" s="361" t="s">
        <v>175</v>
      </c>
      <c r="E142" s="557"/>
      <c r="F142" s="558" t="s">
        <v>281</v>
      </c>
      <c r="G142" s="559"/>
      <c r="H142" s="560">
        <v>2710.77</v>
      </c>
      <c r="I142" s="561"/>
      <c r="J142" s="561"/>
      <c r="K142" s="561"/>
      <c r="L142" s="451" t="s">
        <v>16</v>
      </c>
      <c r="M142" s="562"/>
      <c r="N142" s="563"/>
      <c r="O142" s="564"/>
      <c r="P142" s="564"/>
      <c r="Q142" s="564"/>
      <c r="R142" s="564"/>
      <c r="S142" s="564"/>
      <c r="T142" s="565"/>
      <c r="AT142" s="566" t="s">
        <v>175</v>
      </c>
      <c r="AU142" s="566">
        <v>0</v>
      </c>
      <c r="AV142" s="566">
        <v>2</v>
      </c>
      <c r="AW142" s="566" t="b">
        <v>1</v>
      </c>
      <c r="AX142" s="566"/>
      <c r="AY142" s="566" t="s">
        <v>163</v>
      </c>
      <c r="AZ142" s="566"/>
      <c r="BA142" s="566"/>
      <c r="BB142" s="566"/>
      <c r="BC142" s="566"/>
      <c r="BD142" s="566"/>
      <c r="BE142" s="566"/>
      <c r="BF142" s="566"/>
      <c r="BG142" s="566"/>
      <c r="BH142" s="566"/>
      <c r="BI142" s="566"/>
      <c r="BJ142" s="408">
        <v>0</v>
      </c>
    </row>
    <row r="143" spans="2:62" ht="11.25" customHeight="1" x14ac:dyDescent="0.25">
      <c r="B143" s="555"/>
      <c r="C143" s="556"/>
      <c r="D143" s="361" t="s">
        <v>175</v>
      </c>
      <c r="E143" s="557"/>
      <c r="F143" s="567" t="s">
        <v>178</v>
      </c>
      <c r="G143" s="568"/>
      <c r="H143" s="569">
        <v>2710.77</v>
      </c>
      <c r="I143" s="561"/>
      <c r="J143" s="561"/>
      <c r="K143" s="561"/>
      <c r="L143" s="451" t="s">
        <v>16</v>
      </c>
      <c r="M143" s="562"/>
      <c r="N143" s="563"/>
      <c r="O143" s="564"/>
      <c r="P143" s="564"/>
      <c r="Q143" s="564"/>
      <c r="R143" s="564"/>
      <c r="S143" s="564"/>
      <c r="T143" s="565"/>
      <c r="AT143" s="566" t="s">
        <v>175</v>
      </c>
      <c r="AU143" s="566">
        <v>0</v>
      </c>
      <c r="AV143" s="566">
        <v>4</v>
      </c>
      <c r="AW143" s="566" t="b">
        <v>1</v>
      </c>
      <c r="AX143" s="566" t="b">
        <v>1</v>
      </c>
      <c r="AY143" s="566" t="s">
        <v>163</v>
      </c>
      <c r="AZ143" s="566"/>
      <c r="BA143" s="566"/>
      <c r="BB143" s="566"/>
      <c r="BC143" s="566"/>
      <c r="BD143" s="566"/>
      <c r="BE143" s="566"/>
      <c r="BF143" s="566"/>
      <c r="BG143" s="566"/>
      <c r="BH143" s="566"/>
      <c r="BI143" s="566"/>
      <c r="BJ143" s="408">
        <v>0</v>
      </c>
    </row>
    <row r="144" spans="2:62" x14ac:dyDescent="0.25">
      <c r="B144" s="570"/>
      <c r="C144" s="571" t="s">
        <v>298</v>
      </c>
      <c r="D144" s="571" t="s">
        <v>241</v>
      </c>
      <c r="E144" s="572" t="s">
        <v>299</v>
      </c>
      <c r="F144" s="572" t="s">
        <v>300</v>
      </c>
      <c r="G144" s="573" t="s">
        <v>202</v>
      </c>
      <c r="H144" s="353">
        <v>731.90800000000002</v>
      </c>
      <c r="I144" s="396"/>
      <c r="J144" s="397">
        <f>ROUND(H144*I144,2)</f>
        <v>0</v>
      </c>
      <c r="K144" s="397" t="s">
        <v>172</v>
      </c>
      <c r="L144" s="451" t="s">
        <v>16</v>
      </c>
      <c r="M144" s="574"/>
      <c r="N144" s="575" t="s">
        <v>38</v>
      </c>
      <c r="O144" s="576"/>
      <c r="P144" s="576">
        <f>H144*O144</f>
        <v>0</v>
      </c>
      <c r="Q144" s="576">
        <v>1</v>
      </c>
      <c r="R144" s="576">
        <f>H144*Q144</f>
        <v>731.90800000000002</v>
      </c>
      <c r="S144" s="576">
        <v>0</v>
      </c>
      <c r="T144" s="577">
        <f>H144*S144</f>
        <v>0</v>
      </c>
      <c r="AR144" s="408">
        <v>8</v>
      </c>
      <c r="AT144" s="408" t="s">
        <v>241</v>
      </c>
      <c r="AU144" s="408">
        <v>2</v>
      </c>
      <c r="AY144" s="578" t="s">
        <v>163</v>
      </c>
      <c r="AZ144" s="578"/>
      <c r="BA144" s="578"/>
      <c r="BB144" s="578"/>
      <c r="BC144" s="578"/>
      <c r="BD144" s="578"/>
      <c r="BE144" s="578">
        <f>IF(N144="základní",J144,0)</f>
        <v>0</v>
      </c>
      <c r="BF144" s="578">
        <f>IF(N144="snížená",J144,0)</f>
        <v>0</v>
      </c>
      <c r="BG144" s="578">
        <f>IF(N144="zákl. přenesená",J144,0)</f>
        <v>0</v>
      </c>
      <c r="BH144" s="578">
        <f>IF(N144="sníž. přenesená",J144,0)</f>
        <v>0</v>
      </c>
      <c r="BI144" s="578">
        <f>IF(N144="nulová",J144,0)</f>
        <v>0</v>
      </c>
      <c r="BJ144" s="408">
        <v>1</v>
      </c>
    </row>
    <row r="145" spans="2:62" ht="11.25" customHeight="1" x14ac:dyDescent="0.25">
      <c r="B145" s="555"/>
      <c r="C145" s="556"/>
      <c r="D145" s="361" t="s">
        <v>175</v>
      </c>
      <c r="E145" s="557"/>
      <c r="F145" s="558" t="s">
        <v>281</v>
      </c>
      <c r="G145" s="559"/>
      <c r="H145" s="560">
        <v>2710.77</v>
      </c>
      <c r="I145" s="561"/>
      <c r="J145" s="561"/>
      <c r="K145" s="561"/>
      <c r="L145" s="451" t="s">
        <v>16</v>
      </c>
      <c r="M145" s="562"/>
      <c r="N145" s="563"/>
      <c r="O145" s="564"/>
      <c r="P145" s="564"/>
      <c r="Q145" s="564"/>
      <c r="R145" s="564"/>
      <c r="S145" s="564"/>
      <c r="T145" s="565"/>
      <c r="AT145" s="566" t="s">
        <v>175</v>
      </c>
      <c r="AU145" s="566">
        <v>0</v>
      </c>
      <c r="AV145" s="566">
        <v>2</v>
      </c>
      <c r="AW145" s="566" t="b">
        <v>1</v>
      </c>
      <c r="AX145" s="566"/>
      <c r="AY145" s="566" t="s">
        <v>163</v>
      </c>
      <c r="AZ145" s="566"/>
      <c r="BA145" s="566"/>
      <c r="BB145" s="566"/>
      <c r="BC145" s="566"/>
      <c r="BD145" s="566"/>
      <c r="BE145" s="566"/>
      <c r="BF145" s="566"/>
      <c r="BG145" s="566"/>
      <c r="BH145" s="566"/>
      <c r="BI145" s="566"/>
      <c r="BJ145" s="408">
        <v>0</v>
      </c>
    </row>
    <row r="146" spans="2:62" ht="11.25" customHeight="1" x14ac:dyDescent="0.25">
      <c r="B146" s="555"/>
      <c r="C146" s="556"/>
      <c r="D146" s="361" t="s">
        <v>175</v>
      </c>
      <c r="E146" s="557"/>
      <c r="F146" s="567" t="s">
        <v>178</v>
      </c>
      <c r="G146" s="568"/>
      <c r="H146" s="569">
        <v>2710.77</v>
      </c>
      <c r="I146" s="561"/>
      <c r="J146" s="561"/>
      <c r="K146" s="561"/>
      <c r="L146" s="451" t="s">
        <v>16</v>
      </c>
      <c r="M146" s="562"/>
      <c r="N146" s="563"/>
      <c r="O146" s="564"/>
      <c r="P146" s="564"/>
      <c r="Q146" s="564"/>
      <c r="R146" s="564"/>
      <c r="S146" s="564"/>
      <c r="T146" s="565"/>
      <c r="AT146" s="566" t="s">
        <v>175</v>
      </c>
      <c r="AU146" s="566">
        <v>0</v>
      </c>
      <c r="AV146" s="566">
        <v>4</v>
      </c>
      <c r="AW146" s="566" t="b">
        <v>1</v>
      </c>
      <c r="AX146" s="566"/>
      <c r="AY146" s="566" t="s">
        <v>163</v>
      </c>
      <c r="AZ146" s="566"/>
      <c r="BA146" s="566"/>
      <c r="BB146" s="566"/>
      <c r="BC146" s="566"/>
      <c r="BD146" s="566"/>
      <c r="BE146" s="566"/>
      <c r="BF146" s="566"/>
      <c r="BG146" s="566"/>
      <c r="BH146" s="566"/>
      <c r="BI146" s="566"/>
      <c r="BJ146" s="408">
        <v>0</v>
      </c>
    </row>
    <row r="147" spans="2:62" ht="11.25" customHeight="1" x14ac:dyDescent="0.25">
      <c r="B147" s="555"/>
      <c r="C147" s="556"/>
      <c r="D147" s="361" t="s">
        <v>175</v>
      </c>
      <c r="E147" s="557"/>
      <c r="F147" s="558" t="s">
        <v>301</v>
      </c>
      <c r="G147" s="559"/>
      <c r="H147" s="560">
        <v>731.90800000000002</v>
      </c>
      <c r="I147" s="561"/>
      <c r="J147" s="561"/>
      <c r="K147" s="561"/>
      <c r="L147" s="451" t="s">
        <v>16</v>
      </c>
      <c r="M147" s="562"/>
      <c r="N147" s="563"/>
      <c r="O147" s="564"/>
      <c r="P147" s="564"/>
      <c r="Q147" s="564"/>
      <c r="R147" s="564"/>
      <c r="S147" s="564"/>
      <c r="T147" s="565"/>
      <c r="AT147" s="566" t="s">
        <v>175</v>
      </c>
      <c r="AU147" s="566">
        <v>0</v>
      </c>
      <c r="AV147" s="566">
        <v>2</v>
      </c>
      <c r="AW147" s="566" t="b">
        <v>1</v>
      </c>
      <c r="AX147" s="566" t="b">
        <v>1</v>
      </c>
      <c r="AY147" s="566" t="s">
        <v>163</v>
      </c>
      <c r="AZ147" s="566"/>
      <c r="BA147" s="566"/>
      <c r="BB147" s="566"/>
      <c r="BC147" s="566"/>
      <c r="BD147" s="566"/>
      <c r="BE147" s="566"/>
      <c r="BF147" s="566"/>
      <c r="BG147" s="566"/>
      <c r="BH147" s="566"/>
      <c r="BI147" s="566"/>
      <c r="BJ147" s="408">
        <v>0</v>
      </c>
    </row>
    <row r="148" spans="2:62" ht="23.1" customHeight="1" x14ac:dyDescent="0.25">
      <c r="B148" s="476"/>
      <c r="C148" s="477"/>
      <c r="D148" s="515" t="s">
        <v>64</v>
      </c>
      <c r="E148" s="523" t="s">
        <v>224</v>
      </c>
      <c r="F148" s="486" t="s">
        <v>245</v>
      </c>
      <c r="G148" s="524"/>
      <c r="H148" s="525"/>
      <c r="I148" s="526"/>
      <c r="J148" s="526">
        <f>J149 + J153 + J157</f>
        <v>0</v>
      </c>
      <c r="K148" s="526"/>
      <c r="L148" s="451" t="s">
        <v>16</v>
      </c>
      <c r="M148" s="527"/>
      <c r="N148" s="474"/>
      <c r="O148" s="475"/>
      <c r="P148" s="475">
        <f>P149 + P153 + P157</f>
        <v>0</v>
      </c>
      <c r="Q148" s="475"/>
      <c r="R148" s="475">
        <f>R149 + R153 + R157</f>
        <v>7.1734518999999999</v>
      </c>
      <c r="S148" s="475"/>
      <c r="T148" s="522">
        <f>T149 + T153 + T157</f>
        <v>0</v>
      </c>
      <c r="AR148" s="408">
        <v>1</v>
      </c>
      <c r="AT148" s="408" t="s">
        <v>64</v>
      </c>
      <c r="AU148" s="408">
        <v>1</v>
      </c>
      <c r="AY148" s="17" t="s">
        <v>163</v>
      </c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408">
        <v>0</v>
      </c>
    </row>
    <row r="149" spans="2:62" ht="24" x14ac:dyDescent="0.25">
      <c r="B149" s="534"/>
      <c r="C149" s="535" t="s">
        <v>302</v>
      </c>
      <c r="D149" s="535" t="s">
        <v>168</v>
      </c>
      <c r="E149" s="536" t="s">
        <v>303</v>
      </c>
      <c r="F149" s="351" t="s">
        <v>304</v>
      </c>
      <c r="G149" s="537" t="s">
        <v>196</v>
      </c>
      <c r="H149" s="353">
        <v>2710.77</v>
      </c>
      <c r="I149" s="354"/>
      <c r="J149" s="355">
        <f>ROUND(H149*I149,2)</f>
        <v>0</v>
      </c>
      <c r="K149" s="355" t="s">
        <v>172</v>
      </c>
      <c r="L149" s="451" t="s">
        <v>16</v>
      </c>
      <c r="M149" s="538"/>
      <c r="N149" s="539" t="s">
        <v>38</v>
      </c>
      <c r="O149" s="540"/>
      <c r="P149" s="540">
        <f>H149*O149</f>
        <v>0</v>
      </c>
      <c r="Q149" s="540">
        <v>4.6999999999999999E-4</v>
      </c>
      <c r="R149" s="540">
        <f>H149*Q149</f>
        <v>1.2740619</v>
      </c>
      <c r="S149" s="540">
        <v>0</v>
      </c>
      <c r="T149" s="541">
        <f>H149*S149</f>
        <v>0</v>
      </c>
      <c r="AR149" s="408">
        <v>4</v>
      </c>
      <c r="AT149" s="408" t="s">
        <v>168</v>
      </c>
      <c r="AU149" s="408">
        <v>2</v>
      </c>
      <c r="AY149" s="542" t="s">
        <v>163</v>
      </c>
      <c r="AZ149" s="542"/>
      <c r="BA149" s="542"/>
      <c r="BB149" s="542"/>
      <c r="BC149" s="542"/>
      <c r="BD149" s="542"/>
      <c r="BE149" s="542">
        <f>IF(N149="základní",J149,0)</f>
        <v>0</v>
      </c>
      <c r="BF149" s="542">
        <f>IF(N149="snížená",J149,0)</f>
        <v>0</v>
      </c>
      <c r="BG149" s="542">
        <f>IF(N149="zákl. přenesená",J149,0)</f>
        <v>0</v>
      </c>
      <c r="BH149" s="542">
        <f>IF(N149="sníž. přenesená",J149,0)</f>
        <v>0</v>
      </c>
      <c r="BI149" s="542">
        <f>IF(N149="nulová",J149,0)</f>
        <v>0</v>
      </c>
      <c r="BJ149" s="408">
        <v>1</v>
      </c>
    </row>
    <row r="150" spans="2:62" x14ac:dyDescent="0.25">
      <c r="B150" s="452"/>
      <c r="C150" s="13"/>
      <c r="D150" s="361" t="s">
        <v>173</v>
      </c>
      <c r="E150" s="13"/>
      <c r="F150" s="362" t="s">
        <v>305</v>
      </c>
      <c r="G150" s="13"/>
      <c r="H150" s="13"/>
      <c r="I150" s="13"/>
      <c r="J150" s="13"/>
      <c r="K150" s="454"/>
      <c r="L150" s="451" t="s">
        <v>16</v>
      </c>
      <c r="M150" s="543"/>
      <c r="N150" s="13"/>
      <c r="O150" s="13"/>
      <c r="P150" s="13"/>
      <c r="Q150" s="13"/>
      <c r="R150" s="13"/>
      <c r="S150" s="13"/>
      <c r="T150" s="544"/>
      <c r="AT150" s="545" t="s">
        <v>173</v>
      </c>
      <c r="AU150" s="545">
        <v>0</v>
      </c>
      <c r="AV150" s="13"/>
      <c r="AW150" s="13"/>
      <c r="AX150" s="13"/>
      <c r="AY150" s="13" t="s">
        <v>163</v>
      </c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408">
        <v>0</v>
      </c>
    </row>
    <row r="151" spans="2:62" ht="11.25" customHeight="1" x14ac:dyDescent="0.25">
      <c r="B151" s="555"/>
      <c r="C151" s="556"/>
      <c r="D151" s="361" t="s">
        <v>175</v>
      </c>
      <c r="E151" s="557"/>
      <c r="F151" s="558" t="s">
        <v>281</v>
      </c>
      <c r="G151" s="559"/>
      <c r="H151" s="560">
        <v>2710.77</v>
      </c>
      <c r="I151" s="561"/>
      <c r="J151" s="561"/>
      <c r="K151" s="561"/>
      <c r="L151" s="451" t="s">
        <v>16</v>
      </c>
      <c r="M151" s="562"/>
      <c r="N151" s="563"/>
      <c r="O151" s="564"/>
      <c r="P151" s="564"/>
      <c r="Q151" s="564"/>
      <c r="R151" s="564"/>
      <c r="S151" s="564"/>
      <c r="T151" s="565"/>
      <c r="AT151" s="566" t="s">
        <v>175</v>
      </c>
      <c r="AU151" s="566">
        <v>0</v>
      </c>
      <c r="AV151" s="566">
        <v>2</v>
      </c>
      <c r="AW151" s="566" t="b">
        <v>1</v>
      </c>
      <c r="AX151" s="566"/>
      <c r="AY151" s="566" t="s">
        <v>163</v>
      </c>
      <c r="AZ151" s="566"/>
      <c r="BA151" s="566"/>
      <c r="BB151" s="566"/>
      <c r="BC151" s="566"/>
      <c r="BD151" s="566"/>
      <c r="BE151" s="566"/>
      <c r="BF151" s="566"/>
      <c r="BG151" s="566"/>
      <c r="BH151" s="566"/>
      <c r="BI151" s="566"/>
      <c r="BJ151" s="408">
        <v>0</v>
      </c>
    </row>
    <row r="152" spans="2:62" ht="11.25" customHeight="1" x14ac:dyDescent="0.25">
      <c r="B152" s="555"/>
      <c r="C152" s="556"/>
      <c r="D152" s="361" t="s">
        <v>175</v>
      </c>
      <c r="E152" s="557"/>
      <c r="F152" s="567" t="s">
        <v>178</v>
      </c>
      <c r="G152" s="568"/>
      <c r="H152" s="569">
        <v>2710.77</v>
      </c>
      <c r="I152" s="561"/>
      <c r="J152" s="561"/>
      <c r="K152" s="561"/>
      <c r="L152" s="451" t="s">
        <v>16</v>
      </c>
      <c r="M152" s="562"/>
      <c r="N152" s="563"/>
      <c r="O152" s="564"/>
      <c r="P152" s="564"/>
      <c r="Q152" s="564"/>
      <c r="R152" s="564"/>
      <c r="S152" s="564"/>
      <c r="T152" s="565"/>
      <c r="AT152" s="566" t="s">
        <v>175</v>
      </c>
      <c r="AU152" s="566">
        <v>0</v>
      </c>
      <c r="AV152" s="566">
        <v>4</v>
      </c>
      <c r="AW152" s="566" t="b">
        <v>1</v>
      </c>
      <c r="AX152" s="566" t="b">
        <v>1</v>
      </c>
      <c r="AY152" s="566" t="s">
        <v>163</v>
      </c>
      <c r="AZ152" s="566"/>
      <c r="BA152" s="566"/>
      <c r="BB152" s="566"/>
      <c r="BC152" s="566"/>
      <c r="BD152" s="566"/>
      <c r="BE152" s="566"/>
      <c r="BF152" s="566"/>
      <c r="BG152" s="566"/>
      <c r="BH152" s="566"/>
      <c r="BI152" s="566"/>
      <c r="BJ152" s="408">
        <v>0</v>
      </c>
    </row>
    <row r="153" spans="2:62" ht="24" x14ac:dyDescent="0.25">
      <c r="B153" s="534"/>
      <c r="C153" s="535" t="s">
        <v>306</v>
      </c>
      <c r="D153" s="535" t="s">
        <v>168</v>
      </c>
      <c r="E153" s="536" t="s">
        <v>307</v>
      </c>
      <c r="F153" s="351" t="s">
        <v>308</v>
      </c>
      <c r="G153" s="537" t="s">
        <v>309</v>
      </c>
      <c r="H153" s="353">
        <v>5363.0820000000003</v>
      </c>
      <c r="I153" s="354"/>
      <c r="J153" s="355">
        <f>ROUND(H153*I153,2)</f>
        <v>0</v>
      </c>
      <c r="K153" s="355" t="s">
        <v>172</v>
      </c>
      <c r="L153" s="451" t="s">
        <v>16</v>
      </c>
      <c r="M153" s="538"/>
      <c r="N153" s="539" t="s">
        <v>38</v>
      </c>
      <c r="O153" s="540"/>
      <c r="P153" s="540">
        <f>H153*O153</f>
        <v>0</v>
      </c>
      <c r="Q153" s="540">
        <v>0</v>
      </c>
      <c r="R153" s="540">
        <f>H153*Q153</f>
        <v>0</v>
      </c>
      <c r="S153" s="540">
        <v>0</v>
      </c>
      <c r="T153" s="541">
        <f>H153*S153</f>
        <v>0</v>
      </c>
      <c r="AR153" s="408">
        <v>4</v>
      </c>
      <c r="AT153" s="408" t="s">
        <v>168</v>
      </c>
      <c r="AU153" s="408">
        <v>2</v>
      </c>
      <c r="AY153" s="542" t="s">
        <v>163</v>
      </c>
      <c r="AZ153" s="542"/>
      <c r="BA153" s="542"/>
      <c r="BB153" s="542"/>
      <c r="BC153" s="542"/>
      <c r="BD153" s="542"/>
      <c r="BE153" s="542">
        <f>IF(N153="základní",J153,0)</f>
        <v>0</v>
      </c>
      <c r="BF153" s="542">
        <f>IF(N153="snížená",J153,0)</f>
        <v>0</v>
      </c>
      <c r="BG153" s="542">
        <f>IF(N153="zákl. přenesená",J153,0)</f>
        <v>0</v>
      </c>
      <c r="BH153" s="542">
        <f>IF(N153="sníž. přenesená",J153,0)</f>
        <v>0</v>
      </c>
      <c r="BI153" s="542">
        <f>IF(N153="nulová",J153,0)</f>
        <v>0</v>
      </c>
      <c r="BJ153" s="408">
        <v>1</v>
      </c>
    </row>
    <row r="154" spans="2:62" x14ac:dyDescent="0.25">
      <c r="B154" s="452"/>
      <c r="C154" s="13"/>
      <c r="D154" s="361" t="s">
        <v>173</v>
      </c>
      <c r="E154" s="13"/>
      <c r="F154" s="362" t="s">
        <v>310</v>
      </c>
      <c r="G154" s="13"/>
      <c r="H154" s="13"/>
      <c r="I154" s="13"/>
      <c r="J154" s="13"/>
      <c r="K154" s="454"/>
      <c r="L154" s="451" t="s">
        <v>16</v>
      </c>
      <c r="M154" s="543"/>
      <c r="N154" s="13"/>
      <c r="O154" s="13"/>
      <c r="P154" s="13"/>
      <c r="Q154" s="13"/>
      <c r="R154" s="13"/>
      <c r="S154" s="13"/>
      <c r="T154" s="544"/>
      <c r="AT154" s="545" t="s">
        <v>173</v>
      </c>
      <c r="AU154" s="545">
        <v>0</v>
      </c>
      <c r="AV154" s="13"/>
      <c r="AW154" s="13"/>
      <c r="AX154" s="13"/>
      <c r="AY154" s="13" t="s">
        <v>163</v>
      </c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408">
        <v>0</v>
      </c>
    </row>
    <row r="155" spans="2:62" ht="11.25" customHeight="1" x14ac:dyDescent="0.25">
      <c r="B155" s="555"/>
      <c r="C155" s="556"/>
      <c r="D155" s="361" t="s">
        <v>175</v>
      </c>
      <c r="E155" s="557"/>
      <c r="F155" s="558" t="s">
        <v>311</v>
      </c>
      <c r="G155" s="559"/>
      <c r="H155" s="560">
        <v>5363.0820000000003</v>
      </c>
      <c r="I155" s="561"/>
      <c r="J155" s="561"/>
      <c r="K155" s="561"/>
      <c r="L155" s="451" t="s">
        <v>16</v>
      </c>
      <c r="M155" s="562"/>
      <c r="N155" s="563"/>
      <c r="O155" s="564"/>
      <c r="P155" s="564"/>
      <c r="Q155" s="564"/>
      <c r="R155" s="564"/>
      <c r="S155" s="564"/>
      <c r="T155" s="565"/>
      <c r="AT155" s="566" t="s">
        <v>175</v>
      </c>
      <c r="AU155" s="566">
        <v>0</v>
      </c>
      <c r="AV155" s="566">
        <v>2</v>
      </c>
      <c r="AW155" s="566" t="b">
        <v>1</v>
      </c>
      <c r="AX155" s="566"/>
      <c r="AY155" s="566" t="s">
        <v>163</v>
      </c>
      <c r="AZ155" s="566"/>
      <c r="BA155" s="566"/>
      <c r="BB155" s="566"/>
      <c r="BC155" s="566"/>
      <c r="BD155" s="566"/>
      <c r="BE155" s="566"/>
      <c r="BF155" s="566"/>
      <c r="BG155" s="566"/>
      <c r="BH155" s="566"/>
      <c r="BI155" s="566"/>
      <c r="BJ155" s="408">
        <v>0</v>
      </c>
    </row>
    <row r="156" spans="2:62" ht="11.25" customHeight="1" x14ac:dyDescent="0.25">
      <c r="B156" s="555"/>
      <c r="C156" s="556"/>
      <c r="D156" s="361" t="s">
        <v>175</v>
      </c>
      <c r="E156" s="557"/>
      <c r="F156" s="567" t="s">
        <v>178</v>
      </c>
      <c r="G156" s="568"/>
      <c r="H156" s="569">
        <v>5363.0820000000003</v>
      </c>
      <c r="I156" s="561"/>
      <c r="J156" s="561"/>
      <c r="K156" s="561"/>
      <c r="L156" s="451" t="s">
        <v>16</v>
      </c>
      <c r="M156" s="562"/>
      <c r="N156" s="563"/>
      <c r="O156" s="564"/>
      <c r="P156" s="564"/>
      <c r="Q156" s="564"/>
      <c r="R156" s="564"/>
      <c r="S156" s="564"/>
      <c r="T156" s="565"/>
      <c r="AT156" s="566" t="s">
        <v>175</v>
      </c>
      <c r="AU156" s="566">
        <v>0</v>
      </c>
      <c r="AV156" s="566">
        <v>4</v>
      </c>
      <c r="AW156" s="566" t="b">
        <v>1</v>
      </c>
      <c r="AX156" s="566" t="b">
        <v>1</v>
      </c>
      <c r="AY156" s="566" t="s">
        <v>163</v>
      </c>
      <c r="AZ156" s="566"/>
      <c r="BA156" s="566"/>
      <c r="BB156" s="566"/>
      <c r="BC156" s="566"/>
      <c r="BD156" s="566"/>
      <c r="BE156" s="566"/>
      <c r="BF156" s="566"/>
      <c r="BG156" s="566"/>
      <c r="BH156" s="566"/>
      <c r="BI156" s="566"/>
      <c r="BJ156" s="408">
        <v>0</v>
      </c>
    </row>
    <row r="157" spans="2:62" x14ac:dyDescent="0.25">
      <c r="B157" s="570"/>
      <c r="C157" s="571" t="s">
        <v>312</v>
      </c>
      <c r="D157" s="571" t="s">
        <v>241</v>
      </c>
      <c r="E157" s="572" t="s">
        <v>313</v>
      </c>
      <c r="F157" s="572" t="s">
        <v>314</v>
      </c>
      <c r="G157" s="573" t="s">
        <v>218</v>
      </c>
      <c r="H157" s="353">
        <v>1685.54</v>
      </c>
      <c r="I157" s="396"/>
      <c r="J157" s="397">
        <f>ROUND(H157*I157,2)</f>
        <v>0</v>
      </c>
      <c r="K157" s="397" t="s">
        <v>16</v>
      </c>
      <c r="L157" s="451" t="s">
        <v>16</v>
      </c>
      <c r="M157" s="574"/>
      <c r="N157" s="575" t="s">
        <v>38</v>
      </c>
      <c r="O157" s="576"/>
      <c r="P157" s="576">
        <f>H157*O157</f>
        <v>0</v>
      </c>
      <c r="Q157" s="576">
        <v>3.5000000000000001E-3</v>
      </c>
      <c r="R157" s="576">
        <f>H157*Q157</f>
        <v>5.8993900000000004</v>
      </c>
      <c r="S157" s="576">
        <v>0</v>
      </c>
      <c r="T157" s="577">
        <f>H157*S157</f>
        <v>0</v>
      </c>
      <c r="AR157" s="408">
        <v>8</v>
      </c>
      <c r="AT157" s="408" t="s">
        <v>241</v>
      </c>
      <c r="AU157" s="408">
        <v>2</v>
      </c>
      <c r="AY157" s="578" t="s">
        <v>163</v>
      </c>
      <c r="AZ157" s="578"/>
      <c r="BA157" s="578"/>
      <c r="BB157" s="578"/>
      <c r="BC157" s="578"/>
      <c r="BD157" s="578"/>
      <c r="BE157" s="578">
        <f>IF(N157="základní",J157,0)</f>
        <v>0</v>
      </c>
      <c r="BF157" s="578">
        <f>IF(N157="snížená",J157,0)</f>
        <v>0</v>
      </c>
      <c r="BG157" s="578">
        <f>IF(N157="zákl. přenesená",J157,0)</f>
        <v>0</v>
      </c>
      <c r="BH157" s="578">
        <f>IF(N157="sníž. přenesená",J157,0)</f>
        <v>0</v>
      </c>
      <c r="BI157" s="578">
        <f>IF(N157="nulová",J157,0)</f>
        <v>0</v>
      </c>
      <c r="BJ157" s="408">
        <v>1</v>
      </c>
    </row>
    <row r="158" spans="2:62" ht="68.25" x14ac:dyDescent="0.25">
      <c r="B158" s="534"/>
      <c r="C158" s="546"/>
      <c r="D158" s="547" t="s">
        <v>239</v>
      </c>
      <c r="E158" s="548"/>
      <c r="F158" s="549" t="s">
        <v>315</v>
      </c>
      <c r="G158" s="550"/>
      <c r="H158" s="551"/>
      <c r="I158" s="552"/>
      <c r="J158" s="552"/>
      <c r="K158" s="553"/>
      <c r="L158" s="451" t="s">
        <v>16</v>
      </c>
      <c r="M158" s="538"/>
      <c r="N158" s="539"/>
      <c r="O158" s="540"/>
      <c r="P158" s="540"/>
      <c r="Q158" s="540"/>
      <c r="R158" s="540"/>
      <c r="S158" s="540"/>
      <c r="T158" s="541"/>
      <c r="AT158" s="554" t="s">
        <v>239</v>
      </c>
      <c r="AU158" s="554">
        <v>0</v>
      </c>
      <c r="AV158" s="554"/>
      <c r="AW158" s="554"/>
      <c r="AX158" s="554"/>
      <c r="AY158" s="554" t="s">
        <v>163</v>
      </c>
      <c r="AZ158" s="554"/>
      <c r="BA158" s="554"/>
      <c r="BB158" s="554"/>
      <c r="BC158" s="554"/>
      <c r="BD158" s="554"/>
      <c r="BE158" s="554"/>
      <c r="BF158" s="554"/>
      <c r="BG158" s="554"/>
      <c r="BH158" s="554"/>
      <c r="BI158" s="554"/>
      <c r="BJ158" s="408">
        <v>0</v>
      </c>
    </row>
    <row r="159" spans="2:62" ht="11.25" customHeight="1" x14ac:dyDescent="0.25">
      <c r="B159" s="555"/>
      <c r="C159" s="556"/>
      <c r="D159" s="361" t="s">
        <v>175</v>
      </c>
      <c r="E159" s="557"/>
      <c r="F159" s="558" t="s">
        <v>316</v>
      </c>
      <c r="G159" s="559"/>
      <c r="H159" s="560">
        <v>1532.309</v>
      </c>
      <c r="I159" s="561"/>
      <c r="J159" s="561"/>
      <c r="K159" s="561"/>
      <c r="L159" s="451" t="s">
        <v>16</v>
      </c>
      <c r="M159" s="562"/>
      <c r="N159" s="563"/>
      <c r="O159" s="564"/>
      <c r="P159" s="564"/>
      <c r="Q159" s="564"/>
      <c r="R159" s="564"/>
      <c r="S159" s="564"/>
      <c r="T159" s="565"/>
      <c r="AT159" s="566" t="s">
        <v>175</v>
      </c>
      <c r="AU159" s="566">
        <v>0</v>
      </c>
      <c r="AV159" s="566">
        <v>2</v>
      </c>
      <c r="AW159" s="566" t="b">
        <v>1</v>
      </c>
      <c r="AX159" s="566"/>
      <c r="AY159" s="566" t="s">
        <v>163</v>
      </c>
      <c r="AZ159" s="566"/>
      <c r="BA159" s="566"/>
      <c r="BB159" s="566"/>
      <c r="BC159" s="566"/>
      <c r="BD159" s="566"/>
      <c r="BE159" s="566"/>
      <c r="BF159" s="566"/>
      <c r="BG159" s="566"/>
      <c r="BH159" s="566"/>
      <c r="BI159" s="566"/>
      <c r="BJ159" s="408">
        <v>0</v>
      </c>
    </row>
    <row r="160" spans="2:62" ht="11.25" customHeight="1" x14ac:dyDescent="0.25">
      <c r="B160" s="555"/>
      <c r="C160" s="556"/>
      <c r="D160" s="361" t="s">
        <v>175</v>
      </c>
      <c r="E160" s="557"/>
      <c r="F160" s="567" t="s">
        <v>178</v>
      </c>
      <c r="G160" s="568"/>
      <c r="H160" s="569">
        <v>1532.309</v>
      </c>
      <c r="I160" s="561"/>
      <c r="J160" s="561"/>
      <c r="K160" s="561"/>
      <c r="L160" s="451" t="s">
        <v>16</v>
      </c>
      <c r="M160" s="562"/>
      <c r="N160" s="563"/>
      <c r="O160" s="564"/>
      <c r="P160" s="564"/>
      <c r="Q160" s="564"/>
      <c r="R160" s="564"/>
      <c r="S160" s="564"/>
      <c r="T160" s="565"/>
      <c r="AT160" s="566" t="s">
        <v>175</v>
      </c>
      <c r="AU160" s="566">
        <v>0</v>
      </c>
      <c r="AV160" s="566">
        <v>4</v>
      </c>
      <c r="AW160" s="566" t="b">
        <v>1</v>
      </c>
      <c r="AX160" s="566"/>
      <c r="AY160" s="566" t="s">
        <v>163</v>
      </c>
      <c r="AZ160" s="566"/>
      <c r="BA160" s="566"/>
      <c r="BB160" s="566"/>
      <c r="BC160" s="566"/>
      <c r="BD160" s="566"/>
      <c r="BE160" s="566"/>
      <c r="BF160" s="566"/>
      <c r="BG160" s="566"/>
      <c r="BH160" s="566"/>
      <c r="BI160" s="566"/>
      <c r="BJ160" s="408">
        <v>0</v>
      </c>
    </row>
    <row r="161" spans="2:62" ht="11.25" customHeight="1" x14ac:dyDescent="0.25">
      <c r="B161" s="555"/>
      <c r="C161" s="556"/>
      <c r="D161" s="361" t="s">
        <v>175</v>
      </c>
      <c r="E161" s="557"/>
      <c r="F161" s="558" t="s">
        <v>317</v>
      </c>
      <c r="G161" s="559"/>
      <c r="H161" s="560">
        <v>1685.54</v>
      </c>
      <c r="I161" s="561"/>
      <c r="J161" s="561"/>
      <c r="K161" s="561"/>
      <c r="L161" s="451" t="s">
        <v>16</v>
      </c>
      <c r="M161" s="562"/>
      <c r="N161" s="563"/>
      <c r="O161" s="564"/>
      <c r="P161" s="564"/>
      <c r="Q161" s="564"/>
      <c r="R161" s="564"/>
      <c r="S161" s="564"/>
      <c r="T161" s="565"/>
      <c r="AT161" s="566" t="s">
        <v>175</v>
      </c>
      <c r="AU161" s="566">
        <v>0</v>
      </c>
      <c r="AV161" s="566">
        <v>2</v>
      </c>
      <c r="AW161" s="566" t="b">
        <v>1</v>
      </c>
      <c r="AX161" s="566" t="b">
        <v>1</v>
      </c>
      <c r="AY161" s="566" t="s">
        <v>163</v>
      </c>
      <c r="AZ161" s="566"/>
      <c r="BA161" s="566"/>
      <c r="BB161" s="566"/>
      <c r="BC161" s="566"/>
      <c r="BD161" s="566"/>
      <c r="BE161" s="566"/>
      <c r="BF161" s="566"/>
      <c r="BG161" s="566"/>
      <c r="BH161" s="566"/>
      <c r="BI161" s="566"/>
      <c r="BJ161" s="408">
        <v>0</v>
      </c>
    </row>
    <row r="162" spans="2:62" ht="23.1" customHeight="1" x14ac:dyDescent="0.25">
      <c r="B162" s="476"/>
      <c r="C162" s="477"/>
      <c r="D162" s="515" t="s">
        <v>64</v>
      </c>
      <c r="E162" s="523" t="s">
        <v>264</v>
      </c>
      <c r="F162" s="486" t="s">
        <v>265</v>
      </c>
      <c r="G162" s="524"/>
      <c r="H162" s="525"/>
      <c r="I162" s="526"/>
      <c r="J162" s="526">
        <f>J163 + J165</f>
        <v>0</v>
      </c>
      <c r="K162" s="526"/>
      <c r="L162" s="451" t="s">
        <v>16</v>
      </c>
      <c r="M162" s="527"/>
      <c r="N162" s="474"/>
      <c r="O162" s="475"/>
      <c r="P162" s="475">
        <f>P163 + P165</f>
        <v>0</v>
      </c>
      <c r="Q162" s="475"/>
      <c r="R162" s="475">
        <f>R163 + R165</f>
        <v>0</v>
      </c>
      <c r="S162" s="475"/>
      <c r="T162" s="522">
        <f>T163 + T165</f>
        <v>0</v>
      </c>
      <c r="AR162" s="408">
        <v>1</v>
      </c>
      <c r="AT162" s="408" t="s">
        <v>64</v>
      </c>
      <c r="AU162" s="408">
        <v>1</v>
      </c>
      <c r="AY162" s="17" t="s">
        <v>163</v>
      </c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408">
        <v>0</v>
      </c>
    </row>
    <row r="163" spans="2:62" ht="24" x14ac:dyDescent="0.25">
      <c r="B163" s="534"/>
      <c r="C163" s="535" t="s">
        <v>318</v>
      </c>
      <c r="D163" s="535" t="s">
        <v>168</v>
      </c>
      <c r="E163" s="536" t="s">
        <v>319</v>
      </c>
      <c r="F163" s="351" t="s">
        <v>320</v>
      </c>
      <c r="G163" s="537" t="s">
        <v>202</v>
      </c>
      <c r="H163" s="403">
        <v>1373.4010000000001</v>
      </c>
      <c r="I163" s="354"/>
      <c r="J163" s="355">
        <f>ROUND(H163*I163,2)</f>
        <v>0</v>
      </c>
      <c r="K163" s="355" t="s">
        <v>172</v>
      </c>
      <c r="L163" s="451" t="s">
        <v>16</v>
      </c>
      <c r="M163" s="538"/>
      <c r="N163" s="539" t="s">
        <v>38</v>
      </c>
      <c r="O163" s="540"/>
      <c r="P163" s="540">
        <f>H163*O163</f>
        <v>0</v>
      </c>
      <c r="Q163" s="540">
        <v>0</v>
      </c>
      <c r="R163" s="540">
        <f>H163*Q163</f>
        <v>0</v>
      </c>
      <c r="S163" s="540">
        <v>0</v>
      </c>
      <c r="T163" s="541">
        <f>H163*S163</f>
        <v>0</v>
      </c>
      <c r="AR163" s="408">
        <v>4</v>
      </c>
      <c r="AT163" s="408" t="s">
        <v>168</v>
      </c>
      <c r="AU163" s="408">
        <v>2</v>
      </c>
      <c r="AY163" s="542" t="s">
        <v>163</v>
      </c>
      <c r="AZ163" s="542"/>
      <c r="BA163" s="542"/>
      <c r="BB163" s="542"/>
      <c r="BC163" s="542"/>
      <c r="BD163" s="542"/>
      <c r="BE163" s="542">
        <f>IF(N163="základní",J163,0)</f>
        <v>0</v>
      </c>
      <c r="BF163" s="542">
        <f>IF(N163="snížená",J163,0)</f>
        <v>0</v>
      </c>
      <c r="BG163" s="542">
        <f>IF(N163="zákl. přenesená",J163,0)</f>
        <v>0</v>
      </c>
      <c r="BH163" s="542">
        <f>IF(N163="sníž. přenesená",J163,0)</f>
        <v>0</v>
      </c>
      <c r="BI163" s="542">
        <f>IF(N163="nulová",J163,0)</f>
        <v>0</v>
      </c>
      <c r="BJ163" s="408">
        <v>1</v>
      </c>
    </row>
    <row r="164" spans="2:62" x14ac:dyDescent="0.25">
      <c r="B164" s="452"/>
      <c r="C164" s="13"/>
      <c r="D164" s="361" t="s">
        <v>173</v>
      </c>
      <c r="E164" s="13"/>
      <c r="F164" s="362" t="s">
        <v>321</v>
      </c>
      <c r="G164" s="13"/>
      <c r="H164" s="13"/>
      <c r="I164" s="13"/>
      <c r="J164" s="13"/>
      <c r="K164" s="454"/>
      <c r="L164" s="451" t="s">
        <v>16</v>
      </c>
      <c r="M164" s="543"/>
      <c r="N164" s="13"/>
      <c r="O164" s="13"/>
      <c r="P164" s="13"/>
      <c r="Q164" s="13"/>
      <c r="R164" s="13"/>
      <c r="S164" s="13"/>
      <c r="T164" s="544"/>
      <c r="AT164" s="545" t="s">
        <v>173</v>
      </c>
      <c r="AU164" s="545">
        <v>0</v>
      </c>
      <c r="AV164" s="13"/>
      <c r="AW164" s="13"/>
      <c r="AX164" s="13"/>
      <c r="AY164" s="13" t="s">
        <v>163</v>
      </c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408">
        <v>0</v>
      </c>
    </row>
    <row r="165" spans="2:62" ht="24" x14ac:dyDescent="0.25">
      <c r="B165" s="534"/>
      <c r="C165" s="535" t="s">
        <v>322</v>
      </c>
      <c r="D165" s="535" t="s">
        <v>168</v>
      </c>
      <c r="E165" s="536" t="s">
        <v>323</v>
      </c>
      <c r="F165" s="351" t="s">
        <v>324</v>
      </c>
      <c r="G165" s="537" t="s">
        <v>202</v>
      </c>
      <c r="H165" s="403">
        <v>1373.4010000000001</v>
      </c>
      <c r="I165" s="354"/>
      <c r="J165" s="355">
        <f>ROUND(H165*I165,2)</f>
        <v>0</v>
      </c>
      <c r="K165" s="355" t="s">
        <v>172</v>
      </c>
      <c r="L165" s="451" t="s">
        <v>16</v>
      </c>
      <c r="M165" s="538"/>
      <c r="N165" s="539" t="s">
        <v>38</v>
      </c>
      <c r="O165" s="540"/>
      <c r="P165" s="540">
        <f>H165*O165</f>
        <v>0</v>
      </c>
      <c r="Q165" s="540">
        <v>0</v>
      </c>
      <c r="R165" s="540">
        <f>H165*Q165</f>
        <v>0</v>
      </c>
      <c r="S165" s="540">
        <v>0</v>
      </c>
      <c r="T165" s="541">
        <f>H165*S165</f>
        <v>0</v>
      </c>
      <c r="AR165" s="408">
        <v>4</v>
      </c>
      <c r="AT165" s="408" t="s">
        <v>168</v>
      </c>
      <c r="AU165" s="408">
        <v>2</v>
      </c>
      <c r="AY165" s="542" t="s">
        <v>163</v>
      </c>
      <c r="AZ165" s="542"/>
      <c r="BA165" s="542"/>
      <c r="BB165" s="542"/>
      <c r="BC165" s="542"/>
      <c r="BD165" s="542"/>
      <c r="BE165" s="542">
        <f>IF(N165="základní",J165,0)</f>
        <v>0</v>
      </c>
      <c r="BF165" s="542">
        <f>IF(N165="snížená",J165,0)</f>
        <v>0</v>
      </c>
      <c r="BG165" s="542">
        <f>IF(N165="zákl. přenesená",J165,0)</f>
        <v>0</v>
      </c>
      <c r="BH165" s="542">
        <f>IF(N165="sníž. přenesená",J165,0)</f>
        <v>0</v>
      </c>
      <c r="BI165" s="542">
        <f>IF(N165="nulová",J165,0)</f>
        <v>0</v>
      </c>
      <c r="BJ165" s="408">
        <v>1</v>
      </c>
    </row>
    <row r="166" spans="2:62" x14ac:dyDescent="0.25">
      <c r="B166" s="452"/>
      <c r="C166" s="13"/>
      <c r="D166" s="361" t="s">
        <v>173</v>
      </c>
      <c r="E166" s="13"/>
      <c r="F166" s="362" t="s">
        <v>325</v>
      </c>
      <c r="G166" s="13"/>
      <c r="H166" s="13"/>
      <c r="I166" s="13"/>
      <c r="J166" s="13"/>
      <c r="K166" s="454"/>
      <c r="L166" s="451" t="s">
        <v>16</v>
      </c>
      <c r="M166" s="543"/>
      <c r="N166" s="13"/>
      <c r="O166" s="13"/>
      <c r="P166" s="13"/>
      <c r="Q166" s="13"/>
      <c r="R166" s="13"/>
      <c r="S166" s="13"/>
      <c r="T166" s="544"/>
      <c r="AT166" s="545" t="s">
        <v>173</v>
      </c>
      <c r="AU166" s="545">
        <v>0</v>
      </c>
      <c r="AV166" s="13"/>
      <c r="AW166" s="13"/>
      <c r="AX166" s="13"/>
      <c r="AY166" s="13" t="s">
        <v>163</v>
      </c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408">
        <v>0</v>
      </c>
    </row>
    <row r="167" spans="2:62" ht="14.45" customHeight="1" x14ac:dyDescent="0.25">
      <c r="B167" s="555"/>
      <c r="C167" s="556"/>
      <c r="D167" s="556"/>
      <c r="E167" s="557"/>
      <c r="F167" s="579"/>
      <c r="G167" s="568"/>
      <c r="H167" s="580"/>
      <c r="I167" s="561"/>
      <c r="J167" s="561"/>
      <c r="K167" s="561"/>
      <c r="L167" s="451"/>
      <c r="M167" s="562"/>
      <c r="N167" s="563"/>
      <c r="O167" s="564"/>
      <c r="P167" s="564"/>
      <c r="Q167" s="564"/>
      <c r="R167" s="564"/>
      <c r="S167" s="564"/>
      <c r="T167" s="581"/>
    </row>
    <row r="168" spans="2:62" ht="42" customHeight="1" x14ac:dyDescent="0.25">
      <c r="B168" s="555"/>
      <c r="C168" s="3253" t="s">
        <v>272</v>
      </c>
      <c r="D168" s="3253"/>
      <c r="E168" s="3253"/>
      <c r="F168" s="3253"/>
      <c r="G168" s="3253"/>
      <c r="H168" s="3253"/>
      <c r="I168" s="3253"/>
      <c r="J168" s="3253"/>
      <c r="K168" s="3254"/>
      <c r="L168" s="451"/>
      <c r="M168" s="582"/>
      <c r="N168" s="563"/>
      <c r="O168" s="564"/>
      <c r="P168" s="564"/>
      <c r="Q168" s="564"/>
      <c r="R168" s="564"/>
      <c r="S168" s="564"/>
      <c r="T168" s="583"/>
    </row>
    <row r="169" spans="2:62" x14ac:dyDescent="0.25">
      <c r="B169" s="499"/>
      <c r="C169" s="500"/>
      <c r="D169" s="500"/>
      <c r="E169" s="500"/>
      <c r="F169" s="500"/>
      <c r="G169" s="500"/>
      <c r="H169" s="500"/>
      <c r="I169" s="500"/>
      <c r="J169" s="500"/>
      <c r="K169" s="503"/>
      <c r="L169" s="451"/>
    </row>
  </sheetData>
  <autoFilter ref="C113:K114"/>
  <mergeCells count="13">
    <mergeCell ref="E78:H78"/>
    <mergeCell ref="E24:H24"/>
    <mergeCell ref="E27:H27"/>
    <mergeCell ref="E80:H80"/>
    <mergeCell ref="C168:K168"/>
    <mergeCell ref="E106:H106"/>
    <mergeCell ref="E104:H104"/>
    <mergeCell ref="L2:V2"/>
    <mergeCell ref="E7:H7"/>
    <mergeCell ref="E21:H21"/>
    <mergeCell ref="E15:H15"/>
    <mergeCell ref="E9:H9"/>
    <mergeCell ref="E18:H18"/>
  </mergeCells>
  <hyperlinks>
    <hyperlink ref="F166" r:id="rId1"/>
    <hyperlink ref="F164" r:id="rId2"/>
    <hyperlink ref="H157" r:id="rId3" display="1685,54000000"/>
    <hyperlink ref="F154" r:id="rId4"/>
    <hyperlink ref="H153" r:id="rId5" display="5363,08200000"/>
    <hyperlink ref="F150" r:id="rId6"/>
    <hyperlink ref="H149" r:id="rId7" display="2710,77000000"/>
    <hyperlink ref="H144" r:id="rId8" display="731,90800000"/>
    <hyperlink ref="F141" r:id="rId9"/>
    <hyperlink ref="H140" r:id="rId10" display="2710,77000000"/>
    <hyperlink ref="H136" r:id="rId11" display="390,35100000"/>
    <hyperlink ref="F133" r:id="rId12"/>
    <hyperlink ref="H132" r:id="rId13" display="2710,77000000"/>
    <hyperlink ref="H128" r:id="rId14" display="243,96900000"/>
    <hyperlink ref="F125" r:id="rId15"/>
    <hyperlink ref="H124" r:id="rId16" display="2710,77000000"/>
    <hyperlink ref="F119" r:id="rId17"/>
    <hyperlink ref="H118" r:id="rId18" display="2710,770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63"/>
  <sheetViews>
    <sheetView showGridLines="0" workbookViewId="0">
      <selection activeCell="A29" sqref="A29:XFD29"/>
    </sheetView>
  </sheetViews>
  <sheetFormatPr defaultColWidth="9.140625" defaultRowHeight="15" x14ac:dyDescent="0.25"/>
  <cols>
    <col min="1" max="1" width="7.140625" style="584" customWidth="1"/>
    <col min="2" max="2" width="1" style="584" customWidth="1"/>
    <col min="3" max="3" width="3.5703125" style="584" customWidth="1"/>
    <col min="4" max="4" width="4.140625" style="584" customWidth="1"/>
    <col min="5" max="5" width="17.7109375" style="584" customWidth="1"/>
    <col min="6" max="6" width="55.7109375" style="584" customWidth="1"/>
    <col min="7" max="7" width="6.7109375" style="584" customWidth="1"/>
    <col min="8" max="9" width="14.7109375" style="584" customWidth="1"/>
    <col min="10" max="11" width="20.7109375" style="584" customWidth="1"/>
    <col min="12" max="12" width="7.7109375" style="584" customWidth="1"/>
    <col min="13" max="13" width="24.85546875" style="584" hidden="1" customWidth="1"/>
    <col min="14" max="14" width="12.140625" style="584" hidden="1" customWidth="1"/>
    <col min="15" max="15" width="10.28515625" style="584" hidden="1" customWidth="1"/>
    <col min="16" max="16" width="11.140625" style="584" hidden="1" customWidth="1"/>
    <col min="17" max="18" width="12.42578125" style="584" hidden="1" customWidth="1"/>
    <col min="19" max="19" width="10.85546875" style="584" hidden="1" customWidth="1"/>
    <col min="20" max="20" width="8.28515625" style="584" hidden="1" customWidth="1"/>
    <col min="21" max="21" width="4.140625" style="584" hidden="1" customWidth="1"/>
    <col min="22" max="22" width="10.5703125" style="584" customWidth="1"/>
    <col min="23" max="23" width="14" style="584" customWidth="1"/>
    <col min="24" max="24" width="10.5703125" style="584" customWidth="1"/>
    <col min="25" max="25" width="12.85546875" style="584" customWidth="1"/>
    <col min="26" max="26" width="9.42578125" style="584" customWidth="1"/>
    <col min="27" max="27" width="94.85546875" style="584" hidden="1" customWidth="1"/>
    <col min="28" max="28" width="14" style="584" customWidth="1"/>
    <col min="29" max="29" width="9.42578125" style="584" customWidth="1"/>
    <col min="30" max="30" width="12.85546875" style="584" customWidth="1"/>
    <col min="31" max="31" width="14" style="584" customWidth="1"/>
    <col min="32" max="43" width="9.140625" style="584"/>
    <col min="44" max="65" width="9.140625" style="584" hidden="1"/>
    <col min="66" max="16384" width="9.140625" style="584"/>
  </cols>
  <sheetData>
    <row r="1" spans="1:61" ht="11.25" customHeight="1" x14ac:dyDescent="0.25">
      <c r="A1" s="585"/>
      <c r="B1" s="585"/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  <c r="O1" s="585"/>
      <c r="P1" s="585"/>
      <c r="Q1" s="585"/>
      <c r="R1" s="585"/>
      <c r="S1" s="585"/>
      <c r="T1" s="585"/>
      <c r="U1" s="585"/>
      <c r="V1" s="585"/>
      <c r="W1" s="585"/>
      <c r="X1" s="585"/>
      <c r="Y1" s="585"/>
      <c r="Z1" s="585"/>
      <c r="AA1" s="585"/>
      <c r="AB1" s="585"/>
      <c r="AC1" s="585"/>
      <c r="AD1" s="585"/>
      <c r="AE1" s="585"/>
      <c r="AF1" s="585"/>
      <c r="AG1" s="585"/>
      <c r="AH1" s="585"/>
      <c r="AI1" s="585"/>
      <c r="AJ1" s="585"/>
      <c r="AK1" s="585"/>
      <c r="AL1" s="585"/>
      <c r="AM1" s="585"/>
      <c r="AN1" s="585"/>
      <c r="AO1" s="585"/>
      <c r="AP1" s="585"/>
      <c r="AQ1" s="585"/>
      <c r="AR1" s="585"/>
      <c r="AS1" s="585"/>
      <c r="AT1" s="585"/>
      <c r="AU1" s="585"/>
      <c r="AV1" s="585"/>
      <c r="AW1" s="585"/>
      <c r="AX1" s="585"/>
      <c r="AY1" s="585"/>
      <c r="AZ1" s="585"/>
      <c r="BA1" s="585"/>
      <c r="BB1" s="585"/>
      <c r="BC1" s="585"/>
      <c r="BD1" s="585"/>
      <c r="BE1" s="585"/>
      <c r="BF1" s="585"/>
      <c r="BG1" s="585"/>
      <c r="BH1" s="585"/>
      <c r="BI1" s="585"/>
    </row>
    <row r="2" spans="1:61" ht="36.75" customHeight="1" x14ac:dyDescent="0.25">
      <c r="A2" s="585"/>
      <c r="B2" s="585"/>
      <c r="C2" s="585"/>
      <c r="D2" s="585"/>
      <c r="E2" s="585"/>
      <c r="F2" s="585"/>
      <c r="G2" s="585"/>
      <c r="H2" s="585"/>
      <c r="I2" s="585"/>
      <c r="J2" s="585"/>
      <c r="K2" s="585"/>
      <c r="L2" s="3256" t="s">
        <v>5</v>
      </c>
      <c r="M2" s="3257"/>
      <c r="N2" s="3257"/>
      <c r="O2" s="3257"/>
      <c r="P2" s="3257"/>
      <c r="Q2" s="3257"/>
      <c r="R2" s="3257"/>
      <c r="S2" s="3257"/>
      <c r="T2" s="3257"/>
      <c r="U2" s="3257"/>
      <c r="V2" s="3257"/>
      <c r="W2" s="585"/>
      <c r="X2" s="585"/>
      <c r="Y2" s="585"/>
      <c r="Z2" s="585"/>
      <c r="AA2" s="585"/>
      <c r="AB2" s="585"/>
      <c r="AC2" s="585"/>
      <c r="AD2" s="585"/>
      <c r="AE2" s="585"/>
      <c r="AF2" s="585"/>
      <c r="AG2" s="585"/>
      <c r="AH2" s="585"/>
      <c r="AI2" s="585"/>
      <c r="AJ2" s="585"/>
      <c r="AK2" s="585"/>
      <c r="AL2" s="585"/>
      <c r="AM2" s="585"/>
      <c r="AN2" s="585"/>
      <c r="AO2" s="585"/>
      <c r="AP2" s="585"/>
      <c r="AQ2" s="585"/>
      <c r="AR2" s="585"/>
      <c r="AS2" s="585"/>
      <c r="AT2" s="585" t="s">
        <v>81</v>
      </c>
      <c r="AU2" s="585"/>
      <c r="AV2" s="585"/>
      <c r="AW2" s="585"/>
      <c r="AX2" s="585"/>
      <c r="AY2" s="585"/>
      <c r="AZ2" s="585"/>
      <c r="BA2" s="585"/>
      <c r="BB2" s="585"/>
      <c r="BC2" s="585"/>
      <c r="BD2" s="585"/>
      <c r="BE2" s="585"/>
      <c r="BF2" s="585"/>
      <c r="BG2" s="585"/>
      <c r="BH2" s="585"/>
      <c r="BI2" s="585"/>
    </row>
    <row r="3" spans="1:61" ht="6.95" customHeight="1" x14ac:dyDescent="0.25">
      <c r="A3" s="585"/>
      <c r="B3" s="586"/>
      <c r="C3" s="587"/>
      <c r="D3" s="587"/>
      <c r="E3" s="587"/>
      <c r="F3" s="587"/>
      <c r="G3" s="587"/>
      <c r="H3" s="587"/>
      <c r="I3" s="587"/>
      <c r="J3" s="587"/>
      <c r="K3" s="587"/>
      <c r="L3" s="588"/>
      <c r="M3" s="585"/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85"/>
      <c r="AC3" s="585"/>
      <c r="AD3" s="585"/>
      <c r="AE3" s="585"/>
      <c r="AF3" s="585"/>
      <c r="AG3" s="585"/>
      <c r="AH3" s="585"/>
      <c r="AI3" s="585"/>
      <c r="AJ3" s="585"/>
      <c r="AK3" s="585"/>
      <c r="AL3" s="585"/>
      <c r="AM3" s="585"/>
      <c r="AN3" s="585"/>
      <c r="AO3" s="585"/>
      <c r="AP3" s="585"/>
      <c r="AQ3" s="585"/>
      <c r="AR3" s="585"/>
      <c r="AS3" s="585"/>
      <c r="AT3" s="585">
        <v>2</v>
      </c>
      <c r="AU3" s="585"/>
      <c r="AV3" s="585"/>
      <c r="AW3" s="585"/>
      <c r="AX3" s="585"/>
      <c r="AY3" s="585"/>
      <c r="AZ3" s="585"/>
      <c r="BA3" s="585"/>
      <c r="BB3" s="585"/>
      <c r="BC3" s="585"/>
      <c r="BD3" s="585"/>
      <c r="BE3" s="585"/>
      <c r="BF3" s="585"/>
      <c r="BG3" s="585"/>
      <c r="BH3" s="585"/>
      <c r="BI3" s="585"/>
    </row>
    <row r="4" spans="1:61" ht="24.95" customHeight="1" x14ac:dyDescent="0.25">
      <c r="A4" s="585"/>
      <c r="B4" s="588"/>
      <c r="C4" s="585"/>
      <c r="D4" s="589" t="s">
        <v>131</v>
      </c>
      <c r="E4" s="585"/>
      <c r="F4" s="585"/>
      <c r="G4" s="585"/>
      <c r="H4" s="585"/>
      <c r="I4" s="585"/>
      <c r="J4" s="585"/>
      <c r="K4" s="585"/>
      <c r="L4" s="588"/>
      <c r="M4" s="585"/>
      <c r="N4" s="585"/>
      <c r="O4" s="585"/>
      <c r="P4" s="585"/>
      <c r="Q4" s="585"/>
      <c r="R4" s="585"/>
      <c r="S4" s="585"/>
      <c r="T4" s="585"/>
      <c r="U4" s="585"/>
      <c r="V4" s="585"/>
      <c r="W4" s="585"/>
      <c r="X4" s="585"/>
      <c r="Y4" s="585"/>
      <c r="Z4" s="585"/>
      <c r="AA4" s="585"/>
      <c r="AB4" s="585"/>
      <c r="AC4" s="585"/>
      <c r="AD4" s="585"/>
      <c r="AE4" s="585"/>
      <c r="AF4" s="585"/>
      <c r="AG4" s="585"/>
      <c r="AH4" s="585"/>
      <c r="AI4" s="585"/>
      <c r="AJ4" s="585"/>
      <c r="AK4" s="585"/>
      <c r="AL4" s="585"/>
      <c r="AM4" s="585"/>
      <c r="AN4" s="585"/>
      <c r="AO4" s="585"/>
      <c r="AP4" s="585"/>
      <c r="AQ4" s="585"/>
      <c r="AR4" s="585"/>
      <c r="AS4" s="585"/>
      <c r="AT4" s="585" t="b">
        <v>0</v>
      </c>
      <c r="AU4" s="585"/>
      <c r="AV4" s="585"/>
      <c r="AW4" s="585"/>
      <c r="AX4" s="585"/>
      <c r="AY4" s="585"/>
      <c r="AZ4" s="585"/>
      <c r="BA4" s="585"/>
      <c r="BB4" s="585"/>
      <c r="BC4" s="585"/>
      <c r="BD4" s="585"/>
      <c r="BE4" s="585"/>
      <c r="BF4" s="585"/>
      <c r="BG4" s="585"/>
      <c r="BH4" s="585"/>
      <c r="BI4" s="585"/>
    </row>
    <row r="5" spans="1:61" ht="6.95" customHeight="1" x14ac:dyDescent="0.25">
      <c r="A5" s="585"/>
      <c r="B5" s="588"/>
      <c r="C5" s="585"/>
      <c r="D5" s="585"/>
      <c r="E5" s="585"/>
      <c r="F5" s="585"/>
      <c r="G5" s="585"/>
      <c r="H5" s="585"/>
      <c r="I5" s="585"/>
      <c r="J5" s="585"/>
      <c r="K5" s="585"/>
      <c r="L5" s="588"/>
      <c r="M5" s="585"/>
      <c r="N5" s="585"/>
      <c r="O5" s="585"/>
      <c r="P5" s="585"/>
      <c r="Q5" s="585"/>
      <c r="R5" s="585"/>
      <c r="S5" s="585"/>
      <c r="T5" s="585"/>
      <c r="U5" s="585"/>
      <c r="V5" s="585"/>
      <c r="W5" s="585"/>
      <c r="X5" s="585"/>
      <c r="Y5" s="585"/>
      <c r="Z5" s="585"/>
      <c r="AA5" s="585"/>
      <c r="AB5" s="585"/>
      <c r="AC5" s="585"/>
      <c r="AD5" s="585"/>
      <c r="AE5" s="585"/>
      <c r="AF5" s="585"/>
      <c r="AG5" s="585"/>
      <c r="AH5" s="585"/>
      <c r="AI5" s="585"/>
      <c r="AJ5" s="585"/>
      <c r="AK5" s="585"/>
      <c r="AL5" s="585"/>
      <c r="AM5" s="585"/>
      <c r="AN5" s="585"/>
      <c r="AO5" s="585"/>
      <c r="AP5" s="585"/>
      <c r="AQ5" s="585"/>
      <c r="AR5" s="585"/>
      <c r="AS5" s="585"/>
      <c r="AT5" s="585"/>
      <c r="AU5" s="585"/>
      <c r="AV5" s="585"/>
      <c r="AW5" s="585"/>
      <c r="AX5" s="585"/>
      <c r="AY5" s="585"/>
      <c r="AZ5" s="585"/>
      <c r="BA5" s="585"/>
      <c r="BB5" s="585"/>
      <c r="BC5" s="585"/>
      <c r="BD5" s="585"/>
      <c r="BE5" s="585"/>
      <c r="BF5" s="585"/>
      <c r="BG5" s="585"/>
      <c r="BH5" s="585"/>
      <c r="BI5" s="585"/>
    </row>
    <row r="6" spans="1:61" ht="12" customHeight="1" x14ac:dyDescent="0.25">
      <c r="A6" s="585"/>
      <c r="B6" s="588"/>
      <c r="C6" s="585"/>
      <c r="D6" s="590" t="s">
        <v>12</v>
      </c>
      <c r="E6" s="585"/>
      <c r="F6" s="585"/>
      <c r="G6" s="585"/>
      <c r="H6" s="585"/>
      <c r="I6" s="585"/>
      <c r="J6" s="585"/>
      <c r="K6" s="585"/>
      <c r="L6" s="588"/>
      <c r="M6" s="585"/>
      <c r="N6" s="585"/>
      <c r="O6" s="585"/>
      <c r="P6" s="585"/>
      <c r="Q6" s="585"/>
      <c r="R6" s="585"/>
      <c r="S6" s="585"/>
      <c r="T6" s="585"/>
      <c r="U6" s="585"/>
      <c r="V6" s="585"/>
      <c r="W6" s="585"/>
      <c r="X6" s="585"/>
      <c r="Y6" s="585"/>
      <c r="Z6" s="585"/>
      <c r="AA6" s="585"/>
      <c r="AB6" s="585"/>
      <c r="AC6" s="585"/>
      <c r="AD6" s="585"/>
      <c r="AE6" s="585"/>
      <c r="AF6" s="585"/>
      <c r="AG6" s="585"/>
      <c r="AH6" s="585"/>
      <c r="AI6" s="585"/>
      <c r="AJ6" s="585"/>
      <c r="AK6" s="585"/>
      <c r="AL6" s="585"/>
      <c r="AM6" s="585"/>
      <c r="AN6" s="585"/>
      <c r="AO6" s="585"/>
      <c r="AP6" s="585"/>
      <c r="AQ6" s="585"/>
      <c r="AR6" s="585"/>
      <c r="AS6" s="585"/>
      <c r="AT6" s="585"/>
      <c r="AU6" s="585"/>
      <c r="AV6" s="585"/>
      <c r="AW6" s="585"/>
      <c r="AX6" s="585"/>
      <c r="AY6" s="585"/>
      <c r="AZ6" s="585"/>
      <c r="BA6" s="585"/>
      <c r="BB6" s="585"/>
      <c r="BC6" s="585"/>
      <c r="BD6" s="585"/>
      <c r="BE6" s="585"/>
      <c r="BF6" s="585"/>
      <c r="BG6" s="585"/>
      <c r="BH6" s="585"/>
      <c r="BI6" s="585"/>
    </row>
    <row r="7" spans="1:61" x14ac:dyDescent="0.25">
      <c r="A7" s="585"/>
      <c r="B7" s="588"/>
      <c r="C7" s="585"/>
      <c r="D7" s="585"/>
      <c r="E7" s="3238" t="s">
        <v>13</v>
      </c>
      <c r="F7" s="3257"/>
      <c r="G7" s="3257"/>
      <c r="H7" s="3257"/>
      <c r="I7" s="585"/>
      <c r="J7" s="585"/>
      <c r="K7" s="585"/>
      <c r="L7" s="588"/>
      <c r="M7" s="585"/>
      <c r="N7" s="585"/>
      <c r="O7" s="585"/>
      <c r="P7" s="585"/>
      <c r="Q7" s="585"/>
      <c r="R7" s="585"/>
      <c r="S7" s="585"/>
      <c r="T7" s="585"/>
      <c r="U7" s="585"/>
      <c r="V7" s="585"/>
      <c r="W7" s="585"/>
      <c r="X7" s="585"/>
      <c r="Y7" s="585"/>
      <c r="Z7" s="585"/>
      <c r="AA7" s="591" t="str">
        <f>E7</f>
        <v>REVITALIZACE ZÁMECKÉHO PARKU ‐ TVRZIŠTĚ KLUČOV</v>
      </c>
      <c r="AB7" s="585"/>
      <c r="AC7" s="585"/>
      <c r="AD7" s="585"/>
      <c r="AE7" s="585"/>
      <c r="AF7" s="585"/>
      <c r="AG7" s="585"/>
      <c r="AH7" s="585"/>
      <c r="AI7" s="585"/>
      <c r="AJ7" s="585"/>
      <c r="AK7" s="585"/>
      <c r="AL7" s="585"/>
      <c r="AM7" s="585"/>
      <c r="AN7" s="585"/>
      <c r="AO7" s="585"/>
      <c r="AP7" s="585"/>
      <c r="AQ7" s="585"/>
      <c r="AR7" s="585"/>
      <c r="AS7" s="585"/>
      <c r="AT7" s="585"/>
      <c r="AU7" s="585"/>
      <c r="AV7" s="585"/>
      <c r="AW7" s="585"/>
      <c r="AX7" s="585"/>
      <c r="AY7" s="585"/>
      <c r="AZ7" s="585"/>
      <c r="BA7" s="585"/>
      <c r="BB7" s="585"/>
      <c r="BC7" s="585"/>
      <c r="BD7" s="585"/>
      <c r="BE7" s="585"/>
      <c r="BF7" s="585"/>
      <c r="BG7" s="585"/>
      <c r="BH7" s="585"/>
      <c r="BI7" s="585"/>
    </row>
    <row r="8" spans="1:61" x14ac:dyDescent="0.25">
      <c r="A8" s="585"/>
      <c r="B8" s="588"/>
      <c r="C8" s="585"/>
      <c r="D8" s="210" t="s">
        <v>132</v>
      </c>
      <c r="E8" s="585"/>
      <c r="F8" s="585"/>
      <c r="G8" s="585"/>
      <c r="H8" s="585"/>
      <c r="I8" s="585"/>
      <c r="J8" s="585"/>
      <c r="K8" s="585"/>
      <c r="L8" s="588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  <c r="X8" s="585"/>
      <c r="Y8" s="585"/>
      <c r="Z8" s="585"/>
      <c r="AA8" s="585"/>
      <c r="AB8" s="585"/>
      <c r="AC8" s="585"/>
      <c r="AD8" s="585"/>
      <c r="AE8" s="585"/>
      <c r="AF8" s="585"/>
      <c r="AG8" s="585"/>
      <c r="AH8" s="585"/>
      <c r="AI8" s="585"/>
      <c r="AJ8" s="585"/>
      <c r="AK8" s="585"/>
      <c r="AL8" s="585"/>
      <c r="AM8" s="585"/>
      <c r="AN8" s="585"/>
      <c r="AO8" s="585"/>
      <c r="AP8" s="585"/>
      <c r="AQ8" s="585"/>
      <c r="AR8" s="585"/>
      <c r="AS8" s="585"/>
      <c r="AT8" s="585"/>
      <c r="AU8" s="585"/>
      <c r="AV8" s="585"/>
      <c r="AW8" s="585"/>
      <c r="AX8" s="585"/>
      <c r="AY8" s="585"/>
      <c r="AZ8" s="585"/>
      <c r="BA8" s="585"/>
      <c r="BB8" s="585"/>
      <c r="BC8" s="585"/>
      <c r="BD8" s="585"/>
      <c r="BE8" s="585"/>
      <c r="BF8" s="585"/>
      <c r="BG8" s="585"/>
      <c r="BH8" s="585"/>
      <c r="BI8" s="585"/>
    </row>
    <row r="9" spans="1:61" x14ac:dyDescent="0.25">
      <c r="A9" s="585"/>
      <c r="B9" s="588"/>
      <c r="C9" s="585"/>
      <c r="D9" s="585"/>
      <c r="E9" s="3238" t="s">
        <v>273</v>
      </c>
      <c r="F9" s="3257"/>
      <c r="G9" s="3257"/>
      <c r="H9" s="3257"/>
      <c r="I9" s="585"/>
      <c r="J9" s="585"/>
      <c r="K9" s="585"/>
      <c r="L9" s="588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  <c r="X9" s="585"/>
      <c r="Y9" s="585"/>
      <c r="Z9" s="585"/>
      <c r="AA9" s="591" t="str">
        <f>E9</f>
        <v>SO.11 - AREÁLOVÉ KOMUNIKACE A ZPEVNĚNÉ PLOCHY </v>
      </c>
      <c r="AB9" s="585"/>
      <c r="AC9" s="585"/>
      <c r="AD9" s="585"/>
      <c r="AE9" s="585"/>
      <c r="AF9" s="585"/>
      <c r="AG9" s="585"/>
      <c r="AH9" s="585"/>
      <c r="AI9" s="585"/>
      <c r="AJ9" s="585"/>
      <c r="AK9" s="585"/>
      <c r="AL9" s="585"/>
      <c r="AM9" s="585"/>
      <c r="AN9" s="585"/>
      <c r="AO9" s="585"/>
      <c r="AP9" s="585"/>
      <c r="AQ9" s="585"/>
      <c r="AR9" s="585"/>
      <c r="AS9" s="585"/>
      <c r="AT9" s="585"/>
      <c r="AU9" s="585"/>
      <c r="AV9" s="585"/>
      <c r="AW9" s="585"/>
      <c r="AX9" s="585"/>
      <c r="AY9" s="585"/>
      <c r="AZ9" s="585"/>
      <c r="BA9" s="585"/>
      <c r="BB9" s="585"/>
      <c r="BC9" s="585"/>
      <c r="BD9" s="585"/>
      <c r="BE9" s="585"/>
      <c r="BF9" s="585"/>
      <c r="BG9" s="585"/>
      <c r="BH9" s="585"/>
      <c r="BI9" s="585"/>
    </row>
    <row r="10" spans="1:61" x14ac:dyDescent="0.25">
      <c r="A10" s="585"/>
      <c r="B10" s="588"/>
      <c r="C10" s="585"/>
      <c r="D10" s="210" t="s">
        <v>326</v>
      </c>
      <c r="E10" s="585"/>
      <c r="F10" s="585"/>
      <c r="G10" s="585"/>
      <c r="H10" s="585"/>
      <c r="I10" s="585"/>
      <c r="J10" s="585"/>
      <c r="K10" s="585"/>
      <c r="L10" s="588"/>
      <c r="M10" s="585"/>
      <c r="N10" s="585"/>
      <c r="O10" s="585"/>
      <c r="P10" s="585"/>
      <c r="Q10" s="585"/>
      <c r="R10" s="585"/>
      <c r="S10" s="585"/>
      <c r="T10" s="585"/>
      <c r="U10" s="585"/>
      <c r="V10" s="585"/>
      <c r="W10" s="585"/>
      <c r="X10" s="585"/>
      <c r="Y10" s="585"/>
      <c r="Z10" s="585"/>
      <c r="AA10" s="585"/>
      <c r="AB10" s="585"/>
      <c r="AC10" s="585"/>
      <c r="AD10" s="585"/>
      <c r="AE10" s="585"/>
      <c r="AF10" s="585"/>
      <c r="AG10" s="585"/>
      <c r="AH10" s="585"/>
      <c r="AI10" s="585"/>
      <c r="AJ10" s="585"/>
      <c r="AK10" s="585"/>
      <c r="AL10" s="585"/>
      <c r="AM10" s="585"/>
      <c r="AN10" s="585"/>
      <c r="AO10" s="585"/>
      <c r="AP10" s="585"/>
      <c r="AQ10" s="585"/>
      <c r="AR10" s="585"/>
      <c r="AS10" s="585"/>
      <c r="AT10" s="585"/>
      <c r="AU10" s="585"/>
      <c r="AV10" s="585"/>
      <c r="AW10" s="585"/>
      <c r="AX10" s="585"/>
      <c r="AY10" s="585"/>
      <c r="AZ10" s="585"/>
      <c r="BA10" s="585"/>
      <c r="BB10" s="585"/>
      <c r="BC10" s="585"/>
      <c r="BD10" s="585"/>
      <c r="BE10" s="585"/>
      <c r="BF10" s="585"/>
      <c r="BG10" s="585"/>
      <c r="BH10" s="585"/>
      <c r="BI10" s="585"/>
    </row>
    <row r="11" spans="1:61" s="19" customFormat="1" x14ac:dyDescent="0.25">
      <c r="A11" s="585"/>
      <c r="B11" s="592"/>
      <c r="C11" s="585"/>
      <c r="D11" s="585"/>
      <c r="E11" s="3259" t="s">
        <v>327</v>
      </c>
      <c r="F11" s="3257"/>
      <c r="G11" s="3257"/>
      <c r="H11" s="3257"/>
      <c r="I11" s="585"/>
      <c r="J11" s="585"/>
      <c r="K11" s="585"/>
      <c r="L11" s="592"/>
      <c r="M11" s="585"/>
      <c r="N11" s="585"/>
      <c r="O11" s="585"/>
      <c r="P11" s="585"/>
      <c r="Q11" s="585"/>
      <c r="R11" s="585"/>
      <c r="S11" s="585"/>
      <c r="T11" s="585"/>
      <c r="U11" s="585"/>
      <c r="V11" s="585"/>
      <c r="W11" s="585"/>
      <c r="X11" s="585"/>
      <c r="Y11" s="585"/>
      <c r="Z11" s="585"/>
      <c r="AA11" s="593" t="str">
        <f>E11</f>
        <v>SO.11-D - Molo a pódium</v>
      </c>
      <c r="AB11" s="585"/>
      <c r="AC11" s="585"/>
      <c r="AD11" s="585"/>
      <c r="AE11" s="585"/>
      <c r="AF11" s="585"/>
      <c r="AG11" s="585"/>
      <c r="AH11" s="585"/>
      <c r="AI11" s="585"/>
      <c r="AJ11" s="585"/>
      <c r="AK11" s="585"/>
      <c r="AL11" s="585"/>
      <c r="AM11" s="585"/>
      <c r="AN11" s="585"/>
      <c r="AO11" s="585"/>
      <c r="AP11" s="585"/>
      <c r="AQ11" s="585"/>
      <c r="AR11" s="585"/>
      <c r="AS11" s="585"/>
      <c r="AT11" s="585"/>
      <c r="AU11" s="585"/>
      <c r="AV11" s="585"/>
      <c r="AW11" s="585"/>
      <c r="AX11" s="585"/>
      <c r="AY11" s="585"/>
      <c r="AZ11" s="585"/>
      <c r="BA11" s="585"/>
      <c r="BB11" s="585"/>
      <c r="BC11" s="585"/>
      <c r="BD11" s="585"/>
      <c r="BE11" s="585"/>
      <c r="BF11" s="585"/>
      <c r="BG11" s="585"/>
      <c r="BH11" s="585"/>
      <c r="BI11" s="585"/>
    </row>
    <row r="12" spans="1:61" s="19" customFormat="1" x14ac:dyDescent="0.25">
      <c r="A12" s="585"/>
      <c r="B12" s="592"/>
      <c r="C12" s="585"/>
      <c r="D12" s="585"/>
      <c r="E12" s="585"/>
      <c r="F12" s="585"/>
      <c r="G12" s="585"/>
      <c r="H12" s="585"/>
      <c r="I12" s="585"/>
      <c r="J12" s="585"/>
      <c r="K12" s="585"/>
      <c r="L12" s="592"/>
      <c r="M12" s="585"/>
      <c r="N12" s="585"/>
      <c r="O12" s="585"/>
      <c r="P12" s="585"/>
      <c r="Q12" s="585"/>
      <c r="R12" s="585"/>
      <c r="S12" s="585"/>
      <c r="T12" s="585"/>
      <c r="U12" s="585"/>
      <c r="V12" s="585"/>
      <c r="W12" s="585"/>
      <c r="X12" s="585"/>
      <c r="Y12" s="585"/>
      <c r="Z12" s="585"/>
      <c r="AA12" s="585"/>
      <c r="AB12" s="585"/>
      <c r="AC12" s="585"/>
      <c r="AD12" s="585"/>
      <c r="AE12" s="585"/>
      <c r="AF12" s="585"/>
      <c r="AG12" s="585"/>
      <c r="AH12" s="585"/>
      <c r="AI12" s="585"/>
      <c r="AJ12" s="585"/>
      <c r="AK12" s="585"/>
      <c r="AL12" s="585"/>
      <c r="AM12" s="585"/>
      <c r="AN12" s="585"/>
      <c r="AO12" s="585"/>
      <c r="AP12" s="585"/>
      <c r="AQ12" s="585"/>
      <c r="AR12" s="585"/>
      <c r="AS12" s="585"/>
      <c r="AT12" s="585"/>
      <c r="AU12" s="585"/>
      <c r="AV12" s="585"/>
      <c r="AW12" s="585"/>
      <c r="AX12" s="585"/>
      <c r="AY12" s="585"/>
      <c r="AZ12" s="585"/>
      <c r="BA12" s="585"/>
      <c r="BB12" s="585"/>
      <c r="BC12" s="585"/>
      <c r="BD12" s="585"/>
      <c r="BE12" s="585"/>
      <c r="BF12" s="585"/>
      <c r="BG12" s="585"/>
      <c r="BH12" s="585"/>
      <c r="BI12" s="585"/>
    </row>
    <row r="13" spans="1:61" s="19" customFormat="1" x14ac:dyDescent="0.25">
      <c r="A13" s="585"/>
      <c r="B13" s="592"/>
      <c r="C13" s="585"/>
      <c r="D13" s="210" t="s">
        <v>14</v>
      </c>
      <c r="E13" s="585"/>
      <c r="F13" s="594" t="s">
        <v>16</v>
      </c>
      <c r="G13" s="585"/>
      <c r="H13" s="585"/>
      <c r="I13" s="210" t="s">
        <v>15</v>
      </c>
      <c r="J13" s="214" t="s">
        <v>16</v>
      </c>
      <c r="K13" s="585"/>
      <c r="L13" s="592"/>
      <c r="M13" s="585"/>
      <c r="N13" s="585"/>
      <c r="O13" s="585"/>
      <c r="P13" s="585"/>
      <c r="Q13" s="585"/>
      <c r="R13" s="585"/>
      <c r="S13" s="585"/>
      <c r="T13" s="585"/>
      <c r="U13" s="585"/>
      <c r="V13" s="585"/>
      <c r="W13" s="585"/>
      <c r="X13" s="585"/>
      <c r="Y13" s="585"/>
      <c r="Z13" s="585"/>
      <c r="AA13" s="585"/>
      <c r="AB13" s="585"/>
      <c r="AC13" s="585"/>
      <c r="AD13" s="585"/>
      <c r="AE13" s="585"/>
      <c r="AF13" s="585"/>
      <c r="AG13" s="585"/>
      <c r="AH13" s="585"/>
      <c r="AI13" s="585"/>
      <c r="AJ13" s="585"/>
      <c r="AK13" s="585"/>
      <c r="AL13" s="585"/>
      <c r="AM13" s="585"/>
      <c r="AN13" s="585"/>
      <c r="AO13" s="585"/>
      <c r="AP13" s="585"/>
      <c r="AQ13" s="585"/>
      <c r="AR13" s="585"/>
      <c r="AS13" s="585"/>
      <c r="AT13" s="585"/>
      <c r="AU13" s="585"/>
      <c r="AV13" s="585"/>
      <c r="AW13" s="585"/>
      <c r="AX13" s="585"/>
      <c r="AY13" s="585"/>
      <c r="AZ13" s="585"/>
      <c r="BA13" s="585"/>
      <c r="BB13" s="585"/>
      <c r="BC13" s="585"/>
      <c r="BD13" s="585"/>
      <c r="BE13" s="585"/>
      <c r="BF13" s="585"/>
      <c r="BG13" s="585"/>
      <c r="BH13" s="585"/>
      <c r="BI13" s="585"/>
    </row>
    <row r="14" spans="1:61" s="19" customFormat="1" x14ac:dyDescent="0.25">
      <c r="A14" s="585"/>
      <c r="B14" s="592"/>
      <c r="C14" s="585"/>
      <c r="D14" s="210" t="s">
        <v>17</v>
      </c>
      <c r="E14" s="585"/>
      <c r="F14" s="595" t="s">
        <v>16</v>
      </c>
      <c r="G14" s="585"/>
      <c r="H14" s="585"/>
      <c r="I14" s="210" t="s">
        <v>18</v>
      </c>
      <c r="J14" s="596">
        <f>'Rekapitulace stavby'!AN8</f>
        <v>46300</v>
      </c>
      <c r="K14" s="585"/>
      <c r="L14" s="592"/>
      <c r="M14" s="585"/>
      <c r="N14" s="585"/>
      <c r="O14" s="585"/>
      <c r="P14" s="585"/>
      <c r="Q14" s="585"/>
      <c r="R14" s="585"/>
      <c r="S14" s="585"/>
      <c r="T14" s="585"/>
      <c r="U14" s="585"/>
      <c r="V14" s="585"/>
      <c r="W14" s="585"/>
      <c r="X14" s="585"/>
      <c r="Y14" s="585"/>
      <c r="Z14" s="585"/>
      <c r="AA14" s="585"/>
      <c r="AB14" s="585"/>
      <c r="AC14" s="585"/>
      <c r="AD14" s="585"/>
      <c r="AE14" s="585"/>
      <c r="AF14" s="585"/>
      <c r="AG14" s="585"/>
      <c r="AH14" s="585"/>
      <c r="AI14" s="585"/>
      <c r="AJ14" s="585"/>
      <c r="AK14" s="585"/>
      <c r="AL14" s="585"/>
      <c r="AM14" s="585"/>
      <c r="AN14" s="585"/>
      <c r="AO14" s="585"/>
      <c r="AP14" s="585"/>
      <c r="AQ14" s="585"/>
      <c r="AR14" s="585"/>
      <c r="AS14" s="585"/>
      <c r="AT14" s="585"/>
      <c r="AU14" s="585"/>
      <c r="AV14" s="585"/>
      <c r="AW14" s="585"/>
      <c r="AX14" s="585"/>
      <c r="AY14" s="585"/>
      <c r="AZ14" s="585"/>
      <c r="BA14" s="585"/>
      <c r="BB14" s="585"/>
      <c r="BC14" s="585"/>
      <c r="BD14" s="585"/>
      <c r="BE14" s="585"/>
      <c r="BF14" s="585"/>
      <c r="BG14" s="585"/>
      <c r="BH14" s="585"/>
      <c r="BI14" s="585"/>
    </row>
    <row r="15" spans="1:61" s="19" customFormat="1" x14ac:dyDescent="0.25">
      <c r="A15" s="585"/>
      <c r="B15" s="592"/>
      <c r="C15" s="585"/>
      <c r="D15" s="597" t="s">
        <v>16</v>
      </c>
      <c r="E15" s="598"/>
      <c r="F15" s="599" t="s">
        <v>16</v>
      </c>
      <c r="G15" s="585"/>
      <c r="H15" s="585"/>
      <c r="I15" s="597" t="s">
        <v>16</v>
      </c>
      <c r="J15" s="599" t="s">
        <v>16</v>
      </c>
      <c r="K15" s="585"/>
      <c r="L15" s="592"/>
      <c r="M15" s="585"/>
      <c r="N15" s="585"/>
      <c r="O15" s="585"/>
      <c r="P15" s="585"/>
      <c r="Q15" s="585"/>
      <c r="R15" s="585"/>
      <c r="S15" s="585"/>
      <c r="T15" s="585"/>
      <c r="U15" s="585"/>
      <c r="V15" s="585"/>
      <c r="W15" s="585"/>
      <c r="X15" s="585"/>
      <c r="Y15" s="585"/>
      <c r="Z15" s="585"/>
      <c r="AA15" s="585"/>
      <c r="AB15" s="585"/>
      <c r="AC15" s="585"/>
      <c r="AD15" s="585"/>
      <c r="AE15" s="585"/>
      <c r="AF15" s="585"/>
      <c r="AG15" s="585"/>
      <c r="AH15" s="585"/>
      <c r="AI15" s="585"/>
      <c r="AJ15" s="585"/>
      <c r="AK15" s="585"/>
      <c r="AL15" s="585"/>
      <c r="AM15" s="585"/>
      <c r="AN15" s="585"/>
      <c r="AO15" s="585"/>
      <c r="AP15" s="585"/>
      <c r="AQ15" s="585"/>
      <c r="AR15" s="585"/>
      <c r="AS15" s="585"/>
      <c r="AT15" s="585"/>
      <c r="AU15" s="585"/>
      <c r="AV15" s="585"/>
      <c r="AW15" s="585"/>
      <c r="AX15" s="585"/>
      <c r="AY15" s="585"/>
      <c r="AZ15" s="585"/>
      <c r="BA15" s="585"/>
      <c r="BB15" s="585"/>
      <c r="BC15" s="585"/>
      <c r="BD15" s="585"/>
      <c r="BE15" s="585"/>
      <c r="BF15" s="585"/>
      <c r="BG15" s="585"/>
      <c r="BH15" s="585"/>
      <c r="BI15" s="585"/>
    </row>
    <row r="16" spans="1:61" s="19" customFormat="1" x14ac:dyDescent="0.25">
      <c r="A16" s="585"/>
      <c r="B16" s="592"/>
      <c r="C16" s="585"/>
      <c r="D16" s="210" t="s">
        <v>19</v>
      </c>
      <c r="E16" s="585"/>
      <c r="F16" s="585"/>
      <c r="G16" s="585"/>
      <c r="H16" s="585"/>
      <c r="I16" s="210" t="s">
        <v>20</v>
      </c>
      <c r="J16" s="220" t="s">
        <v>21</v>
      </c>
      <c r="K16" s="585"/>
      <c r="L16" s="592"/>
      <c r="M16" s="585"/>
      <c r="N16" s="585"/>
      <c r="O16" s="585"/>
      <c r="P16" s="585"/>
      <c r="Q16" s="585"/>
      <c r="R16" s="585"/>
      <c r="S16" s="585"/>
      <c r="T16" s="585"/>
      <c r="U16" s="585"/>
      <c r="V16" s="585"/>
      <c r="W16" s="585"/>
      <c r="X16" s="585"/>
      <c r="Y16" s="585"/>
      <c r="Z16" s="585"/>
      <c r="AA16" s="585"/>
      <c r="AB16" s="585"/>
      <c r="AC16" s="585"/>
      <c r="AD16" s="585"/>
      <c r="AE16" s="585"/>
      <c r="AF16" s="585"/>
      <c r="AG16" s="585"/>
      <c r="AH16" s="585"/>
      <c r="AI16" s="585"/>
      <c r="AJ16" s="585"/>
      <c r="AK16" s="585"/>
      <c r="AL16" s="585"/>
      <c r="AM16" s="585"/>
      <c r="AN16" s="585"/>
      <c r="AO16" s="585"/>
      <c r="AP16" s="585"/>
      <c r="AQ16" s="585"/>
      <c r="AR16" s="585"/>
      <c r="AS16" s="585"/>
      <c r="AT16" s="585"/>
      <c r="AU16" s="585"/>
      <c r="AV16" s="585"/>
      <c r="AW16" s="585"/>
      <c r="AX16" s="585"/>
      <c r="AY16" s="585"/>
      <c r="AZ16" s="585"/>
      <c r="BA16" s="585"/>
      <c r="BB16" s="585"/>
      <c r="BC16" s="585"/>
      <c r="BD16" s="585"/>
      <c r="BE16" s="585"/>
      <c r="BF16" s="585"/>
      <c r="BG16" s="585"/>
      <c r="BH16" s="585"/>
      <c r="BI16" s="585"/>
    </row>
    <row r="17" spans="1:61" s="19" customFormat="1" x14ac:dyDescent="0.25">
      <c r="A17" s="585"/>
      <c r="B17" s="592"/>
      <c r="C17" s="585"/>
      <c r="D17" s="585"/>
      <c r="E17" s="3239" t="s">
        <v>22</v>
      </c>
      <c r="F17" s="3257"/>
      <c r="G17" s="3257"/>
      <c r="H17" s="3257"/>
      <c r="I17" s="210" t="s">
        <v>23</v>
      </c>
      <c r="J17" s="220" t="s">
        <v>16</v>
      </c>
      <c r="K17" s="585"/>
      <c r="L17" s="592"/>
      <c r="M17" s="585"/>
      <c r="N17" s="585"/>
      <c r="O17" s="585"/>
      <c r="P17" s="585"/>
      <c r="Q17" s="585"/>
      <c r="R17" s="585"/>
      <c r="S17" s="585"/>
      <c r="T17" s="585"/>
      <c r="U17" s="585"/>
      <c r="V17" s="585"/>
      <c r="W17" s="585"/>
      <c r="X17" s="585"/>
      <c r="Y17" s="585"/>
      <c r="Z17" s="585"/>
      <c r="AA17" s="585"/>
      <c r="AB17" s="585"/>
      <c r="AC17" s="585"/>
      <c r="AD17" s="585"/>
      <c r="AE17" s="585"/>
      <c r="AF17" s="585"/>
      <c r="AG17" s="585"/>
      <c r="AH17" s="585"/>
      <c r="AI17" s="585"/>
      <c r="AJ17" s="585"/>
      <c r="AK17" s="585"/>
      <c r="AL17" s="585"/>
      <c r="AM17" s="585"/>
      <c r="AN17" s="585"/>
      <c r="AO17" s="585"/>
      <c r="AP17" s="585"/>
      <c r="AQ17" s="585"/>
      <c r="AR17" s="585"/>
      <c r="AS17" s="585"/>
      <c r="AT17" s="585"/>
      <c r="AU17" s="585"/>
      <c r="AV17" s="585"/>
      <c r="AW17" s="585"/>
      <c r="AX17" s="585"/>
      <c r="AY17" s="585"/>
      <c r="AZ17" s="585"/>
      <c r="BA17" s="585"/>
      <c r="BB17" s="585"/>
      <c r="BC17" s="585"/>
      <c r="BD17" s="585"/>
      <c r="BE17" s="585"/>
      <c r="BF17" s="585"/>
      <c r="BG17" s="585"/>
      <c r="BH17" s="585"/>
      <c r="BI17" s="585"/>
    </row>
    <row r="18" spans="1:61" s="19" customFormat="1" x14ac:dyDescent="0.25">
      <c r="A18" s="585"/>
      <c r="B18" s="592"/>
      <c r="C18" s="585"/>
      <c r="D18" s="585"/>
      <c r="E18" s="585"/>
      <c r="F18" s="585"/>
      <c r="G18" s="585"/>
      <c r="H18" s="585"/>
      <c r="I18" s="585"/>
      <c r="J18" s="585"/>
      <c r="K18" s="585"/>
      <c r="L18" s="592"/>
      <c r="M18" s="585"/>
      <c r="N18" s="585"/>
      <c r="O18" s="585"/>
      <c r="P18" s="585"/>
      <c r="Q18" s="585"/>
      <c r="R18" s="585"/>
      <c r="S18" s="585"/>
      <c r="T18" s="585"/>
      <c r="U18" s="585"/>
      <c r="V18" s="585"/>
      <c r="W18" s="585"/>
      <c r="X18" s="585"/>
      <c r="Y18" s="585"/>
      <c r="Z18" s="585"/>
      <c r="AA18" s="585"/>
      <c r="AB18" s="585"/>
      <c r="AC18" s="585"/>
      <c r="AD18" s="585"/>
      <c r="AE18" s="585"/>
      <c r="AF18" s="585"/>
      <c r="AG18" s="585"/>
      <c r="AH18" s="585"/>
      <c r="AI18" s="585"/>
      <c r="AJ18" s="585"/>
      <c r="AK18" s="585"/>
      <c r="AL18" s="585"/>
      <c r="AM18" s="585"/>
      <c r="AN18" s="585"/>
      <c r="AO18" s="585"/>
      <c r="AP18" s="585"/>
      <c r="AQ18" s="585"/>
      <c r="AR18" s="585"/>
      <c r="AS18" s="585"/>
      <c r="AT18" s="585"/>
      <c r="AU18" s="585"/>
      <c r="AV18" s="585"/>
      <c r="AW18" s="585"/>
      <c r="AX18" s="585"/>
      <c r="AY18" s="585"/>
      <c r="AZ18" s="585"/>
      <c r="BA18" s="585"/>
      <c r="BB18" s="585"/>
      <c r="BC18" s="585"/>
      <c r="BD18" s="585"/>
      <c r="BE18" s="585"/>
      <c r="BF18" s="585"/>
      <c r="BG18" s="585"/>
      <c r="BH18" s="585"/>
      <c r="BI18" s="585"/>
    </row>
    <row r="19" spans="1:61" s="19" customFormat="1" x14ac:dyDescent="0.25">
      <c r="A19" s="585"/>
      <c r="B19" s="592"/>
      <c r="C19" s="585"/>
      <c r="D19" s="210" t="s">
        <v>24</v>
      </c>
      <c r="E19" s="585"/>
      <c r="F19" s="585"/>
      <c r="G19" s="585"/>
      <c r="H19" s="585"/>
      <c r="I19" s="210" t="str">
        <f>I16</f>
        <v>IČ:</v>
      </c>
      <c r="J19" s="221" t="str">
        <f>'Rekapitulace stavby'!AN13</f>
        <v>Vyplň údaj</v>
      </c>
      <c r="K19" s="585"/>
      <c r="L19" s="592"/>
      <c r="M19" s="585"/>
      <c r="N19" s="585"/>
      <c r="O19" s="585"/>
      <c r="P19" s="585"/>
      <c r="Q19" s="585"/>
      <c r="R19" s="585"/>
      <c r="S19" s="585"/>
      <c r="T19" s="585"/>
      <c r="U19" s="585"/>
      <c r="V19" s="585"/>
      <c r="W19" s="585"/>
      <c r="X19" s="585"/>
      <c r="Y19" s="585"/>
      <c r="Z19" s="585"/>
      <c r="AA19" s="585"/>
      <c r="AB19" s="585"/>
      <c r="AC19" s="585"/>
      <c r="AD19" s="585"/>
      <c r="AE19" s="585"/>
      <c r="AF19" s="585"/>
      <c r="AG19" s="585"/>
      <c r="AH19" s="585"/>
      <c r="AI19" s="585"/>
      <c r="AJ19" s="585"/>
      <c r="AK19" s="585"/>
      <c r="AL19" s="585"/>
      <c r="AM19" s="585"/>
      <c r="AN19" s="585"/>
      <c r="AO19" s="585"/>
      <c r="AP19" s="585"/>
      <c r="AQ19" s="585"/>
      <c r="AR19" s="585"/>
      <c r="AS19" s="585"/>
      <c r="AT19" s="585"/>
      <c r="AU19" s="585"/>
      <c r="AV19" s="585"/>
      <c r="AW19" s="585"/>
      <c r="AX19" s="585"/>
      <c r="AY19" s="585"/>
      <c r="AZ19" s="585"/>
      <c r="BA19" s="585"/>
      <c r="BB19" s="585"/>
      <c r="BC19" s="585"/>
      <c r="BD19" s="585"/>
      <c r="BE19" s="585"/>
      <c r="BF19" s="585"/>
      <c r="BG19" s="585"/>
      <c r="BH19" s="585"/>
      <c r="BI19" s="585"/>
    </row>
    <row r="20" spans="1:61" s="19" customFormat="1" x14ac:dyDescent="0.25">
      <c r="A20" s="585"/>
      <c r="B20" s="592"/>
      <c r="C20" s="585"/>
      <c r="D20" s="585"/>
      <c r="E20" s="3241" t="str">
        <f>'Rekapitulace stavby'!E14</f>
        <v>Vyplň údaj</v>
      </c>
      <c r="F20" s="3257"/>
      <c r="G20" s="3257"/>
      <c r="H20" s="3257"/>
      <c r="I20" s="210" t="str">
        <f>I17</f>
        <v>DIČ:</v>
      </c>
      <c r="J20" s="221" t="str">
        <f>'Rekapitulace stavby'!AN14</f>
        <v>Vyplň údaj</v>
      </c>
      <c r="K20" s="585"/>
      <c r="L20" s="592"/>
      <c r="M20" s="585"/>
      <c r="N20" s="585"/>
      <c r="O20" s="585"/>
      <c r="P20" s="585"/>
      <c r="Q20" s="585"/>
      <c r="R20" s="585"/>
      <c r="S20" s="585"/>
      <c r="T20" s="585"/>
      <c r="U20" s="585"/>
      <c r="V20" s="585"/>
      <c r="W20" s="585"/>
      <c r="X20" s="585"/>
      <c r="Y20" s="585"/>
      <c r="Z20" s="585"/>
      <c r="AA20" s="585"/>
      <c r="AB20" s="585"/>
      <c r="AC20" s="585"/>
      <c r="AD20" s="585"/>
      <c r="AE20" s="585"/>
      <c r="AF20" s="585"/>
      <c r="AG20" s="585"/>
      <c r="AH20" s="585"/>
      <c r="AI20" s="585"/>
      <c r="AJ20" s="585"/>
      <c r="AK20" s="585"/>
      <c r="AL20" s="585"/>
      <c r="AM20" s="585"/>
      <c r="AN20" s="585"/>
      <c r="AO20" s="585"/>
      <c r="AP20" s="585"/>
      <c r="AQ20" s="585"/>
      <c r="AR20" s="585"/>
      <c r="AS20" s="585"/>
      <c r="AT20" s="585"/>
      <c r="AU20" s="585"/>
      <c r="AV20" s="585"/>
      <c r="AW20" s="585"/>
      <c r="AX20" s="585"/>
      <c r="AY20" s="585"/>
      <c r="AZ20" s="585"/>
      <c r="BA20" s="585"/>
      <c r="BB20" s="585"/>
      <c r="BC20" s="585"/>
      <c r="BD20" s="585"/>
      <c r="BE20" s="585"/>
      <c r="BF20" s="585"/>
      <c r="BG20" s="585"/>
      <c r="BH20" s="585"/>
      <c r="BI20" s="585"/>
    </row>
    <row r="21" spans="1:61" s="19" customFormat="1" x14ac:dyDescent="0.25">
      <c r="A21" s="585"/>
      <c r="B21" s="592"/>
      <c r="C21" s="585"/>
      <c r="D21" s="585"/>
      <c r="E21" s="585"/>
      <c r="F21" s="585"/>
      <c r="G21" s="585"/>
      <c r="H21" s="585"/>
      <c r="I21" s="585"/>
      <c r="J21" s="585"/>
      <c r="K21" s="585"/>
      <c r="L21" s="592"/>
      <c r="M21" s="585"/>
      <c r="N21" s="585"/>
      <c r="O21" s="585"/>
      <c r="P21" s="585"/>
      <c r="Q21" s="585"/>
      <c r="R21" s="585"/>
      <c r="S21" s="585"/>
      <c r="T21" s="585"/>
      <c r="U21" s="585"/>
      <c r="V21" s="585"/>
      <c r="W21" s="585"/>
      <c r="X21" s="585"/>
      <c r="Y21" s="585"/>
      <c r="Z21" s="585"/>
      <c r="AA21" s="585"/>
      <c r="AB21" s="585"/>
      <c r="AC21" s="585"/>
      <c r="AD21" s="585"/>
      <c r="AE21" s="585"/>
      <c r="AF21" s="585"/>
      <c r="AG21" s="585"/>
      <c r="AH21" s="585"/>
      <c r="AI21" s="585"/>
      <c r="AJ21" s="585"/>
      <c r="AK21" s="585"/>
      <c r="AL21" s="585"/>
      <c r="AM21" s="585"/>
      <c r="AN21" s="585"/>
      <c r="AO21" s="585"/>
      <c r="AP21" s="585"/>
      <c r="AQ21" s="585"/>
      <c r="AR21" s="585"/>
      <c r="AS21" s="585"/>
      <c r="AT21" s="585"/>
      <c r="AU21" s="585"/>
      <c r="AV21" s="585"/>
      <c r="AW21" s="585"/>
      <c r="AX21" s="585"/>
      <c r="AY21" s="585"/>
      <c r="AZ21" s="585"/>
      <c r="BA21" s="585"/>
      <c r="BB21" s="585"/>
      <c r="BC21" s="585"/>
      <c r="BD21" s="585"/>
      <c r="BE21" s="585"/>
      <c r="BF21" s="585"/>
      <c r="BG21" s="585"/>
      <c r="BH21" s="585"/>
      <c r="BI21" s="585"/>
    </row>
    <row r="22" spans="1:61" s="19" customFormat="1" x14ac:dyDescent="0.25">
      <c r="A22" s="585"/>
      <c r="B22" s="592"/>
      <c r="C22" s="585"/>
      <c r="D22" s="210" t="s">
        <v>26</v>
      </c>
      <c r="E22" s="585"/>
      <c r="F22" s="585"/>
      <c r="G22" s="585"/>
      <c r="H22" s="585"/>
      <c r="I22" s="210" t="str">
        <f>I16</f>
        <v>IČ:</v>
      </c>
      <c r="J22" s="214" t="s">
        <v>16</v>
      </c>
      <c r="K22" s="585"/>
      <c r="L22" s="592"/>
      <c r="M22" s="585"/>
      <c r="N22" s="585"/>
      <c r="O22" s="585"/>
      <c r="P22" s="585"/>
      <c r="Q22" s="585"/>
      <c r="R22" s="585"/>
      <c r="S22" s="585"/>
      <c r="T22" s="585"/>
      <c r="U22" s="585"/>
      <c r="V22" s="585"/>
      <c r="W22" s="585"/>
      <c r="X22" s="585"/>
      <c r="Y22" s="585"/>
      <c r="Z22" s="585"/>
      <c r="AA22" s="585"/>
      <c r="AB22" s="585"/>
      <c r="AC22" s="585"/>
      <c r="AD22" s="585"/>
      <c r="AE22" s="585"/>
      <c r="AF22" s="585"/>
      <c r="AG22" s="585"/>
      <c r="AH22" s="585"/>
      <c r="AI22" s="585"/>
      <c r="AJ22" s="585"/>
      <c r="AK22" s="585"/>
      <c r="AL22" s="585"/>
      <c r="AM22" s="585"/>
      <c r="AN22" s="585"/>
      <c r="AO22" s="585"/>
      <c r="AP22" s="585"/>
      <c r="AQ22" s="585"/>
      <c r="AR22" s="585"/>
      <c r="AS22" s="585"/>
      <c r="AT22" s="585"/>
      <c r="AU22" s="585"/>
      <c r="AV22" s="585"/>
      <c r="AW22" s="585"/>
      <c r="AX22" s="585"/>
      <c r="AY22" s="585"/>
      <c r="AZ22" s="585"/>
      <c r="BA22" s="585"/>
      <c r="BB22" s="585"/>
      <c r="BC22" s="585"/>
      <c r="BD22" s="585"/>
      <c r="BE22" s="585"/>
      <c r="BF22" s="585"/>
      <c r="BG22" s="585"/>
      <c r="BH22" s="585"/>
      <c r="BI22" s="585"/>
    </row>
    <row r="23" spans="1:61" s="19" customFormat="1" x14ac:dyDescent="0.25">
      <c r="A23" s="585"/>
      <c r="B23" s="592"/>
      <c r="C23" s="585"/>
      <c r="D23" s="585"/>
      <c r="E23" s="3239" t="s">
        <v>27</v>
      </c>
      <c r="F23" s="3257"/>
      <c r="G23" s="3257"/>
      <c r="H23" s="3257"/>
      <c r="I23" s="210" t="str">
        <f>I17</f>
        <v>DIČ:</v>
      </c>
      <c r="J23" s="220" t="s">
        <v>16</v>
      </c>
      <c r="K23" s="585"/>
      <c r="L23" s="592"/>
      <c r="M23" s="585"/>
      <c r="N23" s="585"/>
      <c r="O23" s="585"/>
      <c r="P23" s="585"/>
      <c r="Q23" s="585"/>
      <c r="R23" s="585"/>
      <c r="S23" s="585"/>
      <c r="T23" s="585"/>
      <c r="U23" s="585"/>
      <c r="V23" s="585"/>
      <c r="W23" s="585"/>
      <c r="X23" s="585"/>
      <c r="Y23" s="585"/>
      <c r="Z23" s="585"/>
      <c r="AA23" s="585"/>
      <c r="AB23" s="585"/>
      <c r="AC23" s="585"/>
      <c r="AD23" s="585"/>
      <c r="AE23" s="585"/>
      <c r="AF23" s="585"/>
      <c r="AG23" s="585"/>
      <c r="AH23" s="585"/>
      <c r="AI23" s="585"/>
      <c r="AJ23" s="585"/>
      <c r="AK23" s="585"/>
      <c r="AL23" s="585"/>
      <c r="AM23" s="585"/>
      <c r="AN23" s="585"/>
      <c r="AO23" s="585"/>
      <c r="AP23" s="585"/>
      <c r="AQ23" s="585"/>
      <c r="AR23" s="585"/>
      <c r="AS23" s="585"/>
      <c r="AT23" s="585"/>
      <c r="AU23" s="585"/>
      <c r="AV23" s="585"/>
      <c r="AW23" s="585"/>
      <c r="AX23" s="585"/>
      <c r="AY23" s="585"/>
      <c r="AZ23" s="585"/>
      <c r="BA23" s="585"/>
      <c r="BB23" s="585"/>
      <c r="BC23" s="585"/>
      <c r="BD23" s="585"/>
      <c r="BE23" s="585"/>
      <c r="BF23" s="585"/>
      <c r="BG23" s="585"/>
      <c r="BH23" s="585"/>
      <c r="BI23" s="585"/>
    </row>
    <row r="24" spans="1:61" s="19" customFormat="1" x14ac:dyDescent="0.25">
      <c r="A24" s="585"/>
      <c r="B24" s="592"/>
      <c r="C24" s="585"/>
      <c r="D24" s="585"/>
      <c r="E24" s="585"/>
      <c r="F24" s="585"/>
      <c r="G24" s="585"/>
      <c r="H24" s="585"/>
      <c r="I24" s="585"/>
      <c r="J24" s="585"/>
      <c r="K24" s="585"/>
      <c r="L24" s="592"/>
      <c r="M24" s="585"/>
      <c r="N24" s="585"/>
      <c r="O24" s="585"/>
      <c r="P24" s="585"/>
      <c r="Q24" s="585"/>
      <c r="R24" s="585"/>
      <c r="S24" s="585"/>
      <c r="T24" s="585"/>
      <c r="U24" s="585"/>
      <c r="V24" s="585"/>
      <c r="W24" s="585"/>
      <c r="X24" s="585"/>
      <c r="Y24" s="585"/>
      <c r="Z24" s="585"/>
      <c r="AA24" s="585"/>
      <c r="AB24" s="585"/>
      <c r="AC24" s="585"/>
      <c r="AD24" s="585"/>
      <c r="AE24" s="585"/>
      <c r="AF24" s="585"/>
      <c r="AG24" s="585"/>
      <c r="AH24" s="585"/>
      <c r="AI24" s="585"/>
      <c r="AJ24" s="585"/>
      <c r="AK24" s="585"/>
      <c r="AL24" s="585"/>
      <c r="AM24" s="585"/>
      <c r="AN24" s="585"/>
      <c r="AO24" s="585"/>
      <c r="AP24" s="585"/>
      <c r="AQ24" s="585"/>
      <c r="AR24" s="585"/>
      <c r="AS24" s="585"/>
      <c r="AT24" s="585"/>
      <c r="AU24" s="585"/>
      <c r="AV24" s="585"/>
      <c r="AW24" s="585"/>
      <c r="AX24" s="585"/>
      <c r="AY24" s="585"/>
      <c r="AZ24" s="585"/>
      <c r="BA24" s="585"/>
      <c r="BB24" s="585"/>
      <c r="BC24" s="585"/>
      <c r="BD24" s="585"/>
      <c r="BE24" s="585"/>
      <c r="BF24" s="585"/>
      <c r="BG24" s="585"/>
      <c r="BH24" s="585"/>
      <c r="BI24" s="585"/>
    </row>
    <row r="25" spans="1:61" s="19" customFormat="1" x14ac:dyDescent="0.25">
      <c r="A25" s="585"/>
      <c r="B25" s="592"/>
      <c r="C25" s="585"/>
      <c r="D25" s="210" t="s">
        <v>28</v>
      </c>
      <c r="E25" s="585"/>
      <c r="F25" s="585"/>
      <c r="G25" s="585"/>
      <c r="H25" s="585"/>
      <c r="I25" s="210" t="str">
        <f>I16</f>
        <v>IČ:</v>
      </c>
      <c r="J25" s="220" t="s">
        <v>29</v>
      </c>
      <c r="K25" s="585"/>
      <c r="L25" s="592"/>
      <c r="M25" s="585"/>
      <c r="N25" s="585"/>
      <c r="O25" s="585"/>
      <c r="P25" s="585"/>
      <c r="Q25" s="585"/>
      <c r="R25" s="585"/>
      <c r="S25" s="585"/>
      <c r="T25" s="585"/>
      <c r="U25" s="585"/>
      <c r="V25" s="585"/>
      <c r="W25" s="585"/>
      <c r="X25" s="585"/>
      <c r="Y25" s="585"/>
      <c r="Z25" s="585"/>
      <c r="AA25" s="585"/>
      <c r="AB25" s="585"/>
      <c r="AC25" s="585"/>
      <c r="AD25" s="585"/>
      <c r="AE25" s="585"/>
      <c r="AF25" s="585"/>
      <c r="AG25" s="585"/>
      <c r="AH25" s="585"/>
      <c r="AI25" s="585"/>
      <c r="AJ25" s="585"/>
      <c r="AK25" s="585"/>
      <c r="AL25" s="585"/>
      <c r="AM25" s="585"/>
      <c r="AN25" s="585"/>
      <c r="AO25" s="585"/>
      <c r="AP25" s="585"/>
      <c r="AQ25" s="585"/>
      <c r="AR25" s="585"/>
      <c r="AS25" s="585"/>
      <c r="AT25" s="585"/>
      <c r="AU25" s="585"/>
      <c r="AV25" s="585"/>
      <c r="AW25" s="585"/>
      <c r="AX25" s="585"/>
      <c r="AY25" s="585"/>
      <c r="AZ25" s="585"/>
      <c r="BA25" s="585"/>
      <c r="BB25" s="585"/>
      <c r="BC25" s="585"/>
      <c r="BD25" s="585"/>
      <c r="BE25" s="585"/>
      <c r="BF25" s="585"/>
      <c r="BG25" s="585"/>
      <c r="BH25" s="585"/>
      <c r="BI25" s="585"/>
    </row>
    <row r="26" spans="1:61" s="19" customFormat="1" x14ac:dyDescent="0.25">
      <c r="A26" s="585"/>
      <c r="B26" s="592"/>
      <c r="C26" s="585"/>
      <c r="D26" s="585"/>
      <c r="E26" s="3239" t="s">
        <v>30</v>
      </c>
      <c r="F26" s="3257"/>
      <c r="G26" s="3257"/>
      <c r="H26" s="3257"/>
      <c r="I26" s="210" t="str">
        <f>I17</f>
        <v>DIČ:</v>
      </c>
      <c r="J26" s="220" t="s">
        <v>31</v>
      </c>
      <c r="K26" s="585"/>
      <c r="L26" s="592"/>
      <c r="M26" s="585"/>
      <c r="N26" s="585"/>
      <c r="O26" s="585"/>
      <c r="P26" s="585"/>
      <c r="Q26" s="585"/>
      <c r="R26" s="585"/>
      <c r="S26" s="585"/>
      <c r="T26" s="585"/>
      <c r="U26" s="585"/>
      <c r="V26" s="585"/>
      <c r="W26" s="585"/>
      <c r="X26" s="585"/>
      <c r="Y26" s="585"/>
      <c r="Z26" s="585"/>
      <c r="AA26" s="585"/>
      <c r="AB26" s="585"/>
      <c r="AC26" s="585"/>
      <c r="AD26" s="585"/>
      <c r="AE26" s="585"/>
      <c r="AF26" s="585"/>
      <c r="AG26" s="585"/>
      <c r="AH26" s="585"/>
      <c r="AI26" s="585"/>
      <c r="AJ26" s="585"/>
      <c r="AK26" s="585"/>
      <c r="AL26" s="585"/>
      <c r="AM26" s="585"/>
      <c r="AN26" s="585"/>
      <c r="AO26" s="585"/>
      <c r="AP26" s="585"/>
      <c r="AQ26" s="585"/>
      <c r="AR26" s="585"/>
      <c r="AS26" s="585"/>
      <c r="AT26" s="585"/>
      <c r="AU26" s="585"/>
      <c r="AV26" s="585"/>
      <c r="AW26" s="585"/>
      <c r="AX26" s="585"/>
      <c r="AY26" s="585"/>
      <c r="AZ26" s="585"/>
      <c r="BA26" s="585"/>
      <c r="BB26" s="585"/>
      <c r="BC26" s="585"/>
      <c r="BD26" s="585"/>
      <c r="BE26" s="585"/>
      <c r="BF26" s="585"/>
      <c r="BG26" s="585"/>
      <c r="BH26" s="585"/>
      <c r="BI26" s="585"/>
    </row>
    <row r="27" spans="1:61" s="19" customFormat="1" x14ac:dyDescent="0.25">
      <c r="A27" s="585"/>
      <c r="B27" s="592"/>
      <c r="C27" s="585"/>
      <c r="D27" s="585"/>
      <c r="E27" s="585"/>
      <c r="F27" s="585"/>
      <c r="G27" s="585"/>
      <c r="H27" s="585"/>
      <c r="I27" s="585"/>
      <c r="J27" s="585"/>
      <c r="K27" s="585"/>
      <c r="L27" s="592"/>
      <c r="M27" s="585"/>
      <c r="N27" s="585"/>
      <c r="O27" s="585"/>
      <c r="P27" s="585"/>
      <c r="Q27" s="585"/>
      <c r="R27" s="585"/>
      <c r="S27" s="585"/>
      <c r="T27" s="585"/>
      <c r="U27" s="585"/>
      <c r="V27" s="585"/>
      <c r="W27" s="585"/>
      <c r="X27" s="585"/>
      <c r="Y27" s="585"/>
      <c r="Z27" s="585"/>
      <c r="AA27" s="585"/>
      <c r="AB27" s="585"/>
      <c r="AC27" s="585"/>
      <c r="AD27" s="585"/>
      <c r="AE27" s="585"/>
      <c r="AF27" s="585"/>
      <c r="AG27" s="585"/>
      <c r="AH27" s="585"/>
      <c r="AI27" s="585"/>
      <c r="AJ27" s="585"/>
      <c r="AK27" s="585"/>
      <c r="AL27" s="585"/>
      <c r="AM27" s="585"/>
      <c r="AN27" s="585"/>
      <c r="AO27" s="585"/>
      <c r="AP27" s="585"/>
      <c r="AQ27" s="585"/>
      <c r="AR27" s="585"/>
      <c r="AS27" s="585"/>
      <c r="AT27" s="585"/>
      <c r="AU27" s="585"/>
      <c r="AV27" s="585"/>
      <c r="AW27" s="585"/>
      <c r="AX27" s="585"/>
      <c r="AY27" s="585"/>
      <c r="AZ27" s="585"/>
      <c r="BA27" s="585"/>
      <c r="BB27" s="585"/>
      <c r="BC27" s="585"/>
      <c r="BD27" s="585"/>
      <c r="BE27" s="585"/>
      <c r="BF27" s="585"/>
      <c r="BG27" s="585"/>
      <c r="BH27" s="585"/>
      <c r="BI27" s="585"/>
    </row>
    <row r="28" spans="1:61" s="19" customFormat="1" x14ac:dyDescent="0.25">
      <c r="A28" s="585"/>
      <c r="B28" s="592"/>
      <c r="C28" s="585"/>
      <c r="D28" s="210" t="s">
        <v>32</v>
      </c>
      <c r="E28" s="585"/>
      <c r="F28" s="585"/>
      <c r="G28" s="585"/>
      <c r="H28" s="585"/>
      <c r="I28" s="585"/>
      <c r="J28" s="585"/>
      <c r="K28" s="585"/>
      <c r="L28" s="592"/>
      <c r="M28" s="585"/>
      <c r="N28" s="585"/>
      <c r="O28" s="585"/>
      <c r="P28" s="585"/>
      <c r="Q28" s="585"/>
      <c r="R28" s="585"/>
      <c r="S28" s="585"/>
      <c r="T28" s="585"/>
      <c r="U28" s="585"/>
      <c r="V28" s="585"/>
      <c r="W28" s="585"/>
      <c r="X28" s="585"/>
      <c r="Y28" s="585"/>
      <c r="Z28" s="585"/>
      <c r="AA28" s="585"/>
      <c r="AB28" s="585"/>
      <c r="AC28" s="585"/>
      <c r="AD28" s="585"/>
      <c r="AE28" s="585"/>
      <c r="AF28" s="585"/>
      <c r="AG28" s="585"/>
      <c r="AH28" s="585"/>
      <c r="AI28" s="585"/>
      <c r="AJ28" s="585"/>
      <c r="AK28" s="585"/>
      <c r="AL28" s="585"/>
      <c r="AM28" s="585"/>
      <c r="AN28" s="585"/>
      <c r="AO28" s="585"/>
      <c r="AP28" s="585"/>
      <c r="AQ28" s="585"/>
      <c r="AR28" s="585"/>
      <c r="AS28" s="585"/>
      <c r="AT28" s="585"/>
      <c r="AU28" s="585"/>
      <c r="AV28" s="585"/>
      <c r="AW28" s="585"/>
      <c r="AX28" s="585"/>
      <c r="AY28" s="585"/>
      <c r="AZ28" s="585"/>
      <c r="BA28" s="585"/>
      <c r="BB28" s="585"/>
      <c r="BC28" s="585"/>
      <c r="BD28" s="585"/>
      <c r="BE28" s="585"/>
      <c r="BF28" s="585"/>
      <c r="BG28" s="585"/>
      <c r="BH28" s="585"/>
      <c r="BI28" s="585"/>
    </row>
    <row r="29" spans="1:61" s="20" customFormat="1" x14ac:dyDescent="0.25">
      <c r="A29" s="585"/>
      <c r="B29" s="3402"/>
      <c r="C29" s="585"/>
      <c r="D29" s="585"/>
      <c r="E29" s="3400" t="s">
        <v>3158</v>
      </c>
      <c r="F29" s="3401"/>
      <c r="G29" s="3401"/>
      <c r="H29" s="3401"/>
      <c r="I29" s="585"/>
      <c r="J29" s="585"/>
      <c r="K29" s="585"/>
      <c r="L29" s="3402"/>
      <c r="M29" s="585"/>
      <c r="N29" s="585"/>
      <c r="O29" s="585"/>
      <c r="P29" s="585"/>
      <c r="Q29" s="585"/>
      <c r="R29" s="585"/>
      <c r="S29" s="585"/>
      <c r="T29" s="585"/>
      <c r="U29" s="585"/>
      <c r="V29" s="585"/>
      <c r="W29" s="585"/>
      <c r="X29" s="585"/>
      <c r="Y29" s="585"/>
      <c r="Z29" s="585"/>
      <c r="AA29" s="600" t="str">
        <f>E29</f>
        <v>ZPŮSOBILÉ VÝDAJE</v>
      </c>
      <c r="AB29" s="585"/>
      <c r="AC29" s="585"/>
      <c r="AD29" s="585"/>
      <c r="AE29" s="585"/>
      <c r="AF29" s="585"/>
      <c r="AG29" s="585"/>
      <c r="AH29" s="585"/>
      <c r="AI29" s="585"/>
      <c r="AJ29" s="585"/>
      <c r="AK29" s="585"/>
      <c r="AL29" s="585"/>
      <c r="AM29" s="585"/>
      <c r="AN29" s="585"/>
      <c r="AO29" s="585"/>
      <c r="AP29" s="585"/>
      <c r="AQ29" s="585"/>
      <c r="AR29" s="585"/>
      <c r="AS29" s="585"/>
      <c r="AT29" s="585"/>
      <c r="AU29" s="585"/>
      <c r="AV29" s="585"/>
      <c r="AW29" s="585"/>
      <c r="AX29" s="585"/>
      <c r="AY29" s="585"/>
      <c r="AZ29" s="585"/>
      <c r="BA29" s="585"/>
      <c r="BB29" s="585"/>
      <c r="BC29" s="585"/>
      <c r="BD29" s="585"/>
      <c r="BE29" s="585"/>
      <c r="BF29" s="585"/>
      <c r="BG29" s="585"/>
      <c r="BH29" s="585"/>
      <c r="BI29" s="585"/>
    </row>
    <row r="30" spans="1:61" s="19" customFormat="1" x14ac:dyDescent="0.25">
      <c r="A30" s="585"/>
      <c r="B30" s="592"/>
      <c r="C30" s="585"/>
      <c r="D30" s="585"/>
      <c r="E30" s="585"/>
      <c r="F30" s="585"/>
      <c r="G30" s="585"/>
      <c r="H30" s="585"/>
      <c r="I30" s="585"/>
      <c r="J30" s="585"/>
      <c r="K30" s="585"/>
      <c r="L30" s="592"/>
      <c r="M30" s="585"/>
      <c r="N30" s="585"/>
      <c r="O30" s="585"/>
      <c r="P30" s="585"/>
      <c r="Q30" s="585"/>
      <c r="R30" s="585"/>
      <c r="S30" s="585"/>
      <c r="T30" s="585"/>
      <c r="U30" s="585"/>
      <c r="V30" s="585"/>
      <c r="W30" s="585"/>
      <c r="X30" s="585"/>
      <c r="Y30" s="585"/>
      <c r="Z30" s="585"/>
      <c r="AA30" s="585"/>
      <c r="AB30" s="585"/>
      <c r="AC30" s="585"/>
      <c r="AD30" s="585"/>
      <c r="AE30" s="585"/>
      <c r="AF30" s="585"/>
      <c r="AG30" s="585"/>
      <c r="AH30" s="585"/>
      <c r="AI30" s="585"/>
      <c r="AJ30" s="585"/>
      <c r="AK30" s="585"/>
      <c r="AL30" s="585"/>
      <c r="AM30" s="585"/>
      <c r="AN30" s="585"/>
      <c r="AO30" s="585"/>
      <c r="AP30" s="585"/>
      <c r="AQ30" s="585"/>
      <c r="AR30" s="585"/>
      <c r="AS30" s="585"/>
      <c r="AT30" s="585"/>
      <c r="AU30" s="585"/>
      <c r="AV30" s="585"/>
      <c r="AW30" s="585"/>
      <c r="AX30" s="585"/>
      <c r="AY30" s="585"/>
      <c r="AZ30" s="585"/>
      <c r="BA30" s="585"/>
      <c r="BB30" s="585"/>
      <c r="BC30" s="585"/>
      <c r="BD30" s="585"/>
      <c r="BE30" s="585"/>
      <c r="BF30" s="585"/>
      <c r="BG30" s="585"/>
      <c r="BH30" s="585"/>
      <c r="BI30" s="585"/>
    </row>
    <row r="31" spans="1:61" s="19" customFormat="1" ht="6.95" customHeight="1" x14ac:dyDescent="0.25">
      <c r="A31" s="585"/>
      <c r="B31" s="592"/>
      <c r="C31" s="585"/>
      <c r="D31" s="601"/>
      <c r="E31" s="601"/>
      <c r="F31" s="601"/>
      <c r="G31" s="601"/>
      <c r="H31" s="601"/>
      <c r="I31" s="601"/>
      <c r="J31" s="601"/>
      <c r="K31" s="601"/>
      <c r="L31" s="592"/>
      <c r="M31" s="585"/>
      <c r="N31" s="585"/>
      <c r="O31" s="585"/>
      <c r="P31" s="585"/>
      <c r="Q31" s="585"/>
      <c r="R31" s="585"/>
      <c r="S31" s="585"/>
      <c r="T31" s="585"/>
      <c r="U31" s="585"/>
      <c r="V31" s="585"/>
      <c r="W31" s="585"/>
      <c r="X31" s="585"/>
      <c r="Y31" s="585"/>
      <c r="Z31" s="585"/>
      <c r="AA31" s="585"/>
      <c r="AB31" s="585"/>
      <c r="AC31" s="585"/>
      <c r="AD31" s="585"/>
      <c r="AE31" s="585"/>
      <c r="AF31" s="585"/>
      <c r="AG31" s="585"/>
      <c r="AH31" s="585"/>
      <c r="AI31" s="585"/>
      <c r="AJ31" s="585"/>
      <c r="AK31" s="585"/>
      <c r="AL31" s="585"/>
      <c r="AM31" s="585"/>
      <c r="AN31" s="585"/>
      <c r="AO31" s="585"/>
      <c r="AP31" s="585"/>
      <c r="AQ31" s="585"/>
      <c r="AR31" s="585"/>
      <c r="AS31" s="585"/>
      <c r="AT31" s="585"/>
      <c r="AU31" s="585"/>
      <c r="AV31" s="585"/>
      <c r="AW31" s="585"/>
      <c r="AX31" s="585"/>
      <c r="AY31" s="585"/>
      <c r="AZ31" s="585"/>
      <c r="BA31" s="585"/>
      <c r="BB31" s="585"/>
      <c r="BC31" s="585"/>
      <c r="BD31" s="585"/>
      <c r="BE31" s="585"/>
      <c r="BF31" s="585"/>
      <c r="BG31" s="585"/>
      <c r="BH31" s="585"/>
      <c r="BI31" s="585"/>
    </row>
    <row r="32" spans="1:61" s="19" customFormat="1" ht="25.35" customHeight="1" x14ac:dyDescent="0.25">
      <c r="A32" s="585"/>
      <c r="B32" s="592"/>
      <c r="C32" s="585"/>
      <c r="D32" s="602" t="s">
        <v>33</v>
      </c>
      <c r="E32" s="585"/>
      <c r="F32" s="603"/>
      <c r="G32" s="585"/>
      <c r="H32" s="585"/>
      <c r="I32" s="585"/>
      <c r="J32" s="604">
        <f>ROUND(J116,2)</f>
        <v>0</v>
      </c>
      <c r="K32" s="585"/>
      <c r="L32" s="592"/>
      <c r="M32" s="585"/>
      <c r="N32" s="585"/>
      <c r="O32" s="585"/>
      <c r="P32" s="585"/>
      <c r="Q32" s="585"/>
      <c r="R32" s="585"/>
      <c r="S32" s="585"/>
      <c r="T32" s="585"/>
      <c r="U32" s="585"/>
      <c r="V32" s="585"/>
      <c r="W32" s="585"/>
      <c r="X32" s="585"/>
      <c r="Y32" s="585"/>
      <c r="Z32" s="585"/>
      <c r="AA32" s="585"/>
      <c r="AB32" s="585"/>
      <c r="AC32" s="585"/>
      <c r="AD32" s="585"/>
      <c r="AE32" s="585"/>
      <c r="AF32" s="585"/>
      <c r="AG32" s="585"/>
      <c r="AH32" s="585"/>
      <c r="AI32" s="585"/>
      <c r="AJ32" s="585"/>
      <c r="AK32" s="585"/>
      <c r="AL32" s="585"/>
      <c r="AM32" s="585"/>
      <c r="AN32" s="585"/>
      <c r="AO32" s="585"/>
      <c r="AP32" s="585"/>
      <c r="AQ32" s="585"/>
      <c r="AR32" s="585"/>
      <c r="AS32" s="585"/>
      <c r="AT32" s="585"/>
      <c r="AU32" s="585"/>
      <c r="AV32" s="585"/>
      <c r="AW32" s="585"/>
      <c r="AX32" s="585"/>
      <c r="AY32" s="585"/>
      <c r="AZ32" s="585"/>
      <c r="BA32" s="585"/>
      <c r="BB32" s="585"/>
      <c r="BC32" s="585"/>
      <c r="BD32" s="585"/>
      <c r="BE32" s="585"/>
      <c r="BF32" s="585"/>
      <c r="BG32" s="585"/>
      <c r="BH32" s="585"/>
      <c r="BI32" s="585"/>
    </row>
    <row r="33" spans="1:61" s="19" customFormat="1" ht="6.95" customHeight="1" x14ac:dyDescent="0.25">
      <c r="A33" s="585"/>
      <c r="B33" s="592"/>
      <c r="C33" s="585"/>
      <c r="D33" s="601"/>
      <c r="E33" s="601"/>
      <c r="F33" s="605"/>
      <c r="G33" s="601"/>
      <c r="H33" s="601"/>
      <c r="I33" s="601"/>
      <c r="J33" s="605"/>
      <c r="K33" s="601"/>
      <c r="L33" s="592"/>
      <c r="M33" s="585"/>
      <c r="N33" s="585"/>
      <c r="O33" s="585"/>
      <c r="P33" s="585"/>
      <c r="Q33" s="585"/>
      <c r="R33" s="585"/>
      <c r="S33" s="585"/>
      <c r="T33" s="585"/>
      <c r="U33" s="585"/>
      <c r="V33" s="585"/>
      <c r="W33" s="585"/>
      <c r="X33" s="585"/>
      <c r="Y33" s="585"/>
      <c r="Z33" s="585"/>
      <c r="AA33" s="585"/>
      <c r="AB33" s="585"/>
      <c r="AC33" s="585"/>
      <c r="AD33" s="585"/>
      <c r="AE33" s="585"/>
      <c r="AF33" s="585"/>
      <c r="AG33" s="585"/>
      <c r="AH33" s="585"/>
      <c r="AI33" s="585"/>
      <c r="AJ33" s="585"/>
      <c r="AK33" s="585"/>
      <c r="AL33" s="585"/>
      <c r="AM33" s="585"/>
      <c r="AN33" s="585"/>
      <c r="AO33" s="585"/>
      <c r="AP33" s="585"/>
      <c r="AQ33" s="585"/>
      <c r="AR33" s="585"/>
      <c r="AS33" s="585"/>
      <c r="AT33" s="585"/>
      <c r="AU33" s="585"/>
      <c r="AV33" s="585"/>
      <c r="AW33" s="585"/>
      <c r="AX33" s="585"/>
      <c r="AY33" s="585"/>
      <c r="AZ33" s="585"/>
      <c r="BA33" s="585"/>
      <c r="BB33" s="585"/>
      <c r="BC33" s="585"/>
      <c r="BD33" s="585"/>
      <c r="BE33" s="585"/>
      <c r="BF33" s="585"/>
      <c r="BG33" s="585"/>
      <c r="BH33" s="585"/>
      <c r="BI33" s="585"/>
    </row>
    <row r="34" spans="1:61" s="19" customFormat="1" ht="14.45" customHeight="1" x14ac:dyDescent="0.25">
      <c r="A34" s="585"/>
      <c r="B34" s="592"/>
      <c r="C34" s="585"/>
      <c r="D34" s="585"/>
      <c r="E34" s="585"/>
      <c r="F34" s="606" t="s">
        <v>35</v>
      </c>
      <c r="G34" s="585"/>
      <c r="H34" s="585"/>
      <c r="I34" s="229" t="s">
        <v>34</v>
      </c>
      <c r="J34" s="230" t="s">
        <v>36</v>
      </c>
      <c r="K34" s="585"/>
      <c r="L34" s="592"/>
      <c r="M34" s="585"/>
      <c r="N34" s="585"/>
      <c r="O34" s="585"/>
      <c r="P34" s="585"/>
      <c r="Q34" s="585"/>
      <c r="R34" s="585"/>
      <c r="S34" s="585"/>
      <c r="T34" s="585"/>
      <c r="U34" s="585"/>
      <c r="V34" s="585"/>
      <c r="W34" s="585"/>
      <c r="X34" s="585"/>
      <c r="Y34" s="585"/>
      <c r="Z34" s="585"/>
      <c r="AA34" s="585"/>
      <c r="AB34" s="585"/>
      <c r="AC34" s="585"/>
      <c r="AD34" s="585"/>
      <c r="AE34" s="585"/>
      <c r="AF34" s="585"/>
      <c r="AG34" s="585"/>
      <c r="AH34" s="585"/>
      <c r="AI34" s="585"/>
      <c r="AJ34" s="585"/>
      <c r="AK34" s="585"/>
      <c r="AL34" s="585"/>
      <c r="AM34" s="585"/>
      <c r="AN34" s="585"/>
      <c r="AO34" s="585"/>
      <c r="AP34" s="585"/>
      <c r="AQ34" s="585"/>
      <c r="AR34" s="585"/>
      <c r="AS34" s="585"/>
      <c r="AT34" s="585"/>
      <c r="AU34" s="585"/>
      <c r="AV34" s="585"/>
      <c r="AW34" s="585"/>
      <c r="AX34" s="585"/>
      <c r="AY34" s="585"/>
      <c r="AZ34" s="585"/>
      <c r="BA34" s="585"/>
      <c r="BB34" s="585"/>
      <c r="BC34" s="585"/>
      <c r="BD34" s="585"/>
      <c r="BE34" s="585"/>
      <c r="BF34" s="585"/>
      <c r="BG34" s="585"/>
      <c r="BH34" s="585"/>
      <c r="BI34" s="585"/>
    </row>
    <row r="35" spans="1:61" s="19" customFormat="1" ht="14.45" customHeight="1" x14ac:dyDescent="0.25">
      <c r="A35" s="585"/>
      <c r="B35" s="592"/>
      <c r="C35" s="585"/>
      <c r="D35" s="210" t="s">
        <v>37</v>
      </c>
      <c r="E35" s="590" t="s">
        <v>38</v>
      </c>
      <c r="F35" s="606">
        <f>SUM(BE116:BE160)</f>
        <v>0</v>
      </c>
      <c r="G35" s="585"/>
      <c r="H35" s="585"/>
      <c r="I35" s="607">
        <v>0.21</v>
      </c>
      <c r="J35" s="608">
        <f>ROUND(F35*I35,2)</f>
        <v>0</v>
      </c>
      <c r="K35" s="585"/>
      <c r="L35" s="592"/>
      <c r="M35" s="585"/>
      <c r="N35" s="585"/>
      <c r="O35" s="585"/>
      <c r="P35" s="585"/>
      <c r="Q35" s="585"/>
      <c r="R35" s="585"/>
      <c r="S35" s="585"/>
      <c r="T35" s="585"/>
      <c r="U35" s="585"/>
      <c r="V35" s="585"/>
      <c r="W35" s="585"/>
      <c r="X35" s="585"/>
      <c r="Y35" s="585"/>
      <c r="Z35" s="585"/>
      <c r="AA35" s="585"/>
      <c r="AB35" s="585"/>
      <c r="AC35" s="585"/>
      <c r="AD35" s="585"/>
      <c r="AE35" s="585"/>
      <c r="AF35" s="585"/>
      <c r="AG35" s="585"/>
      <c r="AH35" s="585"/>
      <c r="AI35" s="585"/>
      <c r="AJ35" s="585"/>
      <c r="AK35" s="585"/>
      <c r="AL35" s="585"/>
      <c r="AM35" s="585"/>
      <c r="AN35" s="585"/>
      <c r="AO35" s="585"/>
      <c r="AP35" s="585"/>
      <c r="AQ35" s="585"/>
      <c r="AR35" s="585"/>
      <c r="AS35" s="585"/>
      <c r="AT35" s="585"/>
      <c r="AU35" s="585"/>
      <c r="AV35" s="585"/>
      <c r="AW35" s="585"/>
      <c r="AX35" s="585"/>
      <c r="AY35" s="585"/>
      <c r="AZ35" s="585"/>
      <c r="BA35" s="585"/>
      <c r="BB35" s="585"/>
      <c r="BC35" s="585"/>
      <c r="BD35" s="585"/>
      <c r="BE35" s="585"/>
      <c r="BF35" s="585"/>
      <c r="BG35" s="585"/>
      <c r="BH35" s="585"/>
      <c r="BI35" s="585"/>
    </row>
    <row r="36" spans="1:61" s="19" customFormat="1" ht="14.45" customHeight="1" x14ac:dyDescent="0.25">
      <c r="A36" s="585"/>
      <c r="B36" s="592"/>
      <c r="C36" s="585"/>
      <c r="D36" s="210"/>
      <c r="E36" s="590"/>
      <c r="F36" s="606"/>
      <c r="G36" s="585"/>
      <c r="H36" s="585"/>
      <c r="I36" s="607"/>
      <c r="J36" s="608"/>
      <c r="K36" s="585"/>
      <c r="L36" s="592"/>
      <c r="M36" s="585"/>
      <c r="N36" s="585"/>
      <c r="O36" s="585"/>
      <c r="P36" s="585"/>
      <c r="Q36" s="585"/>
      <c r="R36" s="585"/>
      <c r="S36" s="585"/>
      <c r="T36" s="585"/>
      <c r="U36" s="585"/>
      <c r="V36" s="585"/>
      <c r="W36" s="585"/>
      <c r="X36" s="585"/>
      <c r="Y36" s="585"/>
      <c r="Z36" s="585"/>
      <c r="AA36" s="585"/>
      <c r="AB36" s="585"/>
      <c r="AC36" s="585"/>
      <c r="AD36" s="585"/>
      <c r="AE36" s="585"/>
      <c r="AF36" s="585"/>
      <c r="AG36" s="585"/>
      <c r="AH36" s="585"/>
      <c r="AI36" s="585"/>
      <c r="AJ36" s="585"/>
      <c r="AK36" s="585"/>
      <c r="AL36" s="585"/>
      <c r="AM36" s="585"/>
      <c r="AN36" s="585"/>
      <c r="AO36" s="585"/>
      <c r="AP36" s="585"/>
      <c r="AQ36" s="585"/>
      <c r="AR36" s="585"/>
      <c r="AS36" s="585"/>
      <c r="AT36" s="585"/>
      <c r="AU36" s="585"/>
      <c r="AV36" s="585"/>
      <c r="AW36" s="585"/>
      <c r="AX36" s="585"/>
      <c r="AY36" s="585"/>
      <c r="AZ36" s="585"/>
      <c r="BA36" s="585"/>
      <c r="BB36" s="585"/>
      <c r="BC36" s="585"/>
      <c r="BD36" s="585"/>
      <c r="BE36" s="585"/>
      <c r="BF36" s="585"/>
      <c r="BG36" s="585"/>
      <c r="BH36" s="585"/>
      <c r="BI36" s="585"/>
    </row>
    <row r="37" spans="1:61" s="19" customFormat="1" ht="6.95" customHeight="1" x14ac:dyDescent="0.25">
      <c r="A37" s="585"/>
      <c r="B37" s="592"/>
      <c r="C37" s="585"/>
      <c r="D37" s="585"/>
      <c r="E37" s="585"/>
      <c r="F37" s="603"/>
      <c r="G37" s="585"/>
      <c r="H37" s="585"/>
      <c r="I37" s="585"/>
      <c r="J37" s="603"/>
      <c r="K37" s="585"/>
      <c r="L37" s="592"/>
      <c r="M37" s="585"/>
      <c r="N37" s="585"/>
      <c r="O37" s="585"/>
      <c r="P37" s="585"/>
      <c r="Q37" s="585"/>
      <c r="R37" s="585"/>
      <c r="S37" s="585"/>
      <c r="T37" s="585"/>
      <c r="U37" s="585"/>
      <c r="V37" s="585"/>
      <c r="W37" s="585"/>
      <c r="X37" s="585"/>
      <c r="Y37" s="585"/>
      <c r="Z37" s="585"/>
      <c r="AA37" s="585"/>
      <c r="AB37" s="585"/>
      <c r="AC37" s="585"/>
      <c r="AD37" s="585"/>
      <c r="AE37" s="585"/>
      <c r="AF37" s="585"/>
      <c r="AG37" s="585"/>
      <c r="AH37" s="585"/>
      <c r="AI37" s="585"/>
      <c r="AJ37" s="585"/>
      <c r="AK37" s="585"/>
      <c r="AL37" s="585"/>
      <c r="AM37" s="585"/>
      <c r="AN37" s="585"/>
      <c r="AO37" s="585"/>
      <c r="AP37" s="585"/>
      <c r="AQ37" s="585"/>
      <c r="AR37" s="585"/>
      <c r="AS37" s="585"/>
      <c r="AT37" s="585"/>
      <c r="AU37" s="585"/>
      <c r="AV37" s="585"/>
      <c r="AW37" s="585"/>
      <c r="AX37" s="585"/>
      <c r="AY37" s="585"/>
      <c r="AZ37" s="585"/>
      <c r="BA37" s="585"/>
      <c r="BB37" s="585"/>
      <c r="BC37" s="585"/>
      <c r="BD37" s="585"/>
      <c r="BE37" s="585"/>
      <c r="BF37" s="585"/>
      <c r="BG37" s="585"/>
      <c r="BH37" s="585"/>
      <c r="BI37" s="585"/>
    </row>
    <row r="38" spans="1:61" s="19" customFormat="1" ht="25.35" customHeight="1" x14ac:dyDescent="0.25">
      <c r="A38" s="585"/>
      <c r="B38" s="592"/>
      <c r="C38" s="609"/>
      <c r="D38" s="610" t="s">
        <v>39</v>
      </c>
      <c r="E38" s="611"/>
      <c r="F38" s="612"/>
      <c r="G38" s="613" t="s">
        <v>40</v>
      </c>
      <c r="H38" s="614" t="s">
        <v>41</v>
      </c>
      <c r="I38" s="611"/>
      <c r="J38" s="615">
        <f>SUM(J32:J36)</f>
        <v>0</v>
      </c>
      <c r="K38" s="616"/>
      <c r="L38" s="592"/>
      <c r="M38" s="585"/>
      <c r="N38" s="585"/>
      <c r="O38" s="585"/>
      <c r="P38" s="585"/>
      <c r="Q38" s="585"/>
      <c r="R38" s="585"/>
      <c r="S38" s="585"/>
      <c r="T38" s="585"/>
      <c r="U38" s="585"/>
      <c r="V38" s="585"/>
      <c r="W38" s="585"/>
      <c r="X38" s="585"/>
      <c r="Y38" s="585"/>
      <c r="Z38" s="585"/>
      <c r="AA38" s="585"/>
      <c r="AB38" s="585"/>
      <c r="AC38" s="585"/>
      <c r="AD38" s="585"/>
      <c r="AE38" s="585"/>
      <c r="AF38" s="585"/>
      <c r="AG38" s="585"/>
      <c r="AH38" s="585"/>
      <c r="AI38" s="585"/>
      <c r="AJ38" s="585"/>
      <c r="AK38" s="585"/>
      <c r="AL38" s="585"/>
      <c r="AM38" s="585"/>
      <c r="AN38" s="585"/>
      <c r="AO38" s="585"/>
      <c r="AP38" s="585"/>
      <c r="AQ38" s="585"/>
      <c r="AR38" s="585"/>
      <c r="AS38" s="585"/>
      <c r="AT38" s="585"/>
      <c r="AU38" s="585"/>
      <c r="AV38" s="585"/>
      <c r="AW38" s="585"/>
      <c r="AX38" s="585"/>
      <c r="AY38" s="585"/>
      <c r="AZ38" s="585"/>
      <c r="BA38" s="585"/>
      <c r="BB38" s="585"/>
      <c r="BC38" s="585"/>
      <c r="BD38" s="585"/>
      <c r="BE38" s="585"/>
      <c r="BF38" s="585"/>
      <c r="BG38" s="585"/>
      <c r="BH38" s="585"/>
      <c r="BI38" s="585"/>
    </row>
    <row r="39" spans="1:61" s="19" customFormat="1" ht="14.45" customHeight="1" x14ac:dyDescent="0.25">
      <c r="A39" s="585"/>
      <c r="B39" s="592"/>
      <c r="C39" s="585"/>
      <c r="D39" s="585"/>
      <c r="E39" s="585"/>
      <c r="F39" s="585"/>
      <c r="G39" s="585"/>
      <c r="H39" s="585"/>
      <c r="I39" s="585"/>
      <c r="J39" s="585"/>
      <c r="K39" s="585"/>
      <c r="L39" s="592"/>
      <c r="M39" s="585"/>
      <c r="N39" s="585"/>
      <c r="O39" s="585"/>
      <c r="P39" s="585"/>
      <c r="Q39" s="585"/>
      <c r="R39" s="585"/>
      <c r="S39" s="585"/>
      <c r="T39" s="585"/>
      <c r="U39" s="585"/>
      <c r="V39" s="585"/>
      <c r="W39" s="585"/>
      <c r="X39" s="585"/>
      <c r="Y39" s="585"/>
      <c r="Z39" s="585"/>
      <c r="AA39" s="585"/>
      <c r="AB39" s="585"/>
      <c r="AC39" s="585"/>
      <c r="AD39" s="585"/>
      <c r="AE39" s="585"/>
      <c r="AF39" s="585"/>
      <c r="AG39" s="585"/>
      <c r="AH39" s="585"/>
      <c r="AI39" s="585"/>
      <c r="AJ39" s="585"/>
      <c r="AK39" s="585"/>
      <c r="AL39" s="585"/>
      <c r="AM39" s="585"/>
      <c r="AN39" s="585"/>
      <c r="AO39" s="585"/>
      <c r="AP39" s="585"/>
      <c r="AQ39" s="585"/>
      <c r="AR39" s="585"/>
      <c r="AS39" s="585"/>
      <c r="AT39" s="585"/>
      <c r="AU39" s="585"/>
      <c r="AV39" s="585"/>
      <c r="AW39" s="585"/>
      <c r="AX39" s="585"/>
      <c r="AY39" s="585"/>
      <c r="AZ39" s="585"/>
      <c r="BA39" s="585"/>
      <c r="BB39" s="585"/>
      <c r="BC39" s="585"/>
      <c r="BD39" s="585"/>
      <c r="BE39" s="585"/>
      <c r="BF39" s="585"/>
      <c r="BG39" s="585"/>
      <c r="BH39" s="585"/>
      <c r="BI39" s="585"/>
    </row>
    <row r="40" spans="1:61" ht="14.45" customHeight="1" x14ac:dyDescent="0.25">
      <c r="A40" s="585"/>
      <c r="B40" s="588"/>
      <c r="C40" s="585"/>
      <c r="D40" s="585"/>
      <c r="E40" s="585"/>
      <c r="F40" s="585"/>
      <c r="G40" s="585"/>
      <c r="H40" s="585"/>
      <c r="I40" s="585"/>
      <c r="J40" s="585"/>
      <c r="K40" s="585"/>
      <c r="L40" s="588"/>
      <c r="M40" s="585"/>
      <c r="N40" s="585"/>
      <c r="O40" s="585"/>
      <c r="P40" s="585"/>
      <c r="Q40" s="585"/>
      <c r="R40" s="585"/>
      <c r="S40" s="585"/>
      <c r="T40" s="585"/>
      <c r="U40" s="585"/>
      <c r="V40" s="585"/>
      <c r="W40" s="585"/>
      <c r="X40" s="585"/>
      <c r="Y40" s="585"/>
      <c r="Z40" s="585"/>
      <c r="AA40" s="585"/>
      <c r="AB40" s="585"/>
      <c r="AC40" s="585"/>
      <c r="AD40" s="585"/>
      <c r="AE40" s="585"/>
      <c r="AF40" s="585"/>
      <c r="AG40" s="585"/>
      <c r="AH40" s="585"/>
      <c r="AI40" s="585"/>
      <c r="AJ40" s="585"/>
      <c r="AK40" s="585"/>
      <c r="AL40" s="585"/>
      <c r="AM40" s="585"/>
      <c r="AN40" s="585"/>
      <c r="AO40" s="585"/>
      <c r="AP40" s="585"/>
      <c r="AQ40" s="585"/>
      <c r="AR40" s="585"/>
      <c r="AS40" s="585"/>
      <c r="AT40" s="585"/>
      <c r="AU40" s="585"/>
      <c r="AV40" s="585"/>
      <c r="AW40" s="585"/>
      <c r="AX40" s="585"/>
      <c r="AY40" s="585"/>
      <c r="AZ40" s="585"/>
      <c r="BA40" s="585"/>
      <c r="BB40" s="585"/>
      <c r="BC40" s="585"/>
      <c r="BD40" s="585"/>
      <c r="BE40" s="585"/>
      <c r="BF40" s="585"/>
      <c r="BG40" s="585"/>
      <c r="BH40" s="585"/>
      <c r="BI40" s="585"/>
    </row>
    <row r="41" spans="1:61" ht="14.45" customHeight="1" x14ac:dyDescent="0.25">
      <c r="A41" s="585"/>
      <c r="B41" s="588"/>
      <c r="C41" s="585"/>
      <c r="D41" s="585"/>
      <c r="E41" s="585"/>
      <c r="F41" s="585"/>
      <c r="G41" s="585"/>
      <c r="H41" s="585"/>
      <c r="I41" s="585"/>
      <c r="J41" s="585"/>
      <c r="K41" s="585"/>
      <c r="L41" s="588"/>
      <c r="M41" s="585"/>
      <c r="N41" s="585"/>
      <c r="O41" s="585"/>
      <c r="P41" s="585"/>
      <c r="Q41" s="585"/>
      <c r="R41" s="585"/>
      <c r="S41" s="585"/>
      <c r="T41" s="585"/>
      <c r="U41" s="585"/>
      <c r="V41" s="585"/>
      <c r="W41" s="585"/>
      <c r="X41" s="585"/>
      <c r="Y41" s="585"/>
      <c r="Z41" s="585"/>
      <c r="AA41" s="585"/>
      <c r="AB41" s="585"/>
      <c r="AC41" s="585"/>
      <c r="AD41" s="585"/>
      <c r="AE41" s="585"/>
      <c r="AF41" s="585"/>
      <c r="AG41" s="585"/>
      <c r="AH41" s="585"/>
      <c r="AI41" s="585"/>
      <c r="AJ41" s="585"/>
      <c r="AK41" s="585"/>
      <c r="AL41" s="585"/>
      <c r="AM41" s="585"/>
      <c r="AN41" s="585"/>
      <c r="AO41" s="585"/>
      <c r="AP41" s="585"/>
      <c r="AQ41" s="585"/>
      <c r="AR41" s="585"/>
      <c r="AS41" s="585"/>
      <c r="AT41" s="585"/>
      <c r="AU41" s="585"/>
      <c r="AV41" s="585"/>
      <c r="AW41" s="585"/>
      <c r="AX41" s="585"/>
      <c r="AY41" s="585"/>
      <c r="AZ41" s="585"/>
      <c r="BA41" s="585"/>
      <c r="BB41" s="585"/>
      <c r="BC41" s="585"/>
      <c r="BD41" s="585"/>
      <c r="BE41" s="585"/>
      <c r="BF41" s="585"/>
      <c r="BG41" s="585"/>
      <c r="BH41" s="585"/>
      <c r="BI41" s="585"/>
    </row>
    <row r="42" spans="1:61" ht="14.45" customHeight="1" x14ac:dyDescent="0.25">
      <c r="A42" s="585"/>
      <c r="B42" s="588"/>
      <c r="C42" s="585"/>
      <c r="D42" s="585"/>
      <c r="E42" s="585"/>
      <c r="F42" s="585"/>
      <c r="G42" s="585"/>
      <c r="H42" s="585"/>
      <c r="I42" s="585"/>
      <c r="J42" s="585"/>
      <c r="K42" s="585"/>
      <c r="L42" s="588"/>
      <c r="M42" s="585"/>
      <c r="N42" s="585"/>
      <c r="O42" s="585"/>
      <c r="P42" s="585"/>
      <c r="Q42" s="585"/>
      <c r="R42" s="585"/>
      <c r="S42" s="585"/>
      <c r="T42" s="585"/>
      <c r="U42" s="585"/>
      <c r="V42" s="585"/>
      <c r="W42" s="585"/>
      <c r="X42" s="585"/>
      <c r="Y42" s="585"/>
      <c r="Z42" s="585"/>
      <c r="AA42" s="585"/>
      <c r="AB42" s="585"/>
      <c r="AC42" s="585"/>
      <c r="AD42" s="585"/>
      <c r="AE42" s="585"/>
      <c r="AF42" s="585"/>
      <c r="AG42" s="585"/>
      <c r="AH42" s="585"/>
      <c r="AI42" s="585"/>
      <c r="AJ42" s="585"/>
      <c r="AK42" s="585"/>
      <c r="AL42" s="585"/>
      <c r="AM42" s="585"/>
      <c r="AN42" s="585"/>
      <c r="AO42" s="585"/>
      <c r="AP42" s="585"/>
      <c r="AQ42" s="585"/>
      <c r="AR42" s="585"/>
      <c r="AS42" s="585"/>
      <c r="AT42" s="585"/>
      <c r="AU42" s="585"/>
      <c r="AV42" s="585"/>
      <c r="AW42" s="585"/>
      <c r="AX42" s="585"/>
      <c r="AY42" s="585"/>
      <c r="AZ42" s="585"/>
      <c r="BA42" s="585"/>
      <c r="BB42" s="585"/>
      <c r="BC42" s="585"/>
      <c r="BD42" s="585"/>
      <c r="BE42" s="585"/>
      <c r="BF42" s="585"/>
      <c r="BG42" s="585"/>
      <c r="BH42" s="585"/>
      <c r="BI42" s="585"/>
    </row>
    <row r="43" spans="1:61" ht="14.45" customHeight="1" x14ac:dyDescent="0.25">
      <c r="A43" s="585"/>
      <c r="B43" s="588"/>
      <c r="C43" s="585"/>
      <c r="D43" s="585"/>
      <c r="E43" s="585"/>
      <c r="F43" s="585"/>
      <c r="G43" s="585"/>
      <c r="H43" s="585"/>
      <c r="I43" s="585"/>
      <c r="J43" s="585"/>
      <c r="K43" s="585"/>
      <c r="L43" s="588"/>
      <c r="M43" s="585"/>
      <c r="N43" s="585"/>
      <c r="O43" s="585"/>
      <c r="P43" s="585"/>
      <c r="Q43" s="585"/>
      <c r="R43" s="585"/>
      <c r="S43" s="585"/>
      <c r="T43" s="585"/>
      <c r="U43" s="585"/>
      <c r="V43" s="585"/>
      <c r="W43" s="585"/>
      <c r="X43" s="585"/>
      <c r="Y43" s="585"/>
      <c r="Z43" s="585"/>
      <c r="AA43" s="585"/>
      <c r="AB43" s="585"/>
      <c r="AC43" s="585"/>
      <c r="AD43" s="585"/>
      <c r="AE43" s="585"/>
      <c r="AF43" s="585"/>
      <c r="AG43" s="585"/>
      <c r="AH43" s="585"/>
      <c r="AI43" s="585"/>
      <c r="AJ43" s="585"/>
      <c r="AK43" s="585"/>
      <c r="AL43" s="585"/>
      <c r="AM43" s="585"/>
      <c r="AN43" s="585"/>
      <c r="AO43" s="585"/>
      <c r="AP43" s="585"/>
      <c r="AQ43" s="585"/>
      <c r="AR43" s="585"/>
      <c r="AS43" s="585"/>
      <c r="AT43" s="585"/>
      <c r="AU43" s="585"/>
      <c r="AV43" s="585"/>
      <c r="AW43" s="585"/>
      <c r="AX43" s="585"/>
      <c r="AY43" s="585"/>
      <c r="AZ43" s="585"/>
      <c r="BA43" s="585"/>
      <c r="BB43" s="585"/>
      <c r="BC43" s="585"/>
      <c r="BD43" s="585"/>
      <c r="BE43" s="585"/>
      <c r="BF43" s="585"/>
      <c r="BG43" s="585"/>
      <c r="BH43" s="585"/>
      <c r="BI43" s="585"/>
    </row>
    <row r="44" spans="1:61" ht="14.45" customHeight="1" x14ac:dyDescent="0.25">
      <c r="A44" s="585"/>
      <c r="B44" s="588"/>
      <c r="C44" s="585"/>
      <c r="D44" s="585"/>
      <c r="E44" s="585"/>
      <c r="F44" s="585"/>
      <c r="G44" s="585"/>
      <c r="H44" s="585"/>
      <c r="I44" s="585"/>
      <c r="J44" s="585"/>
      <c r="K44" s="585"/>
      <c r="L44" s="588"/>
      <c r="M44" s="585"/>
      <c r="N44" s="585"/>
      <c r="O44" s="585"/>
      <c r="P44" s="585"/>
      <c r="Q44" s="585"/>
      <c r="R44" s="585"/>
      <c r="S44" s="585"/>
      <c r="T44" s="585"/>
      <c r="U44" s="585"/>
      <c r="V44" s="585"/>
      <c r="W44" s="585"/>
      <c r="X44" s="585"/>
      <c r="Y44" s="585"/>
      <c r="Z44" s="585"/>
      <c r="AA44" s="585"/>
      <c r="AB44" s="585"/>
      <c r="AC44" s="585"/>
      <c r="AD44" s="585"/>
      <c r="AE44" s="585"/>
      <c r="AF44" s="585"/>
      <c r="AG44" s="585"/>
      <c r="AH44" s="585"/>
      <c r="AI44" s="585"/>
      <c r="AJ44" s="585"/>
      <c r="AK44" s="585"/>
      <c r="AL44" s="585"/>
      <c r="AM44" s="585"/>
      <c r="AN44" s="585"/>
      <c r="AO44" s="585"/>
      <c r="AP44" s="585"/>
      <c r="AQ44" s="585"/>
      <c r="AR44" s="585"/>
      <c r="AS44" s="585"/>
      <c r="AT44" s="585"/>
      <c r="AU44" s="585"/>
      <c r="AV44" s="585"/>
      <c r="AW44" s="585"/>
      <c r="AX44" s="585"/>
      <c r="AY44" s="585"/>
      <c r="AZ44" s="585"/>
      <c r="BA44" s="585"/>
      <c r="BB44" s="585"/>
      <c r="BC44" s="585"/>
      <c r="BD44" s="585"/>
      <c r="BE44" s="585"/>
      <c r="BF44" s="585"/>
      <c r="BG44" s="585"/>
      <c r="BH44" s="585"/>
      <c r="BI44" s="585"/>
    </row>
    <row r="45" spans="1:61" s="19" customFormat="1" ht="14.45" customHeight="1" x14ac:dyDescent="0.25">
      <c r="A45" s="585"/>
      <c r="B45" s="592"/>
      <c r="C45" s="585"/>
      <c r="D45" s="241" t="str">
        <f>D22</f>
        <v>Projektant:</v>
      </c>
      <c r="E45" s="617"/>
      <c r="F45" s="617"/>
      <c r="G45" s="241" t="str">
        <f>D25</f>
        <v>Zpracovatel:</v>
      </c>
      <c r="H45" s="617"/>
      <c r="I45" s="617"/>
      <c r="J45" s="617"/>
      <c r="K45" s="617"/>
      <c r="L45" s="592"/>
      <c r="M45" s="585"/>
      <c r="N45" s="585"/>
      <c r="O45" s="585"/>
      <c r="P45" s="585"/>
      <c r="Q45" s="585"/>
      <c r="R45" s="585"/>
      <c r="S45" s="585"/>
      <c r="T45" s="585"/>
      <c r="U45" s="585"/>
      <c r="V45" s="585"/>
      <c r="W45" s="585"/>
      <c r="X45" s="585"/>
      <c r="Y45" s="585"/>
      <c r="Z45" s="585"/>
      <c r="AA45" s="585"/>
      <c r="AB45" s="585"/>
      <c r="AC45" s="585"/>
      <c r="AD45" s="585"/>
      <c r="AE45" s="585"/>
      <c r="AF45" s="585"/>
      <c r="AG45" s="585"/>
      <c r="AH45" s="585"/>
      <c r="AI45" s="585"/>
      <c r="AJ45" s="585"/>
      <c r="AK45" s="585"/>
      <c r="AL45" s="585"/>
      <c r="AM45" s="585"/>
      <c r="AN45" s="585"/>
      <c r="AO45" s="585"/>
      <c r="AP45" s="585"/>
      <c r="AQ45" s="585"/>
      <c r="AR45" s="585"/>
      <c r="AS45" s="585"/>
      <c r="AT45" s="585"/>
      <c r="AU45" s="585"/>
      <c r="AV45" s="585"/>
      <c r="AW45" s="585"/>
      <c r="AX45" s="585"/>
      <c r="AY45" s="585"/>
      <c r="AZ45" s="585"/>
      <c r="BA45" s="585"/>
      <c r="BB45" s="585"/>
      <c r="BC45" s="585"/>
      <c r="BD45" s="585"/>
      <c r="BE45" s="585"/>
      <c r="BF45" s="585"/>
      <c r="BG45" s="585"/>
      <c r="BH45" s="585"/>
      <c r="BI45" s="585"/>
    </row>
    <row r="46" spans="1:61" x14ac:dyDescent="0.25">
      <c r="A46" s="585"/>
      <c r="B46" s="588"/>
      <c r="C46" s="585"/>
      <c r="D46" s="585"/>
      <c r="E46" s="585"/>
      <c r="F46" s="585"/>
      <c r="G46" s="585"/>
      <c r="H46" s="585"/>
      <c r="I46" s="585"/>
      <c r="J46" s="585"/>
      <c r="K46" s="585"/>
      <c r="L46" s="588"/>
      <c r="M46" s="585"/>
      <c r="N46" s="585"/>
      <c r="O46" s="585"/>
      <c r="P46" s="585"/>
      <c r="Q46" s="585"/>
      <c r="R46" s="585"/>
      <c r="S46" s="585"/>
      <c r="T46" s="585"/>
      <c r="U46" s="585"/>
      <c r="V46" s="585"/>
      <c r="W46" s="585"/>
      <c r="X46" s="585"/>
      <c r="Y46" s="585"/>
      <c r="Z46" s="585"/>
      <c r="AA46" s="585"/>
      <c r="AB46" s="585"/>
      <c r="AC46" s="585"/>
      <c r="AD46" s="585"/>
      <c r="AE46" s="585"/>
      <c r="AF46" s="585"/>
      <c r="AG46" s="585"/>
      <c r="AH46" s="585"/>
      <c r="AI46" s="585"/>
      <c r="AJ46" s="585"/>
      <c r="AK46" s="585"/>
      <c r="AL46" s="585"/>
      <c r="AM46" s="585"/>
      <c r="AN46" s="585"/>
      <c r="AO46" s="585"/>
      <c r="AP46" s="585"/>
      <c r="AQ46" s="585"/>
      <c r="AR46" s="585"/>
      <c r="AS46" s="585"/>
      <c r="AT46" s="585"/>
      <c r="AU46" s="585"/>
      <c r="AV46" s="585"/>
      <c r="AW46" s="585"/>
      <c r="AX46" s="585"/>
      <c r="AY46" s="585"/>
      <c r="AZ46" s="585"/>
      <c r="BA46" s="585"/>
      <c r="BB46" s="585"/>
      <c r="BC46" s="585"/>
      <c r="BD46" s="585"/>
      <c r="BE46" s="585"/>
      <c r="BF46" s="585"/>
      <c r="BG46" s="585"/>
      <c r="BH46" s="585"/>
      <c r="BI46" s="585"/>
    </row>
    <row r="47" spans="1:61" x14ac:dyDescent="0.25">
      <c r="A47" s="585"/>
      <c r="B47" s="588"/>
      <c r="C47" s="585"/>
      <c r="D47" s="585"/>
      <c r="E47" s="585"/>
      <c r="F47" s="585"/>
      <c r="G47" s="585"/>
      <c r="H47" s="585"/>
      <c r="I47" s="585"/>
      <c r="J47" s="585"/>
      <c r="K47" s="585"/>
      <c r="L47" s="588"/>
      <c r="M47" s="585"/>
      <c r="N47" s="585"/>
      <c r="O47" s="585"/>
      <c r="P47" s="585"/>
      <c r="Q47" s="585"/>
      <c r="R47" s="585"/>
      <c r="S47" s="585"/>
      <c r="T47" s="585"/>
      <c r="U47" s="585"/>
      <c r="V47" s="585"/>
      <c r="W47" s="585"/>
      <c r="X47" s="585"/>
      <c r="Y47" s="585"/>
      <c r="Z47" s="585"/>
      <c r="AA47" s="585"/>
      <c r="AB47" s="585"/>
      <c r="AC47" s="585"/>
      <c r="AD47" s="585"/>
      <c r="AE47" s="585"/>
      <c r="AF47" s="585"/>
      <c r="AG47" s="585"/>
      <c r="AH47" s="585"/>
      <c r="AI47" s="585"/>
      <c r="AJ47" s="585"/>
      <c r="AK47" s="585"/>
      <c r="AL47" s="585"/>
      <c r="AM47" s="585"/>
      <c r="AN47" s="585"/>
      <c r="AO47" s="585"/>
      <c r="AP47" s="585"/>
      <c r="AQ47" s="585"/>
      <c r="AR47" s="585"/>
      <c r="AS47" s="585"/>
      <c r="AT47" s="585"/>
      <c r="AU47" s="585"/>
      <c r="AV47" s="585"/>
      <c r="AW47" s="585"/>
      <c r="AX47" s="585"/>
      <c r="AY47" s="585"/>
      <c r="AZ47" s="585"/>
      <c r="BA47" s="585"/>
      <c r="BB47" s="585"/>
      <c r="BC47" s="585"/>
      <c r="BD47" s="585"/>
      <c r="BE47" s="585"/>
      <c r="BF47" s="585"/>
      <c r="BG47" s="585"/>
      <c r="BH47" s="585"/>
      <c r="BI47" s="585"/>
    </row>
    <row r="48" spans="1:61" x14ac:dyDescent="0.25">
      <c r="A48" s="585"/>
      <c r="B48" s="588"/>
      <c r="C48" s="585"/>
      <c r="D48" s="585"/>
      <c r="E48" s="585"/>
      <c r="F48" s="585"/>
      <c r="G48" s="585"/>
      <c r="H48" s="585"/>
      <c r="I48" s="585"/>
      <c r="J48" s="585"/>
      <c r="K48" s="585"/>
      <c r="L48" s="588"/>
      <c r="M48" s="585"/>
      <c r="N48" s="585"/>
      <c r="O48" s="585"/>
      <c r="P48" s="585"/>
      <c r="Q48" s="585"/>
      <c r="R48" s="585"/>
      <c r="S48" s="585"/>
      <c r="T48" s="585"/>
      <c r="U48" s="585"/>
      <c r="V48" s="585"/>
      <c r="W48" s="585"/>
      <c r="X48" s="585"/>
      <c r="Y48" s="585"/>
      <c r="Z48" s="585"/>
      <c r="AA48" s="585"/>
      <c r="AB48" s="585"/>
      <c r="AC48" s="585"/>
      <c r="AD48" s="585"/>
      <c r="AE48" s="585"/>
      <c r="AF48" s="585"/>
      <c r="AG48" s="585"/>
      <c r="AH48" s="585"/>
      <c r="AI48" s="585"/>
      <c r="AJ48" s="585"/>
      <c r="AK48" s="585"/>
      <c r="AL48" s="585"/>
      <c r="AM48" s="585"/>
      <c r="AN48" s="585"/>
      <c r="AO48" s="585"/>
      <c r="AP48" s="585"/>
      <c r="AQ48" s="585"/>
      <c r="AR48" s="585"/>
      <c r="AS48" s="585"/>
      <c r="AT48" s="585"/>
      <c r="AU48" s="585"/>
      <c r="AV48" s="585"/>
      <c r="AW48" s="585"/>
      <c r="AX48" s="585"/>
      <c r="AY48" s="585"/>
      <c r="AZ48" s="585"/>
      <c r="BA48" s="585"/>
      <c r="BB48" s="585"/>
      <c r="BC48" s="585"/>
      <c r="BD48" s="585"/>
      <c r="BE48" s="585"/>
      <c r="BF48" s="585"/>
      <c r="BG48" s="585"/>
      <c r="BH48" s="585"/>
      <c r="BI48" s="585"/>
    </row>
    <row r="49" spans="1:61" x14ac:dyDescent="0.25">
      <c r="A49" s="585"/>
      <c r="B49" s="588"/>
      <c r="C49" s="585"/>
      <c r="D49" s="585"/>
      <c r="E49" s="585"/>
      <c r="F49" s="585"/>
      <c r="G49" s="585"/>
      <c r="H49" s="585"/>
      <c r="I49" s="585"/>
      <c r="J49" s="585"/>
      <c r="K49" s="585"/>
      <c r="L49" s="588"/>
      <c r="M49" s="585"/>
      <c r="N49" s="585"/>
      <c r="O49" s="585"/>
      <c r="P49" s="585"/>
      <c r="Q49" s="585"/>
      <c r="R49" s="585"/>
      <c r="S49" s="585"/>
      <c r="T49" s="585"/>
      <c r="U49" s="585"/>
      <c r="V49" s="585"/>
      <c r="W49" s="585"/>
      <c r="X49" s="585"/>
      <c r="Y49" s="585"/>
      <c r="Z49" s="585"/>
      <c r="AA49" s="585"/>
      <c r="AB49" s="585"/>
      <c r="AC49" s="585"/>
      <c r="AD49" s="585"/>
      <c r="AE49" s="585"/>
      <c r="AF49" s="585"/>
      <c r="AG49" s="585"/>
      <c r="AH49" s="585"/>
      <c r="AI49" s="585"/>
      <c r="AJ49" s="585"/>
      <c r="AK49" s="585"/>
      <c r="AL49" s="585"/>
      <c r="AM49" s="585"/>
      <c r="AN49" s="585"/>
      <c r="AO49" s="585"/>
      <c r="AP49" s="585"/>
      <c r="AQ49" s="585"/>
      <c r="AR49" s="585"/>
      <c r="AS49" s="585"/>
      <c r="AT49" s="585"/>
      <c r="AU49" s="585"/>
      <c r="AV49" s="585"/>
      <c r="AW49" s="585"/>
      <c r="AX49" s="585"/>
      <c r="AY49" s="585"/>
      <c r="AZ49" s="585"/>
      <c r="BA49" s="585"/>
      <c r="BB49" s="585"/>
      <c r="BC49" s="585"/>
      <c r="BD49" s="585"/>
      <c r="BE49" s="585"/>
      <c r="BF49" s="585"/>
      <c r="BG49" s="585"/>
      <c r="BH49" s="585"/>
      <c r="BI49" s="585"/>
    </row>
    <row r="50" spans="1:61" x14ac:dyDescent="0.25">
      <c r="A50" s="585"/>
      <c r="B50" s="588"/>
      <c r="C50" s="585"/>
      <c r="D50" s="585"/>
      <c r="E50" s="585"/>
      <c r="F50" s="585"/>
      <c r="G50" s="585"/>
      <c r="H50" s="585"/>
      <c r="I50" s="585"/>
      <c r="J50" s="585"/>
      <c r="K50" s="585"/>
      <c r="L50" s="588"/>
      <c r="M50" s="585"/>
      <c r="N50" s="585"/>
      <c r="O50" s="585"/>
      <c r="P50" s="585"/>
      <c r="Q50" s="585"/>
      <c r="R50" s="585"/>
      <c r="S50" s="585"/>
      <c r="T50" s="585"/>
      <c r="U50" s="585"/>
      <c r="V50" s="585"/>
      <c r="W50" s="585"/>
      <c r="X50" s="585"/>
      <c r="Y50" s="585"/>
      <c r="Z50" s="585"/>
      <c r="AA50" s="585"/>
      <c r="AB50" s="585"/>
      <c r="AC50" s="585"/>
      <c r="AD50" s="585"/>
      <c r="AE50" s="585"/>
      <c r="AF50" s="585"/>
      <c r="AG50" s="585"/>
      <c r="AH50" s="585"/>
      <c r="AI50" s="585"/>
      <c r="AJ50" s="585"/>
      <c r="AK50" s="585"/>
      <c r="AL50" s="585"/>
      <c r="AM50" s="585"/>
      <c r="AN50" s="585"/>
      <c r="AO50" s="585"/>
      <c r="AP50" s="585"/>
      <c r="AQ50" s="585"/>
      <c r="AR50" s="585"/>
      <c r="AS50" s="585"/>
      <c r="AT50" s="585"/>
      <c r="AU50" s="585"/>
      <c r="AV50" s="585"/>
      <c r="AW50" s="585"/>
      <c r="AX50" s="585"/>
      <c r="AY50" s="585"/>
      <c r="AZ50" s="585"/>
      <c r="BA50" s="585"/>
      <c r="BB50" s="585"/>
      <c r="BC50" s="585"/>
      <c r="BD50" s="585"/>
      <c r="BE50" s="585"/>
      <c r="BF50" s="585"/>
      <c r="BG50" s="585"/>
      <c r="BH50" s="585"/>
      <c r="BI50" s="585"/>
    </row>
    <row r="51" spans="1:61" x14ac:dyDescent="0.25">
      <c r="A51" s="585"/>
      <c r="B51" s="588"/>
      <c r="C51" s="585"/>
      <c r="D51" s="585"/>
      <c r="E51" s="585"/>
      <c r="F51" s="585"/>
      <c r="G51" s="585"/>
      <c r="H51" s="585"/>
      <c r="I51" s="585"/>
      <c r="J51" s="585"/>
      <c r="K51" s="585"/>
      <c r="L51" s="588"/>
      <c r="M51" s="585"/>
      <c r="N51" s="585"/>
      <c r="O51" s="585"/>
      <c r="P51" s="585"/>
      <c r="Q51" s="585"/>
      <c r="R51" s="585"/>
      <c r="S51" s="585"/>
      <c r="T51" s="585"/>
      <c r="U51" s="585"/>
      <c r="V51" s="585"/>
      <c r="W51" s="585"/>
      <c r="X51" s="585"/>
      <c r="Y51" s="585"/>
      <c r="Z51" s="585"/>
      <c r="AA51" s="585"/>
      <c r="AB51" s="585"/>
      <c r="AC51" s="585"/>
      <c r="AD51" s="585"/>
      <c r="AE51" s="585"/>
      <c r="AF51" s="585"/>
      <c r="AG51" s="585"/>
      <c r="AH51" s="585"/>
      <c r="AI51" s="585"/>
      <c r="AJ51" s="585"/>
      <c r="AK51" s="585"/>
      <c r="AL51" s="585"/>
      <c r="AM51" s="585"/>
      <c r="AN51" s="585"/>
      <c r="AO51" s="585"/>
      <c r="AP51" s="585"/>
      <c r="AQ51" s="585"/>
      <c r="AR51" s="585"/>
      <c r="AS51" s="585"/>
      <c r="AT51" s="585"/>
      <c r="AU51" s="585"/>
      <c r="AV51" s="585"/>
      <c r="AW51" s="585"/>
      <c r="AX51" s="585"/>
      <c r="AY51" s="585"/>
      <c r="AZ51" s="585"/>
      <c r="BA51" s="585"/>
      <c r="BB51" s="585"/>
      <c r="BC51" s="585"/>
      <c r="BD51" s="585"/>
      <c r="BE51" s="585"/>
      <c r="BF51" s="585"/>
      <c r="BG51" s="585"/>
      <c r="BH51" s="585"/>
      <c r="BI51" s="585"/>
    </row>
    <row r="52" spans="1:61" x14ac:dyDescent="0.25">
      <c r="A52" s="585"/>
      <c r="B52" s="588"/>
      <c r="C52" s="585"/>
      <c r="D52" s="585"/>
      <c r="E52" s="585"/>
      <c r="F52" s="585"/>
      <c r="G52" s="585"/>
      <c r="H52" s="585"/>
      <c r="I52" s="585"/>
      <c r="J52" s="585"/>
      <c r="K52" s="585"/>
      <c r="L52" s="588"/>
      <c r="M52" s="585"/>
      <c r="N52" s="585"/>
      <c r="O52" s="585"/>
      <c r="P52" s="585"/>
      <c r="Q52" s="585"/>
      <c r="R52" s="585"/>
      <c r="S52" s="585"/>
      <c r="T52" s="585"/>
      <c r="U52" s="585"/>
      <c r="V52" s="585"/>
      <c r="W52" s="585"/>
      <c r="X52" s="585"/>
      <c r="Y52" s="585"/>
      <c r="Z52" s="585"/>
      <c r="AA52" s="585"/>
      <c r="AB52" s="585"/>
      <c r="AC52" s="585"/>
      <c r="AD52" s="585"/>
      <c r="AE52" s="585"/>
      <c r="AF52" s="585"/>
      <c r="AG52" s="585"/>
      <c r="AH52" s="585"/>
      <c r="AI52" s="585"/>
      <c r="AJ52" s="585"/>
      <c r="AK52" s="585"/>
      <c r="AL52" s="585"/>
      <c r="AM52" s="585"/>
      <c r="AN52" s="585"/>
      <c r="AO52" s="585"/>
      <c r="AP52" s="585"/>
      <c r="AQ52" s="585"/>
      <c r="AR52" s="585"/>
      <c r="AS52" s="585"/>
      <c r="AT52" s="585"/>
      <c r="AU52" s="585"/>
      <c r="AV52" s="585"/>
      <c r="AW52" s="585"/>
      <c r="AX52" s="585"/>
      <c r="AY52" s="585"/>
      <c r="AZ52" s="585"/>
      <c r="BA52" s="585"/>
      <c r="BB52" s="585"/>
      <c r="BC52" s="585"/>
      <c r="BD52" s="585"/>
      <c r="BE52" s="585"/>
      <c r="BF52" s="585"/>
      <c r="BG52" s="585"/>
      <c r="BH52" s="585"/>
      <c r="BI52" s="585"/>
    </row>
    <row r="53" spans="1:61" x14ac:dyDescent="0.25">
      <c r="A53" s="585"/>
      <c r="B53" s="588"/>
      <c r="C53" s="585"/>
      <c r="D53" s="585"/>
      <c r="E53" s="585"/>
      <c r="F53" s="585"/>
      <c r="G53" s="585"/>
      <c r="H53" s="585"/>
      <c r="I53" s="585"/>
      <c r="J53" s="585"/>
      <c r="K53" s="585"/>
      <c r="L53" s="588"/>
      <c r="M53" s="585"/>
      <c r="N53" s="585"/>
      <c r="O53" s="585"/>
      <c r="P53" s="585"/>
      <c r="Q53" s="585"/>
      <c r="R53" s="585"/>
      <c r="S53" s="585"/>
      <c r="T53" s="585"/>
      <c r="U53" s="585"/>
      <c r="V53" s="585"/>
      <c r="W53" s="585"/>
      <c r="X53" s="585"/>
      <c r="Y53" s="585"/>
      <c r="Z53" s="585"/>
      <c r="AA53" s="585"/>
      <c r="AB53" s="585"/>
      <c r="AC53" s="585"/>
      <c r="AD53" s="585"/>
      <c r="AE53" s="585"/>
      <c r="AF53" s="585"/>
      <c r="AG53" s="585"/>
      <c r="AH53" s="585"/>
      <c r="AI53" s="585"/>
      <c r="AJ53" s="585"/>
      <c r="AK53" s="585"/>
      <c r="AL53" s="585"/>
      <c r="AM53" s="585"/>
      <c r="AN53" s="585"/>
      <c r="AO53" s="585"/>
      <c r="AP53" s="585"/>
      <c r="AQ53" s="585"/>
      <c r="AR53" s="585"/>
      <c r="AS53" s="585"/>
      <c r="AT53" s="585"/>
      <c r="AU53" s="585"/>
      <c r="AV53" s="585"/>
      <c r="AW53" s="585"/>
      <c r="AX53" s="585"/>
      <c r="AY53" s="585"/>
      <c r="AZ53" s="585"/>
      <c r="BA53" s="585"/>
      <c r="BB53" s="585"/>
      <c r="BC53" s="585"/>
      <c r="BD53" s="585"/>
      <c r="BE53" s="585"/>
      <c r="BF53" s="585"/>
      <c r="BG53" s="585"/>
      <c r="BH53" s="585"/>
      <c r="BI53" s="585"/>
    </row>
    <row r="54" spans="1:61" x14ac:dyDescent="0.25">
      <c r="A54" s="585"/>
      <c r="B54" s="588"/>
      <c r="C54" s="585"/>
      <c r="D54" s="585"/>
      <c r="E54" s="585"/>
      <c r="F54" s="585"/>
      <c r="G54" s="585"/>
      <c r="H54" s="585"/>
      <c r="I54" s="585"/>
      <c r="J54" s="585"/>
      <c r="K54" s="585"/>
      <c r="L54" s="588"/>
      <c r="M54" s="585"/>
      <c r="N54" s="585"/>
      <c r="O54" s="585"/>
      <c r="P54" s="585"/>
      <c r="Q54" s="585"/>
      <c r="R54" s="585"/>
      <c r="S54" s="585"/>
      <c r="T54" s="585"/>
      <c r="U54" s="585"/>
      <c r="V54" s="585"/>
      <c r="W54" s="585"/>
      <c r="X54" s="585"/>
      <c r="Y54" s="585"/>
      <c r="Z54" s="585"/>
      <c r="AA54" s="585"/>
      <c r="AB54" s="585"/>
      <c r="AC54" s="585"/>
      <c r="AD54" s="585"/>
      <c r="AE54" s="585"/>
      <c r="AF54" s="585"/>
      <c r="AG54" s="585"/>
      <c r="AH54" s="585"/>
      <c r="AI54" s="585"/>
      <c r="AJ54" s="585"/>
      <c r="AK54" s="585"/>
      <c r="AL54" s="585"/>
      <c r="AM54" s="585"/>
      <c r="AN54" s="585"/>
      <c r="AO54" s="585"/>
      <c r="AP54" s="585"/>
      <c r="AQ54" s="585"/>
      <c r="AR54" s="585"/>
      <c r="AS54" s="585"/>
      <c r="AT54" s="585"/>
      <c r="AU54" s="585"/>
      <c r="AV54" s="585"/>
      <c r="AW54" s="585"/>
      <c r="AX54" s="585"/>
      <c r="AY54" s="585"/>
      <c r="AZ54" s="585"/>
      <c r="BA54" s="585"/>
      <c r="BB54" s="585"/>
      <c r="BC54" s="585"/>
      <c r="BD54" s="585"/>
      <c r="BE54" s="585"/>
      <c r="BF54" s="585"/>
      <c r="BG54" s="585"/>
      <c r="BH54" s="585"/>
      <c r="BI54" s="585"/>
    </row>
    <row r="55" spans="1:61" x14ac:dyDescent="0.25">
      <c r="A55" s="585"/>
      <c r="B55" s="588"/>
      <c r="C55" s="585"/>
      <c r="D55" s="585"/>
      <c r="E55" s="585"/>
      <c r="F55" s="585"/>
      <c r="G55" s="585"/>
      <c r="H55" s="585"/>
      <c r="I55" s="585"/>
      <c r="J55" s="585"/>
      <c r="K55" s="585"/>
      <c r="L55" s="588"/>
      <c r="M55" s="585"/>
      <c r="N55" s="585"/>
      <c r="O55" s="585"/>
      <c r="P55" s="585"/>
      <c r="Q55" s="585"/>
      <c r="R55" s="585"/>
      <c r="S55" s="585"/>
      <c r="T55" s="585"/>
      <c r="U55" s="585"/>
      <c r="V55" s="585"/>
      <c r="W55" s="585"/>
      <c r="X55" s="585"/>
      <c r="Y55" s="585"/>
      <c r="Z55" s="585"/>
      <c r="AA55" s="585"/>
      <c r="AB55" s="585"/>
      <c r="AC55" s="585"/>
      <c r="AD55" s="585"/>
      <c r="AE55" s="585"/>
      <c r="AF55" s="585"/>
      <c r="AG55" s="585"/>
      <c r="AH55" s="585"/>
      <c r="AI55" s="585"/>
      <c r="AJ55" s="585"/>
      <c r="AK55" s="585"/>
      <c r="AL55" s="585"/>
      <c r="AM55" s="585"/>
      <c r="AN55" s="585"/>
      <c r="AO55" s="585"/>
      <c r="AP55" s="585"/>
      <c r="AQ55" s="585"/>
      <c r="AR55" s="585"/>
      <c r="AS55" s="585"/>
      <c r="AT55" s="585"/>
      <c r="AU55" s="585"/>
      <c r="AV55" s="585"/>
      <c r="AW55" s="585"/>
      <c r="AX55" s="585"/>
      <c r="AY55" s="585"/>
      <c r="AZ55" s="585"/>
      <c r="BA55" s="585"/>
      <c r="BB55" s="585"/>
      <c r="BC55" s="585"/>
      <c r="BD55" s="585"/>
      <c r="BE55" s="585"/>
      <c r="BF55" s="585"/>
      <c r="BG55" s="585"/>
      <c r="BH55" s="585"/>
      <c r="BI55" s="585"/>
    </row>
    <row r="56" spans="1:61" s="19" customFormat="1" x14ac:dyDescent="0.25">
      <c r="A56" s="585"/>
      <c r="B56" s="592"/>
      <c r="C56" s="585"/>
      <c r="D56" s="243" t="s">
        <v>42</v>
      </c>
      <c r="E56" s="618"/>
      <c r="F56" s="619" t="s">
        <v>43</v>
      </c>
      <c r="G56" s="243" t="str">
        <f>D56</f>
        <v>Datum a podpis:</v>
      </c>
      <c r="H56" s="618"/>
      <c r="I56" s="618"/>
      <c r="J56" s="246" t="str">
        <f>F56</f>
        <v>Razítko</v>
      </c>
      <c r="K56" s="618"/>
      <c r="L56" s="592"/>
      <c r="M56" s="585"/>
      <c r="N56" s="585"/>
      <c r="O56" s="585"/>
      <c r="P56" s="585"/>
      <c r="Q56" s="585"/>
      <c r="R56" s="585"/>
      <c r="S56" s="585"/>
      <c r="T56" s="585"/>
      <c r="U56" s="585"/>
      <c r="V56" s="585"/>
      <c r="W56" s="585"/>
      <c r="X56" s="585"/>
      <c r="Y56" s="585"/>
      <c r="Z56" s="585"/>
      <c r="AA56" s="585"/>
      <c r="AB56" s="585"/>
      <c r="AC56" s="585"/>
      <c r="AD56" s="585"/>
      <c r="AE56" s="585"/>
      <c r="AF56" s="585"/>
      <c r="AG56" s="585"/>
      <c r="AH56" s="585"/>
      <c r="AI56" s="585"/>
      <c r="AJ56" s="585"/>
      <c r="AK56" s="585"/>
      <c r="AL56" s="585"/>
      <c r="AM56" s="585"/>
      <c r="AN56" s="585"/>
      <c r="AO56" s="585"/>
      <c r="AP56" s="585"/>
      <c r="AQ56" s="585"/>
      <c r="AR56" s="585"/>
      <c r="AS56" s="585"/>
      <c r="AT56" s="585"/>
      <c r="AU56" s="585"/>
      <c r="AV56" s="585"/>
      <c r="AW56" s="585"/>
      <c r="AX56" s="585"/>
      <c r="AY56" s="585"/>
      <c r="AZ56" s="585"/>
      <c r="BA56" s="585"/>
      <c r="BB56" s="585"/>
      <c r="BC56" s="585"/>
      <c r="BD56" s="585"/>
      <c r="BE56" s="585"/>
      <c r="BF56" s="585"/>
      <c r="BG56" s="585"/>
      <c r="BH56" s="585"/>
      <c r="BI56" s="585"/>
    </row>
    <row r="57" spans="1:61" x14ac:dyDescent="0.25">
      <c r="A57" s="585"/>
      <c r="B57" s="588"/>
      <c r="C57" s="585"/>
      <c r="D57" s="585"/>
      <c r="E57" s="585"/>
      <c r="F57" s="585"/>
      <c r="G57" s="585"/>
      <c r="H57" s="585"/>
      <c r="I57" s="585"/>
      <c r="J57" s="585"/>
      <c r="K57" s="585"/>
      <c r="L57" s="588"/>
      <c r="M57" s="585"/>
      <c r="N57" s="585"/>
      <c r="O57" s="585"/>
      <c r="P57" s="585"/>
      <c r="Q57" s="585"/>
      <c r="R57" s="585"/>
      <c r="S57" s="585"/>
      <c r="T57" s="585"/>
      <c r="U57" s="585"/>
      <c r="V57" s="585"/>
      <c r="W57" s="585"/>
      <c r="X57" s="585"/>
      <c r="Y57" s="585"/>
      <c r="Z57" s="585"/>
      <c r="AA57" s="585"/>
      <c r="AB57" s="585"/>
      <c r="AC57" s="585"/>
      <c r="AD57" s="585"/>
      <c r="AE57" s="585"/>
      <c r="AF57" s="585"/>
      <c r="AG57" s="585"/>
      <c r="AH57" s="585"/>
      <c r="AI57" s="585"/>
      <c r="AJ57" s="585"/>
      <c r="AK57" s="585"/>
      <c r="AL57" s="585"/>
      <c r="AM57" s="585"/>
      <c r="AN57" s="585"/>
      <c r="AO57" s="585"/>
      <c r="AP57" s="585"/>
      <c r="AQ57" s="585"/>
      <c r="AR57" s="585"/>
      <c r="AS57" s="585"/>
      <c r="AT57" s="585"/>
      <c r="AU57" s="585"/>
      <c r="AV57" s="585"/>
      <c r="AW57" s="585"/>
      <c r="AX57" s="585"/>
      <c r="AY57" s="585"/>
      <c r="AZ57" s="585"/>
      <c r="BA57" s="585"/>
      <c r="BB57" s="585"/>
      <c r="BC57" s="585"/>
      <c r="BD57" s="585"/>
      <c r="BE57" s="585"/>
      <c r="BF57" s="585"/>
      <c r="BG57" s="585"/>
      <c r="BH57" s="585"/>
      <c r="BI57" s="585"/>
    </row>
    <row r="58" spans="1:61" x14ac:dyDescent="0.25">
      <c r="A58" s="585"/>
      <c r="B58" s="588"/>
      <c r="C58" s="585"/>
      <c r="D58" s="585"/>
      <c r="E58" s="585"/>
      <c r="F58" s="585"/>
      <c r="G58" s="585"/>
      <c r="H58" s="585"/>
      <c r="I58" s="585"/>
      <c r="J58" s="585"/>
      <c r="K58" s="585"/>
      <c r="L58" s="588"/>
      <c r="M58" s="585"/>
      <c r="N58" s="585"/>
      <c r="O58" s="585"/>
      <c r="P58" s="585"/>
      <c r="Q58" s="585"/>
      <c r="R58" s="585"/>
      <c r="S58" s="585"/>
      <c r="T58" s="585"/>
      <c r="U58" s="585"/>
      <c r="V58" s="585"/>
      <c r="W58" s="585"/>
      <c r="X58" s="585"/>
      <c r="Y58" s="585"/>
      <c r="Z58" s="585"/>
      <c r="AA58" s="585"/>
      <c r="AB58" s="585"/>
      <c r="AC58" s="585"/>
      <c r="AD58" s="585"/>
      <c r="AE58" s="585"/>
      <c r="AF58" s="585"/>
      <c r="AG58" s="585"/>
      <c r="AH58" s="585"/>
      <c r="AI58" s="585"/>
      <c r="AJ58" s="585"/>
      <c r="AK58" s="585"/>
      <c r="AL58" s="585"/>
      <c r="AM58" s="585"/>
      <c r="AN58" s="585"/>
      <c r="AO58" s="585"/>
      <c r="AP58" s="585"/>
      <c r="AQ58" s="585"/>
      <c r="AR58" s="585"/>
      <c r="AS58" s="585"/>
      <c r="AT58" s="585"/>
      <c r="AU58" s="585"/>
      <c r="AV58" s="585"/>
      <c r="AW58" s="585"/>
      <c r="AX58" s="585"/>
      <c r="AY58" s="585"/>
      <c r="AZ58" s="585"/>
      <c r="BA58" s="585"/>
      <c r="BB58" s="585"/>
      <c r="BC58" s="585"/>
      <c r="BD58" s="585"/>
      <c r="BE58" s="585"/>
      <c r="BF58" s="585"/>
      <c r="BG58" s="585"/>
      <c r="BH58" s="585"/>
      <c r="BI58" s="585"/>
    </row>
    <row r="59" spans="1:61" x14ac:dyDescent="0.25">
      <c r="A59" s="585"/>
      <c r="B59" s="588"/>
      <c r="C59" s="585"/>
      <c r="D59" s="585"/>
      <c r="E59" s="585"/>
      <c r="F59" s="585"/>
      <c r="G59" s="585"/>
      <c r="H59" s="585"/>
      <c r="I59" s="585"/>
      <c r="J59" s="585"/>
      <c r="K59" s="585"/>
      <c r="L59" s="588"/>
      <c r="M59" s="585"/>
      <c r="N59" s="585"/>
      <c r="O59" s="585"/>
      <c r="P59" s="585"/>
      <c r="Q59" s="585"/>
      <c r="R59" s="585"/>
      <c r="S59" s="585"/>
      <c r="T59" s="585"/>
      <c r="U59" s="585"/>
      <c r="V59" s="585"/>
      <c r="W59" s="585"/>
      <c r="X59" s="585"/>
      <c r="Y59" s="585"/>
      <c r="Z59" s="585"/>
      <c r="AA59" s="585"/>
      <c r="AB59" s="585"/>
      <c r="AC59" s="585"/>
      <c r="AD59" s="585"/>
      <c r="AE59" s="585"/>
      <c r="AF59" s="585"/>
      <c r="AG59" s="585"/>
      <c r="AH59" s="585"/>
      <c r="AI59" s="585"/>
      <c r="AJ59" s="585"/>
      <c r="AK59" s="585"/>
      <c r="AL59" s="585"/>
      <c r="AM59" s="585"/>
      <c r="AN59" s="585"/>
      <c r="AO59" s="585"/>
      <c r="AP59" s="585"/>
      <c r="AQ59" s="585"/>
      <c r="AR59" s="585"/>
      <c r="AS59" s="585"/>
      <c r="AT59" s="585"/>
      <c r="AU59" s="585"/>
      <c r="AV59" s="585"/>
      <c r="AW59" s="585"/>
      <c r="AX59" s="585"/>
      <c r="AY59" s="585"/>
      <c r="AZ59" s="585"/>
      <c r="BA59" s="585"/>
      <c r="BB59" s="585"/>
      <c r="BC59" s="585"/>
      <c r="BD59" s="585"/>
      <c r="BE59" s="585"/>
      <c r="BF59" s="585"/>
      <c r="BG59" s="585"/>
      <c r="BH59" s="585"/>
      <c r="BI59" s="585"/>
    </row>
    <row r="60" spans="1:61" s="19" customFormat="1" x14ac:dyDescent="0.25">
      <c r="A60" s="585"/>
      <c r="B60" s="592"/>
      <c r="C60" s="585"/>
      <c r="D60" s="241" t="str">
        <f>D16</f>
        <v>Zadavatel:</v>
      </c>
      <c r="E60" s="617"/>
      <c r="F60" s="617"/>
      <c r="G60" s="241" t="str">
        <f>D19</f>
        <v>Zhotovitel:</v>
      </c>
      <c r="H60" s="617"/>
      <c r="I60" s="617"/>
      <c r="J60" s="617"/>
      <c r="K60" s="617"/>
      <c r="L60" s="592"/>
      <c r="M60" s="585"/>
      <c r="N60" s="585"/>
      <c r="O60" s="585"/>
      <c r="P60" s="585"/>
      <c r="Q60" s="585"/>
      <c r="R60" s="585"/>
      <c r="S60" s="585"/>
      <c r="T60" s="585"/>
      <c r="U60" s="585"/>
      <c r="V60" s="585"/>
      <c r="W60" s="585"/>
      <c r="X60" s="585"/>
      <c r="Y60" s="585"/>
      <c r="Z60" s="585"/>
      <c r="AA60" s="585"/>
      <c r="AB60" s="585"/>
      <c r="AC60" s="585"/>
      <c r="AD60" s="585"/>
      <c r="AE60" s="585"/>
      <c r="AF60" s="585"/>
      <c r="AG60" s="585"/>
      <c r="AH60" s="585"/>
      <c r="AI60" s="585"/>
      <c r="AJ60" s="585"/>
      <c r="AK60" s="585"/>
      <c r="AL60" s="585"/>
      <c r="AM60" s="585"/>
      <c r="AN60" s="585"/>
      <c r="AO60" s="585"/>
      <c r="AP60" s="585"/>
      <c r="AQ60" s="585"/>
      <c r="AR60" s="585"/>
      <c r="AS60" s="585"/>
      <c r="AT60" s="585"/>
      <c r="AU60" s="585"/>
      <c r="AV60" s="585"/>
      <c r="AW60" s="585"/>
      <c r="AX60" s="585"/>
      <c r="AY60" s="585"/>
      <c r="AZ60" s="585"/>
      <c r="BA60" s="585"/>
      <c r="BB60" s="585"/>
      <c r="BC60" s="585"/>
      <c r="BD60" s="585"/>
      <c r="BE60" s="585"/>
      <c r="BF60" s="585"/>
      <c r="BG60" s="585"/>
      <c r="BH60" s="585"/>
      <c r="BI60" s="585"/>
    </row>
    <row r="61" spans="1:61" x14ac:dyDescent="0.25">
      <c r="A61" s="585"/>
      <c r="B61" s="588"/>
      <c r="C61" s="585"/>
      <c r="D61" s="585"/>
      <c r="E61" s="585"/>
      <c r="F61" s="585"/>
      <c r="G61" s="585"/>
      <c r="H61" s="585"/>
      <c r="I61" s="585"/>
      <c r="J61" s="585"/>
      <c r="K61" s="585"/>
      <c r="L61" s="588"/>
      <c r="M61" s="585"/>
      <c r="N61" s="585"/>
      <c r="O61" s="585"/>
      <c r="P61" s="585"/>
      <c r="Q61" s="585"/>
      <c r="R61" s="585"/>
      <c r="S61" s="585"/>
      <c r="T61" s="585"/>
      <c r="U61" s="585"/>
      <c r="V61" s="585"/>
      <c r="W61" s="585"/>
      <c r="X61" s="585"/>
      <c r="Y61" s="585"/>
      <c r="Z61" s="585"/>
      <c r="AA61" s="585"/>
      <c r="AB61" s="585"/>
      <c r="AC61" s="585"/>
      <c r="AD61" s="585"/>
      <c r="AE61" s="585"/>
      <c r="AF61" s="585"/>
      <c r="AG61" s="585"/>
      <c r="AH61" s="585"/>
      <c r="AI61" s="585"/>
      <c r="AJ61" s="585"/>
      <c r="AK61" s="585"/>
      <c r="AL61" s="585"/>
      <c r="AM61" s="585"/>
      <c r="AN61" s="585"/>
      <c r="AO61" s="585"/>
      <c r="AP61" s="585"/>
      <c r="AQ61" s="585"/>
      <c r="AR61" s="585"/>
      <c r="AS61" s="585"/>
      <c r="AT61" s="585"/>
      <c r="AU61" s="585"/>
      <c r="AV61" s="585"/>
      <c r="AW61" s="585"/>
      <c r="AX61" s="585"/>
      <c r="AY61" s="585"/>
      <c r="AZ61" s="585"/>
      <c r="BA61" s="585"/>
      <c r="BB61" s="585"/>
      <c r="BC61" s="585"/>
      <c r="BD61" s="585"/>
      <c r="BE61" s="585"/>
      <c r="BF61" s="585"/>
      <c r="BG61" s="585"/>
      <c r="BH61" s="585"/>
      <c r="BI61" s="585"/>
    </row>
    <row r="62" spans="1:61" x14ac:dyDescent="0.25">
      <c r="A62" s="585"/>
      <c r="B62" s="588"/>
      <c r="C62" s="585"/>
      <c r="D62" s="585"/>
      <c r="E62" s="585"/>
      <c r="F62" s="585"/>
      <c r="G62" s="585"/>
      <c r="H62" s="585"/>
      <c r="I62" s="585"/>
      <c r="J62" s="585"/>
      <c r="K62" s="585"/>
      <c r="L62" s="588"/>
      <c r="M62" s="585"/>
      <c r="N62" s="585"/>
      <c r="O62" s="585"/>
      <c r="P62" s="585"/>
      <c r="Q62" s="585"/>
      <c r="R62" s="585"/>
      <c r="S62" s="585"/>
      <c r="T62" s="585"/>
      <c r="U62" s="585"/>
      <c r="V62" s="585"/>
      <c r="W62" s="585"/>
      <c r="X62" s="585"/>
      <c r="Y62" s="585"/>
      <c r="Z62" s="585"/>
      <c r="AA62" s="585"/>
      <c r="AB62" s="585"/>
      <c r="AC62" s="585"/>
      <c r="AD62" s="585"/>
      <c r="AE62" s="585"/>
      <c r="AF62" s="585"/>
      <c r="AG62" s="585"/>
      <c r="AH62" s="585"/>
      <c r="AI62" s="585"/>
      <c r="AJ62" s="585"/>
      <c r="AK62" s="585"/>
      <c r="AL62" s="585"/>
      <c r="AM62" s="585"/>
      <c r="AN62" s="585"/>
      <c r="AO62" s="585"/>
      <c r="AP62" s="585"/>
      <c r="AQ62" s="585"/>
      <c r="AR62" s="585"/>
      <c r="AS62" s="585"/>
      <c r="AT62" s="585"/>
      <c r="AU62" s="585"/>
      <c r="AV62" s="585"/>
      <c r="AW62" s="585"/>
      <c r="AX62" s="585"/>
      <c r="AY62" s="585"/>
      <c r="AZ62" s="585"/>
      <c r="BA62" s="585"/>
      <c r="BB62" s="585"/>
      <c r="BC62" s="585"/>
      <c r="BD62" s="585"/>
      <c r="BE62" s="585"/>
      <c r="BF62" s="585"/>
      <c r="BG62" s="585"/>
      <c r="BH62" s="585"/>
      <c r="BI62" s="585"/>
    </row>
    <row r="63" spans="1:61" x14ac:dyDescent="0.25">
      <c r="A63" s="585"/>
      <c r="B63" s="588"/>
      <c r="C63" s="585"/>
      <c r="D63" s="585"/>
      <c r="E63" s="585"/>
      <c r="F63" s="585"/>
      <c r="G63" s="585"/>
      <c r="H63" s="585"/>
      <c r="I63" s="585"/>
      <c r="J63" s="585"/>
      <c r="K63" s="585"/>
      <c r="L63" s="588"/>
      <c r="M63" s="585"/>
      <c r="N63" s="585"/>
      <c r="O63" s="585"/>
      <c r="P63" s="585"/>
      <c r="Q63" s="585"/>
      <c r="R63" s="585"/>
      <c r="S63" s="585"/>
      <c r="T63" s="585"/>
      <c r="U63" s="585"/>
      <c r="V63" s="585"/>
      <c r="W63" s="585"/>
      <c r="X63" s="585"/>
      <c r="Y63" s="585"/>
      <c r="Z63" s="585"/>
      <c r="AA63" s="585"/>
      <c r="AB63" s="585"/>
      <c r="AC63" s="585"/>
      <c r="AD63" s="585"/>
      <c r="AE63" s="585"/>
      <c r="AF63" s="585"/>
      <c r="AG63" s="585"/>
      <c r="AH63" s="585"/>
      <c r="AI63" s="585"/>
      <c r="AJ63" s="585"/>
      <c r="AK63" s="585"/>
      <c r="AL63" s="585"/>
      <c r="AM63" s="585"/>
      <c r="AN63" s="585"/>
      <c r="AO63" s="585"/>
      <c r="AP63" s="585"/>
      <c r="AQ63" s="585"/>
      <c r="AR63" s="585"/>
      <c r="AS63" s="585"/>
      <c r="AT63" s="585"/>
      <c r="AU63" s="585"/>
      <c r="AV63" s="585"/>
      <c r="AW63" s="585"/>
      <c r="AX63" s="585"/>
      <c r="AY63" s="585"/>
      <c r="AZ63" s="585"/>
      <c r="BA63" s="585"/>
      <c r="BB63" s="585"/>
      <c r="BC63" s="585"/>
      <c r="BD63" s="585"/>
      <c r="BE63" s="585"/>
      <c r="BF63" s="585"/>
      <c r="BG63" s="585"/>
      <c r="BH63" s="585"/>
      <c r="BI63" s="585"/>
    </row>
    <row r="64" spans="1:61" x14ac:dyDescent="0.25">
      <c r="A64" s="585"/>
      <c r="B64" s="588"/>
      <c r="C64" s="585"/>
      <c r="D64" s="585"/>
      <c r="E64" s="585"/>
      <c r="F64" s="585"/>
      <c r="G64" s="585"/>
      <c r="H64" s="585"/>
      <c r="I64" s="585"/>
      <c r="J64" s="585"/>
      <c r="K64" s="585"/>
      <c r="L64" s="588"/>
      <c r="M64" s="585"/>
      <c r="N64" s="585"/>
      <c r="O64" s="585"/>
      <c r="P64" s="585"/>
      <c r="Q64" s="585"/>
      <c r="R64" s="585"/>
      <c r="S64" s="585"/>
      <c r="T64" s="585"/>
      <c r="U64" s="585"/>
      <c r="V64" s="585"/>
      <c r="W64" s="585"/>
      <c r="X64" s="585"/>
      <c r="Y64" s="585"/>
      <c r="Z64" s="585"/>
      <c r="AA64" s="585"/>
      <c r="AB64" s="585"/>
      <c r="AC64" s="585"/>
      <c r="AD64" s="585"/>
      <c r="AE64" s="585"/>
      <c r="AF64" s="585"/>
      <c r="AG64" s="585"/>
      <c r="AH64" s="585"/>
      <c r="AI64" s="585"/>
      <c r="AJ64" s="585"/>
      <c r="AK64" s="585"/>
      <c r="AL64" s="585"/>
      <c r="AM64" s="585"/>
      <c r="AN64" s="585"/>
      <c r="AO64" s="585"/>
      <c r="AP64" s="585"/>
      <c r="AQ64" s="585"/>
      <c r="AR64" s="585"/>
      <c r="AS64" s="585"/>
      <c r="AT64" s="585"/>
      <c r="AU64" s="585"/>
      <c r="AV64" s="585"/>
      <c r="AW64" s="585"/>
      <c r="AX64" s="585"/>
      <c r="AY64" s="585"/>
      <c r="AZ64" s="585"/>
      <c r="BA64" s="585"/>
      <c r="BB64" s="585"/>
      <c r="BC64" s="585"/>
      <c r="BD64" s="585"/>
      <c r="BE64" s="585"/>
      <c r="BF64" s="585"/>
      <c r="BG64" s="585"/>
      <c r="BH64" s="585"/>
      <c r="BI64" s="585"/>
    </row>
    <row r="65" spans="1:61" x14ac:dyDescent="0.25">
      <c r="A65" s="585"/>
      <c r="B65" s="588"/>
      <c r="C65" s="585"/>
      <c r="D65" s="585"/>
      <c r="E65" s="585"/>
      <c r="F65" s="585"/>
      <c r="G65" s="585"/>
      <c r="H65" s="585"/>
      <c r="I65" s="585"/>
      <c r="J65" s="585"/>
      <c r="K65" s="585"/>
      <c r="L65" s="588"/>
      <c r="M65" s="585"/>
      <c r="N65" s="585"/>
      <c r="O65" s="585"/>
      <c r="P65" s="585"/>
      <c r="Q65" s="585"/>
      <c r="R65" s="585"/>
      <c r="S65" s="585"/>
      <c r="T65" s="585"/>
      <c r="U65" s="585"/>
      <c r="V65" s="585"/>
      <c r="W65" s="585"/>
      <c r="X65" s="585"/>
      <c r="Y65" s="585"/>
      <c r="Z65" s="585"/>
      <c r="AA65" s="585"/>
      <c r="AB65" s="585"/>
      <c r="AC65" s="585"/>
      <c r="AD65" s="585"/>
      <c r="AE65" s="585"/>
      <c r="AF65" s="585"/>
      <c r="AG65" s="585"/>
      <c r="AH65" s="585"/>
      <c r="AI65" s="585"/>
      <c r="AJ65" s="585"/>
      <c r="AK65" s="585"/>
      <c r="AL65" s="585"/>
      <c r="AM65" s="585"/>
      <c r="AN65" s="585"/>
      <c r="AO65" s="585"/>
      <c r="AP65" s="585"/>
      <c r="AQ65" s="585"/>
      <c r="AR65" s="585"/>
      <c r="AS65" s="585"/>
      <c r="AT65" s="585"/>
      <c r="AU65" s="585"/>
      <c r="AV65" s="585"/>
      <c r="AW65" s="585"/>
      <c r="AX65" s="585"/>
      <c r="AY65" s="585"/>
      <c r="AZ65" s="585"/>
      <c r="BA65" s="585"/>
      <c r="BB65" s="585"/>
      <c r="BC65" s="585"/>
      <c r="BD65" s="585"/>
      <c r="BE65" s="585"/>
      <c r="BF65" s="585"/>
      <c r="BG65" s="585"/>
      <c r="BH65" s="585"/>
      <c r="BI65" s="585"/>
    </row>
    <row r="66" spans="1:61" x14ac:dyDescent="0.25">
      <c r="A66" s="585"/>
      <c r="B66" s="588"/>
      <c r="C66" s="585"/>
      <c r="D66" s="585"/>
      <c r="E66" s="585"/>
      <c r="F66" s="585"/>
      <c r="G66" s="585"/>
      <c r="H66" s="585"/>
      <c r="I66" s="585"/>
      <c r="J66" s="585"/>
      <c r="K66" s="585"/>
      <c r="L66" s="588"/>
      <c r="M66" s="585"/>
      <c r="N66" s="585"/>
      <c r="O66" s="585"/>
      <c r="P66" s="585"/>
      <c r="Q66" s="585"/>
      <c r="R66" s="585"/>
      <c r="S66" s="585"/>
      <c r="T66" s="585"/>
      <c r="U66" s="585"/>
      <c r="V66" s="585"/>
      <c r="W66" s="585"/>
      <c r="X66" s="585"/>
      <c r="Y66" s="585"/>
      <c r="Z66" s="585"/>
      <c r="AA66" s="585"/>
      <c r="AB66" s="585"/>
      <c r="AC66" s="585"/>
      <c r="AD66" s="585"/>
      <c r="AE66" s="585"/>
      <c r="AF66" s="585"/>
      <c r="AG66" s="585"/>
      <c r="AH66" s="585"/>
      <c r="AI66" s="585"/>
      <c r="AJ66" s="585"/>
      <c r="AK66" s="585"/>
      <c r="AL66" s="585"/>
      <c r="AM66" s="585"/>
      <c r="AN66" s="585"/>
      <c r="AO66" s="585"/>
      <c r="AP66" s="585"/>
      <c r="AQ66" s="585"/>
      <c r="AR66" s="585"/>
      <c r="AS66" s="585"/>
      <c r="AT66" s="585"/>
      <c r="AU66" s="585"/>
      <c r="AV66" s="585"/>
      <c r="AW66" s="585"/>
      <c r="AX66" s="585"/>
      <c r="AY66" s="585"/>
      <c r="AZ66" s="585"/>
      <c r="BA66" s="585"/>
      <c r="BB66" s="585"/>
      <c r="BC66" s="585"/>
      <c r="BD66" s="585"/>
      <c r="BE66" s="585"/>
      <c r="BF66" s="585"/>
      <c r="BG66" s="585"/>
      <c r="BH66" s="585"/>
      <c r="BI66" s="585"/>
    </row>
    <row r="67" spans="1:61" x14ac:dyDescent="0.25">
      <c r="A67" s="585"/>
      <c r="B67" s="588"/>
      <c r="C67" s="585"/>
      <c r="D67" s="585"/>
      <c r="E67" s="585"/>
      <c r="F67" s="585"/>
      <c r="G67" s="585"/>
      <c r="H67" s="585"/>
      <c r="I67" s="585"/>
      <c r="J67" s="585"/>
      <c r="K67" s="585"/>
      <c r="L67" s="588"/>
      <c r="M67" s="585"/>
      <c r="N67" s="585"/>
      <c r="O67" s="585"/>
      <c r="P67" s="585"/>
      <c r="Q67" s="585"/>
      <c r="R67" s="585"/>
      <c r="S67" s="585"/>
      <c r="T67" s="585"/>
      <c r="U67" s="585"/>
      <c r="V67" s="585"/>
      <c r="W67" s="585"/>
      <c r="X67" s="585"/>
      <c r="Y67" s="585"/>
      <c r="Z67" s="585"/>
      <c r="AA67" s="585"/>
      <c r="AB67" s="585"/>
      <c r="AC67" s="585"/>
      <c r="AD67" s="585"/>
      <c r="AE67" s="585"/>
      <c r="AF67" s="585"/>
      <c r="AG67" s="585"/>
      <c r="AH67" s="585"/>
      <c r="AI67" s="585"/>
      <c r="AJ67" s="585"/>
      <c r="AK67" s="585"/>
      <c r="AL67" s="585"/>
      <c r="AM67" s="585"/>
      <c r="AN67" s="585"/>
      <c r="AO67" s="585"/>
      <c r="AP67" s="585"/>
      <c r="AQ67" s="585"/>
      <c r="AR67" s="585"/>
      <c r="AS67" s="585"/>
      <c r="AT67" s="585"/>
      <c r="AU67" s="585"/>
      <c r="AV67" s="585"/>
      <c r="AW67" s="585"/>
      <c r="AX67" s="585"/>
      <c r="AY67" s="585"/>
      <c r="AZ67" s="585"/>
      <c r="BA67" s="585"/>
      <c r="BB67" s="585"/>
      <c r="BC67" s="585"/>
      <c r="BD67" s="585"/>
      <c r="BE67" s="585"/>
      <c r="BF67" s="585"/>
      <c r="BG67" s="585"/>
      <c r="BH67" s="585"/>
      <c r="BI67" s="585"/>
    </row>
    <row r="68" spans="1:61" x14ac:dyDescent="0.25">
      <c r="A68" s="585"/>
      <c r="B68" s="588"/>
      <c r="C68" s="585"/>
      <c r="D68" s="585"/>
      <c r="E68" s="585"/>
      <c r="F68" s="585"/>
      <c r="G68" s="585"/>
      <c r="H68" s="585"/>
      <c r="I68" s="585"/>
      <c r="J68" s="585"/>
      <c r="K68" s="585"/>
      <c r="L68" s="588"/>
      <c r="M68" s="585"/>
      <c r="N68" s="585"/>
      <c r="O68" s="585"/>
      <c r="P68" s="585"/>
      <c r="Q68" s="585"/>
      <c r="R68" s="585"/>
      <c r="S68" s="585"/>
      <c r="T68" s="585"/>
      <c r="U68" s="585"/>
      <c r="V68" s="585"/>
      <c r="W68" s="585"/>
      <c r="X68" s="585"/>
      <c r="Y68" s="585"/>
      <c r="Z68" s="585"/>
      <c r="AA68" s="585"/>
      <c r="AB68" s="585"/>
      <c r="AC68" s="585"/>
      <c r="AD68" s="585"/>
      <c r="AE68" s="585"/>
      <c r="AF68" s="585"/>
      <c r="AG68" s="585"/>
      <c r="AH68" s="585"/>
      <c r="AI68" s="585"/>
      <c r="AJ68" s="585"/>
      <c r="AK68" s="585"/>
      <c r="AL68" s="585"/>
      <c r="AM68" s="585"/>
      <c r="AN68" s="585"/>
      <c r="AO68" s="585"/>
      <c r="AP68" s="585"/>
      <c r="AQ68" s="585"/>
      <c r="AR68" s="585"/>
      <c r="AS68" s="585"/>
      <c r="AT68" s="585"/>
      <c r="AU68" s="585"/>
      <c r="AV68" s="585"/>
      <c r="AW68" s="585"/>
      <c r="AX68" s="585"/>
      <c r="AY68" s="585"/>
      <c r="AZ68" s="585"/>
      <c r="BA68" s="585"/>
      <c r="BB68" s="585"/>
      <c r="BC68" s="585"/>
      <c r="BD68" s="585"/>
      <c r="BE68" s="585"/>
      <c r="BF68" s="585"/>
      <c r="BG68" s="585"/>
      <c r="BH68" s="585"/>
      <c r="BI68" s="585"/>
    </row>
    <row r="69" spans="1:61" x14ac:dyDescent="0.25">
      <c r="A69" s="585"/>
      <c r="B69" s="588"/>
      <c r="C69" s="585"/>
      <c r="D69" s="585"/>
      <c r="E69" s="585"/>
      <c r="F69" s="585"/>
      <c r="G69" s="585"/>
      <c r="H69" s="585"/>
      <c r="I69" s="585"/>
      <c r="J69" s="585"/>
      <c r="K69" s="585"/>
      <c r="L69" s="588"/>
      <c r="M69" s="585"/>
      <c r="N69" s="585"/>
      <c r="O69" s="585"/>
      <c r="P69" s="585"/>
      <c r="Q69" s="585"/>
      <c r="R69" s="585"/>
      <c r="S69" s="585"/>
      <c r="T69" s="585"/>
      <c r="U69" s="585"/>
      <c r="V69" s="585"/>
      <c r="W69" s="585"/>
      <c r="X69" s="585"/>
      <c r="Y69" s="585"/>
      <c r="Z69" s="585"/>
      <c r="AA69" s="585"/>
      <c r="AB69" s="585"/>
      <c r="AC69" s="585"/>
      <c r="AD69" s="585"/>
      <c r="AE69" s="585"/>
      <c r="AF69" s="585"/>
      <c r="AG69" s="585"/>
      <c r="AH69" s="585"/>
      <c r="AI69" s="585"/>
      <c r="AJ69" s="585"/>
      <c r="AK69" s="585"/>
      <c r="AL69" s="585"/>
      <c r="AM69" s="585"/>
      <c r="AN69" s="585"/>
      <c r="AO69" s="585"/>
      <c r="AP69" s="585"/>
      <c r="AQ69" s="585"/>
      <c r="AR69" s="585"/>
      <c r="AS69" s="585"/>
      <c r="AT69" s="585"/>
      <c r="AU69" s="585"/>
      <c r="AV69" s="585"/>
      <c r="AW69" s="585"/>
      <c r="AX69" s="585"/>
      <c r="AY69" s="585"/>
      <c r="AZ69" s="585"/>
      <c r="BA69" s="585"/>
      <c r="BB69" s="585"/>
      <c r="BC69" s="585"/>
      <c r="BD69" s="585"/>
      <c r="BE69" s="585"/>
      <c r="BF69" s="585"/>
      <c r="BG69" s="585"/>
      <c r="BH69" s="585"/>
      <c r="BI69" s="585"/>
    </row>
    <row r="70" spans="1:61" x14ac:dyDescent="0.25">
      <c r="A70" s="585"/>
      <c r="B70" s="588"/>
      <c r="C70" s="585"/>
      <c r="D70" s="585"/>
      <c r="E70" s="585"/>
      <c r="F70" s="585"/>
      <c r="G70" s="585"/>
      <c r="H70" s="585"/>
      <c r="I70" s="585"/>
      <c r="J70" s="585"/>
      <c r="K70" s="585"/>
      <c r="L70" s="588"/>
      <c r="M70" s="585"/>
      <c r="N70" s="585"/>
      <c r="O70" s="585"/>
      <c r="P70" s="585"/>
      <c r="Q70" s="585"/>
      <c r="R70" s="585"/>
      <c r="S70" s="585"/>
      <c r="T70" s="585"/>
      <c r="U70" s="585"/>
      <c r="V70" s="585"/>
      <c r="W70" s="585"/>
      <c r="X70" s="585"/>
      <c r="Y70" s="585"/>
      <c r="Z70" s="585"/>
      <c r="AA70" s="585"/>
      <c r="AB70" s="585"/>
      <c r="AC70" s="585"/>
      <c r="AD70" s="585"/>
      <c r="AE70" s="585"/>
      <c r="AF70" s="585"/>
      <c r="AG70" s="585"/>
      <c r="AH70" s="585"/>
      <c r="AI70" s="585"/>
      <c r="AJ70" s="585"/>
      <c r="AK70" s="585"/>
      <c r="AL70" s="585"/>
      <c r="AM70" s="585"/>
      <c r="AN70" s="585"/>
      <c r="AO70" s="585"/>
      <c r="AP70" s="585"/>
      <c r="AQ70" s="585"/>
      <c r="AR70" s="585"/>
      <c r="AS70" s="585"/>
      <c r="AT70" s="585"/>
      <c r="AU70" s="585"/>
      <c r="AV70" s="585"/>
      <c r="AW70" s="585"/>
      <c r="AX70" s="585"/>
      <c r="AY70" s="585"/>
      <c r="AZ70" s="585"/>
      <c r="BA70" s="585"/>
      <c r="BB70" s="585"/>
      <c r="BC70" s="585"/>
      <c r="BD70" s="585"/>
      <c r="BE70" s="585"/>
      <c r="BF70" s="585"/>
      <c r="BG70" s="585"/>
      <c r="BH70" s="585"/>
      <c r="BI70" s="585"/>
    </row>
    <row r="71" spans="1:61" s="19" customFormat="1" x14ac:dyDescent="0.25">
      <c r="A71" s="585"/>
      <c r="B71" s="592"/>
      <c r="C71" s="585"/>
      <c r="D71" s="243" t="str">
        <f>D56</f>
        <v>Datum a podpis:</v>
      </c>
      <c r="E71" s="618"/>
      <c r="F71" s="619" t="str">
        <f>F56</f>
        <v>Razítko</v>
      </c>
      <c r="G71" s="243" t="str">
        <f>D56</f>
        <v>Datum a podpis:</v>
      </c>
      <c r="H71" s="618"/>
      <c r="I71" s="618"/>
      <c r="J71" s="246" t="str">
        <f>F56</f>
        <v>Razítko</v>
      </c>
      <c r="K71" s="618"/>
      <c r="L71" s="592"/>
      <c r="M71" s="585"/>
      <c r="N71" s="585"/>
      <c r="O71" s="585"/>
      <c r="P71" s="585"/>
      <c r="Q71" s="585"/>
      <c r="R71" s="585"/>
      <c r="S71" s="585"/>
      <c r="T71" s="585"/>
      <c r="U71" s="585"/>
      <c r="V71" s="585"/>
      <c r="W71" s="585"/>
      <c r="X71" s="585"/>
      <c r="Y71" s="585"/>
      <c r="Z71" s="585"/>
      <c r="AA71" s="585"/>
      <c r="AB71" s="585"/>
      <c r="AC71" s="585"/>
      <c r="AD71" s="585"/>
      <c r="AE71" s="585"/>
      <c r="AF71" s="585"/>
      <c r="AG71" s="585"/>
      <c r="AH71" s="585"/>
      <c r="AI71" s="585"/>
      <c r="AJ71" s="585"/>
      <c r="AK71" s="585"/>
      <c r="AL71" s="585"/>
      <c r="AM71" s="585"/>
      <c r="AN71" s="585"/>
      <c r="AO71" s="585"/>
      <c r="AP71" s="585"/>
      <c r="AQ71" s="585"/>
      <c r="AR71" s="585"/>
      <c r="AS71" s="585"/>
      <c r="AT71" s="585"/>
      <c r="AU71" s="585"/>
      <c r="AV71" s="585"/>
      <c r="AW71" s="585"/>
      <c r="AX71" s="585"/>
      <c r="AY71" s="585"/>
      <c r="AZ71" s="585"/>
      <c r="BA71" s="585"/>
      <c r="BB71" s="585"/>
      <c r="BC71" s="585"/>
      <c r="BD71" s="585"/>
      <c r="BE71" s="585"/>
      <c r="BF71" s="585"/>
      <c r="BG71" s="585"/>
      <c r="BH71" s="585"/>
      <c r="BI71" s="585"/>
    </row>
    <row r="72" spans="1:61" s="19" customFormat="1" ht="14.45" customHeight="1" x14ac:dyDescent="0.25">
      <c r="A72" s="585"/>
      <c r="B72" s="620"/>
      <c r="C72" s="621"/>
      <c r="D72" s="621"/>
      <c r="E72" s="621"/>
      <c r="F72" s="621"/>
      <c r="G72" s="621"/>
      <c r="H72" s="621"/>
      <c r="I72" s="621"/>
      <c r="J72" s="621"/>
      <c r="K72" s="621"/>
      <c r="L72" s="592"/>
      <c r="M72" s="585"/>
      <c r="N72" s="585"/>
      <c r="O72" s="585"/>
      <c r="P72" s="585"/>
      <c r="Q72" s="585"/>
      <c r="R72" s="585"/>
      <c r="S72" s="585"/>
      <c r="T72" s="585"/>
      <c r="U72" s="585"/>
      <c r="V72" s="585"/>
      <c r="W72" s="585"/>
      <c r="X72" s="585"/>
      <c r="Y72" s="585"/>
      <c r="Z72" s="585"/>
      <c r="AA72" s="585"/>
      <c r="AB72" s="585"/>
      <c r="AC72" s="585"/>
      <c r="AD72" s="585"/>
      <c r="AE72" s="585"/>
      <c r="AF72" s="585"/>
      <c r="AG72" s="585"/>
      <c r="AH72" s="585"/>
      <c r="AI72" s="585"/>
      <c r="AJ72" s="585"/>
      <c r="AK72" s="585"/>
      <c r="AL72" s="585"/>
      <c r="AM72" s="585"/>
      <c r="AN72" s="585"/>
      <c r="AO72" s="585"/>
      <c r="AP72" s="585"/>
      <c r="AQ72" s="585"/>
      <c r="AR72" s="585"/>
      <c r="AS72" s="585"/>
      <c r="AT72" s="585"/>
      <c r="AU72" s="585"/>
      <c r="AV72" s="585"/>
      <c r="AW72" s="585"/>
      <c r="AX72" s="585"/>
      <c r="AY72" s="585"/>
      <c r="AZ72" s="585"/>
      <c r="BA72" s="585"/>
      <c r="BB72" s="585"/>
      <c r="BC72" s="585"/>
      <c r="BD72" s="585"/>
      <c r="BE72" s="585"/>
      <c r="BF72" s="585"/>
      <c r="BG72" s="585"/>
      <c r="BH72" s="585"/>
      <c r="BI72" s="585"/>
    </row>
    <row r="73" spans="1:61" ht="11.25" customHeight="1" x14ac:dyDescent="0.25">
      <c r="A73" s="585"/>
      <c r="B73" s="585"/>
      <c r="C73" s="585"/>
      <c r="D73" s="585"/>
      <c r="E73" s="585"/>
      <c r="F73" s="585"/>
      <c r="G73" s="585"/>
      <c r="H73" s="585"/>
      <c r="I73" s="585"/>
      <c r="J73" s="585"/>
      <c r="K73" s="585"/>
      <c r="L73" s="622"/>
      <c r="M73" s="585"/>
      <c r="N73" s="585"/>
      <c r="O73" s="585"/>
      <c r="P73" s="585"/>
      <c r="Q73" s="585"/>
      <c r="R73" s="585"/>
      <c r="S73" s="585"/>
      <c r="T73" s="585"/>
      <c r="U73" s="585"/>
      <c r="V73" s="585"/>
      <c r="W73" s="585"/>
      <c r="X73" s="585"/>
      <c r="Y73" s="585"/>
      <c r="Z73" s="585"/>
      <c r="AA73" s="585"/>
      <c r="AB73" s="585"/>
      <c r="AC73" s="585"/>
      <c r="AD73" s="585"/>
      <c r="AE73" s="585"/>
      <c r="AF73" s="585"/>
      <c r="AG73" s="585"/>
      <c r="AH73" s="585"/>
      <c r="AI73" s="585"/>
      <c r="AJ73" s="585"/>
      <c r="AK73" s="585"/>
      <c r="AL73" s="585"/>
      <c r="AM73" s="585"/>
      <c r="AN73" s="585"/>
      <c r="AO73" s="585"/>
      <c r="AP73" s="585"/>
      <c r="AQ73" s="585"/>
      <c r="AR73" s="585"/>
      <c r="AS73" s="585"/>
      <c r="AT73" s="585"/>
      <c r="AU73" s="585"/>
      <c r="AV73" s="585"/>
      <c r="AW73" s="585"/>
      <c r="AX73" s="585"/>
      <c r="AY73" s="585"/>
      <c r="AZ73" s="585"/>
      <c r="BA73" s="585"/>
      <c r="BB73" s="585"/>
      <c r="BC73" s="585"/>
      <c r="BD73" s="585"/>
      <c r="BE73" s="585"/>
      <c r="BF73" s="585"/>
      <c r="BG73" s="585"/>
      <c r="BH73" s="585"/>
      <c r="BI73" s="585"/>
    </row>
    <row r="74" spans="1:61" ht="11.25" customHeight="1" x14ac:dyDescent="0.25">
      <c r="A74" s="585"/>
      <c r="B74" s="585"/>
      <c r="C74" s="585"/>
      <c r="D74" s="585"/>
      <c r="E74" s="585"/>
      <c r="F74" s="585"/>
      <c r="G74" s="585"/>
      <c r="H74" s="585"/>
      <c r="I74" s="585"/>
      <c r="J74" s="585"/>
      <c r="K74" s="585"/>
      <c r="L74" s="622"/>
      <c r="M74" s="585"/>
      <c r="N74" s="585"/>
      <c r="O74" s="585"/>
      <c r="P74" s="585"/>
      <c r="Q74" s="585"/>
      <c r="R74" s="585"/>
      <c r="S74" s="585"/>
      <c r="T74" s="585"/>
      <c r="U74" s="585"/>
      <c r="V74" s="585"/>
      <c r="W74" s="585"/>
      <c r="X74" s="585"/>
      <c r="Y74" s="585"/>
      <c r="Z74" s="585"/>
      <c r="AA74" s="585"/>
      <c r="AB74" s="585"/>
      <c r="AC74" s="585"/>
      <c r="AD74" s="585"/>
      <c r="AE74" s="585"/>
      <c r="AF74" s="585"/>
      <c r="AG74" s="585"/>
      <c r="AH74" s="585"/>
      <c r="AI74" s="585"/>
      <c r="AJ74" s="585"/>
      <c r="AK74" s="585"/>
      <c r="AL74" s="585"/>
      <c r="AM74" s="585"/>
      <c r="AN74" s="585"/>
      <c r="AO74" s="585"/>
      <c r="AP74" s="585"/>
      <c r="AQ74" s="585"/>
      <c r="AR74" s="585"/>
      <c r="AS74" s="585"/>
      <c r="AT74" s="585"/>
      <c r="AU74" s="585"/>
      <c r="AV74" s="585"/>
      <c r="AW74" s="585"/>
      <c r="AX74" s="585"/>
      <c r="AY74" s="585"/>
      <c r="AZ74" s="585"/>
      <c r="BA74" s="585"/>
      <c r="BB74" s="585"/>
      <c r="BC74" s="585"/>
      <c r="BD74" s="585"/>
      <c r="BE74" s="585"/>
      <c r="BF74" s="585"/>
      <c r="BG74" s="585"/>
      <c r="BH74" s="585"/>
      <c r="BI74" s="585"/>
    </row>
    <row r="75" spans="1:61" ht="11.25" customHeight="1" x14ac:dyDescent="0.25">
      <c r="L75" s="623"/>
    </row>
    <row r="76" spans="1:61" s="19" customFormat="1" ht="6.95" customHeight="1" x14ac:dyDescent="0.25">
      <c r="B76" s="624"/>
      <c r="C76" s="625"/>
      <c r="D76" s="625"/>
      <c r="E76" s="625"/>
      <c r="F76" s="625"/>
      <c r="G76" s="625"/>
      <c r="H76" s="625"/>
      <c r="I76" s="625"/>
      <c r="J76" s="625"/>
      <c r="K76" s="626"/>
      <c r="L76" s="627"/>
    </row>
    <row r="77" spans="1:61" s="19" customFormat="1" ht="24.95" customHeight="1" x14ac:dyDescent="0.25">
      <c r="B77" s="628"/>
      <c r="C77" s="629" t="s">
        <v>134</v>
      </c>
      <c r="K77" s="630"/>
      <c r="L77" s="627"/>
      <c r="M77" s="631"/>
    </row>
    <row r="78" spans="1:61" s="19" customFormat="1" ht="6.95" customHeight="1" x14ac:dyDescent="0.25">
      <c r="B78" s="628"/>
      <c r="K78" s="630"/>
      <c r="L78" s="627"/>
    </row>
    <row r="79" spans="1:61" s="19" customFormat="1" ht="12" customHeight="1" x14ac:dyDescent="0.25">
      <c r="B79" s="628"/>
      <c r="C79" s="259" t="s">
        <v>12</v>
      </c>
      <c r="K79" s="630"/>
      <c r="L79" s="627"/>
    </row>
    <row r="80" spans="1:61" s="19" customFormat="1" x14ac:dyDescent="0.25">
      <c r="B80" s="628"/>
      <c r="E80" s="3242" t="s">
        <v>13</v>
      </c>
      <c r="F80" s="3260"/>
      <c r="G80" s="3260"/>
      <c r="H80" s="3260"/>
      <c r="K80" s="630"/>
      <c r="L80" s="627"/>
      <c r="AA80" s="260" t="s">
        <v>13</v>
      </c>
    </row>
    <row r="81" spans="2:27" x14ac:dyDescent="0.25">
      <c r="B81" s="632"/>
      <c r="C81" s="259" t="s">
        <v>132</v>
      </c>
      <c r="K81" s="633"/>
      <c r="L81" s="627"/>
    </row>
    <row r="82" spans="2:27" x14ac:dyDescent="0.25">
      <c r="B82" s="632"/>
      <c r="E82" s="3242" t="s">
        <v>273</v>
      </c>
      <c r="F82" s="3258"/>
      <c r="G82" s="3258"/>
      <c r="H82" s="3258"/>
      <c r="K82" s="633"/>
      <c r="L82" s="627"/>
      <c r="AA82" s="260" t="s">
        <v>273</v>
      </c>
    </row>
    <row r="83" spans="2:27" x14ac:dyDescent="0.25">
      <c r="B83" s="632"/>
      <c r="C83" s="259" t="s">
        <v>326</v>
      </c>
      <c r="K83" s="633"/>
      <c r="L83" s="627"/>
    </row>
    <row r="84" spans="2:27" s="19" customFormat="1" x14ac:dyDescent="0.25">
      <c r="B84" s="628"/>
      <c r="E84" s="3261" t="s">
        <v>327</v>
      </c>
      <c r="F84" s="3260"/>
      <c r="G84" s="3260"/>
      <c r="H84" s="3260"/>
      <c r="K84" s="630"/>
      <c r="L84" s="627"/>
      <c r="AA84" s="634" t="s">
        <v>327</v>
      </c>
    </row>
    <row r="85" spans="2:27" s="19" customFormat="1" ht="6.95" customHeight="1" x14ac:dyDescent="0.25">
      <c r="B85" s="628"/>
      <c r="K85" s="630"/>
      <c r="L85" s="627"/>
    </row>
    <row r="86" spans="2:27" s="19" customFormat="1" ht="12" customHeight="1" x14ac:dyDescent="0.25">
      <c r="B86" s="628"/>
      <c r="C86" s="259" t="s">
        <v>17</v>
      </c>
      <c r="F86" s="264"/>
      <c r="I86" s="259" t="str">
        <f>I14</f>
        <v>Datum:</v>
      </c>
      <c r="J86" s="635">
        <f>J14</f>
        <v>46300</v>
      </c>
      <c r="K86" s="630"/>
      <c r="L86" s="627"/>
    </row>
    <row r="87" spans="2:27" s="19" customFormat="1" ht="6.95" customHeight="1" x14ac:dyDescent="0.25">
      <c r="B87" s="628"/>
      <c r="K87" s="630"/>
      <c r="L87" s="627"/>
    </row>
    <row r="88" spans="2:27" s="19" customFormat="1" ht="15.2" customHeight="1" x14ac:dyDescent="0.25">
      <c r="B88" s="628"/>
      <c r="C88" s="259" t="s">
        <v>19</v>
      </c>
      <c r="F88" s="264" t="s">
        <v>22</v>
      </c>
      <c r="I88" s="259" t="str">
        <f>D22</f>
        <v>Projektant:</v>
      </c>
      <c r="J88" s="636" t="str">
        <f>IF(E23="","",E23)</f>
        <v>Studio Anarchitekt s.r.o.</v>
      </c>
      <c r="K88" s="630"/>
      <c r="L88" s="627"/>
    </row>
    <row r="89" spans="2:27" s="19" customFormat="1" ht="15.2" customHeight="1" x14ac:dyDescent="0.25">
      <c r="B89" s="628"/>
      <c r="C89" s="259" t="s">
        <v>24</v>
      </c>
      <c r="F89" s="264" t="str">
        <f>IF(E20="Vyplň údaj","",E20)</f>
        <v/>
      </c>
      <c r="I89" s="259" t="str">
        <f>D25</f>
        <v>Zpracovatel:</v>
      </c>
      <c r="J89" s="636" t="str">
        <f>IF(E26="","",E26)</f>
        <v>Ing. Theodor Collino</v>
      </c>
      <c r="K89" s="630"/>
      <c r="L89" s="627"/>
    </row>
    <row r="90" spans="2:27" s="19" customFormat="1" ht="10.35" customHeight="1" x14ac:dyDescent="0.25">
      <c r="B90" s="628"/>
      <c r="K90" s="630"/>
      <c r="L90" s="627"/>
    </row>
    <row r="91" spans="2:27" s="21" customFormat="1" ht="29.25" customHeight="1" x14ac:dyDescent="0.25">
      <c r="B91" s="637"/>
      <c r="C91" s="268" t="s">
        <v>135</v>
      </c>
      <c r="D91" s="269"/>
      <c r="E91" s="269"/>
      <c r="F91" s="269"/>
      <c r="G91" s="269"/>
      <c r="H91" s="269"/>
      <c r="I91" s="269"/>
      <c r="J91" s="270" t="s">
        <v>136</v>
      </c>
      <c r="K91" s="271"/>
      <c r="L91" s="627" t="s">
        <v>16</v>
      </c>
      <c r="M91" s="638"/>
      <c r="N91" s="638"/>
      <c r="O91" s="638"/>
      <c r="P91" s="638"/>
      <c r="Q91" s="638"/>
      <c r="R91" s="638"/>
      <c r="S91" s="638"/>
      <c r="T91" s="638"/>
    </row>
    <row r="92" spans="2:27" s="19" customFormat="1" ht="10.35" customHeight="1" x14ac:dyDescent="0.2">
      <c r="B92" s="628"/>
      <c r="C92" s="639"/>
      <c r="J92" s="640"/>
      <c r="K92" s="630"/>
      <c r="L92" s="627" t="s">
        <v>16</v>
      </c>
      <c r="M92" s="641"/>
      <c r="N92" s="641"/>
      <c r="O92" s="641"/>
      <c r="P92" s="642"/>
      <c r="Q92" s="641"/>
      <c r="R92" s="642"/>
      <c r="S92" s="641"/>
      <c r="T92" s="642"/>
    </row>
    <row r="93" spans="2:27" s="19" customFormat="1" ht="23.1" customHeight="1" x14ac:dyDescent="0.2">
      <c r="B93" s="628"/>
      <c r="C93" s="639" t="s">
        <v>137</v>
      </c>
      <c r="J93" s="640">
        <f>J116</f>
        <v>0</v>
      </c>
      <c r="K93" s="630"/>
      <c r="L93" s="627" t="s">
        <v>16</v>
      </c>
      <c r="M93" s="641"/>
      <c r="N93" s="641"/>
      <c r="O93" s="641"/>
      <c r="P93" s="642"/>
      <c r="Q93" s="641"/>
      <c r="R93" s="642"/>
      <c r="S93" s="641"/>
      <c r="T93" s="642"/>
    </row>
    <row r="94" spans="2:27" s="22" customFormat="1" ht="24.95" customHeight="1" x14ac:dyDescent="0.2">
      <c r="B94" s="643"/>
      <c r="C94" s="644"/>
      <c r="D94" s="645" t="s">
        <v>328</v>
      </c>
      <c r="E94" s="645"/>
      <c r="F94" s="645"/>
      <c r="G94" s="645"/>
      <c r="H94" s="646"/>
      <c r="I94" s="647"/>
      <c r="J94" s="648">
        <f>J117</f>
        <v>0</v>
      </c>
      <c r="K94" s="649"/>
      <c r="L94" s="627" t="s">
        <v>16</v>
      </c>
      <c r="N94" s="650"/>
      <c r="O94" s="651"/>
      <c r="P94" s="651"/>
      <c r="Q94" s="651"/>
      <c r="R94" s="651"/>
      <c r="S94" s="651"/>
      <c r="T94" s="651"/>
    </row>
    <row r="95" spans="2:27" s="23" customFormat="1" ht="20.100000000000001" customHeight="1" x14ac:dyDescent="0.2">
      <c r="B95" s="652"/>
      <c r="C95" s="653"/>
      <c r="D95" s="654" t="s">
        <v>329</v>
      </c>
      <c r="E95" s="655"/>
      <c r="F95" s="656"/>
      <c r="G95" s="657"/>
      <c r="H95" s="658"/>
      <c r="I95" s="659"/>
      <c r="J95" s="660">
        <f>J118</f>
        <v>0</v>
      </c>
      <c r="K95" s="661"/>
      <c r="L95" s="627" t="s">
        <v>16</v>
      </c>
      <c r="M95" s="662"/>
      <c r="N95" s="650"/>
      <c r="O95" s="651"/>
      <c r="P95" s="651"/>
      <c r="Q95" s="651"/>
      <c r="R95" s="651"/>
      <c r="S95" s="651"/>
      <c r="T95" s="651"/>
    </row>
    <row r="96" spans="2:27" s="19" customFormat="1" ht="6.95" customHeight="1" x14ac:dyDescent="0.25">
      <c r="B96" s="663"/>
      <c r="C96" s="664"/>
      <c r="D96" s="665"/>
      <c r="E96" s="664"/>
      <c r="F96" s="664"/>
      <c r="G96" s="664"/>
      <c r="H96" s="664"/>
      <c r="I96" s="664"/>
      <c r="J96" s="666"/>
      <c r="K96" s="667"/>
      <c r="L96" s="627"/>
    </row>
    <row r="97" spans="2:27" ht="11.25" customHeight="1" x14ac:dyDescent="0.25"/>
    <row r="98" spans="2:27" ht="11.25" customHeight="1" x14ac:dyDescent="0.25"/>
    <row r="99" spans="2:27" ht="11.25" customHeight="1" x14ac:dyDescent="0.25"/>
    <row r="100" spans="2:27" ht="6.95" customHeight="1" x14ac:dyDescent="0.25">
      <c r="B100" s="624"/>
      <c r="C100" s="625"/>
      <c r="D100" s="625"/>
      <c r="E100" s="625"/>
      <c r="F100" s="625"/>
      <c r="G100" s="625"/>
      <c r="H100" s="625"/>
      <c r="I100" s="625"/>
      <c r="J100" s="625"/>
      <c r="K100" s="626"/>
      <c r="L100" s="627"/>
    </row>
    <row r="101" spans="2:27" ht="24.95" customHeight="1" x14ac:dyDescent="0.25">
      <c r="B101" s="628"/>
      <c r="C101" s="629" t="s">
        <v>150</v>
      </c>
      <c r="D101" s="19"/>
      <c r="E101" s="19"/>
      <c r="F101" s="19"/>
      <c r="G101" s="19"/>
      <c r="H101" s="19"/>
      <c r="I101" s="19"/>
      <c r="J101" s="19"/>
      <c r="K101" s="630"/>
      <c r="L101" s="627"/>
      <c r="M101" s="631" t="s">
        <v>7</v>
      </c>
    </row>
    <row r="102" spans="2:27" ht="6.95" customHeight="1" x14ac:dyDescent="0.25">
      <c r="B102" s="628"/>
      <c r="C102" s="19"/>
      <c r="D102" s="19"/>
      <c r="E102" s="19"/>
      <c r="F102" s="19"/>
      <c r="G102" s="19"/>
      <c r="H102" s="19"/>
      <c r="I102" s="19"/>
      <c r="J102" s="19"/>
      <c r="K102" s="630"/>
      <c r="L102" s="627"/>
    </row>
    <row r="103" spans="2:27" ht="12" customHeight="1" x14ac:dyDescent="0.25">
      <c r="B103" s="628"/>
      <c r="C103" s="259" t="str">
        <f>D6</f>
        <v>Stavba:</v>
      </c>
      <c r="D103" s="19"/>
      <c r="E103" s="19"/>
      <c r="F103" s="19"/>
      <c r="G103" s="19"/>
      <c r="H103" s="19"/>
      <c r="I103" s="19"/>
      <c r="J103" s="19"/>
      <c r="K103" s="630"/>
      <c r="L103" s="627"/>
    </row>
    <row r="104" spans="2:27" x14ac:dyDescent="0.25">
      <c r="B104" s="628"/>
      <c r="C104" s="19"/>
      <c r="D104" s="19"/>
      <c r="E104" s="3242" t="str">
        <f>IF(E7="","",E7)</f>
        <v>REVITALIZACE ZÁMECKÉHO PARKU ‐ TVRZIŠTĚ KLUČOV</v>
      </c>
      <c r="F104" s="3258"/>
      <c r="G104" s="3258"/>
      <c r="H104" s="3258"/>
      <c r="I104" s="19"/>
      <c r="J104" s="19"/>
      <c r="K104" s="630"/>
      <c r="L104" s="627"/>
      <c r="AA104" s="668" t="str">
        <f>IF(AA7="","",AA7)</f>
        <v>REVITALIZACE ZÁMECKÉHO PARKU ‐ TVRZIŠTĚ KLUČOV</v>
      </c>
    </row>
    <row r="105" spans="2:27" x14ac:dyDescent="0.25">
      <c r="B105" s="632"/>
      <c r="C105" s="259" t="str">
        <f>D8</f>
        <v>Objekt:</v>
      </c>
      <c r="K105" s="633"/>
      <c r="L105" s="627"/>
      <c r="AA105" s="669"/>
    </row>
    <row r="106" spans="2:27" x14ac:dyDescent="0.25">
      <c r="B106" s="632"/>
      <c r="E106" s="3242" t="str">
        <f>E9</f>
        <v>SO.11 - AREÁLOVÉ KOMUNIKACE A ZPEVNĚNÉ PLOCHY </v>
      </c>
      <c r="F106" s="3258"/>
      <c r="G106" s="3258"/>
      <c r="H106" s="3258"/>
      <c r="K106" s="633"/>
      <c r="L106" s="627"/>
      <c r="AA106" s="668" t="str">
        <f>AA9</f>
        <v>SO.11 - AREÁLOVÉ KOMUNIKACE A ZPEVNĚNÉ PLOCHY </v>
      </c>
    </row>
    <row r="107" spans="2:27" x14ac:dyDescent="0.25">
      <c r="B107" s="632"/>
      <c r="C107" s="259" t="str">
        <f>D10</f>
        <v>Soupis:</v>
      </c>
      <c r="K107" s="633"/>
      <c r="L107" s="627"/>
      <c r="AA107" s="669"/>
    </row>
    <row r="108" spans="2:27" x14ac:dyDescent="0.25">
      <c r="B108" s="628"/>
      <c r="C108" s="19"/>
      <c r="D108" s="19"/>
      <c r="E108" s="3261" t="str">
        <f>E11</f>
        <v>SO.11-D - Molo a pódium</v>
      </c>
      <c r="F108" s="3258"/>
      <c r="G108" s="3258"/>
      <c r="H108" s="3258"/>
      <c r="I108" s="19"/>
      <c r="J108" s="19"/>
      <c r="K108" s="630"/>
      <c r="L108" s="627"/>
      <c r="AA108" s="670" t="str">
        <f>AA11</f>
        <v>SO.11-D - Molo a pódium</v>
      </c>
    </row>
    <row r="109" spans="2:27" x14ac:dyDescent="0.25">
      <c r="B109" s="628"/>
      <c r="C109" s="19"/>
      <c r="D109" s="19"/>
      <c r="E109" s="19"/>
      <c r="F109" s="19"/>
      <c r="G109" s="19"/>
      <c r="H109" s="19"/>
      <c r="I109" s="19"/>
      <c r="J109" s="19"/>
      <c r="K109" s="630"/>
      <c r="L109" s="627"/>
    </row>
    <row r="110" spans="2:27" x14ac:dyDescent="0.25">
      <c r="B110" s="628"/>
      <c r="C110" s="259" t="str">
        <f>D14</f>
        <v>Místo:</v>
      </c>
      <c r="D110" s="19"/>
      <c r="E110" s="19"/>
      <c r="F110" s="264" t="str">
        <f>IF(F14="","",F14)</f>
        <v/>
      </c>
      <c r="G110" s="19"/>
      <c r="H110" s="19"/>
      <c r="I110" s="259" t="str">
        <f>I14</f>
        <v>Datum:</v>
      </c>
      <c r="J110" s="635">
        <f>J14</f>
        <v>46300</v>
      </c>
      <c r="K110" s="630"/>
      <c r="L110" s="627"/>
    </row>
    <row r="111" spans="2:27" x14ac:dyDescent="0.25">
      <c r="B111" s="628"/>
      <c r="C111" s="19"/>
      <c r="D111" s="19"/>
      <c r="E111" s="19"/>
      <c r="F111" s="19"/>
      <c r="G111" s="19"/>
      <c r="H111" s="19"/>
      <c r="I111" s="19"/>
      <c r="J111" s="19"/>
      <c r="K111" s="630"/>
      <c r="L111" s="627"/>
    </row>
    <row r="112" spans="2:27" ht="25.5" x14ac:dyDescent="0.25">
      <c r="B112" s="628"/>
      <c r="C112" s="259" t="str">
        <f>D16</f>
        <v>Zadavatel:</v>
      </c>
      <c r="D112" s="19"/>
      <c r="E112" s="19"/>
      <c r="F112" s="264" t="str">
        <f>IF(E17="","",E17)</f>
        <v>Obec Klučov</v>
      </c>
      <c r="G112" s="19"/>
      <c r="H112" s="19"/>
      <c r="I112" s="259" t="str">
        <f>D22</f>
        <v>Projektant:</v>
      </c>
      <c r="J112" s="636" t="str">
        <f>IF(E23="","",E23)</f>
        <v>Studio Anarchitekt s.r.o.</v>
      </c>
      <c r="K112" s="630"/>
      <c r="L112" s="627"/>
    </row>
    <row r="113" spans="2:62" x14ac:dyDescent="0.25">
      <c r="B113" s="628"/>
      <c r="C113" s="259" t="str">
        <f>D19</f>
        <v>Zhotovitel:</v>
      </c>
      <c r="D113" s="19"/>
      <c r="E113" s="19"/>
      <c r="F113" s="264" t="str">
        <f>IF(E20="Vyplň údaj","",E20)</f>
        <v/>
      </c>
      <c r="G113" s="19"/>
      <c r="H113" s="19"/>
      <c r="I113" s="259" t="str">
        <f>D25</f>
        <v>Zpracovatel:</v>
      </c>
      <c r="J113" s="636" t="str">
        <f>IF(E26="","",E26)</f>
        <v>Ing. Theodor Collino</v>
      </c>
      <c r="K113" s="630"/>
      <c r="L113" s="627"/>
    </row>
    <row r="114" spans="2:62" x14ac:dyDescent="0.25">
      <c r="B114" s="628"/>
      <c r="C114" s="19"/>
      <c r="D114" s="19"/>
      <c r="E114" s="19"/>
      <c r="F114" s="19"/>
      <c r="G114" s="19"/>
      <c r="H114" s="19"/>
      <c r="I114" s="19"/>
      <c r="J114" s="19"/>
      <c r="K114" s="630"/>
      <c r="L114" s="627"/>
    </row>
    <row r="115" spans="2:62" ht="36" x14ac:dyDescent="0.25">
      <c r="B115" s="637"/>
      <c r="C115" s="317" t="s">
        <v>151</v>
      </c>
      <c r="D115" s="318" t="s">
        <v>50</v>
      </c>
      <c r="E115" s="318" t="s">
        <v>45</v>
      </c>
      <c r="F115" s="318" t="s">
        <v>47</v>
      </c>
      <c r="G115" s="318" t="s">
        <v>152</v>
      </c>
      <c r="H115" s="318" t="s">
        <v>153</v>
      </c>
      <c r="I115" s="318" t="s">
        <v>154</v>
      </c>
      <c r="J115" s="319" t="s">
        <v>136</v>
      </c>
      <c r="K115" s="320" t="s">
        <v>155</v>
      </c>
      <c r="L115" s="627" t="s">
        <v>16</v>
      </c>
      <c r="M115" s="671"/>
      <c r="N115" s="672" t="s">
        <v>37</v>
      </c>
      <c r="O115" s="672" t="s">
        <v>156</v>
      </c>
      <c r="P115" s="672" t="s">
        <v>53</v>
      </c>
      <c r="Q115" s="672" t="s">
        <v>157</v>
      </c>
      <c r="R115" s="672" t="s">
        <v>158</v>
      </c>
      <c r="S115" s="672" t="s">
        <v>159</v>
      </c>
      <c r="T115" s="673" t="s">
        <v>160</v>
      </c>
    </row>
    <row r="116" spans="2:62" ht="15.75" x14ac:dyDescent="0.25">
      <c r="B116" s="628"/>
      <c r="C116" s="639" t="s">
        <v>63</v>
      </c>
      <c r="D116" s="19"/>
      <c r="E116" s="19"/>
      <c r="F116" s="19"/>
      <c r="G116" s="19"/>
      <c r="H116" s="19"/>
      <c r="I116" s="19"/>
      <c r="J116" s="674">
        <f>J117</f>
        <v>0</v>
      </c>
      <c r="K116" s="630"/>
      <c r="L116" s="627" t="s">
        <v>16</v>
      </c>
      <c r="M116" s="675"/>
      <c r="N116" s="676"/>
      <c r="O116" s="676"/>
      <c r="P116" s="677">
        <f>P117</f>
        <v>0</v>
      </c>
      <c r="Q116" s="676"/>
      <c r="R116" s="677">
        <f>R117</f>
        <v>13.92443845</v>
      </c>
      <c r="S116" s="676"/>
      <c r="T116" s="678">
        <f>T117</f>
        <v>0</v>
      </c>
    </row>
    <row r="117" spans="2:62" ht="15.75" x14ac:dyDescent="0.25">
      <c r="B117" s="643"/>
      <c r="C117" s="644"/>
      <c r="D117" s="679" t="s">
        <v>64</v>
      </c>
      <c r="E117" s="680" t="s">
        <v>330</v>
      </c>
      <c r="F117" s="22" t="s">
        <v>331</v>
      </c>
      <c r="G117" s="681"/>
      <c r="H117" s="682"/>
      <c r="I117" s="683"/>
      <c r="J117" s="683">
        <f>J118</f>
        <v>0</v>
      </c>
      <c r="K117" s="684"/>
      <c r="L117" s="627" t="s">
        <v>16</v>
      </c>
      <c r="M117" s="685"/>
      <c r="N117" s="650"/>
      <c r="O117" s="651"/>
      <c r="P117" s="651">
        <f>P118</f>
        <v>0</v>
      </c>
      <c r="Q117" s="651"/>
      <c r="R117" s="651">
        <f>R118</f>
        <v>13.92443845</v>
      </c>
      <c r="S117" s="651"/>
      <c r="T117" s="686">
        <f>T118</f>
        <v>0</v>
      </c>
      <c r="AR117" s="584">
        <v>2</v>
      </c>
      <c r="AT117" s="584" t="s">
        <v>64</v>
      </c>
      <c r="AU117" s="584">
        <v>0</v>
      </c>
      <c r="AY117" s="22" t="s">
        <v>163</v>
      </c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584">
        <v>0</v>
      </c>
    </row>
    <row r="118" spans="2:62" ht="23.1" customHeight="1" x14ac:dyDescent="0.25">
      <c r="B118" s="652"/>
      <c r="C118" s="653"/>
      <c r="D118" s="679" t="s">
        <v>64</v>
      </c>
      <c r="E118" s="687" t="s">
        <v>332</v>
      </c>
      <c r="F118" s="662" t="s">
        <v>333</v>
      </c>
      <c r="G118" s="688"/>
      <c r="H118" s="689"/>
      <c r="I118" s="690"/>
      <c r="J118" s="690">
        <f>J119 + J126 + J130 + J138 + J141 + J145 + J149 + J153 + J157 + J159</f>
        <v>0</v>
      </c>
      <c r="K118" s="690"/>
      <c r="L118" s="627" t="s">
        <v>16</v>
      </c>
      <c r="M118" s="691"/>
      <c r="N118" s="650"/>
      <c r="O118" s="651"/>
      <c r="P118" s="651">
        <f>P119 + P126 + P130 + P138 + P141 + P145 + P149 + P153 + P157 + P159</f>
        <v>0</v>
      </c>
      <c r="Q118" s="651"/>
      <c r="R118" s="651">
        <f>R119 + R126 + R130 + R138 + R141 + R145 + R149 + R153 + R157 + R159</f>
        <v>13.92443845</v>
      </c>
      <c r="S118" s="651"/>
      <c r="T118" s="686">
        <f>T119 + T126 + T130 + T138 + T141 + T145 + T149 + T153 + T157 + T159</f>
        <v>0</v>
      </c>
      <c r="AR118" s="584">
        <v>2</v>
      </c>
      <c r="AT118" s="584" t="s">
        <v>64</v>
      </c>
      <c r="AU118" s="584">
        <v>1</v>
      </c>
      <c r="AY118" s="23" t="s">
        <v>163</v>
      </c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584">
        <v>0</v>
      </c>
    </row>
    <row r="119" spans="2:62" x14ac:dyDescent="0.25">
      <c r="B119" s="692"/>
      <c r="C119" s="693" t="s">
        <v>334</v>
      </c>
      <c r="D119" s="693" t="s">
        <v>168</v>
      </c>
      <c r="E119" s="694" t="s">
        <v>335</v>
      </c>
      <c r="F119" s="351" t="s">
        <v>336</v>
      </c>
      <c r="G119" s="695" t="s">
        <v>171</v>
      </c>
      <c r="H119" s="353">
        <v>18.469000000000001</v>
      </c>
      <c r="I119" s="354"/>
      <c r="J119" s="355">
        <f>ROUND(H119*I119,2)</f>
        <v>0</v>
      </c>
      <c r="K119" s="355" t="s">
        <v>172</v>
      </c>
      <c r="L119" s="627" t="s">
        <v>16</v>
      </c>
      <c r="M119" s="696"/>
      <c r="N119" s="697" t="s">
        <v>38</v>
      </c>
      <c r="O119" s="698"/>
      <c r="P119" s="698">
        <f>H119*O119</f>
        <v>0</v>
      </c>
      <c r="Q119" s="698">
        <v>0</v>
      </c>
      <c r="R119" s="698">
        <f>H119*Q119</f>
        <v>0</v>
      </c>
      <c r="S119" s="698">
        <v>0</v>
      </c>
      <c r="T119" s="699">
        <f>H119*S119</f>
        <v>0</v>
      </c>
      <c r="AR119" s="584">
        <v>16</v>
      </c>
      <c r="AT119" s="584" t="s">
        <v>168</v>
      </c>
      <c r="AU119" s="584">
        <v>2</v>
      </c>
      <c r="AY119" s="700" t="s">
        <v>163</v>
      </c>
      <c r="AZ119" s="700"/>
      <c r="BA119" s="700"/>
      <c r="BB119" s="700"/>
      <c r="BC119" s="700"/>
      <c r="BD119" s="700"/>
      <c r="BE119" s="700">
        <f>IF(N119="základní",J119,0)</f>
        <v>0</v>
      </c>
      <c r="BF119" s="700">
        <f>IF(N119="snížená",J119,0)</f>
        <v>0</v>
      </c>
      <c r="BG119" s="700">
        <f>IF(N119="zákl. přenesená",J119,0)</f>
        <v>0</v>
      </c>
      <c r="BH119" s="700">
        <f>IF(N119="sníž. přenesená",J119,0)</f>
        <v>0</v>
      </c>
      <c r="BI119" s="700">
        <f>IF(N119="nulová",J119,0)</f>
        <v>0</v>
      </c>
      <c r="BJ119" s="584">
        <v>1</v>
      </c>
    </row>
    <row r="120" spans="2:62" x14ac:dyDescent="0.25">
      <c r="B120" s="628"/>
      <c r="C120" s="19"/>
      <c r="D120" s="361" t="s">
        <v>173</v>
      </c>
      <c r="E120" s="19"/>
      <c r="F120" s="362" t="s">
        <v>337</v>
      </c>
      <c r="G120" s="19"/>
      <c r="H120" s="19"/>
      <c r="I120" s="19"/>
      <c r="J120" s="19"/>
      <c r="K120" s="630"/>
      <c r="L120" s="627" t="s">
        <v>16</v>
      </c>
      <c r="M120" s="701"/>
      <c r="N120" s="19"/>
      <c r="O120" s="19"/>
      <c r="P120" s="19"/>
      <c r="Q120" s="19"/>
      <c r="R120" s="19"/>
      <c r="S120" s="19"/>
      <c r="T120" s="702"/>
      <c r="AT120" s="703" t="s">
        <v>173</v>
      </c>
      <c r="AU120" s="703">
        <v>0</v>
      </c>
      <c r="AV120" s="19"/>
      <c r="AW120" s="19"/>
      <c r="AX120" s="19"/>
      <c r="AY120" s="19" t="s">
        <v>163</v>
      </c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584">
        <v>0</v>
      </c>
    </row>
    <row r="121" spans="2:62" ht="11.25" customHeight="1" x14ac:dyDescent="0.25">
      <c r="B121" s="704"/>
      <c r="C121" s="705"/>
      <c r="D121" s="361" t="s">
        <v>175</v>
      </c>
      <c r="E121" s="706"/>
      <c r="F121" s="707" t="s">
        <v>338</v>
      </c>
      <c r="G121" s="708"/>
      <c r="H121" s="709">
        <v>10.074</v>
      </c>
      <c r="I121" s="710"/>
      <c r="J121" s="710"/>
      <c r="K121" s="710"/>
      <c r="L121" s="627" t="s">
        <v>16</v>
      </c>
      <c r="M121" s="711"/>
      <c r="N121" s="712"/>
      <c r="O121" s="713"/>
      <c r="P121" s="713"/>
      <c r="Q121" s="713"/>
      <c r="R121" s="713"/>
      <c r="S121" s="713"/>
      <c r="T121" s="714"/>
      <c r="AT121" s="715" t="s">
        <v>175</v>
      </c>
      <c r="AU121" s="715">
        <v>0</v>
      </c>
      <c r="AV121" s="715">
        <v>2</v>
      </c>
      <c r="AW121" s="715" t="b">
        <v>1</v>
      </c>
      <c r="AX121" s="715"/>
      <c r="AY121" s="715" t="s">
        <v>163</v>
      </c>
      <c r="AZ121" s="715"/>
      <c r="BA121" s="715"/>
      <c r="BB121" s="715"/>
      <c r="BC121" s="715"/>
      <c r="BD121" s="715"/>
      <c r="BE121" s="715"/>
      <c r="BF121" s="715"/>
      <c r="BG121" s="715"/>
      <c r="BH121" s="715"/>
      <c r="BI121" s="715"/>
      <c r="BJ121" s="584">
        <v>0</v>
      </c>
    </row>
    <row r="122" spans="2:62" ht="11.25" customHeight="1" x14ac:dyDescent="0.25">
      <c r="B122" s="704"/>
      <c r="C122" s="705"/>
      <c r="D122" s="361" t="s">
        <v>175</v>
      </c>
      <c r="E122" s="706"/>
      <c r="F122" s="707" t="s">
        <v>339</v>
      </c>
      <c r="G122" s="708"/>
      <c r="H122" s="709">
        <v>5.75</v>
      </c>
      <c r="I122" s="710"/>
      <c r="J122" s="710"/>
      <c r="K122" s="710"/>
      <c r="L122" s="627" t="s">
        <v>16</v>
      </c>
      <c r="M122" s="711"/>
      <c r="N122" s="712"/>
      <c r="O122" s="713"/>
      <c r="P122" s="713"/>
      <c r="Q122" s="713"/>
      <c r="R122" s="713"/>
      <c r="S122" s="713"/>
      <c r="T122" s="714"/>
      <c r="AT122" s="715" t="s">
        <v>175</v>
      </c>
      <c r="AU122" s="715">
        <v>0</v>
      </c>
      <c r="AV122" s="715">
        <v>2</v>
      </c>
      <c r="AW122" s="715" t="b">
        <v>1</v>
      </c>
      <c r="AX122" s="715"/>
      <c r="AY122" s="715" t="s">
        <v>163</v>
      </c>
      <c r="AZ122" s="715"/>
      <c r="BA122" s="715"/>
      <c r="BB122" s="715"/>
      <c r="BC122" s="715"/>
      <c r="BD122" s="715"/>
      <c r="BE122" s="715"/>
      <c r="BF122" s="715"/>
      <c r="BG122" s="715"/>
      <c r="BH122" s="715"/>
      <c r="BI122" s="715"/>
      <c r="BJ122" s="584">
        <v>0</v>
      </c>
    </row>
    <row r="123" spans="2:62" ht="11.25" customHeight="1" x14ac:dyDescent="0.25">
      <c r="B123" s="704"/>
      <c r="C123" s="705"/>
      <c r="D123" s="361" t="s">
        <v>175</v>
      </c>
      <c r="E123" s="706"/>
      <c r="F123" s="707" t="s">
        <v>340</v>
      </c>
      <c r="G123" s="708"/>
      <c r="H123" s="709">
        <v>2.645</v>
      </c>
      <c r="I123" s="710"/>
      <c r="J123" s="710"/>
      <c r="K123" s="710"/>
      <c r="L123" s="627" t="s">
        <v>16</v>
      </c>
      <c r="M123" s="711"/>
      <c r="N123" s="712"/>
      <c r="O123" s="713"/>
      <c r="P123" s="713"/>
      <c r="Q123" s="713"/>
      <c r="R123" s="713"/>
      <c r="S123" s="713"/>
      <c r="T123" s="714"/>
      <c r="AT123" s="715" t="s">
        <v>175</v>
      </c>
      <c r="AU123" s="715">
        <v>0</v>
      </c>
      <c r="AV123" s="715">
        <v>2</v>
      </c>
      <c r="AW123" s="715" t="b">
        <v>1</v>
      </c>
      <c r="AX123" s="715"/>
      <c r="AY123" s="715" t="s">
        <v>163</v>
      </c>
      <c r="AZ123" s="715"/>
      <c r="BA123" s="715"/>
      <c r="BB123" s="715"/>
      <c r="BC123" s="715"/>
      <c r="BD123" s="715"/>
      <c r="BE123" s="715"/>
      <c r="BF123" s="715"/>
      <c r="BG123" s="715"/>
      <c r="BH123" s="715"/>
      <c r="BI123" s="715"/>
      <c r="BJ123" s="584">
        <v>0</v>
      </c>
    </row>
    <row r="124" spans="2:62" ht="11.25" customHeight="1" x14ac:dyDescent="0.25">
      <c r="B124" s="704"/>
      <c r="C124" s="705"/>
      <c r="D124" s="361" t="s">
        <v>175</v>
      </c>
      <c r="E124" s="706"/>
      <c r="F124" s="716" t="s">
        <v>341</v>
      </c>
      <c r="G124" s="717"/>
      <c r="H124" s="718"/>
      <c r="I124" s="710"/>
      <c r="J124" s="710"/>
      <c r="K124" s="710"/>
      <c r="L124" s="627" t="s">
        <v>16</v>
      </c>
      <c r="M124" s="711"/>
      <c r="N124" s="712"/>
      <c r="O124" s="713"/>
      <c r="P124" s="713"/>
      <c r="Q124" s="713"/>
      <c r="R124" s="713"/>
      <c r="S124" s="713"/>
      <c r="T124" s="714"/>
      <c r="AT124" s="715" t="s">
        <v>175</v>
      </c>
      <c r="AU124" s="715">
        <v>0</v>
      </c>
      <c r="AV124" s="715">
        <v>1</v>
      </c>
      <c r="AW124" s="715" t="b">
        <v>1</v>
      </c>
      <c r="AX124" s="715"/>
      <c r="AY124" s="715" t="s">
        <v>163</v>
      </c>
      <c r="AZ124" s="715"/>
      <c r="BA124" s="715"/>
      <c r="BB124" s="715"/>
      <c r="BC124" s="715"/>
      <c r="BD124" s="715"/>
      <c r="BE124" s="715"/>
      <c r="BF124" s="715"/>
      <c r="BG124" s="715"/>
      <c r="BH124" s="715"/>
      <c r="BI124" s="715"/>
      <c r="BJ124" s="584">
        <v>0</v>
      </c>
    </row>
    <row r="125" spans="2:62" ht="11.25" customHeight="1" x14ac:dyDescent="0.25">
      <c r="B125" s="704"/>
      <c r="C125" s="705"/>
      <c r="D125" s="361" t="s">
        <v>175</v>
      </c>
      <c r="E125" s="706"/>
      <c r="F125" s="719" t="s">
        <v>178</v>
      </c>
      <c r="G125" s="717"/>
      <c r="H125" s="720">
        <v>18.469000000000001</v>
      </c>
      <c r="I125" s="710"/>
      <c r="J125" s="710"/>
      <c r="K125" s="710"/>
      <c r="L125" s="627" t="s">
        <v>16</v>
      </c>
      <c r="M125" s="711"/>
      <c r="N125" s="712"/>
      <c r="O125" s="713"/>
      <c r="P125" s="713"/>
      <c r="Q125" s="713"/>
      <c r="R125" s="713"/>
      <c r="S125" s="713"/>
      <c r="T125" s="714"/>
      <c r="AT125" s="715" t="s">
        <v>175</v>
      </c>
      <c r="AU125" s="715">
        <v>0</v>
      </c>
      <c r="AV125" s="715">
        <v>4</v>
      </c>
      <c r="AW125" s="715" t="b">
        <v>1</v>
      </c>
      <c r="AX125" s="715" t="b">
        <v>1</v>
      </c>
      <c r="AY125" s="715" t="s">
        <v>163</v>
      </c>
      <c r="AZ125" s="715"/>
      <c r="BA125" s="715"/>
      <c r="BB125" s="715"/>
      <c r="BC125" s="715"/>
      <c r="BD125" s="715"/>
      <c r="BE125" s="715"/>
      <c r="BF125" s="715"/>
      <c r="BG125" s="715"/>
      <c r="BH125" s="715"/>
      <c r="BI125" s="715"/>
      <c r="BJ125" s="584">
        <v>0</v>
      </c>
    </row>
    <row r="126" spans="2:62" ht="24" x14ac:dyDescent="0.25">
      <c r="B126" s="692"/>
      <c r="C126" s="693" t="s">
        <v>342</v>
      </c>
      <c r="D126" s="693" t="s">
        <v>168</v>
      </c>
      <c r="E126" s="694" t="s">
        <v>343</v>
      </c>
      <c r="F126" s="351" t="s">
        <v>344</v>
      </c>
      <c r="G126" s="695" t="s">
        <v>171</v>
      </c>
      <c r="H126" s="353">
        <v>18.469000000000001</v>
      </c>
      <c r="I126" s="354"/>
      <c r="J126" s="355">
        <f>ROUND(H126*I126,2)</f>
        <v>0</v>
      </c>
      <c r="K126" s="355" t="s">
        <v>172</v>
      </c>
      <c r="L126" s="627" t="s">
        <v>16</v>
      </c>
      <c r="M126" s="696"/>
      <c r="N126" s="697" t="s">
        <v>38</v>
      </c>
      <c r="O126" s="698"/>
      <c r="P126" s="698">
        <f>H126*O126</f>
        <v>0</v>
      </c>
      <c r="Q126" s="698">
        <v>1.89E-3</v>
      </c>
      <c r="R126" s="698">
        <f>H126*Q126</f>
        <v>3.4906409999999999E-2</v>
      </c>
      <c r="S126" s="698">
        <v>0</v>
      </c>
      <c r="T126" s="699">
        <f>H126*S126</f>
        <v>0</v>
      </c>
      <c r="AR126" s="584">
        <v>16</v>
      </c>
      <c r="AT126" s="584" t="s">
        <v>168</v>
      </c>
      <c r="AU126" s="584">
        <v>2</v>
      </c>
      <c r="AY126" s="700" t="s">
        <v>163</v>
      </c>
      <c r="AZ126" s="700"/>
      <c r="BA126" s="700"/>
      <c r="BB126" s="700"/>
      <c r="BC126" s="700"/>
      <c r="BD126" s="700"/>
      <c r="BE126" s="700">
        <f>IF(N126="základní",J126,0)</f>
        <v>0</v>
      </c>
      <c r="BF126" s="700">
        <f>IF(N126="snížená",J126,0)</f>
        <v>0</v>
      </c>
      <c r="BG126" s="700">
        <f>IF(N126="zákl. přenesená",J126,0)</f>
        <v>0</v>
      </c>
      <c r="BH126" s="700">
        <f>IF(N126="sníž. přenesená",J126,0)</f>
        <v>0</v>
      </c>
      <c r="BI126" s="700">
        <f>IF(N126="nulová",J126,0)</f>
        <v>0</v>
      </c>
      <c r="BJ126" s="584">
        <v>1</v>
      </c>
    </row>
    <row r="127" spans="2:62" x14ac:dyDescent="0.25">
      <c r="B127" s="628"/>
      <c r="C127" s="19"/>
      <c r="D127" s="361" t="s">
        <v>173</v>
      </c>
      <c r="E127" s="19"/>
      <c r="F127" s="362" t="s">
        <v>345</v>
      </c>
      <c r="G127" s="19"/>
      <c r="H127" s="19"/>
      <c r="I127" s="19"/>
      <c r="J127" s="19"/>
      <c r="K127" s="630"/>
      <c r="L127" s="627" t="s">
        <v>16</v>
      </c>
      <c r="M127" s="701"/>
      <c r="N127" s="19"/>
      <c r="O127" s="19"/>
      <c r="P127" s="19"/>
      <c r="Q127" s="19"/>
      <c r="R127" s="19"/>
      <c r="S127" s="19"/>
      <c r="T127" s="702"/>
      <c r="AT127" s="703" t="s">
        <v>173</v>
      </c>
      <c r="AU127" s="703">
        <v>0</v>
      </c>
      <c r="AV127" s="19"/>
      <c r="AW127" s="19"/>
      <c r="AX127" s="19"/>
      <c r="AY127" s="19" t="s">
        <v>163</v>
      </c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584">
        <v>0</v>
      </c>
    </row>
    <row r="128" spans="2:62" ht="11.25" customHeight="1" x14ac:dyDescent="0.25">
      <c r="B128" s="704"/>
      <c r="C128" s="705"/>
      <c r="D128" s="361" t="s">
        <v>175</v>
      </c>
      <c r="E128" s="706"/>
      <c r="F128" s="707" t="s">
        <v>346</v>
      </c>
      <c r="G128" s="708"/>
      <c r="H128" s="709">
        <v>18.469000000000001</v>
      </c>
      <c r="I128" s="710"/>
      <c r="J128" s="710"/>
      <c r="K128" s="710"/>
      <c r="L128" s="627" t="s">
        <v>16</v>
      </c>
      <c r="M128" s="711"/>
      <c r="N128" s="712"/>
      <c r="O128" s="713"/>
      <c r="P128" s="713"/>
      <c r="Q128" s="713"/>
      <c r="R128" s="713"/>
      <c r="S128" s="713"/>
      <c r="T128" s="714"/>
      <c r="AT128" s="715" t="s">
        <v>175</v>
      </c>
      <c r="AU128" s="715">
        <v>0</v>
      </c>
      <c r="AV128" s="715">
        <v>2</v>
      </c>
      <c r="AW128" s="715" t="b">
        <v>1</v>
      </c>
      <c r="AX128" s="715"/>
      <c r="AY128" s="715" t="s">
        <v>163</v>
      </c>
      <c r="AZ128" s="715"/>
      <c r="BA128" s="715"/>
      <c r="BB128" s="715"/>
      <c r="BC128" s="715"/>
      <c r="BD128" s="715"/>
      <c r="BE128" s="715"/>
      <c r="BF128" s="715"/>
      <c r="BG128" s="715"/>
      <c r="BH128" s="715"/>
      <c r="BI128" s="715"/>
      <c r="BJ128" s="584">
        <v>0</v>
      </c>
    </row>
    <row r="129" spans="2:62" ht="11.25" customHeight="1" x14ac:dyDescent="0.25">
      <c r="B129" s="704"/>
      <c r="C129" s="705"/>
      <c r="D129" s="361" t="s">
        <v>175</v>
      </c>
      <c r="E129" s="706"/>
      <c r="F129" s="719" t="s">
        <v>178</v>
      </c>
      <c r="G129" s="717"/>
      <c r="H129" s="720">
        <v>18.469000000000001</v>
      </c>
      <c r="I129" s="710"/>
      <c r="J129" s="710"/>
      <c r="K129" s="710"/>
      <c r="L129" s="627" t="s">
        <v>16</v>
      </c>
      <c r="M129" s="711"/>
      <c r="N129" s="712"/>
      <c r="O129" s="713"/>
      <c r="P129" s="713"/>
      <c r="Q129" s="713"/>
      <c r="R129" s="713"/>
      <c r="S129" s="713"/>
      <c r="T129" s="714"/>
      <c r="AT129" s="715" t="s">
        <v>175</v>
      </c>
      <c r="AU129" s="715">
        <v>0</v>
      </c>
      <c r="AV129" s="715">
        <v>4</v>
      </c>
      <c r="AW129" s="715" t="b">
        <v>1</v>
      </c>
      <c r="AX129" s="715" t="b">
        <v>1</v>
      </c>
      <c r="AY129" s="715" t="s">
        <v>163</v>
      </c>
      <c r="AZ129" s="715"/>
      <c r="BA129" s="715"/>
      <c r="BB129" s="715"/>
      <c r="BC129" s="715"/>
      <c r="BD129" s="715"/>
      <c r="BE129" s="715"/>
      <c r="BF129" s="715"/>
      <c r="BG129" s="715"/>
      <c r="BH129" s="715"/>
      <c r="BI129" s="715"/>
      <c r="BJ129" s="584">
        <v>0</v>
      </c>
    </row>
    <row r="130" spans="2:62" x14ac:dyDescent="0.25">
      <c r="B130" s="692"/>
      <c r="C130" s="693" t="s">
        <v>347</v>
      </c>
      <c r="D130" s="693" t="s">
        <v>168</v>
      </c>
      <c r="E130" s="694" t="s">
        <v>348</v>
      </c>
      <c r="F130" s="351" t="s">
        <v>349</v>
      </c>
      <c r="G130" s="695" t="s">
        <v>218</v>
      </c>
      <c r="H130" s="353">
        <v>466.38400000000001</v>
      </c>
      <c r="I130" s="354"/>
      <c r="J130" s="355">
        <f>ROUND(H130*I130,2)</f>
        <v>0</v>
      </c>
      <c r="K130" s="355" t="s">
        <v>172</v>
      </c>
      <c r="L130" s="627" t="s">
        <v>16</v>
      </c>
      <c r="M130" s="696"/>
      <c r="N130" s="697" t="s">
        <v>38</v>
      </c>
      <c r="O130" s="698"/>
      <c r="P130" s="698">
        <f>H130*O130</f>
        <v>0</v>
      </c>
      <c r="Q130" s="698">
        <v>1.0000000000000001E-5</v>
      </c>
      <c r="R130" s="698">
        <f>H130*Q130</f>
        <v>4.6638400000000007E-3</v>
      </c>
      <c r="S130" s="698">
        <v>0</v>
      </c>
      <c r="T130" s="699">
        <f>H130*S130</f>
        <v>0</v>
      </c>
      <c r="AR130" s="584">
        <v>16</v>
      </c>
      <c r="AT130" s="584" t="s">
        <v>168</v>
      </c>
      <c r="AU130" s="584">
        <v>2</v>
      </c>
      <c r="AY130" s="700" t="s">
        <v>163</v>
      </c>
      <c r="AZ130" s="700"/>
      <c r="BA130" s="700"/>
      <c r="BB130" s="700"/>
      <c r="BC130" s="700"/>
      <c r="BD130" s="700"/>
      <c r="BE130" s="700">
        <f>IF(N130="základní",J130,0)</f>
        <v>0</v>
      </c>
      <c r="BF130" s="700">
        <f>IF(N130="snížená",J130,0)</f>
        <v>0</v>
      </c>
      <c r="BG130" s="700">
        <f>IF(N130="zákl. přenesená",J130,0)</f>
        <v>0</v>
      </c>
      <c r="BH130" s="700">
        <f>IF(N130="sníž. přenesená",J130,0)</f>
        <v>0</v>
      </c>
      <c r="BI130" s="700">
        <f>IF(N130="nulová",J130,0)</f>
        <v>0</v>
      </c>
      <c r="BJ130" s="584">
        <v>1</v>
      </c>
    </row>
    <row r="131" spans="2:62" x14ac:dyDescent="0.25">
      <c r="B131" s="628"/>
      <c r="C131" s="19"/>
      <c r="D131" s="361" t="s">
        <v>173</v>
      </c>
      <c r="E131" s="19"/>
      <c r="F131" s="362" t="s">
        <v>350</v>
      </c>
      <c r="G131" s="19"/>
      <c r="H131" s="19"/>
      <c r="I131" s="19"/>
      <c r="J131" s="19"/>
      <c r="K131" s="630"/>
      <c r="L131" s="627" t="s">
        <v>16</v>
      </c>
      <c r="M131" s="701"/>
      <c r="N131" s="19"/>
      <c r="O131" s="19"/>
      <c r="P131" s="19"/>
      <c r="Q131" s="19"/>
      <c r="R131" s="19"/>
      <c r="S131" s="19"/>
      <c r="T131" s="702"/>
      <c r="AT131" s="703" t="s">
        <v>173</v>
      </c>
      <c r="AU131" s="703">
        <v>0</v>
      </c>
      <c r="AV131" s="19"/>
      <c r="AW131" s="19"/>
      <c r="AX131" s="19"/>
      <c r="AY131" s="19" t="s">
        <v>163</v>
      </c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584">
        <v>0</v>
      </c>
    </row>
    <row r="132" spans="2:62" ht="11.25" customHeight="1" x14ac:dyDescent="0.25">
      <c r="B132" s="704"/>
      <c r="C132" s="705"/>
      <c r="D132" s="361" t="s">
        <v>175</v>
      </c>
      <c r="E132" s="706"/>
      <c r="F132" s="716" t="s">
        <v>351</v>
      </c>
      <c r="G132" s="717"/>
      <c r="H132" s="718"/>
      <c r="I132" s="710"/>
      <c r="J132" s="710"/>
      <c r="K132" s="710"/>
      <c r="L132" s="627" t="s">
        <v>16</v>
      </c>
      <c r="M132" s="711"/>
      <c r="N132" s="712"/>
      <c r="O132" s="713"/>
      <c r="P132" s="713"/>
      <c r="Q132" s="713"/>
      <c r="R132" s="713"/>
      <c r="S132" s="713"/>
      <c r="T132" s="714"/>
      <c r="AT132" s="715" t="s">
        <v>175</v>
      </c>
      <c r="AU132" s="715">
        <v>0</v>
      </c>
      <c r="AV132" s="715">
        <v>1</v>
      </c>
      <c r="AW132" s="715" t="b">
        <v>1</v>
      </c>
      <c r="AX132" s="715"/>
      <c r="AY132" s="715" t="s">
        <v>163</v>
      </c>
      <c r="AZ132" s="715"/>
      <c r="BA132" s="715"/>
      <c r="BB132" s="715"/>
      <c r="BC132" s="715"/>
      <c r="BD132" s="715"/>
      <c r="BE132" s="715"/>
      <c r="BF132" s="715"/>
      <c r="BG132" s="715"/>
      <c r="BH132" s="715"/>
      <c r="BI132" s="715"/>
      <c r="BJ132" s="584">
        <v>0</v>
      </c>
    </row>
    <row r="133" spans="2:62" ht="11.25" customHeight="1" x14ac:dyDescent="0.25">
      <c r="B133" s="704"/>
      <c r="C133" s="705"/>
      <c r="D133" s="361" t="s">
        <v>175</v>
      </c>
      <c r="E133" s="706"/>
      <c r="F133" s="707" t="s">
        <v>352</v>
      </c>
      <c r="G133" s="708"/>
      <c r="H133" s="709">
        <v>319.46699999999998</v>
      </c>
      <c r="I133" s="710"/>
      <c r="J133" s="710"/>
      <c r="K133" s="710"/>
      <c r="L133" s="627" t="s">
        <v>16</v>
      </c>
      <c r="M133" s="711"/>
      <c r="N133" s="712"/>
      <c r="O133" s="713"/>
      <c r="P133" s="713"/>
      <c r="Q133" s="713"/>
      <c r="R133" s="713"/>
      <c r="S133" s="713"/>
      <c r="T133" s="714"/>
      <c r="AT133" s="715" t="s">
        <v>175</v>
      </c>
      <c r="AU133" s="715">
        <v>0</v>
      </c>
      <c r="AV133" s="715">
        <v>2</v>
      </c>
      <c r="AW133" s="715" t="b">
        <v>1</v>
      </c>
      <c r="AX133" s="715"/>
      <c r="AY133" s="715" t="s">
        <v>163</v>
      </c>
      <c r="AZ133" s="715"/>
      <c r="BA133" s="715"/>
      <c r="BB133" s="715"/>
      <c r="BC133" s="715"/>
      <c r="BD133" s="715"/>
      <c r="BE133" s="715"/>
      <c r="BF133" s="715"/>
      <c r="BG133" s="715"/>
      <c r="BH133" s="715"/>
      <c r="BI133" s="715"/>
      <c r="BJ133" s="584">
        <v>0</v>
      </c>
    </row>
    <row r="134" spans="2:62" ht="11.25" customHeight="1" x14ac:dyDescent="0.25">
      <c r="B134" s="704"/>
      <c r="C134" s="705"/>
      <c r="D134" s="361" t="s">
        <v>175</v>
      </c>
      <c r="E134" s="706"/>
      <c r="F134" s="716" t="s">
        <v>353</v>
      </c>
      <c r="G134" s="717"/>
      <c r="H134" s="718"/>
      <c r="I134" s="710"/>
      <c r="J134" s="710"/>
      <c r="K134" s="710"/>
      <c r="L134" s="627" t="s">
        <v>16</v>
      </c>
      <c r="M134" s="711"/>
      <c r="N134" s="712"/>
      <c r="O134" s="713"/>
      <c r="P134" s="713"/>
      <c r="Q134" s="713"/>
      <c r="R134" s="713"/>
      <c r="S134" s="713"/>
      <c r="T134" s="714"/>
      <c r="AT134" s="715" t="s">
        <v>175</v>
      </c>
      <c r="AU134" s="715">
        <v>0</v>
      </c>
      <c r="AV134" s="715">
        <v>1</v>
      </c>
      <c r="AW134" s="715" t="b">
        <v>1</v>
      </c>
      <c r="AX134" s="715"/>
      <c r="AY134" s="715" t="s">
        <v>163</v>
      </c>
      <c r="AZ134" s="715"/>
      <c r="BA134" s="715"/>
      <c r="BB134" s="715"/>
      <c r="BC134" s="715"/>
      <c r="BD134" s="715"/>
      <c r="BE134" s="715"/>
      <c r="BF134" s="715"/>
      <c r="BG134" s="715"/>
      <c r="BH134" s="715"/>
      <c r="BI134" s="715"/>
      <c r="BJ134" s="584">
        <v>0</v>
      </c>
    </row>
    <row r="135" spans="2:62" ht="11.25" customHeight="1" x14ac:dyDescent="0.25">
      <c r="B135" s="704"/>
      <c r="C135" s="705"/>
      <c r="D135" s="361" t="s">
        <v>175</v>
      </c>
      <c r="E135" s="706"/>
      <c r="F135" s="707" t="s">
        <v>354</v>
      </c>
      <c r="G135" s="708"/>
      <c r="H135" s="709">
        <v>146.917</v>
      </c>
      <c r="I135" s="710"/>
      <c r="J135" s="710"/>
      <c r="K135" s="710"/>
      <c r="L135" s="627" t="s">
        <v>16</v>
      </c>
      <c r="M135" s="711"/>
      <c r="N135" s="712"/>
      <c r="O135" s="713"/>
      <c r="P135" s="713"/>
      <c r="Q135" s="713"/>
      <c r="R135" s="713"/>
      <c r="S135" s="713"/>
      <c r="T135" s="714"/>
      <c r="AT135" s="715" t="s">
        <v>175</v>
      </c>
      <c r="AU135" s="715">
        <v>0</v>
      </c>
      <c r="AV135" s="715">
        <v>2</v>
      </c>
      <c r="AW135" s="715" t="b">
        <v>1</v>
      </c>
      <c r="AX135" s="715"/>
      <c r="AY135" s="715" t="s">
        <v>163</v>
      </c>
      <c r="AZ135" s="715"/>
      <c r="BA135" s="715"/>
      <c r="BB135" s="715"/>
      <c r="BC135" s="715"/>
      <c r="BD135" s="715"/>
      <c r="BE135" s="715"/>
      <c r="BF135" s="715"/>
      <c r="BG135" s="715"/>
      <c r="BH135" s="715"/>
      <c r="BI135" s="715"/>
      <c r="BJ135" s="584">
        <v>0</v>
      </c>
    </row>
    <row r="136" spans="2:62" ht="11.25" customHeight="1" x14ac:dyDescent="0.25">
      <c r="B136" s="704"/>
      <c r="C136" s="705"/>
      <c r="D136" s="361" t="s">
        <v>175</v>
      </c>
      <c r="E136" s="706"/>
      <c r="F136" s="716" t="s">
        <v>355</v>
      </c>
      <c r="G136" s="717"/>
      <c r="H136" s="718"/>
      <c r="I136" s="710"/>
      <c r="J136" s="710"/>
      <c r="K136" s="710"/>
      <c r="L136" s="627" t="s">
        <v>16</v>
      </c>
      <c r="M136" s="711"/>
      <c r="N136" s="712"/>
      <c r="O136" s="713"/>
      <c r="P136" s="713"/>
      <c r="Q136" s="713"/>
      <c r="R136" s="713"/>
      <c r="S136" s="713"/>
      <c r="T136" s="714"/>
      <c r="AT136" s="715" t="s">
        <v>175</v>
      </c>
      <c r="AU136" s="715">
        <v>0</v>
      </c>
      <c r="AV136" s="715">
        <v>1</v>
      </c>
      <c r="AW136" s="715" t="b">
        <v>1</v>
      </c>
      <c r="AX136" s="715"/>
      <c r="AY136" s="715" t="s">
        <v>163</v>
      </c>
      <c r="AZ136" s="715"/>
      <c r="BA136" s="715"/>
      <c r="BB136" s="715"/>
      <c r="BC136" s="715"/>
      <c r="BD136" s="715"/>
      <c r="BE136" s="715"/>
      <c r="BF136" s="715"/>
      <c r="BG136" s="715"/>
      <c r="BH136" s="715"/>
      <c r="BI136" s="715"/>
      <c r="BJ136" s="584">
        <v>0</v>
      </c>
    </row>
    <row r="137" spans="2:62" ht="11.25" customHeight="1" x14ac:dyDescent="0.25">
      <c r="B137" s="704"/>
      <c r="C137" s="705"/>
      <c r="D137" s="361" t="s">
        <v>175</v>
      </c>
      <c r="E137" s="706"/>
      <c r="F137" s="719" t="s">
        <v>178</v>
      </c>
      <c r="G137" s="717"/>
      <c r="H137" s="720">
        <v>466.38400000000001</v>
      </c>
      <c r="I137" s="710"/>
      <c r="J137" s="710"/>
      <c r="K137" s="710"/>
      <c r="L137" s="627" t="s">
        <v>16</v>
      </c>
      <c r="M137" s="711"/>
      <c r="N137" s="712"/>
      <c r="O137" s="713"/>
      <c r="P137" s="713"/>
      <c r="Q137" s="713"/>
      <c r="R137" s="713"/>
      <c r="S137" s="713"/>
      <c r="T137" s="714"/>
      <c r="AT137" s="715" t="s">
        <v>175</v>
      </c>
      <c r="AU137" s="715">
        <v>0</v>
      </c>
      <c r="AV137" s="715">
        <v>4</v>
      </c>
      <c r="AW137" s="715" t="b">
        <v>1</v>
      </c>
      <c r="AX137" s="715" t="b">
        <v>1</v>
      </c>
      <c r="AY137" s="715" t="s">
        <v>163</v>
      </c>
      <c r="AZ137" s="715"/>
      <c r="BA137" s="715"/>
      <c r="BB137" s="715"/>
      <c r="BC137" s="715"/>
      <c r="BD137" s="715"/>
      <c r="BE137" s="715"/>
      <c r="BF137" s="715"/>
      <c r="BG137" s="715"/>
      <c r="BH137" s="715"/>
      <c r="BI137" s="715"/>
      <c r="BJ137" s="584">
        <v>0</v>
      </c>
    </row>
    <row r="138" spans="2:62" x14ac:dyDescent="0.25">
      <c r="B138" s="721"/>
      <c r="C138" s="722" t="s">
        <v>356</v>
      </c>
      <c r="D138" s="722" t="s">
        <v>241</v>
      </c>
      <c r="E138" s="723" t="s">
        <v>357</v>
      </c>
      <c r="F138" s="723" t="s">
        <v>358</v>
      </c>
      <c r="G138" s="724" t="s">
        <v>171</v>
      </c>
      <c r="H138" s="353">
        <v>10.074</v>
      </c>
      <c r="I138" s="396"/>
      <c r="J138" s="397">
        <f>ROUND(H138*I138,2)</f>
        <v>0</v>
      </c>
      <c r="K138" s="397" t="s">
        <v>172</v>
      </c>
      <c r="L138" s="627" t="s">
        <v>16</v>
      </c>
      <c r="M138" s="725"/>
      <c r="N138" s="726" t="s">
        <v>38</v>
      </c>
      <c r="O138" s="727"/>
      <c r="P138" s="727">
        <f>H138*O138</f>
        <v>0</v>
      </c>
      <c r="Q138" s="727">
        <v>0.75</v>
      </c>
      <c r="R138" s="727">
        <f>H138*Q138</f>
        <v>7.5555000000000003</v>
      </c>
      <c r="S138" s="727">
        <v>0</v>
      </c>
      <c r="T138" s="728">
        <f>H138*S138</f>
        <v>0</v>
      </c>
      <c r="AR138" s="584">
        <v>32</v>
      </c>
      <c r="AT138" s="584" t="s">
        <v>241</v>
      </c>
      <c r="AU138" s="584">
        <v>2</v>
      </c>
      <c r="AY138" s="729" t="s">
        <v>163</v>
      </c>
      <c r="AZ138" s="729"/>
      <c r="BA138" s="729"/>
      <c r="BB138" s="729"/>
      <c r="BC138" s="729"/>
      <c r="BD138" s="729"/>
      <c r="BE138" s="729">
        <f>IF(N138="základní",J138,0)</f>
        <v>0</v>
      </c>
      <c r="BF138" s="729">
        <f>IF(N138="snížená",J138,0)</f>
        <v>0</v>
      </c>
      <c r="BG138" s="729">
        <f>IF(N138="zákl. přenesená",J138,0)</f>
        <v>0</v>
      </c>
      <c r="BH138" s="729">
        <f>IF(N138="sníž. přenesená",J138,0)</f>
        <v>0</v>
      </c>
      <c r="BI138" s="729">
        <f>IF(N138="nulová",J138,0)</f>
        <v>0</v>
      </c>
      <c r="BJ138" s="584">
        <v>1</v>
      </c>
    </row>
    <row r="139" spans="2:62" ht="11.25" customHeight="1" x14ac:dyDescent="0.25">
      <c r="B139" s="704"/>
      <c r="C139" s="705"/>
      <c r="D139" s="361" t="s">
        <v>175</v>
      </c>
      <c r="E139" s="706"/>
      <c r="F139" s="707" t="s">
        <v>338</v>
      </c>
      <c r="G139" s="708"/>
      <c r="H139" s="709">
        <v>10.074</v>
      </c>
      <c r="I139" s="710"/>
      <c r="J139" s="710"/>
      <c r="K139" s="710"/>
      <c r="L139" s="627" t="s">
        <v>16</v>
      </c>
      <c r="M139" s="711"/>
      <c r="N139" s="712"/>
      <c r="O139" s="713"/>
      <c r="P139" s="713"/>
      <c r="Q139" s="713"/>
      <c r="R139" s="713"/>
      <c r="S139" s="713"/>
      <c r="T139" s="714"/>
      <c r="AT139" s="715" t="s">
        <v>175</v>
      </c>
      <c r="AU139" s="715">
        <v>0</v>
      </c>
      <c r="AV139" s="715">
        <v>2</v>
      </c>
      <c r="AW139" s="715" t="b">
        <v>1</v>
      </c>
      <c r="AX139" s="715"/>
      <c r="AY139" s="715" t="s">
        <v>163</v>
      </c>
      <c r="AZ139" s="715"/>
      <c r="BA139" s="715"/>
      <c r="BB139" s="715"/>
      <c r="BC139" s="715"/>
      <c r="BD139" s="715"/>
      <c r="BE139" s="715"/>
      <c r="BF139" s="715"/>
      <c r="BG139" s="715"/>
      <c r="BH139" s="715"/>
      <c r="BI139" s="715"/>
      <c r="BJ139" s="584">
        <v>0</v>
      </c>
    </row>
    <row r="140" spans="2:62" ht="11.25" customHeight="1" x14ac:dyDescent="0.25">
      <c r="B140" s="704"/>
      <c r="C140" s="705"/>
      <c r="D140" s="361" t="s">
        <v>175</v>
      </c>
      <c r="E140" s="706"/>
      <c r="F140" s="719" t="s">
        <v>178</v>
      </c>
      <c r="G140" s="717"/>
      <c r="H140" s="720">
        <v>10.074</v>
      </c>
      <c r="I140" s="710"/>
      <c r="J140" s="710"/>
      <c r="K140" s="710"/>
      <c r="L140" s="627" t="s">
        <v>16</v>
      </c>
      <c r="M140" s="711"/>
      <c r="N140" s="712"/>
      <c r="O140" s="713"/>
      <c r="P140" s="713"/>
      <c r="Q140" s="713"/>
      <c r="R140" s="713"/>
      <c r="S140" s="713"/>
      <c r="T140" s="714"/>
      <c r="AT140" s="715" t="s">
        <v>175</v>
      </c>
      <c r="AU140" s="715">
        <v>0</v>
      </c>
      <c r="AV140" s="715">
        <v>4</v>
      </c>
      <c r="AW140" s="715" t="b">
        <v>1</v>
      </c>
      <c r="AX140" s="715" t="b">
        <v>1</v>
      </c>
      <c r="AY140" s="715" t="s">
        <v>163</v>
      </c>
      <c r="AZ140" s="715"/>
      <c r="BA140" s="715"/>
      <c r="BB140" s="715"/>
      <c r="BC140" s="715"/>
      <c r="BD140" s="715"/>
      <c r="BE140" s="715"/>
      <c r="BF140" s="715"/>
      <c r="BG140" s="715"/>
      <c r="BH140" s="715"/>
      <c r="BI140" s="715"/>
      <c r="BJ140" s="584">
        <v>0</v>
      </c>
    </row>
    <row r="141" spans="2:62" x14ac:dyDescent="0.25">
      <c r="B141" s="692"/>
      <c r="C141" s="693" t="s">
        <v>359</v>
      </c>
      <c r="D141" s="693" t="s">
        <v>168</v>
      </c>
      <c r="E141" s="694" t="s">
        <v>360</v>
      </c>
      <c r="F141" s="351" t="s">
        <v>361</v>
      </c>
      <c r="G141" s="695" t="s">
        <v>196</v>
      </c>
      <c r="H141" s="353">
        <v>183.99</v>
      </c>
      <c r="I141" s="354"/>
      <c r="J141" s="355">
        <f>ROUND(H141*I141,2)</f>
        <v>0</v>
      </c>
      <c r="K141" s="355" t="s">
        <v>172</v>
      </c>
      <c r="L141" s="627" t="s">
        <v>16</v>
      </c>
      <c r="M141" s="696"/>
      <c r="N141" s="697" t="s">
        <v>38</v>
      </c>
      <c r="O141" s="698"/>
      <c r="P141" s="698">
        <f>H141*O141</f>
        <v>0</v>
      </c>
      <c r="Q141" s="698">
        <v>0</v>
      </c>
      <c r="R141" s="698">
        <f>H141*Q141</f>
        <v>0</v>
      </c>
      <c r="S141" s="698">
        <v>0</v>
      </c>
      <c r="T141" s="699">
        <f>H141*S141</f>
        <v>0</v>
      </c>
      <c r="AR141" s="584">
        <v>16</v>
      </c>
      <c r="AT141" s="584" t="s">
        <v>168</v>
      </c>
      <c r="AU141" s="584">
        <v>2</v>
      </c>
      <c r="AY141" s="700" t="s">
        <v>163</v>
      </c>
      <c r="AZ141" s="700"/>
      <c r="BA141" s="700"/>
      <c r="BB141" s="700"/>
      <c r="BC141" s="700"/>
      <c r="BD141" s="700"/>
      <c r="BE141" s="700">
        <f>IF(N141="základní",J141,0)</f>
        <v>0</v>
      </c>
      <c r="BF141" s="700">
        <f>IF(N141="snížená",J141,0)</f>
        <v>0</v>
      </c>
      <c r="BG141" s="700">
        <f>IF(N141="zákl. přenesená",J141,0)</f>
        <v>0</v>
      </c>
      <c r="BH141" s="700">
        <f>IF(N141="sníž. přenesená",J141,0)</f>
        <v>0</v>
      </c>
      <c r="BI141" s="700">
        <f>IF(N141="nulová",J141,0)</f>
        <v>0</v>
      </c>
      <c r="BJ141" s="584">
        <v>1</v>
      </c>
    </row>
    <row r="142" spans="2:62" x14ac:dyDescent="0.25">
      <c r="B142" s="628"/>
      <c r="C142" s="19"/>
      <c r="D142" s="361" t="s">
        <v>173</v>
      </c>
      <c r="E142" s="19"/>
      <c r="F142" s="362" t="s">
        <v>362</v>
      </c>
      <c r="G142" s="19"/>
      <c r="H142" s="19"/>
      <c r="I142" s="19"/>
      <c r="J142" s="19"/>
      <c r="K142" s="630"/>
      <c r="L142" s="627" t="s">
        <v>16</v>
      </c>
      <c r="M142" s="701"/>
      <c r="N142" s="19"/>
      <c r="O142" s="19"/>
      <c r="P142" s="19"/>
      <c r="Q142" s="19"/>
      <c r="R142" s="19"/>
      <c r="S142" s="19"/>
      <c r="T142" s="702"/>
      <c r="AT142" s="703" t="s">
        <v>173</v>
      </c>
      <c r="AU142" s="703">
        <v>0</v>
      </c>
      <c r="AV142" s="19"/>
      <c r="AW142" s="19"/>
      <c r="AX142" s="19"/>
      <c r="AY142" s="19" t="s">
        <v>163</v>
      </c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584">
        <v>0</v>
      </c>
    </row>
    <row r="143" spans="2:62" ht="11.25" customHeight="1" x14ac:dyDescent="0.25">
      <c r="B143" s="704"/>
      <c r="C143" s="705"/>
      <c r="D143" s="361" t="s">
        <v>175</v>
      </c>
      <c r="E143" s="706"/>
      <c r="F143" s="707" t="s">
        <v>363</v>
      </c>
      <c r="G143" s="708"/>
      <c r="H143" s="709">
        <v>183.99</v>
      </c>
      <c r="I143" s="710"/>
      <c r="J143" s="710"/>
      <c r="K143" s="710"/>
      <c r="L143" s="627" t="s">
        <v>16</v>
      </c>
      <c r="M143" s="711"/>
      <c r="N143" s="712"/>
      <c r="O143" s="713"/>
      <c r="P143" s="713"/>
      <c r="Q143" s="713"/>
      <c r="R143" s="713"/>
      <c r="S143" s="713"/>
      <c r="T143" s="714"/>
      <c r="AT143" s="715" t="s">
        <v>175</v>
      </c>
      <c r="AU143" s="715">
        <v>0</v>
      </c>
      <c r="AV143" s="715">
        <v>2</v>
      </c>
      <c r="AW143" s="715" t="b">
        <v>1</v>
      </c>
      <c r="AX143" s="715"/>
      <c r="AY143" s="715" t="s">
        <v>163</v>
      </c>
      <c r="AZ143" s="715"/>
      <c r="BA143" s="715"/>
      <c r="BB143" s="715"/>
      <c r="BC143" s="715"/>
      <c r="BD143" s="715"/>
      <c r="BE143" s="715"/>
      <c r="BF143" s="715"/>
      <c r="BG143" s="715"/>
      <c r="BH143" s="715"/>
      <c r="BI143" s="715"/>
      <c r="BJ143" s="584">
        <v>0</v>
      </c>
    </row>
    <row r="144" spans="2:62" ht="11.25" customHeight="1" x14ac:dyDescent="0.25">
      <c r="B144" s="704"/>
      <c r="C144" s="705"/>
      <c r="D144" s="361" t="s">
        <v>175</v>
      </c>
      <c r="E144" s="706"/>
      <c r="F144" s="719" t="s">
        <v>178</v>
      </c>
      <c r="G144" s="717"/>
      <c r="H144" s="720">
        <v>183.99</v>
      </c>
      <c r="I144" s="710"/>
      <c r="J144" s="710"/>
      <c r="K144" s="710"/>
      <c r="L144" s="627" t="s">
        <v>16</v>
      </c>
      <c r="M144" s="711"/>
      <c r="N144" s="712"/>
      <c r="O144" s="713"/>
      <c r="P144" s="713"/>
      <c r="Q144" s="713"/>
      <c r="R144" s="713"/>
      <c r="S144" s="713"/>
      <c r="T144" s="714"/>
      <c r="AT144" s="715" t="s">
        <v>175</v>
      </c>
      <c r="AU144" s="715">
        <v>0</v>
      </c>
      <c r="AV144" s="715">
        <v>4</v>
      </c>
      <c r="AW144" s="715" t="b">
        <v>1</v>
      </c>
      <c r="AX144" s="715" t="b">
        <v>1</v>
      </c>
      <c r="AY144" s="715" t="s">
        <v>163</v>
      </c>
      <c r="AZ144" s="715"/>
      <c r="BA144" s="715"/>
      <c r="BB144" s="715"/>
      <c r="BC144" s="715"/>
      <c r="BD144" s="715"/>
      <c r="BE144" s="715"/>
      <c r="BF144" s="715"/>
      <c r="BG144" s="715"/>
      <c r="BH144" s="715"/>
      <c r="BI144" s="715"/>
      <c r="BJ144" s="584">
        <v>0</v>
      </c>
    </row>
    <row r="145" spans="2:62" x14ac:dyDescent="0.25">
      <c r="B145" s="721"/>
      <c r="C145" s="722" t="s">
        <v>364</v>
      </c>
      <c r="D145" s="722" t="s">
        <v>241</v>
      </c>
      <c r="E145" s="723" t="s">
        <v>365</v>
      </c>
      <c r="F145" s="723" t="s">
        <v>366</v>
      </c>
      <c r="G145" s="724" t="s">
        <v>171</v>
      </c>
      <c r="H145" s="353">
        <v>5.75</v>
      </c>
      <c r="I145" s="396"/>
      <c r="J145" s="397">
        <f>ROUND(H145*I145,2)</f>
        <v>0</v>
      </c>
      <c r="K145" s="397" t="s">
        <v>172</v>
      </c>
      <c r="L145" s="627" t="s">
        <v>16</v>
      </c>
      <c r="M145" s="725"/>
      <c r="N145" s="726" t="s">
        <v>38</v>
      </c>
      <c r="O145" s="727"/>
      <c r="P145" s="727">
        <f>H145*O145</f>
        <v>0</v>
      </c>
      <c r="Q145" s="727">
        <v>0.75</v>
      </c>
      <c r="R145" s="727">
        <f>H145*Q145</f>
        <v>4.3125</v>
      </c>
      <c r="S145" s="727">
        <v>0</v>
      </c>
      <c r="T145" s="728">
        <f>H145*S145</f>
        <v>0</v>
      </c>
      <c r="AR145" s="584">
        <v>32</v>
      </c>
      <c r="AT145" s="584" t="s">
        <v>241</v>
      </c>
      <c r="AU145" s="584">
        <v>2</v>
      </c>
      <c r="AY145" s="729" t="s">
        <v>163</v>
      </c>
      <c r="AZ145" s="729"/>
      <c r="BA145" s="729"/>
      <c r="BB145" s="729"/>
      <c r="BC145" s="729"/>
      <c r="BD145" s="729"/>
      <c r="BE145" s="729">
        <f>IF(N145="základní",J145,0)</f>
        <v>0</v>
      </c>
      <c r="BF145" s="729">
        <f>IF(N145="snížená",J145,0)</f>
        <v>0</v>
      </c>
      <c r="BG145" s="729">
        <f>IF(N145="zákl. přenesená",J145,0)</f>
        <v>0</v>
      </c>
      <c r="BH145" s="729">
        <f>IF(N145="sníž. přenesená",J145,0)</f>
        <v>0</v>
      </c>
      <c r="BI145" s="729">
        <f>IF(N145="nulová",J145,0)</f>
        <v>0</v>
      </c>
      <c r="BJ145" s="584">
        <v>1</v>
      </c>
    </row>
    <row r="146" spans="2:62" ht="11.25" customHeight="1" x14ac:dyDescent="0.25">
      <c r="B146" s="704"/>
      <c r="C146" s="705"/>
      <c r="D146" s="361" t="s">
        <v>175</v>
      </c>
      <c r="E146" s="706"/>
      <c r="F146" s="707" t="s">
        <v>351</v>
      </c>
      <c r="G146" s="708"/>
      <c r="H146" s="709">
        <v>95.84</v>
      </c>
      <c r="I146" s="710"/>
      <c r="J146" s="710"/>
      <c r="K146" s="710"/>
      <c r="L146" s="627" t="s">
        <v>16</v>
      </c>
      <c r="M146" s="711"/>
      <c r="N146" s="712"/>
      <c r="O146" s="713"/>
      <c r="P146" s="713"/>
      <c r="Q146" s="713"/>
      <c r="R146" s="713"/>
      <c r="S146" s="713"/>
      <c r="T146" s="714"/>
      <c r="AT146" s="715" t="s">
        <v>175</v>
      </c>
      <c r="AU146" s="715">
        <v>0</v>
      </c>
      <c r="AV146" s="715">
        <v>2</v>
      </c>
      <c r="AW146" s="715" t="b">
        <v>1</v>
      </c>
      <c r="AX146" s="715"/>
      <c r="AY146" s="715" t="s">
        <v>163</v>
      </c>
      <c r="AZ146" s="715"/>
      <c r="BA146" s="715"/>
      <c r="BB146" s="715"/>
      <c r="BC146" s="715"/>
      <c r="BD146" s="715"/>
      <c r="BE146" s="715"/>
      <c r="BF146" s="715"/>
      <c r="BG146" s="715"/>
      <c r="BH146" s="715"/>
      <c r="BI146" s="715"/>
      <c r="BJ146" s="584">
        <v>0</v>
      </c>
    </row>
    <row r="147" spans="2:62" ht="11.25" customHeight="1" x14ac:dyDescent="0.25">
      <c r="B147" s="704"/>
      <c r="C147" s="705"/>
      <c r="D147" s="361" t="s">
        <v>175</v>
      </c>
      <c r="E147" s="706"/>
      <c r="F147" s="719" t="s">
        <v>178</v>
      </c>
      <c r="G147" s="717"/>
      <c r="H147" s="720">
        <v>95.84</v>
      </c>
      <c r="I147" s="710"/>
      <c r="J147" s="710"/>
      <c r="K147" s="710"/>
      <c r="L147" s="627" t="s">
        <v>16</v>
      </c>
      <c r="M147" s="711"/>
      <c r="N147" s="712"/>
      <c r="O147" s="713"/>
      <c r="P147" s="713"/>
      <c r="Q147" s="713"/>
      <c r="R147" s="713"/>
      <c r="S147" s="713"/>
      <c r="T147" s="714"/>
      <c r="AT147" s="715" t="s">
        <v>175</v>
      </c>
      <c r="AU147" s="715">
        <v>0</v>
      </c>
      <c r="AV147" s="715">
        <v>4</v>
      </c>
      <c r="AW147" s="715" t="b">
        <v>1</v>
      </c>
      <c r="AX147" s="715"/>
      <c r="AY147" s="715" t="s">
        <v>163</v>
      </c>
      <c r="AZ147" s="715"/>
      <c r="BA147" s="715"/>
      <c r="BB147" s="715"/>
      <c r="BC147" s="715"/>
      <c r="BD147" s="715"/>
      <c r="BE147" s="715"/>
      <c r="BF147" s="715"/>
      <c r="BG147" s="715"/>
      <c r="BH147" s="715"/>
      <c r="BI147" s="715"/>
      <c r="BJ147" s="584">
        <v>0</v>
      </c>
    </row>
    <row r="148" spans="2:62" ht="11.25" customHeight="1" x14ac:dyDescent="0.25">
      <c r="B148" s="704"/>
      <c r="C148" s="705"/>
      <c r="D148" s="361" t="s">
        <v>175</v>
      </c>
      <c r="E148" s="706"/>
      <c r="F148" s="707" t="s">
        <v>367</v>
      </c>
      <c r="G148" s="708"/>
      <c r="H148" s="709">
        <v>5.75</v>
      </c>
      <c r="I148" s="710"/>
      <c r="J148" s="710"/>
      <c r="K148" s="710"/>
      <c r="L148" s="627" t="s">
        <v>16</v>
      </c>
      <c r="M148" s="711"/>
      <c r="N148" s="712"/>
      <c r="O148" s="713"/>
      <c r="P148" s="713"/>
      <c r="Q148" s="713"/>
      <c r="R148" s="713"/>
      <c r="S148" s="713"/>
      <c r="T148" s="714"/>
      <c r="AT148" s="715" t="s">
        <v>175</v>
      </c>
      <c r="AU148" s="715">
        <v>0</v>
      </c>
      <c r="AV148" s="715">
        <v>2</v>
      </c>
      <c r="AW148" s="715" t="b">
        <v>1</v>
      </c>
      <c r="AX148" s="715" t="b">
        <v>1</v>
      </c>
      <c r="AY148" s="715" t="s">
        <v>163</v>
      </c>
      <c r="AZ148" s="715"/>
      <c r="BA148" s="715"/>
      <c r="BB148" s="715"/>
      <c r="BC148" s="715"/>
      <c r="BD148" s="715"/>
      <c r="BE148" s="715"/>
      <c r="BF148" s="715"/>
      <c r="BG148" s="715"/>
      <c r="BH148" s="715"/>
      <c r="BI148" s="715"/>
      <c r="BJ148" s="584">
        <v>0</v>
      </c>
    </row>
    <row r="149" spans="2:62" x14ac:dyDescent="0.25">
      <c r="B149" s="721"/>
      <c r="C149" s="722" t="s">
        <v>368</v>
      </c>
      <c r="D149" s="722" t="s">
        <v>241</v>
      </c>
      <c r="E149" s="723" t="s">
        <v>369</v>
      </c>
      <c r="F149" s="723" t="s">
        <v>370</v>
      </c>
      <c r="G149" s="724" t="s">
        <v>171</v>
      </c>
      <c r="H149" s="353">
        <v>2.645</v>
      </c>
      <c r="I149" s="396"/>
      <c r="J149" s="397">
        <f>ROUND(H149*I149,2)</f>
        <v>0</v>
      </c>
      <c r="K149" s="397" t="s">
        <v>172</v>
      </c>
      <c r="L149" s="627" t="s">
        <v>16</v>
      </c>
      <c r="M149" s="725"/>
      <c r="N149" s="726" t="s">
        <v>38</v>
      </c>
      <c r="O149" s="727"/>
      <c r="P149" s="727">
        <f>H149*O149</f>
        <v>0</v>
      </c>
      <c r="Q149" s="727">
        <v>0.75</v>
      </c>
      <c r="R149" s="727">
        <f>H149*Q149</f>
        <v>1.9837500000000001</v>
      </c>
      <c r="S149" s="727">
        <v>0</v>
      </c>
      <c r="T149" s="728">
        <f>H149*S149</f>
        <v>0</v>
      </c>
      <c r="AR149" s="584">
        <v>32</v>
      </c>
      <c r="AT149" s="584" t="s">
        <v>241</v>
      </c>
      <c r="AU149" s="584">
        <v>2</v>
      </c>
      <c r="AY149" s="729" t="s">
        <v>163</v>
      </c>
      <c r="AZ149" s="729"/>
      <c r="BA149" s="729"/>
      <c r="BB149" s="729"/>
      <c r="BC149" s="729"/>
      <c r="BD149" s="729"/>
      <c r="BE149" s="729">
        <f>IF(N149="základní",J149,0)</f>
        <v>0</v>
      </c>
      <c r="BF149" s="729">
        <f>IF(N149="snížená",J149,0)</f>
        <v>0</v>
      </c>
      <c r="BG149" s="729">
        <f>IF(N149="zákl. přenesená",J149,0)</f>
        <v>0</v>
      </c>
      <c r="BH149" s="729">
        <f>IF(N149="sníž. přenesená",J149,0)</f>
        <v>0</v>
      </c>
      <c r="BI149" s="729">
        <f>IF(N149="nulová",J149,0)</f>
        <v>0</v>
      </c>
      <c r="BJ149" s="584">
        <v>1</v>
      </c>
    </row>
    <row r="150" spans="2:62" ht="11.25" customHeight="1" x14ac:dyDescent="0.25">
      <c r="B150" s="704"/>
      <c r="C150" s="705"/>
      <c r="D150" s="361" t="s">
        <v>175</v>
      </c>
      <c r="E150" s="706"/>
      <c r="F150" s="707" t="s">
        <v>371</v>
      </c>
      <c r="G150" s="708"/>
      <c r="H150" s="709">
        <v>88.15</v>
      </c>
      <c r="I150" s="710"/>
      <c r="J150" s="710"/>
      <c r="K150" s="710"/>
      <c r="L150" s="627" t="s">
        <v>16</v>
      </c>
      <c r="M150" s="711"/>
      <c r="N150" s="712"/>
      <c r="O150" s="713"/>
      <c r="P150" s="713"/>
      <c r="Q150" s="713"/>
      <c r="R150" s="713"/>
      <c r="S150" s="713"/>
      <c r="T150" s="714"/>
      <c r="AT150" s="715" t="s">
        <v>175</v>
      </c>
      <c r="AU150" s="715">
        <v>0</v>
      </c>
      <c r="AV150" s="715">
        <v>2</v>
      </c>
      <c r="AW150" s="715" t="b">
        <v>1</v>
      </c>
      <c r="AX150" s="715"/>
      <c r="AY150" s="715" t="s">
        <v>163</v>
      </c>
      <c r="AZ150" s="715"/>
      <c r="BA150" s="715"/>
      <c r="BB150" s="715"/>
      <c r="BC150" s="715"/>
      <c r="BD150" s="715"/>
      <c r="BE150" s="715"/>
      <c r="BF150" s="715"/>
      <c r="BG150" s="715"/>
      <c r="BH150" s="715"/>
      <c r="BI150" s="715"/>
      <c r="BJ150" s="584">
        <v>0</v>
      </c>
    </row>
    <row r="151" spans="2:62" ht="11.25" customHeight="1" x14ac:dyDescent="0.25">
      <c r="B151" s="704"/>
      <c r="C151" s="705"/>
      <c r="D151" s="361" t="s">
        <v>175</v>
      </c>
      <c r="E151" s="706"/>
      <c r="F151" s="719" t="s">
        <v>178</v>
      </c>
      <c r="G151" s="717"/>
      <c r="H151" s="720">
        <v>88.15</v>
      </c>
      <c r="I151" s="710"/>
      <c r="J151" s="710"/>
      <c r="K151" s="710"/>
      <c r="L151" s="627" t="s">
        <v>16</v>
      </c>
      <c r="M151" s="711"/>
      <c r="N151" s="712"/>
      <c r="O151" s="713"/>
      <c r="P151" s="713"/>
      <c r="Q151" s="713"/>
      <c r="R151" s="713"/>
      <c r="S151" s="713"/>
      <c r="T151" s="714"/>
      <c r="AT151" s="715" t="s">
        <v>175</v>
      </c>
      <c r="AU151" s="715">
        <v>0</v>
      </c>
      <c r="AV151" s="715">
        <v>4</v>
      </c>
      <c r="AW151" s="715" t="b">
        <v>1</v>
      </c>
      <c r="AX151" s="715"/>
      <c r="AY151" s="715" t="s">
        <v>163</v>
      </c>
      <c r="AZ151" s="715"/>
      <c r="BA151" s="715"/>
      <c r="BB151" s="715"/>
      <c r="BC151" s="715"/>
      <c r="BD151" s="715"/>
      <c r="BE151" s="715"/>
      <c r="BF151" s="715"/>
      <c r="BG151" s="715"/>
      <c r="BH151" s="715"/>
      <c r="BI151" s="715"/>
      <c r="BJ151" s="584">
        <v>0</v>
      </c>
    </row>
    <row r="152" spans="2:62" ht="11.25" customHeight="1" x14ac:dyDescent="0.25">
      <c r="B152" s="704"/>
      <c r="C152" s="705"/>
      <c r="D152" s="361" t="s">
        <v>175</v>
      </c>
      <c r="E152" s="706"/>
      <c r="F152" s="707" t="s">
        <v>372</v>
      </c>
      <c r="G152" s="708"/>
      <c r="H152" s="709">
        <v>2.645</v>
      </c>
      <c r="I152" s="710"/>
      <c r="J152" s="710"/>
      <c r="K152" s="710"/>
      <c r="L152" s="627" t="s">
        <v>16</v>
      </c>
      <c r="M152" s="711"/>
      <c r="N152" s="712"/>
      <c r="O152" s="713"/>
      <c r="P152" s="713"/>
      <c r="Q152" s="713"/>
      <c r="R152" s="713"/>
      <c r="S152" s="713"/>
      <c r="T152" s="714"/>
      <c r="AT152" s="715" t="s">
        <v>175</v>
      </c>
      <c r="AU152" s="715">
        <v>0</v>
      </c>
      <c r="AV152" s="715">
        <v>2</v>
      </c>
      <c r="AW152" s="715" t="b">
        <v>1</v>
      </c>
      <c r="AX152" s="715" t="b">
        <v>1</v>
      </c>
      <c r="AY152" s="715" t="s">
        <v>163</v>
      </c>
      <c r="AZ152" s="715"/>
      <c r="BA152" s="715"/>
      <c r="BB152" s="715"/>
      <c r="BC152" s="715"/>
      <c r="BD152" s="715"/>
      <c r="BE152" s="715"/>
      <c r="BF152" s="715"/>
      <c r="BG152" s="715"/>
      <c r="BH152" s="715"/>
      <c r="BI152" s="715"/>
      <c r="BJ152" s="584">
        <v>0</v>
      </c>
    </row>
    <row r="153" spans="2:62" x14ac:dyDescent="0.25">
      <c r="B153" s="692"/>
      <c r="C153" s="693" t="s">
        <v>373</v>
      </c>
      <c r="D153" s="693" t="s">
        <v>168</v>
      </c>
      <c r="E153" s="694" t="s">
        <v>374</v>
      </c>
      <c r="F153" s="351" t="s">
        <v>375</v>
      </c>
      <c r="G153" s="695" t="s">
        <v>196</v>
      </c>
      <c r="H153" s="353">
        <v>183.99</v>
      </c>
      <c r="I153" s="354"/>
      <c r="J153" s="355">
        <f>ROUND(H153*I153,2)</f>
        <v>0</v>
      </c>
      <c r="K153" s="355" t="s">
        <v>172</v>
      </c>
      <c r="L153" s="627" t="s">
        <v>16</v>
      </c>
      <c r="M153" s="696"/>
      <c r="N153" s="697" t="s">
        <v>38</v>
      </c>
      <c r="O153" s="698"/>
      <c r="P153" s="698">
        <f>H153*O153</f>
        <v>0</v>
      </c>
      <c r="Q153" s="698">
        <v>1.8000000000000001E-4</v>
      </c>
      <c r="R153" s="698">
        <f>H153*Q153</f>
        <v>3.31182E-2</v>
      </c>
      <c r="S153" s="698">
        <v>0</v>
      </c>
      <c r="T153" s="699">
        <f>H153*S153</f>
        <v>0</v>
      </c>
      <c r="AR153" s="584">
        <v>16</v>
      </c>
      <c r="AT153" s="584" t="s">
        <v>168</v>
      </c>
      <c r="AU153" s="584">
        <v>2</v>
      </c>
      <c r="AY153" s="700" t="s">
        <v>163</v>
      </c>
      <c r="AZ153" s="700"/>
      <c r="BA153" s="700"/>
      <c r="BB153" s="700"/>
      <c r="BC153" s="700"/>
      <c r="BD153" s="700"/>
      <c r="BE153" s="700">
        <f>IF(N153="základní",J153,0)</f>
        <v>0</v>
      </c>
      <c r="BF153" s="700">
        <f>IF(N153="snížená",J153,0)</f>
        <v>0</v>
      </c>
      <c r="BG153" s="700">
        <f>IF(N153="zákl. přenesená",J153,0)</f>
        <v>0</v>
      </c>
      <c r="BH153" s="700">
        <f>IF(N153="sníž. přenesená",J153,0)</f>
        <v>0</v>
      </c>
      <c r="BI153" s="700">
        <f>IF(N153="nulová",J153,0)</f>
        <v>0</v>
      </c>
      <c r="BJ153" s="584">
        <v>1</v>
      </c>
    </row>
    <row r="154" spans="2:62" x14ac:dyDescent="0.25">
      <c r="B154" s="628"/>
      <c r="C154" s="19"/>
      <c r="D154" s="361" t="s">
        <v>173</v>
      </c>
      <c r="E154" s="19"/>
      <c r="F154" s="362" t="s">
        <v>376</v>
      </c>
      <c r="G154" s="19"/>
      <c r="H154" s="19"/>
      <c r="I154" s="19"/>
      <c r="J154" s="19"/>
      <c r="K154" s="630"/>
      <c r="L154" s="627" t="s">
        <v>16</v>
      </c>
      <c r="M154" s="701"/>
      <c r="N154" s="19"/>
      <c r="O154" s="19"/>
      <c r="P154" s="19"/>
      <c r="Q154" s="19"/>
      <c r="R154" s="19"/>
      <c r="S154" s="19"/>
      <c r="T154" s="702"/>
      <c r="AT154" s="703" t="s">
        <v>173</v>
      </c>
      <c r="AU154" s="703">
        <v>0</v>
      </c>
      <c r="AV154" s="19"/>
      <c r="AW154" s="19"/>
      <c r="AX154" s="19"/>
      <c r="AY154" s="19" t="s">
        <v>163</v>
      </c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584">
        <v>0</v>
      </c>
    </row>
    <row r="155" spans="2:62" ht="11.25" customHeight="1" x14ac:dyDescent="0.25">
      <c r="B155" s="704"/>
      <c r="C155" s="705"/>
      <c r="D155" s="361" t="s">
        <v>175</v>
      </c>
      <c r="E155" s="706"/>
      <c r="F155" s="707" t="s">
        <v>363</v>
      </c>
      <c r="G155" s="708"/>
      <c r="H155" s="709">
        <v>183.99</v>
      </c>
      <c r="I155" s="710"/>
      <c r="J155" s="710"/>
      <c r="K155" s="710"/>
      <c r="L155" s="627" t="s">
        <v>16</v>
      </c>
      <c r="M155" s="711"/>
      <c r="N155" s="712"/>
      <c r="O155" s="713"/>
      <c r="P155" s="713"/>
      <c r="Q155" s="713"/>
      <c r="R155" s="713"/>
      <c r="S155" s="713"/>
      <c r="T155" s="714"/>
      <c r="AT155" s="715" t="s">
        <v>175</v>
      </c>
      <c r="AU155" s="715">
        <v>0</v>
      </c>
      <c r="AV155" s="715">
        <v>2</v>
      </c>
      <c r="AW155" s="715" t="b">
        <v>1</v>
      </c>
      <c r="AX155" s="715"/>
      <c r="AY155" s="715" t="s">
        <v>163</v>
      </c>
      <c r="AZ155" s="715"/>
      <c r="BA155" s="715"/>
      <c r="BB155" s="715"/>
      <c r="BC155" s="715"/>
      <c r="BD155" s="715"/>
      <c r="BE155" s="715"/>
      <c r="BF155" s="715"/>
      <c r="BG155" s="715"/>
      <c r="BH155" s="715"/>
      <c r="BI155" s="715"/>
      <c r="BJ155" s="584">
        <v>0</v>
      </c>
    </row>
    <row r="156" spans="2:62" ht="11.25" customHeight="1" x14ac:dyDescent="0.25">
      <c r="B156" s="704"/>
      <c r="C156" s="705"/>
      <c r="D156" s="361" t="s">
        <v>175</v>
      </c>
      <c r="E156" s="706"/>
      <c r="F156" s="719" t="s">
        <v>178</v>
      </c>
      <c r="G156" s="717"/>
      <c r="H156" s="720">
        <v>183.99</v>
      </c>
      <c r="I156" s="710"/>
      <c r="J156" s="710"/>
      <c r="K156" s="710"/>
      <c r="L156" s="627" t="s">
        <v>16</v>
      </c>
      <c r="M156" s="711"/>
      <c r="N156" s="712"/>
      <c r="O156" s="713"/>
      <c r="P156" s="713"/>
      <c r="Q156" s="713"/>
      <c r="R156" s="713"/>
      <c r="S156" s="713"/>
      <c r="T156" s="714"/>
      <c r="AT156" s="715" t="s">
        <v>175</v>
      </c>
      <c r="AU156" s="715">
        <v>0</v>
      </c>
      <c r="AV156" s="715">
        <v>4</v>
      </c>
      <c r="AW156" s="715" t="b">
        <v>1</v>
      </c>
      <c r="AX156" s="715" t="b">
        <v>1</v>
      </c>
      <c r="AY156" s="715" t="s">
        <v>163</v>
      </c>
      <c r="AZ156" s="715"/>
      <c r="BA156" s="715"/>
      <c r="BB156" s="715"/>
      <c r="BC156" s="715"/>
      <c r="BD156" s="715"/>
      <c r="BE156" s="715"/>
      <c r="BF156" s="715"/>
      <c r="BG156" s="715"/>
      <c r="BH156" s="715"/>
      <c r="BI156" s="715"/>
      <c r="BJ156" s="584">
        <v>0</v>
      </c>
    </row>
    <row r="157" spans="2:62" x14ac:dyDescent="0.25">
      <c r="B157" s="692"/>
      <c r="C157" s="693" t="s">
        <v>377</v>
      </c>
      <c r="D157" s="693" t="s">
        <v>168</v>
      </c>
      <c r="E157" s="694" t="s">
        <v>378</v>
      </c>
      <c r="F157" s="351" t="s">
        <v>379</v>
      </c>
      <c r="G157" s="695" t="s">
        <v>202</v>
      </c>
      <c r="H157" s="403">
        <v>13.923999999999999</v>
      </c>
      <c r="I157" s="354"/>
      <c r="J157" s="355">
        <f>ROUND(H157*I157,2)</f>
        <v>0</v>
      </c>
      <c r="K157" s="355" t="s">
        <v>172</v>
      </c>
      <c r="L157" s="627" t="s">
        <v>16</v>
      </c>
      <c r="M157" s="696"/>
      <c r="N157" s="697" t="s">
        <v>38</v>
      </c>
      <c r="O157" s="698"/>
      <c r="P157" s="698">
        <f>H157*O157</f>
        <v>0</v>
      </c>
      <c r="Q157" s="698">
        <v>0</v>
      </c>
      <c r="R157" s="698">
        <f>H157*Q157</f>
        <v>0</v>
      </c>
      <c r="S157" s="698">
        <v>0</v>
      </c>
      <c r="T157" s="699">
        <f>H157*S157</f>
        <v>0</v>
      </c>
      <c r="AR157" s="584">
        <v>16</v>
      </c>
      <c r="AT157" s="584" t="s">
        <v>168</v>
      </c>
      <c r="AU157" s="584">
        <v>2</v>
      </c>
      <c r="AY157" s="700" t="s">
        <v>163</v>
      </c>
      <c r="AZ157" s="700"/>
      <c r="BA157" s="700"/>
      <c r="BB157" s="700"/>
      <c r="BC157" s="700"/>
      <c r="BD157" s="700"/>
      <c r="BE157" s="700">
        <f>IF(N157="základní",J157,0)</f>
        <v>0</v>
      </c>
      <c r="BF157" s="700">
        <f>IF(N157="snížená",J157,0)</f>
        <v>0</v>
      </c>
      <c r="BG157" s="700">
        <f>IF(N157="zákl. přenesená",J157,0)</f>
        <v>0</v>
      </c>
      <c r="BH157" s="700">
        <f>IF(N157="sníž. přenesená",J157,0)</f>
        <v>0</v>
      </c>
      <c r="BI157" s="700">
        <f>IF(N157="nulová",J157,0)</f>
        <v>0</v>
      </c>
      <c r="BJ157" s="584">
        <v>1</v>
      </c>
    </row>
    <row r="158" spans="2:62" x14ac:dyDescent="0.25">
      <c r="B158" s="628"/>
      <c r="C158" s="19"/>
      <c r="D158" s="361" t="s">
        <v>173</v>
      </c>
      <c r="E158" s="19"/>
      <c r="F158" s="362" t="s">
        <v>380</v>
      </c>
      <c r="G158" s="19"/>
      <c r="H158" s="19"/>
      <c r="I158" s="19"/>
      <c r="J158" s="19"/>
      <c r="K158" s="630"/>
      <c r="L158" s="627" t="s">
        <v>16</v>
      </c>
      <c r="M158" s="701"/>
      <c r="N158" s="19"/>
      <c r="O158" s="19"/>
      <c r="P158" s="19"/>
      <c r="Q158" s="19"/>
      <c r="R158" s="19"/>
      <c r="S158" s="19"/>
      <c r="T158" s="702"/>
      <c r="AT158" s="703" t="s">
        <v>173</v>
      </c>
      <c r="AU158" s="703">
        <v>0</v>
      </c>
      <c r="AV158" s="19"/>
      <c r="AW158" s="19"/>
      <c r="AX158" s="19"/>
      <c r="AY158" s="19" t="s">
        <v>163</v>
      </c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584">
        <v>0</v>
      </c>
    </row>
    <row r="159" spans="2:62" ht="24" x14ac:dyDescent="0.25">
      <c r="B159" s="692"/>
      <c r="C159" s="693" t="s">
        <v>381</v>
      </c>
      <c r="D159" s="693" t="s">
        <v>168</v>
      </c>
      <c r="E159" s="694" t="s">
        <v>382</v>
      </c>
      <c r="F159" s="351" t="s">
        <v>383</v>
      </c>
      <c r="G159" s="695" t="s">
        <v>202</v>
      </c>
      <c r="H159" s="403">
        <v>13.923999999999999</v>
      </c>
      <c r="I159" s="354"/>
      <c r="J159" s="355">
        <f>ROUND(H159*I159,2)</f>
        <v>0</v>
      </c>
      <c r="K159" s="355" t="s">
        <v>384</v>
      </c>
      <c r="L159" s="627" t="s">
        <v>16</v>
      </c>
      <c r="M159" s="696"/>
      <c r="N159" s="697" t="s">
        <v>38</v>
      </c>
      <c r="O159" s="698"/>
      <c r="P159" s="698">
        <f>H159*O159</f>
        <v>0</v>
      </c>
      <c r="Q159" s="698">
        <v>0</v>
      </c>
      <c r="R159" s="698">
        <f>H159*Q159</f>
        <v>0</v>
      </c>
      <c r="S159" s="698">
        <v>0</v>
      </c>
      <c r="T159" s="699">
        <f>H159*S159</f>
        <v>0</v>
      </c>
      <c r="AR159" s="584">
        <v>16</v>
      </c>
      <c r="AT159" s="584" t="s">
        <v>168</v>
      </c>
      <c r="AU159" s="584">
        <v>2</v>
      </c>
      <c r="AY159" s="700" t="s">
        <v>163</v>
      </c>
      <c r="AZ159" s="700"/>
      <c r="BA159" s="700"/>
      <c r="BB159" s="700"/>
      <c r="BC159" s="700"/>
      <c r="BD159" s="700"/>
      <c r="BE159" s="700">
        <f>IF(N159="základní",J159,0)</f>
        <v>0</v>
      </c>
      <c r="BF159" s="700">
        <f>IF(N159="snížená",J159,0)</f>
        <v>0</v>
      </c>
      <c r="BG159" s="700">
        <f>IF(N159="zákl. přenesená",J159,0)</f>
        <v>0</v>
      </c>
      <c r="BH159" s="700">
        <f>IF(N159="sníž. přenesená",J159,0)</f>
        <v>0</v>
      </c>
      <c r="BI159" s="700">
        <f>IF(N159="nulová",J159,0)</f>
        <v>0</v>
      </c>
      <c r="BJ159" s="584">
        <v>1</v>
      </c>
    </row>
    <row r="160" spans="2:62" x14ac:dyDescent="0.25">
      <c r="B160" s="628"/>
      <c r="C160" s="19"/>
      <c r="D160" s="361" t="s">
        <v>173</v>
      </c>
      <c r="E160" s="19"/>
      <c r="F160" s="362" t="s">
        <v>385</v>
      </c>
      <c r="G160" s="19"/>
      <c r="H160" s="19"/>
      <c r="I160" s="19"/>
      <c r="J160" s="19"/>
      <c r="K160" s="630"/>
      <c r="L160" s="627" t="s">
        <v>16</v>
      </c>
      <c r="M160" s="701"/>
      <c r="N160" s="19"/>
      <c r="O160" s="19"/>
      <c r="P160" s="19"/>
      <c r="Q160" s="19"/>
      <c r="R160" s="19"/>
      <c r="S160" s="19"/>
      <c r="T160" s="702"/>
      <c r="AT160" s="703" t="s">
        <v>173</v>
      </c>
      <c r="AU160" s="703">
        <v>0</v>
      </c>
      <c r="AV160" s="19"/>
      <c r="AW160" s="19"/>
      <c r="AX160" s="19"/>
      <c r="AY160" s="19" t="s">
        <v>163</v>
      </c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584">
        <v>0</v>
      </c>
    </row>
    <row r="161" spans="2:20" ht="14.45" customHeight="1" x14ac:dyDescent="0.25">
      <c r="B161" s="704"/>
      <c r="C161" s="705"/>
      <c r="D161" s="705"/>
      <c r="E161" s="706"/>
      <c r="F161" s="730"/>
      <c r="G161" s="717"/>
      <c r="H161" s="718"/>
      <c r="I161" s="710"/>
      <c r="J161" s="710"/>
      <c r="K161" s="710"/>
      <c r="L161" s="627"/>
      <c r="M161" s="711"/>
      <c r="N161" s="712"/>
      <c r="O161" s="713"/>
      <c r="P161" s="713"/>
      <c r="Q161" s="713"/>
      <c r="R161" s="713"/>
      <c r="S161" s="713"/>
      <c r="T161" s="731"/>
    </row>
    <row r="162" spans="2:20" ht="42" customHeight="1" x14ac:dyDescent="0.25">
      <c r="B162" s="704"/>
      <c r="C162" s="3262" t="s">
        <v>272</v>
      </c>
      <c r="D162" s="3262"/>
      <c r="E162" s="3262"/>
      <c r="F162" s="3262"/>
      <c r="G162" s="3262"/>
      <c r="H162" s="3262"/>
      <c r="I162" s="3262"/>
      <c r="J162" s="3262"/>
      <c r="K162" s="3263"/>
      <c r="L162" s="627"/>
      <c r="M162" s="732"/>
      <c r="N162" s="712"/>
      <c r="O162" s="713"/>
      <c r="P162" s="713"/>
      <c r="Q162" s="713"/>
      <c r="R162" s="713"/>
      <c r="S162" s="713"/>
      <c r="T162" s="733"/>
    </row>
    <row r="163" spans="2:20" x14ac:dyDescent="0.25">
      <c r="B163" s="663"/>
      <c r="C163" s="664"/>
      <c r="D163" s="664"/>
      <c r="E163" s="664"/>
      <c r="F163" s="664"/>
      <c r="G163" s="664"/>
      <c r="H163" s="664"/>
      <c r="I163" s="664"/>
      <c r="J163" s="664"/>
      <c r="K163" s="667"/>
      <c r="L163" s="627"/>
    </row>
  </sheetData>
  <autoFilter ref="C115:K116"/>
  <mergeCells count="16">
    <mergeCell ref="E84:H84"/>
    <mergeCell ref="E106:H106"/>
    <mergeCell ref="C162:K162"/>
    <mergeCell ref="E108:H108"/>
    <mergeCell ref="E104:H104"/>
    <mergeCell ref="L2:V2"/>
    <mergeCell ref="E82:H82"/>
    <mergeCell ref="E7:H7"/>
    <mergeCell ref="E23:H23"/>
    <mergeCell ref="E17:H17"/>
    <mergeCell ref="E11:H11"/>
    <mergeCell ref="E9:H9"/>
    <mergeCell ref="E20:H20"/>
    <mergeCell ref="E80:H80"/>
    <mergeCell ref="E26:H26"/>
    <mergeCell ref="E29:H29"/>
  </mergeCells>
  <hyperlinks>
    <hyperlink ref="F160" r:id="rId1"/>
    <hyperlink ref="F158" r:id="rId2"/>
    <hyperlink ref="F154" r:id="rId3"/>
    <hyperlink ref="H153" r:id="rId4" display="183,99000000"/>
    <hyperlink ref="H149" r:id="rId5" display="2,64500000"/>
    <hyperlink ref="H145" r:id="rId6" display="5,75000000"/>
    <hyperlink ref="F142" r:id="rId7"/>
    <hyperlink ref="H141" r:id="rId8" display="183,99000000"/>
    <hyperlink ref="H138" r:id="rId9" display="10,07400000"/>
    <hyperlink ref="F131" r:id="rId10"/>
    <hyperlink ref="H130" r:id="rId11" display="466,38400000"/>
    <hyperlink ref="F127" r:id="rId12"/>
    <hyperlink ref="H126" r:id="rId13" display="18,46900000"/>
    <hyperlink ref="F120" r:id="rId14"/>
    <hyperlink ref="H119" r:id="rId15" display="18,469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95"/>
  <sheetViews>
    <sheetView showGridLines="0" workbookViewId="0">
      <selection activeCell="A29" sqref="A29:XFD29"/>
    </sheetView>
  </sheetViews>
  <sheetFormatPr defaultColWidth="9.140625" defaultRowHeight="15" x14ac:dyDescent="0.25"/>
  <cols>
    <col min="1" max="1" width="7.140625" style="734" customWidth="1"/>
    <col min="2" max="2" width="1" style="734" customWidth="1"/>
    <col min="3" max="3" width="3.5703125" style="734" customWidth="1"/>
    <col min="4" max="4" width="4.140625" style="734" customWidth="1"/>
    <col min="5" max="5" width="17.7109375" style="734" customWidth="1"/>
    <col min="6" max="6" width="55.7109375" style="734" customWidth="1"/>
    <col min="7" max="7" width="6.7109375" style="734" customWidth="1"/>
    <col min="8" max="9" width="14.7109375" style="734" customWidth="1"/>
    <col min="10" max="11" width="20.7109375" style="734" customWidth="1"/>
    <col min="12" max="12" width="7.7109375" style="734" customWidth="1"/>
    <col min="13" max="13" width="24.85546875" style="734" hidden="1" customWidth="1"/>
    <col min="14" max="14" width="12.140625" style="734" hidden="1" customWidth="1"/>
    <col min="15" max="15" width="10.28515625" style="734" hidden="1" customWidth="1"/>
    <col min="16" max="16" width="11.140625" style="734" hidden="1" customWidth="1"/>
    <col min="17" max="18" width="12.42578125" style="734" hidden="1" customWidth="1"/>
    <col min="19" max="19" width="10.85546875" style="734" hidden="1" customWidth="1"/>
    <col min="20" max="20" width="8.28515625" style="734" hidden="1" customWidth="1"/>
    <col min="21" max="21" width="4.140625" style="734" hidden="1" customWidth="1"/>
    <col min="22" max="22" width="10.5703125" style="734" customWidth="1"/>
    <col min="23" max="23" width="14" style="734" customWidth="1"/>
    <col min="24" max="24" width="10.5703125" style="734" customWidth="1"/>
    <col min="25" max="25" width="12.85546875" style="734" customWidth="1"/>
    <col min="26" max="26" width="9.42578125" style="734" customWidth="1"/>
    <col min="27" max="27" width="94.85546875" style="734" hidden="1" customWidth="1"/>
    <col min="28" max="28" width="14" style="734" customWidth="1"/>
    <col min="29" max="29" width="9.42578125" style="734" customWidth="1"/>
    <col min="30" max="30" width="12.85546875" style="734" customWidth="1"/>
    <col min="31" max="31" width="14" style="734" customWidth="1"/>
    <col min="32" max="43" width="9.140625" style="734"/>
    <col min="44" max="65" width="9.140625" style="734" hidden="1"/>
    <col min="66" max="16384" width="9.140625" style="734"/>
  </cols>
  <sheetData>
    <row r="1" spans="1:61" ht="11.25" customHeight="1" x14ac:dyDescent="0.25">
      <c r="A1" s="735"/>
      <c r="B1" s="735"/>
      <c r="C1" s="735"/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5"/>
      <c r="P1" s="735"/>
      <c r="Q1" s="735"/>
      <c r="R1" s="735"/>
      <c r="S1" s="735"/>
      <c r="T1" s="735"/>
      <c r="U1" s="735"/>
      <c r="V1" s="735"/>
      <c r="W1" s="735"/>
      <c r="X1" s="735"/>
      <c r="Y1" s="735"/>
      <c r="Z1" s="735"/>
      <c r="AA1" s="735"/>
      <c r="AB1" s="735"/>
      <c r="AC1" s="735"/>
      <c r="AD1" s="735"/>
      <c r="AE1" s="735"/>
      <c r="AF1" s="735"/>
      <c r="AG1" s="735"/>
      <c r="AH1" s="735"/>
      <c r="AI1" s="735"/>
      <c r="AJ1" s="735"/>
      <c r="AK1" s="735"/>
      <c r="AL1" s="735"/>
      <c r="AM1" s="735"/>
      <c r="AN1" s="735"/>
      <c r="AO1" s="735"/>
      <c r="AP1" s="735"/>
      <c r="AQ1" s="735"/>
      <c r="AR1" s="735"/>
      <c r="AS1" s="735"/>
      <c r="AT1" s="735"/>
      <c r="AU1" s="735"/>
      <c r="AV1" s="735"/>
      <c r="AW1" s="735"/>
      <c r="AX1" s="735"/>
      <c r="AY1" s="735"/>
      <c r="AZ1" s="735"/>
      <c r="BA1" s="735"/>
      <c r="BB1" s="735"/>
      <c r="BC1" s="735"/>
      <c r="BD1" s="735"/>
      <c r="BE1" s="735"/>
      <c r="BF1" s="735"/>
      <c r="BG1" s="735"/>
      <c r="BH1" s="735"/>
      <c r="BI1" s="735"/>
    </row>
    <row r="2" spans="1:61" ht="36.75" customHeight="1" x14ac:dyDescent="0.25">
      <c r="A2" s="735"/>
      <c r="B2" s="735"/>
      <c r="C2" s="735"/>
      <c r="D2" s="735"/>
      <c r="E2" s="735"/>
      <c r="F2" s="735"/>
      <c r="G2" s="735"/>
      <c r="H2" s="735"/>
      <c r="I2" s="735"/>
      <c r="J2" s="735"/>
      <c r="K2" s="735"/>
      <c r="L2" s="3264" t="s">
        <v>5</v>
      </c>
      <c r="M2" s="3265"/>
      <c r="N2" s="3265"/>
      <c r="O2" s="3265"/>
      <c r="P2" s="3265"/>
      <c r="Q2" s="3265"/>
      <c r="R2" s="3265"/>
      <c r="S2" s="3265"/>
      <c r="T2" s="3265"/>
      <c r="U2" s="3265"/>
      <c r="V2" s="3265"/>
      <c r="W2" s="735"/>
      <c r="X2" s="735"/>
      <c r="Y2" s="735"/>
      <c r="Z2" s="735"/>
      <c r="AA2" s="735"/>
      <c r="AB2" s="735"/>
      <c r="AC2" s="735"/>
      <c r="AD2" s="735"/>
      <c r="AE2" s="735"/>
      <c r="AF2" s="735"/>
      <c r="AG2" s="735"/>
      <c r="AH2" s="735"/>
      <c r="AI2" s="735"/>
      <c r="AJ2" s="735"/>
      <c r="AK2" s="735"/>
      <c r="AL2" s="735"/>
      <c r="AM2" s="735"/>
      <c r="AN2" s="735"/>
      <c r="AO2" s="735"/>
      <c r="AP2" s="735"/>
      <c r="AQ2" s="735"/>
      <c r="AR2" s="735"/>
      <c r="AS2" s="735"/>
      <c r="AT2" s="735" t="s">
        <v>84</v>
      </c>
      <c r="AU2" s="735"/>
      <c r="AV2" s="735"/>
      <c r="AW2" s="735"/>
      <c r="AX2" s="735"/>
      <c r="AY2" s="735"/>
      <c r="AZ2" s="735"/>
      <c r="BA2" s="735"/>
      <c r="BB2" s="735"/>
      <c r="BC2" s="735"/>
      <c r="BD2" s="735"/>
      <c r="BE2" s="735"/>
      <c r="BF2" s="735"/>
      <c r="BG2" s="735"/>
      <c r="BH2" s="735"/>
      <c r="BI2" s="735"/>
    </row>
    <row r="3" spans="1:61" ht="6.95" customHeight="1" x14ac:dyDescent="0.25">
      <c r="A3" s="735"/>
      <c r="B3" s="736"/>
      <c r="C3" s="737"/>
      <c r="D3" s="737"/>
      <c r="E3" s="737"/>
      <c r="F3" s="737"/>
      <c r="G3" s="737"/>
      <c r="H3" s="737"/>
      <c r="I3" s="737"/>
      <c r="J3" s="737"/>
      <c r="K3" s="737"/>
      <c r="L3" s="738"/>
      <c r="M3" s="735"/>
      <c r="N3" s="735"/>
      <c r="O3" s="735"/>
      <c r="P3" s="735"/>
      <c r="Q3" s="735"/>
      <c r="R3" s="735"/>
      <c r="S3" s="735"/>
      <c r="T3" s="735"/>
      <c r="U3" s="735"/>
      <c r="V3" s="735"/>
      <c r="W3" s="735"/>
      <c r="X3" s="735"/>
      <c r="Y3" s="735"/>
      <c r="Z3" s="735"/>
      <c r="AA3" s="735"/>
      <c r="AB3" s="735"/>
      <c r="AC3" s="735"/>
      <c r="AD3" s="735"/>
      <c r="AE3" s="735"/>
      <c r="AF3" s="735"/>
      <c r="AG3" s="735"/>
      <c r="AH3" s="735"/>
      <c r="AI3" s="735"/>
      <c r="AJ3" s="735"/>
      <c r="AK3" s="735"/>
      <c r="AL3" s="735"/>
      <c r="AM3" s="735"/>
      <c r="AN3" s="735"/>
      <c r="AO3" s="735"/>
      <c r="AP3" s="735"/>
      <c r="AQ3" s="735"/>
      <c r="AR3" s="735"/>
      <c r="AS3" s="735"/>
      <c r="AT3" s="735">
        <v>2</v>
      </c>
      <c r="AU3" s="735"/>
      <c r="AV3" s="735"/>
      <c r="AW3" s="735"/>
      <c r="AX3" s="735"/>
      <c r="AY3" s="735"/>
      <c r="AZ3" s="735"/>
      <c r="BA3" s="735"/>
      <c r="BB3" s="735"/>
      <c r="BC3" s="735"/>
      <c r="BD3" s="735"/>
      <c r="BE3" s="735"/>
      <c r="BF3" s="735"/>
      <c r="BG3" s="735"/>
      <c r="BH3" s="735"/>
      <c r="BI3" s="735"/>
    </row>
    <row r="4" spans="1:61" ht="24.95" customHeight="1" x14ac:dyDescent="0.25">
      <c r="A4" s="735"/>
      <c r="B4" s="738"/>
      <c r="C4" s="735"/>
      <c r="D4" s="739" t="s">
        <v>131</v>
      </c>
      <c r="E4" s="735"/>
      <c r="F4" s="735"/>
      <c r="G4" s="735"/>
      <c r="H4" s="735"/>
      <c r="I4" s="735"/>
      <c r="J4" s="735"/>
      <c r="K4" s="735"/>
      <c r="L4" s="738"/>
      <c r="M4" s="735"/>
      <c r="N4" s="735"/>
      <c r="O4" s="735"/>
      <c r="P4" s="735"/>
      <c r="Q4" s="735"/>
      <c r="R4" s="735"/>
      <c r="S4" s="735"/>
      <c r="T4" s="735"/>
      <c r="U4" s="735"/>
      <c r="V4" s="735"/>
      <c r="W4" s="735"/>
      <c r="X4" s="735"/>
      <c r="Y4" s="735"/>
      <c r="Z4" s="735"/>
      <c r="AA4" s="735"/>
      <c r="AB4" s="735"/>
      <c r="AC4" s="735"/>
      <c r="AD4" s="735"/>
      <c r="AE4" s="735"/>
      <c r="AF4" s="735"/>
      <c r="AG4" s="735"/>
      <c r="AH4" s="735"/>
      <c r="AI4" s="735"/>
      <c r="AJ4" s="735"/>
      <c r="AK4" s="735"/>
      <c r="AL4" s="735"/>
      <c r="AM4" s="735"/>
      <c r="AN4" s="735"/>
      <c r="AO4" s="735"/>
      <c r="AP4" s="735"/>
      <c r="AQ4" s="735"/>
      <c r="AR4" s="735"/>
      <c r="AS4" s="735"/>
      <c r="AT4" s="735" t="b">
        <v>0</v>
      </c>
      <c r="AU4" s="735"/>
      <c r="AV4" s="735"/>
      <c r="AW4" s="735"/>
      <c r="AX4" s="735"/>
      <c r="AY4" s="735"/>
      <c r="AZ4" s="735"/>
      <c r="BA4" s="735"/>
      <c r="BB4" s="735"/>
      <c r="BC4" s="735"/>
      <c r="BD4" s="735"/>
      <c r="BE4" s="735"/>
      <c r="BF4" s="735"/>
      <c r="BG4" s="735"/>
      <c r="BH4" s="735"/>
      <c r="BI4" s="735"/>
    </row>
    <row r="5" spans="1:61" ht="6.95" customHeight="1" x14ac:dyDescent="0.25">
      <c r="A5" s="735"/>
      <c r="B5" s="738"/>
      <c r="C5" s="735"/>
      <c r="D5" s="735"/>
      <c r="E5" s="735"/>
      <c r="F5" s="735"/>
      <c r="G5" s="735"/>
      <c r="H5" s="735"/>
      <c r="I5" s="735"/>
      <c r="J5" s="735"/>
      <c r="K5" s="735"/>
      <c r="L5" s="738"/>
      <c r="M5" s="735"/>
      <c r="N5" s="735"/>
      <c r="O5" s="735"/>
      <c r="P5" s="735"/>
      <c r="Q5" s="735"/>
      <c r="R5" s="735"/>
      <c r="S5" s="735"/>
      <c r="T5" s="735"/>
      <c r="U5" s="735"/>
      <c r="V5" s="735"/>
      <c r="W5" s="735"/>
      <c r="X5" s="735"/>
      <c r="Y5" s="735"/>
      <c r="Z5" s="735"/>
      <c r="AA5" s="735"/>
      <c r="AB5" s="735"/>
      <c r="AC5" s="735"/>
      <c r="AD5" s="735"/>
      <c r="AE5" s="735"/>
      <c r="AF5" s="735"/>
      <c r="AG5" s="735"/>
      <c r="AH5" s="735"/>
      <c r="AI5" s="735"/>
      <c r="AJ5" s="735"/>
      <c r="AK5" s="735"/>
      <c r="AL5" s="735"/>
      <c r="AM5" s="735"/>
      <c r="AN5" s="735"/>
      <c r="AO5" s="735"/>
      <c r="AP5" s="735"/>
      <c r="AQ5" s="735"/>
      <c r="AR5" s="735"/>
      <c r="AS5" s="735"/>
      <c r="AT5" s="735"/>
      <c r="AU5" s="735"/>
      <c r="AV5" s="735"/>
      <c r="AW5" s="735"/>
      <c r="AX5" s="735"/>
      <c r="AY5" s="735"/>
      <c r="AZ5" s="735"/>
      <c r="BA5" s="735"/>
      <c r="BB5" s="735"/>
      <c r="BC5" s="735"/>
      <c r="BD5" s="735"/>
      <c r="BE5" s="735"/>
      <c r="BF5" s="735"/>
      <c r="BG5" s="735"/>
      <c r="BH5" s="735"/>
      <c r="BI5" s="735"/>
    </row>
    <row r="6" spans="1:61" ht="12" customHeight="1" x14ac:dyDescent="0.25">
      <c r="A6" s="735"/>
      <c r="B6" s="738"/>
      <c r="C6" s="735"/>
      <c r="D6" s="740" t="s">
        <v>12</v>
      </c>
      <c r="E6" s="735"/>
      <c r="F6" s="735"/>
      <c r="G6" s="735"/>
      <c r="H6" s="735"/>
      <c r="I6" s="735"/>
      <c r="J6" s="735"/>
      <c r="K6" s="735"/>
      <c r="L6" s="738"/>
      <c r="M6" s="735"/>
      <c r="N6" s="735"/>
      <c r="O6" s="735"/>
      <c r="P6" s="735"/>
      <c r="Q6" s="735"/>
      <c r="R6" s="735"/>
      <c r="S6" s="735"/>
      <c r="T6" s="735"/>
      <c r="U6" s="735"/>
      <c r="V6" s="735"/>
      <c r="W6" s="735"/>
      <c r="X6" s="735"/>
      <c r="Y6" s="735"/>
      <c r="Z6" s="735"/>
      <c r="AA6" s="735"/>
      <c r="AB6" s="735"/>
      <c r="AC6" s="735"/>
      <c r="AD6" s="735"/>
      <c r="AE6" s="735"/>
      <c r="AF6" s="735"/>
      <c r="AG6" s="735"/>
      <c r="AH6" s="735"/>
      <c r="AI6" s="735"/>
      <c r="AJ6" s="735"/>
      <c r="AK6" s="735"/>
      <c r="AL6" s="735"/>
      <c r="AM6" s="735"/>
      <c r="AN6" s="735"/>
      <c r="AO6" s="735"/>
      <c r="AP6" s="735"/>
      <c r="AQ6" s="735"/>
      <c r="AR6" s="735"/>
      <c r="AS6" s="735"/>
      <c r="AT6" s="735"/>
      <c r="AU6" s="735"/>
      <c r="AV6" s="735"/>
      <c r="AW6" s="735"/>
      <c r="AX6" s="735"/>
      <c r="AY6" s="735"/>
      <c r="AZ6" s="735"/>
      <c r="BA6" s="735"/>
      <c r="BB6" s="735"/>
      <c r="BC6" s="735"/>
      <c r="BD6" s="735"/>
      <c r="BE6" s="735"/>
      <c r="BF6" s="735"/>
      <c r="BG6" s="735"/>
      <c r="BH6" s="735"/>
      <c r="BI6" s="735"/>
    </row>
    <row r="7" spans="1:61" x14ac:dyDescent="0.25">
      <c r="A7" s="735"/>
      <c r="B7" s="738"/>
      <c r="C7" s="735"/>
      <c r="D7" s="735"/>
      <c r="E7" s="3238" t="s">
        <v>13</v>
      </c>
      <c r="F7" s="3265"/>
      <c r="G7" s="3265"/>
      <c r="H7" s="3265"/>
      <c r="I7" s="735"/>
      <c r="J7" s="735"/>
      <c r="K7" s="735"/>
      <c r="L7" s="738"/>
      <c r="M7" s="735"/>
      <c r="N7" s="735"/>
      <c r="O7" s="735"/>
      <c r="P7" s="735"/>
      <c r="Q7" s="735"/>
      <c r="R7" s="735"/>
      <c r="S7" s="735"/>
      <c r="T7" s="735"/>
      <c r="U7" s="735"/>
      <c r="V7" s="735"/>
      <c r="W7" s="735"/>
      <c r="X7" s="735"/>
      <c r="Y7" s="735"/>
      <c r="Z7" s="735"/>
      <c r="AA7" s="741" t="str">
        <f>E7</f>
        <v>REVITALIZACE ZÁMECKÉHO PARKU ‐ TVRZIŠTĚ KLUČOV</v>
      </c>
      <c r="AB7" s="735"/>
      <c r="AC7" s="735"/>
      <c r="AD7" s="735"/>
      <c r="AE7" s="735"/>
      <c r="AF7" s="735"/>
      <c r="AG7" s="735"/>
      <c r="AH7" s="735"/>
      <c r="AI7" s="735"/>
      <c r="AJ7" s="735"/>
      <c r="AK7" s="735"/>
      <c r="AL7" s="735"/>
      <c r="AM7" s="735"/>
      <c r="AN7" s="735"/>
      <c r="AO7" s="735"/>
      <c r="AP7" s="735"/>
      <c r="AQ7" s="735"/>
      <c r="AR7" s="735"/>
      <c r="AS7" s="735"/>
      <c r="AT7" s="735"/>
      <c r="AU7" s="735"/>
      <c r="AV7" s="735"/>
      <c r="AW7" s="735"/>
      <c r="AX7" s="735"/>
      <c r="AY7" s="735"/>
      <c r="AZ7" s="735"/>
      <c r="BA7" s="735"/>
      <c r="BB7" s="735"/>
      <c r="BC7" s="735"/>
      <c r="BD7" s="735"/>
      <c r="BE7" s="735"/>
      <c r="BF7" s="735"/>
      <c r="BG7" s="735"/>
      <c r="BH7" s="735"/>
      <c r="BI7" s="735"/>
    </row>
    <row r="8" spans="1:61" x14ac:dyDescent="0.25">
      <c r="A8" s="735"/>
      <c r="B8" s="738"/>
      <c r="C8" s="735"/>
      <c r="D8" s="210" t="s">
        <v>132</v>
      </c>
      <c r="E8" s="735"/>
      <c r="F8" s="735"/>
      <c r="G8" s="735"/>
      <c r="H8" s="735"/>
      <c r="I8" s="735"/>
      <c r="J8" s="735"/>
      <c r="K8" s="735"/>
      <c r="L8" s="738"/>
      <c r="M8" s="735"/>
      <c r="N8" s="735"/>
      <c r="O8" s="735"/>
      <c r="P8" s="735"/>
      <c r="Q8" s="735"/>
      <c r="R8" s="735"/>
      <c r="S8" s="735"/>
      <c r="T8" s="735"/>
      <c r="U8" s="735"/>
      <c r="V8" s="735"/>
      <c r="W8" s="735"/>
      <c r="X8" s="735"/>
      <c r="Y8" s="735"/>
      <c r="Z8" s="735"/>
      <c r="AA8" s="735"/>
      <c r="AB8" s="735"/>
      <c r="AC8" s="735"/>
      <c r="AD8" s="735"/>
      <c r="AE8" s="735"/>
      <c r="AF8" s="735"/>
      <c r="AG8" s="735"/>
      <c r="AH8" s="735"/>
      <c r="AI8" s="735"/>
      <c r="AJ8" s="735"/>
      <c r="AK8" s="735"/>
      <c r="AL8" s="735"/>
      <c r="AM8" s="735"/>
      <c r="AN8" s="735"/>
      <c r="AO8" s="735"/>
      <c r="AP8" s="735"/>
      <c r="AQ8" s="735"/>
      <c r="AR8" s="735"/>
      <c r="AS8" s="735"/>
      <c r="AT8" s="735"/>
      <c r="AU8" s="735"/>
      <c r="AV8" s="735"/>
      <c r="AW8" s="735"/>
      <c r="AX8" s="735"/>
      <c r="AY8" s="735"/>
      <c r="AZ8" s="735"/>
      <c r="BA8" s="735"/>
      <c r="BB8" s="735"/>
      <c r="BC8" s="735"/>
      <c r="BD8" s="735"/>
      <c r="BE8" s="735"/>
      <c r="BF8" s="735"/>
      <c r="BG8" s="735"/>
      <c r="BH8" s="735"/>
      <c r="BI8" s="735"/>
    </row>
    <row r="9" spans="1:61" x14ac:dyDescent="0.25">
      <c r="A9" s="735"/>
      <c r="B9" s="738"/>
      <c r="C9" s="735"/>
      <c r="D9" s="735"/>
      <c r="E9" s="3238" t="s">
        <v>273</v>
      </c>
      <c r="F9" s="3265"/>
      <c r="G9" s="3265"/>
      <c r="H9" s="3265"/>
      <c r="I9" s="735"/>
      <c r="J9" s="735"/>
      <c r="K9" s="735"/>
      <c r="L9" s="738"/>
      <c r="M9" s="735"/>
      <c r="N9" s="735"/>
      <c r="O9" s="735"/>
      <c r="P9" s="735"/>
      <c r="Q9" s="735"/>
      <c r="R9" s="735"/>
      <c r="S9" s="735"/>
      <c r="T9" s="735"/>
      <c r="U9" s="735"/>
      <c r="V9" s="735"/>
      <c r="W9" s="735"/>
      <c r="X9" s="735"/>
      <c r="Y9" s="735"/>
      <c r="Z9" s="735"/>
      <c r="AA9" s="741" t="str">
        <f>E9</f>
        <v>SO.11 - AREÁLOVÉ KOMUNIKACE A ZPEVNĚNÉ PLOCHY </v>
      </c>
      <c r="AB9" s="735"/>
      <c r="AC9" s="735"/>
      <c r="AD9" s="735"/>
      <c r="AE9" s="735"/>
      <c r="AF9" s="735"/>
      <c r="AG9" s="735"/>
      <c r="AH9" s="735"/>
      <c r="AI9" s="735"/>
      <c r="AJ9" s="735"/>
      <c r="AK9" s="735"/>
      <c r="AL9" s="735"/>
      <c r="AM9" s="735"/>
      <c r="AN9" s="735"/>
      <c r="AO9" s="735"/>
      <c r="AP9" s="735"/>
      <c r="AQ9" s="735"/>
      <c r="AR9" s="735"/>
      <c r="AS9" s="735"/>
      <c r="AT9" s="735"/>
      <c r="AU9" s="735"/>
      <c r="AV9" s="735"/>
      <c r="AW9" s="735"/>
      <c r="AX9" s="735"/>
      <c r="AY9" s="735"/>
      <c r="AZ9" s="735"/>
      <c r="BA9" s="735"/>
      <c r="BB9" s="735"/>
      <c r="BC9" s="735"/>
      <c r="BD9" s="735"/>
      <c r="BE9" s="735"/>
      <c r="BF9" s="735"/>
      <c r="BG9" s="735"/>
      <c r="BH9" s="735"/>
      <c r="BI9" s="735"/>
    </row>
    <row r="10" spans="1:61" x14ac:dyDescent="0.25">
      <c r="A10" s="735"/>
      <c r="B10" s="738"/>
      <c r="C10" s="735"/>
      <c r="D10" s="210" t="s">
        <v>326</v>
      </c>
      <c r="E10" s="735"/>
      <c r="F10" s="735"/>
      <c r="G10" s="735"/>
      <c r="H10" s="735"/>
      <c r="I10" s="735"/>
      <c r="J10" s="735"/>
      <c r="K10" s="735"/>
      <c r="L10" s="738"/>
      <c r="M10" s="735"/>
      <c r="N10" s="735"/>
      <c r="O10" s="735"/>
      <c r="P10" s="735"/>
      <c r="Q10" s="735"/>
      <c r="R10" s="735"/>
      <c r="S10" s="735"/>
      <c r="T10" s="735"/>
      <c r="U10" s="735"/>
      <c r="V10" s="735"/>
      <c r="W10" s="735"/>
      <c r="X10" s="735"/>
      <c r="Y10" s="735"/>
      <c r="Z10" s="735"/>
      <c r="AA10" s="735"/>
      <c r="AB10" s="735"/>
      <c r="AC10" s="735"/>
      <c r="AD10" s="735"/>
      <c r="AE10" s="735"/>
      <c r="AF10" s="735"/>
      <c r="AG10" s="735"/>
      <c r="AH10" s="735"/>
      <c r="AI10" s="735"/>
      <c r="AJ10" s="735"/>
      <c r="AK10" s="735"/>
      <c r="AL10" s="735"/>
      <c r="AM10" s="735"/>
      <c r="AN10" s="735"/>
      <c r="AO10" s="735"/>
      <c r="AP10" s="735"/>
      <c r="AQ10" s="735"/>
      <c r="AR10" s="735"/>
      <c r="AS10" s="735"/>
      <c r="AT10" s="735"/>
      <c r="AU10" s="735"/>
      <c r="AV10" s="735"/>
      <c r="AW10" s="735"/>
      <c r="AX10" s="735"/>
      <c r="AY10" s="735"/>
      <c r="AZ10" s="735"/>
      <c r="BA10" s="735"/>
      <c r="BB10" s="735"/>
      <c r="BC10" s="735"/>
      <c r="BD10" s="735"/>
      <c r="BE10" s="735"/>
      <c r="BF10" s="735"/>
      <c r="BG10" s="735"/>
      <c r="BH10" s="735"/>
      <c r="BI10" s="735"/>
    </row>
    <row r="11" spans="1:61" s="24" customFormat="1" x14ac:dyDescent="0.25">
      <c r="A11" s="735"/>
      <c r="B11" s="742"/>
      <c r="C11" s="735"/>
      <c r="D11" s="735"/>
      <c r="E11" s="3267" t="s">
        <v>386</v>
      </c>
      <c r="F11" s="3265"/>
      <c r="G11" s="3265"/>
      <c r="H11" s="3265"/>
      <c r="I11" s="735"/>
      <c r="J11" s="735"/>
      <c r="K11" s="735"/>
      <c r="L11" s="742"/>
      <c r="M11" s="735"/>
      <c r="N11" s="735"/>
      <c r="O11" s="735"/>
      <c r="P11" s="735"/>
      <c r="Q11" s="735"/>
      <c r="R11" s="735"/>
      <c r="S11" s="735"/>
      <c r="T11" s="735"/>
      <c r="U11" s="735"/>
      <c r="V11" s="735"/>
      <c r="W11" s="735"/>
      <c r="X11" s="735"/>
      <c r="Y11" s="735"/>
      <c r="Z11" s="735"/>
      <c r="AA11" s="743" t="str">
        <f>E11</f>
        <v>SO.11-M - MOSTKY</v>
      </c>
      <c r="AB11" s="735"/>
      <c r="AC11" s="735"/>
      <c r="AD11" s="735"/>
      <c r="AE11" s="735"/>
      <c r="AF11" s="735"/>
      <c r="AG11" s="735"/>
      <c r="AH11" s="735"/>
      <c r="AI11" s="735"/>
      <c r="AJ11" s="735"/>
      <c r="AK11" s="735"/>
      <c r="AL11" s="735"/>
      <c r="AM11" s="735"/>
      <c r="AN11" s="735"/>
      <c r="AO11" s="735"/>
      <c r="AP11" s="735"/>
      <c r="AQ11" s="735"/>
      <c r="AR11" s="735"/>
      <c r="AS11" s="735"/>
      <c r="AT11" s="735"/>
      <c r="AU11" s="735"/>
      <c r="AV11" s="735"/>
      <c r="AW11" s="735"/>
      <c r="AX11" s="735"/>
      <c r="AY11" s="735"/>
      <c r="AZ11" s="735"/>
      <c r="BA11" s="735"/>
      <c r="BB11" s="735"/>
      <c r="BC11" s="735"/>
      <c r="BD11" s="735"/>
      <c r="BE11" s="735"/>
      <c r="BF11" s="735"/>
      <c r="BG11" s="735"/>
      <c r="BH11" s="735"/>
      <c r="BI11" s="735"/>
    </row>
    <row r="12" spans="1:61" s="24" customFormat="1" x14ac:dyDescent="0.25">
      <c r="A12" s="735"/>
      <c r="B12" s="742"/>
      <c r="C12" s="735"/>
      <c r="D12" s="735"/>
      <c r="E12" s="735"/>
      <c r="F12" s="735"/>
      <c r="G12" s="735"/>
      <c r="H12" s="735"/>
      <c r="I12" s="735"/>
      <c r="J12" s="735"/>
      <c r="K12" s="735"/>
      <c r="L12" s="742"/>
      <c r="M12" s="735"/>
      <c r="N12" s="735"/>
      <c r="O12" s="735"/>
      <c r="P12" s="735"/>
      <c r="Q12" s="735"/>
      <c r="R12" s="735"/>
      <c r="S12" s="735"/>
      <c r="T12" s="735"/>
      <c r="U12" s="735"/>
      <c r="V12" s="735"/>
      <c r="W12" s="735"/>
      <c r="X12" s="735"/>
      <c r="Y12" s="735"/>
      <c r="Z12" s="735"/>
      <c r="AA12" s="735"/>
      <c r="AB12" s="735"/>
      <c r="AC12" s="735"/>
      <c r="AD12" s="735"/>
      <c r="AE12" s="735"/>
      <c r="AF12" s="735"/>
      <c r="AG12" s="735"/>
      <c r="AH12" s="735"/>
      <c r="AI12" s="735"/>
      <c r="AJ12" s="735"/>
      <c r="AK12" s="735"/>
      <c r="AL12" s="735"/>
      <c r="AM12" s="735"/>
      <c r="AN12" s="735"/>
      <c r="AO12" s="735"/>
      <c r="AP12" s="735"/>
      <c r="AQ12" s="735"/>
      <c r="AR12" s="735"/>
      <c r="AS12" s="735"/>
      <c r="AT12" s="735"/>
      <c r="AU12" s="735"/>
      <c r="AV12" s="735"/>
      <c r="AW12" s="735"/>
      <c r="AX12" s="735"/>
      <c r="AY12" s="735"/>
      <c r="AZ12" s="735"/>
      <c r="BA12" s="735"/>
      <c r="BB12" s="735"/>
      <c r="BC12" s="735"/>
      <c r="BD12" s="735"/>
      <c r="BE12" s="735"/>
      <c r="BF12" s="735"/>
      <c r="BG12" s="735"/>
      <c r="BH12" s="735"/>
      <c r="BI12" s="735"/>
    </row>
    <row r="13" spans="1:61" s="24" customFormat="1" x14ac:dyDescent="0.25">
      <c r="A13" s="735"/>
      <c r="B13" s="742"/>
      <c r="C13" s="735"/>
      <c r="D13" s="210" t="s">
        <v>14</v>
      </c>
      <c r="E13" s="735"/>
      <c r="F13" s="744" t="s">
        <v>16</v>
      </c>
      <c r="G13" s="735"/>
      <c r="H13" s="735"/>
      <c r="I13" s="210" t="s">
        <v>15</v>
      </c>
      <c r="J13" s="214" t="s">
        <v>16</v>
      </c>
      <c r="K13" s="735"/>
      <c r="L13" s="742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5"/>
      <c r="AA13" s="735"/>
      <c r="AB13" s="735"/>
      <c r="AC13" s="735"/>
      <c r="AD13" s="735"/>
      <c r="AE13" s="735"/>
      <c r="AF13" s="735"/>
      <c r="AG13" s="735"/>
      <c r="AH13" s="735"/>
      <c r="AI13" s="735"/>
      <c r="AJ13" s="735"/>
      <c r="AK13" s="735"/>
      <c r="AL13" s="735"/>
      <c r="AM13" s="735"/>
      <c r="AN13" s="735"/>
      <c r="AO13" s="735"/>
      <c r="AP13" s="735"/>
      <c r="AQ13" s="735"/>
      <c r="AR13" s="735"/>
      <c r="AS13" s="735"/>
      <c r="AT13" s="735"/>
      <c r="AU13" s="735"/>
      <c r="AV13" s="735"/>
      <c r="AW13" s="735"/>
      <c r="AX13" s="735"/>
      <c r="AY13" s="735"/>
      <c r="AZ13" s="735"/>
      <c r="BA13" s="735"/>
      <c r="BB13" s="735"/>
      <c r="BC13" s="735"/>
      <c r="BD13" s="735"/>
      <c r="BE13" s="735"/>
      <c r="BF13" s="735"/>
      <c r="BG13" s="735"/>
      <c r="BH13" s="735"/>
      <c r="BI13" s="735"/>
    </row>
    <row r="14" spans="1:61" s="24" customFormat="1" x14ac:dyDescent="0.25">
      <c r="A14" s="735"/>
      <c r="B14" s="742"/>
      <c r="C14" s="735"/>
      <c r="D14" s="210" t="s">
        <v>17</v>
      </c>
      <c r="E14" s="735"/>
      <c r="F14" s="745" t="s">
        <v>16</v>
      </c>
      <c r="G14" s="735"/>
      <c r="H14" s="735"/>
      <c r="I14" s="210" t="s">
        <v>18</v>
      </c>
      <c r="J14" s="746">
        <f>'Rekapitulace stavby'!AN8</f>
        <v>46300</v>
      </c>
      <c r="K14" s="735"/>
      <c r="L14" s="742"/>
      <c r="M14" s="735"/>
      <c r="N14" s="735"/>
      <c r="O14" s="735"/>
      <c r="P14" s="735"/>
      <c r="Q14" s="735"/>
      <c r="R14" s="735"/>
      <c r="S14" s="735"/>
      <c r="T14" s="735"/>
      <c r="U14" s="735"/>
      <c r="V14" s="735"/>
      <c r="W14" s="735"/>
      <c r="X14" s="735"/>
      <c r="Y14" s="735"/>
      <c r="Z14" s="735"/>
      <c r="AA14" s="735"/>
      <c r="AB14" s="735"/>
      <c r="AC14" s="735"/>
      <c r="AD14" s="735"/>
      <c r="AE14" s="735"/>
      <c r="AF14" s="735"/>
      <c r="AG14" s="735"/>
      <c r="AH14" s="735"/>
      <c r="AI14" s="735"/>
      <c r="AJ14" s="735"/>
      <c r="AK14" s="735"/>
      <c r="AL14" s="735"/>
      <c r="AM14" s="735"/>
      <c r="AN14" s="735"/>
      <c r="AO14" s="735"/>
      <c r="AP14" s="735"/>
      <c r="AQ14" s="735"/>
      <c r="AR14" s="735"/>
      <c r="AS14" s="735"/>
      <c r="AT14" s="735"/>
      <c r="AU14" s="735"/>
      <c r="AV14" s="735"/>
      <c r="AW14" s="735"/>
      <c r="AX14" s="735"/>
      <c r="AY14" s="735"/>
      <c r="AZ14" s="735"/>
      <c r="BA14" s="735"/>
      <c r="BB14" s="735"/>
      <c r="BC14" s="735"/>
      <c r="BD14" s="735"/>
      <c r="BE14" s="735"/>
      <c r="BF14" s="735"/>
      <c r="BG14" s="735"/>
      <c r="BH14" s="735"/>
      <c r="BI14" s="735"/>
    </row>
    <row r="15" spans="1:61" s="24" customFormat="1" x14ac:dyDescent="0.25">
      <c r="A15" s="735"/>
      <c r="B15" s="742"/>
      <c r="C15" s="735"/>
      <c r="D15" s="747" t="s">
        <v>16</v>
      </c>
      <c r="E15" s="748"/>
      <c r="F15" s="749" t="s">
        <v>16</v>
      </c>
      <c r="G15" s="735"/>
      <c r="H15" s="735"/>
      <c r="I15" s="747" t="s">
        <v>16</v>
      </c>
      <c r="J15" s="749" t="s">
        <v>16</v>
      </c>
      <c r="K15" s="735"/>
      <c r="L15" s="742"/>
      <c r="M15" s="735"/>
      <c r="N15" s="735"/>
      <c r="O15" s="735"/>
      <c r="P15" s="735"/>
      <c r="Q15" s="735"/>
      <c r="R15" s="735"/>
      <c r="S15" s="735"/>
      <c r="T15" s="735"/>
      <c r="U15" s="735"/>
      <c r="V15" s="735"/>
      <c r="W15" s="735"/>
      <c r="X15" s="735"/>
      <c r="Y15" s="735"/>
      <c r="Z15" s="735"/>
      <c r="AA15" s="735"/>
      <c r="AB15" s="735"/>
      <c r="AC15" s="735"/>
      <c r="AD15" s="735"/>
      <c r="AE15" s="735"/>
      <c r="AF15" s="735"/>
      <c r="AG15" s="735"/>
      <c r="AH15" s="735"/>
      <c r="AI15" s="735"/>
      <c r="AJ15" s="735"/>
      <c r="AK15" s="735"/>
      <c r="AL15" s="735"/>
      <c r="AM15" s="735"/>
      <c r="AN15" s="735"/>
      <c r="AO15" s="735"/>
      <c r="AP15" s="735"/>
      <c r="AQ15" s="735"/>
      <c r="AR15" s="735"/>
      <c r="AS15" s="735"/>
      <c r="AT15" s="735"/>
      <c r="AU15" s="735"/>
      <c r="AV15" s="735"/>
      <c r="AW15" s="735"/>
      <c r="AX15" s="735"/>
      <c r="AY15" s="735"/>
      <c r="AZ15" s="735"/>
      <c r="BA15" s="735"/>
      <c r="BB15" s="735"/>
      <c r="BC15" s="735"/>
      <c r="BD15" s="735"/>
      <c r="BE15" s="735"/>
      <c r="BF15" s="735"/>
      <c r="BG15" s="735"/>
      <c r="BH15" s="735"/>
      <c r="BI15" s="735"/>
    </row>
    <row r="16" spans="1:61" s="24" customFormat="1" x14ac:dyDescent="0.25">
      <c r="A16" s="735"/>
      <c r="B16" s="742"/>
      <c r="C16" s="735"/>
      <c r="D16" s="210" t="s">
        <v>19</v>
      </c>
      <c r="E16" s="735"/>
      <c r="F16" s="735"/>
      <c r="G16" s="735"/>
      <c r="H16" s="735"/>
      <c r="I16" s="210" t="s">
        <v>20</v>
      </c>
      <c r="J16" s="220" t="s">
        <v>21</v>
      </c>
      <c r="K16" s="735"/>
      <c r="L16" s="742"/>
      <c r="M16" s="735"/>
      <c r="N16" s="735"/>
      <c r="O16" s="735"/>
      <c r="P16" s="735"/>
      <c r="Q16" s="735"/>
      <c r="R16" s="735"/>
      <c r="S16" s="735"/>
      <c r="T16" s="735"/>
      <c r="U16" s="735"/>
      <c r="V16" s="735"/>
      <c r="W16" s="735"/>
      <c r="X16" s="735"/>
      <c r="Y16" s="735"/>
      <c r="Z16" s="735"/>
      <c r="AA16" s="735"/>
      <c r="AB16" s="735"/>
      <c r="AC16" s="735"/>
      <c r="AD16" s="735"/>
      <c r="AE16" s="735"/>
      <c r="AF16" s="735"/>
      <c r="AG16" s="735"/>
      <c r="AH16" s="735"/>
      <c r="AI16" s="735"/>
      <c r="AJ16" s="735"/>
      <c r="AK16" s="735"/>
      <c r="AL16" s="735"/>
      <c r="AM16" s="735"/>
      <c r="AN16" s="735"/>
      <c r="AO16" s="735"/>
      <c r="AP16" s="735"/>
      <c r="AQ16" s="735"/>
      <c r="AR16" s="735"/>
      <c r="AS16" s="735"/>
      <c r="AT16" s="735"/>
      <c r="AU16" s="735"/>
      <c r="AV16" s="735"/>
      <c r="AW16" s="735"/>
      <c r="AX16" s="735"/>
      <c r="AY16" s="735"/>
      <c r="AZ16" s="735"/>
      <c r="BA16" s="735"/>
      <c r="BB16" s="735"/>
      <c r="BC16" s="735"/>
      <c r="BD16" s="735"/>
      <c r="BE16" s="735"/>
      <c r="BF16" s="735"/>
      <c r="BG16" s="735"/>
      <c r="BH16" s="735"/>
      <c r="BI16" s="735"/>
    </row>
    <row r="17" spans="1:61" s="24" customFormat="1" x14ac:dyDescent="0.25">
      <c r="A17" s="735"/>
      <c r="B17" s="742"/>
      <c r="C17" s="735"/>
      <c r="D17" s="735"/>
      <c r="E17" s="3239" t="s">
        <v>22</v>
      </c>
      <c r="F17" s="3265"/>
      <c r="G17" s="3265"/>
      <c r="H17" s="3265"/>
      <c r="I17" s="210" t="s">
        <v>23</v>
      </c>
      <c r="J17" s="220" t="s">
        <v>16</v>
      </c>
      <c r="K17" s="735"/>
      <c r="L17" s="742"/>
      <c r="M17" s="735"/>
      <c r="N17" s="735"/>
      <c r="O17" s="735"/>
      <c r="P17" s="735"/>
      <c r="Q17" s="735"/>
      <c r="R17" s="735"/>
      <c r="S17" s="735"/>
      <c r="T17" s="735"/>
      <c r="U17" s="735"/>
      <c r="V17" s="735"/>
      <c r="W17" s="735"/>
      <c r="X17" s="735"/>
      <c r="Y17" s="735"/>
      <c r="Z17" s="735"/>
      <c r="AA17" s="735"/>
      <c r="AB17" s="735"/>
      <c r="AC17" s="735"/>
      <c r="AD17" s="735"/>
      <c r="AE17" s="735"/>
      <c r="AF17" s="735"/>
      <c r="AG17" s="735"/>
      <c r="AH17" s="735"/>
      <c r="AI17" s="735"/>
      <c r="AJ17" s="735"/>
      <c r="AK17" s="735"/>
      <c r="AL17" s="735"/>
      <c r="AM17" s="735"/>
      <c r="AN17" s="735"/>
      <c r="AO17" s="735"/>
      <c r="AP17" s="735"/>
      <c r="AQ17" s="735"/>
      <c r="AR17" s="735"/>
      <c r="AS17" s="735"/>
      <c r="AT17" s="735"/>
      <c r="AU17" s="735"/>
      <c r="AV17" s="735"/>
      <c r="AW17" s="735"/>
      <c r="AX17" s="735"/>
      <c r="AY17" s="735"/>
      <c r="AZ17" s="735"/>
      <c r="BA17" s="735"/>
      <c r="BB17" s="735"/>
      <c r="BC17" s="735"/>
      <c r="BD17" s="735"/>
      <c r="BE17" s="735"/>
      <c r="BF17" s="735"/>
      <c r="BG17" s="735"/>
      <c r="BH17" s="735"/>
      <c r="BI17" s="735"/>
    </row>
    <row r="18" spans="1:61" s="24" customFormat="1" x14ac:dyDescent="0.25">
      <c r="A18" s="735"/>
      <c r="B18" s="742"/>
      <c r="C18" s="735"/>
      <c r="D18" s="735"/>
      <c r="E18" s="735"/>
      <c r="F18" s="735"/>
      <c r="G18" s="735"/>
      <c r="H18" s="735"/>
      <c r="I18" s="735"/>
      <c r="J18" s="735"/>
      <c r="K18" s="735"/>
      <c r="L18" s="742"/>
      <c r="M18" s="735"/>
      <c r="N18" s="735"/>
      <c r="O18" s="735"/>
      <c r="P18" s="735"/>
      <c r="Q18" s="735"/>
      <c r="R18" s="735"/>
      <c r="S18" s="735"/>
      <c r="T18" s="735"/>
      <c r="U18" s="735"/>
      <c r="V18" s="735"/>
      <c r="W18" s="735"/>
      <c r="X18" s="735"/>
      <c r="Y18" s="735"/>
      <c r="Z18" s="735"/>
      <c r="AA18" s="735"/>
      <c r="AB18" s="735"/>
      <c r="AC18" s="735"/>
      <c r="AD18" s="735"/>
      <c r="AE18" s="735"/>
      <c r="AF18" s="735"/>
      <c r="AG18" s="735"/>
      <c r="AH18" s="735"/>
      <c r="AI18" s="735"/>
      <c r="AJ18" s="735"/>
      <c r="AK18" s="735"/>
      <c r="AL18" s="735"/>
      <c r="AM18" s="735"/>
      <c r="AN18" s="735"/>
      <c r="AO18" s="735"/>
      <c r="AP18" s="735"/>
      <c r="AQ18" s="735"/>
      <c r="AR18" s="735"/>
      <c r="AS18" s="735"/>
      <c r="AT18" s="735"/>
      <c r="AU18" s="735"/>
      <c r="AV18" s="735"/>
      <c r="AW18" s="735"/>
      <c r="AX18" s="735"/>
      <c r="AY18" s="735"/>
      <c r="AZ18" s="735"/>
      <c r="BA18" s="735"/>
      <c r="BB18" s="735"/>
      <c r="BC18" s="735"/>
      <c r="BD18" s="735"/>
      <c r="BE18" s="735"/>
      <c r="BF18" s="735"/>
      <c r="BG18" s="735"/>
      <c r="BH18" s="735"/>
      <c r="BI18" s="735"/>
    </row>
    <row r="19" spans="1:61" s="24" customFormat="1" x14ac:dyDescent="0.25">
      <c r="A19" s="735"/>
      <c r="B19" s="742"/>
      <c r="C19" s="735"/>
      <c r="D19" s="210" t="s">
        <v>24</v>
      </c>
      <c r="E19" s="735"/>
      <c r="F19" s="735"/>
      <c r="G19" s="735"/>
      <c r="H19" s="735"/>
      <c r="I19" s="210" t="str">
        <f>I16</f>
        <v>IČ:</v>
      </c>
      <c r="J19" s="221" t="str">
        <f>'Rekapitulace stavby'!AN13</f>
        <v>Vyplň údaj</v>
      </c>
      <c r="K19" s="735"/>
      <c r="L19" s="742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5"/>
      <c r="AA19" s="735"/>
      <c r="AB19" s="735"/>
      <c r="AC19" s="735"/>
      <c r="AD19" s="735"/>
      <c r="AE19" s="735"/>
      <c r="AF19" s="735"/>
      <c r="AG19" s="735"/>
      <c r="AH19" s="735"/>
      <c r="AI19" s="735"/>
      <c r="AJ19" s="735"/>
      <c r="AK19" s="735"/>
      <c r="AL19" s="735"/>
      <c r="AM19" s="735"/>
      <c r="AN19" s="735"/>
      <c r="AO19" s="735"/>
      <c r="AP19" s="735"/>
      <c r="AQ19" s="735"/>
      <c r="AR19" s="735"/>
      <c r="AS19" s="735"/>
      <c r="AT19" s="735"/>
      <c r="AU19" s="735"/>
      <c r="AV19" s="735"/>
      <c r="AW19" s="735"/>
      <c r="AX19" s="735"/>
      <c r="AY19" s="735"/>
      <c r="AZ19" s="735"/>
      <c r="BA19" s="735"/>
      <c r="BB19" s="735"/>
      <c r="BC19" s="735"/>
      <c r="BD19" s="735"/>
      <c r="BE19" s="735"/>
      <c r="BF19" s="735"/>
      <c r="BG19" s="735"/>
      <c r="BH19" s="735"/>
      <c r="BI19" s="735"/>
    </row>
    <row r="20" spans="1:61" s="24" customFormat="1" x14ac:dyDescent="0.25">
      <c r="A20" s="735"/>
      <c r="B20" s="742"/>
      <c r="C20" s="735"/>
      <c r="D20" s="735"/>
      <c r="E20" s="3241" t="str">
        <f>'Rekapitulace stavby'!E14</f>
        <v>Vyplň údaj</v>
      </c>
      <c r="F20" s="3265"/>
      <c r="G20" s="3265"/>
      <c r="H20" s="3265"/>
      <c r="I20" s="210" t="str">
        <f>I17</f>
        <v>DIČ:</v>
      </c>
      <c r="J20" s="221" t="str">
        <f>'Rekapitulace stavby'!AN14</f>
        <v>Vyplň údaj</v>
      </c>
      <c r="K20" s="735"/>
      <c r="L20" s="742"/>
      <c r="M20" s="735"/>
      <c r="N20" s="735"/>
      <c r="O20" s="735"/>
      <c r="P20" s="735"/>
      <c r="Q20" s="735"/>
      <c r="R20" s="735"/>
      <c r="S20" s="735"/>
      <c r="T20" s="735"/>
      <c r="U20" s="735"/>
      <c r="V20" s="735"/>
      <c r="W20" s="735"/>
      <c r="X20" s="735"/>
      <c r="Y20" s="735"/>
      <c r="Z20" s="735"/>
      <c r="AA20" s="735"/>
      <c r="AB20" s="735"/>
      <c r="AC20" s="735"/>
      <c r="AD20" s="735"/>
      <c r="AE20" s="735"/>
      <c r="AF20" s="735"/>
      <c r="AG20" s="735"/>
      <c r="AH20" s="735"/>
      <c r="AI20" s="735"/>
      <c r="AJ20" s="735"/>
      <c r="AK20" s="735"/>
      <c r="AL20" s="735"/>
      <c r="AM20" s="735"/>
      <c r="AN20" s="735"/>
      <c r="AO20" s="735"/>
      <c r="AP20" s="735"/>
      <c r="AQ20" s="735"/>
      <c r="AR20" s="735"/>
      <c r="AS20" s="735"/>
      <c r="AT20" s="735"/>
      <c r="AU20" s="735"/>
      <c r="AV20" s="735"/>
      <c r="AW20" s="735"/>
      <c r="AX20" s="735"/>
      <c r="AY20" s="735"/>
      <c r="AZ20" s="735"/>
      <c r="BA20" s="735"/>
      <c r="BB20" s="735"/>
      <c r="BC20" s="735"/>
      <c r="BD20" s="735"/>
      <c r="BE20" s="735"/>
      <c r="BF20" s="735"/>
      <c r="BG20" s="735"/>
      <c r="BH20" s="735"/>
      <c r="BI20" s="735"/>
    </row>
    <row r="21" spans="1:61" s="24" customFormat="1" x14ac:dyDescent="0.25">
      <c r="A21" s="735"/>
      <c r="B21" s="742"/>
      <c r="C21" s="735"/>
      <c r="D21" s="735"/>
      <c r="E21" s="735"/>
      <c r="F21" s="735"/>
      <c r="G21" s="735"/>
      <c r="H21" s="735"/>
      <c r="I21" s="735"/>
      <c r="J21" s="735"/>
      <c r="K21" s="735"/>
      <c r="L21" s="742"/>
      <c r="M21" s="735"/>
      <c r="N21" s="735"/>
      <c r="O21" s="735"/>
      <c r="P21" s="735"/>
      <c r="Q21" s="735"/>
      <c r="R21" s="735"/>
      <c r="S21" s="735"/>
      <c r="T21" s="735"/>
      <c r="U21" s="735"/>
      <c r="V21" s="735"/>
      <c r="W21" s="735"/>
      <c r="X21" s="735"/>
      <c r="Y21" s="735"/>
      <c r="Z21" s="735"/>
      <c r="AA21" s="735"/>
      <c r="AB21" s="735"/>
      <c r="AC21" s="735"/>
      <c r="AD21" s="735"/>
      <c r="AE21" s="735"/>
      <c r="AF21" s="735"/>
      <c r="AG21" s="735"/>
      <c r="AH21" s="735"/>
      <c r="AI21" s="735"/>
      <c r="AJ21" s="735"/>
      <c r="AK21" s="735"/>
      <c r="AL21" s="735"/>
      <c r="AM21" s="735"/>
      <c r="AN21" s="735"/>
      <c r="AO21" s="735"/>
      <c r="AP21" s="735"/>
      <c r="AQ21" s="735"/>
      <c r="AR21" s="735"/>
      <c r="AS21" s="735"/>
      <c r="AT21" s="735"/>
      <c r="AU21" s="735"/>
      <c r="AV21" s="735"/>
      <c r="AW21" s="735"/>
      <c r="AX21" s="735"/>
      <c r="AY21" s="735"/>
      <c r="AZ21" s="735"/>
      <c r="BA21" s="735"/>
      <c r="BB21" s="735"/>
      <c r="BC21" s="735"/>
      <c r="BD21" s="735"/>
      <c r="BE21" s="735"/>
      <c r="BF21" s="735"/>
      <c r="BG21" s="735"/>
      <c r="BH21" s="735"/>
      <c r="BI21" s="735"/>
    </row>
    <row r="22" spans="1:61" s="24" customFormat="1" x14ac:dyDescent="0.25">
      <c r="A22" s="735"/>
      <c r="B22" s="742"/>
      <c r="C22" s="735"/>
      <c r="D22" s="210" t="s">
        <v>26</v>
      </c>
      <c r="E22" s="735"/>
      <c r="F22" s="735"/>
      <c r="G22" s="735"/>
      <c r="H22" s="735"/>
      <c r="I22" s="210" t="str">
        <f>I16</f>
        <v>IČ:</v>
      </c>
      <c r="J22" s="214" t="s">
        <v>16</v>
      </c>
      <c r="K22" s="735"/>
      <c r="L22" s="742"/>
      <c r="M22" s="735"/>
      <c r="N22" s="735"/>
      <c r="O22" s="735"/>
      <c r="P22" s="735"/>
      <c r="Q22" s="735"/>
      <c r="R22" s="735"/>
      <c r="S22" s="735"/>
      <c r="T22" s="735"/>
      <c r="U22" s="735"/>
      <c r="V22" s="735"/>
      <c r="W22" s="735"/>
      <c r="X22" s="735"/>
      <c r="Y22" s="735"/>
      <c r="Z22" s="735"/>
      <c r="AA22" s="735"/>
      <c r="AB22" s="735"/>
      <c r="AC22" s="735"/>
      <c r="AD22" s="735"/>
      <c r="AE22" s="735"/>
      <c r="AF22" s="735"/>
      <c r="AG22" s="735"/>
      <c r="AH22" s="735"/>
      <c r="AI22" s="735"/>
      <c r="AJ22" s="735"/>
      <c r="AK22" s="735"/>
      <c r="AL22" s="735"/>
      <c r="AM22" s="735"/>
      <c r="AN22" s="735"/>
      <c r="AO22" s="735"/>
      <c r="AP22" s="735"/>
      <c r="AQ22" s="735"/>
      <c r="AR22" s="735"/>
      <c r="AS22" s="735"/>
      <c r="AT22" s="735"/>
      <c r="AU22" s="735"/>
      <c r="AV22" s="735"/>
      <c r="AW22" s="735"/>
      <c r="AX22" s="735"/>
      <c r="AY22" s="735"/>
      <c r="AZ22" s="735"/>
      <c r="BA22" s="735"/>
      <c r="BB22" s="735"/>
      <c r="BC22" s="735"/>
      <c r="BD22" s="735"/>
      <c r="BE22" s="735"/>
      <c r="BF22" s="735"/>
      <c r="BG22" s="735"/>
      <c r="BH22" s="735"/>
      <c r="BI22" s="735"/>
    </row>
    <row r="23" spans="1:61" s="24" customFormat="1" x14ac:dyDescent="0.25">
      <c r="A23" s="735"/>
      <c r="B23" s="742"/>
      <c r="C23" s="735"/>
      <c r="D23" s="735"/>
      <c r="E23" s="3239" t="s">
        <v>27</v>
      </c>
      <c r="F23" s="3265"/>
      <c r="G23" s="3265"/>
      <c r="H23" s="3265"/>
      <c r="I23" s="210" t="str">
        <f>I17</f>
        <v>DIČ:</v>
      </c>
      <c r="J23" s="220" t="s">
        <v>16</v>
      </c>
      <c r="K23" s="735"/>
      <c r="L23" s="742"/>
      <c r="M23" s="735"/>
      <c r="N23" s="735"/>
      <c r="O23" s="735"/>
      <c r="P23" s="735"/>
      <c r="Q23" s="735"/>
      <c r="R23" s="735"/>
      <c r="S23" s="735"/>
      <c r="T23" s="735"/>
      <c r="U23" s="735"/>
      <c r="V23" s="735"/>
      <c r="W23" s="735"/>
      <c r="X23" s="735"/>
      <c r="Y23" s="735"/>
      <c r="Z23" s="735"/>
      <c r="AA23" s="735"/>
      <c r="AB23" s="735"/>
      <c r="AC23" s="735"/>
      <c r="AD23" s="735"/>
      <c r="AE23" s="735"/>
      <c r="AF23" s="735"/>
      <c r="AG23" s="735"/>
      <c r="AH23" s="735"/>
      <c r="AI23" s="735"/>
      <c r="AJ23" s="735"/>
      <c r="AK23" s="735"/>
      <c r="AL23" s="735"/>
      <c r="AM23" s="735"/>
      <c r="AN23" s="735"/>
      <c r="AO23" s="735"/>
      <c r="AP23" s="735"/>
      <c r="AQ23" s="735"/>
      <c r="AR23" s="735"/>
      <c r="AS23" s="735"/>
      <c r="AT23" s="735"/>
      <c r="AU23" s="735"/>
      <c r="AV23" s="735"/>
      <c r="AW23" s="735"/>
      <c r="AX23" s="735"/>
      <c r="AY23" s="735"/>
      <c r="AZ23" s="735"/>
      <c r="BA23" s="735"/>
      <c r="BB23" s="735"/>
      <c r="BC23" s="735"/>
      <c r="BD23" s="735"/>
      <c r="BE23" s="735"/>
      <c r="BF23" s="735"/>
      <c r="BG23" s="735"/>
      <c r="BH23" s="735"/>
      <c r="BI23" s="735"/>
    </row>
    <row r="24" spans="1:61" s="24" customFormat="1" x14ac:dyDescent="0.25">
      <c r="A24" s="735"/>
      <c r="B24" s="742"/>
      <c r="C24" s="735"/>
      <c r="D24" s="735"/>
      <c r="E24" s="735"/>
      <c r="F24" s="735"/>
      <c r="G24" s="735"/>
      <c r="H24" s="735"/>
      <c r="I24" s="735"/>
      <c r="J24" s="735"/>
      <c r="K24" s="735"/>
      <c r="L24" s="742"/>
      <c r="M24" s="735"/>
      <c r="N24" s="735"/>
      <c r="O24" s="735"/>
      <c r="P24" s="735"/>
      <c r="Q24" s="735"/>
      <c r="R24" s="735"/>
      <c r="S24" s="735"/>
      <c r="T24" s="735"/>
      <c r="U24" s="735"/>
      <c r="V24" s="735"/>
      <c r="W24" s="735"/>
      <c r="X24" s="735"/>
      <c r="Y24" s="735"/>
      <c r="Z24" s="735"/>
      <c r="AA24" s="735"/>
      <c r="AB24" s="735"/>
      <c r="AC24" s="735"/>
      <c r="AD24" s="735"/>
      <c r="AE24" s="735"/>
      <c r="AF24" s="735"/>
      <c r="AG24" s="735"/>
      <c r="AH24" s="735"/>
      <c r="AI24" s="735"/>
      <c r="AJ24" s="735"/>
      <c r="AK24" s="735"/>
      <c r="AL24" s="735"/>
      <c r="AM24" s="735"/>
      <c r="AN24" s="735"/>
      <c r="AO24" s="735"/>
      <c r="AP24" s="735"/>
      <c r="AQ24" s="735"/>
      <c r="AR24" s="735"/>
      <c r="AS24" s="735"/>
      <c r="AT24" s="735"/>
      <c r="AU24" s="735"/>
      <c r="AV24" s="735"/>
      <c r="AW24" s="735"/>
      <c r="AX24" s="735"/>
      <c r="AY24" s="735"/>
      <c r="AZ24" s="735"/>
      <c r="BA24" s="735"/>
      <c r="BB24" s="735"/>
      <c r="BC24" s="735"/>
      <c r="BD24" s="735"/>
      <c r="BE24" s="735"/>
      <c r="BF24" s="735"/>
      <c r="BG24" s="735"/>
      <c r="BH24" s="735"/>
      <c r="BI24" s="735"/>
    </row>
    <row r="25" spans="1:61" s="24" customFormat="1" x14ac:dyDescent="0.25">
      <c r="A25" s="735"/>
      <c r="B25" s="742"/>
      <c r="C25" s="735"/>
      <c r="D25" s="210" t="s">
        <v>28</v>
      </c>
      <c r="E25" s="735"/>
      <c r="F25" s="735"/>
      <c r="G25" s="735"/>
      <c r="H25" s="735"/>
      <c r="I25" s="210" t="str">
        <f>I16</f>
        <v>IČ:</v>
      </c>
      <c r="J25" s="220" t="s">
        <v>29</v>
      </c>
      <c r="K25" s="735"/>
      <c r="L25" s="742"/>
      <c r="M25" s="735"/>
      <c r="N25" s="735"/>
      <c r="O25" s="735"/>
      <c r="P25" s="735"/>
      <c r="Q25" s="735"/>
      <c r="R25" s="735"/>
      <c r="S25" s="735"/>
      <c r="T25" s="735"/>
      <c r="U25" s="735"/>
      <c r="V25" s="735"/>
      <c r="W25" s="735"/>
      <c r="X25" s="735"/>
      <c r="Y25" s="735"/>
      <c r="Z25" s="735"/>
      <c r="AA25" s="735"/>
      <c r="AB25" s="735"/>
      <c r="AC25" s="735"/>
      <c r="AD25" s="735"/>
      <c r="AE25" s="735"/>
      <c r="AF25" s="735"/>
      <c r="AG25" s="735"/>
      <c r="AH25" s="735"/>
      <c r="AI25" s="735"/>
      <c r="AJ25" s="735"/>
      <c r="AK25" s="735"/>
      <c r="AL25" s="735"/>
      <c r="AM25" s="735"/>
      <c r="AN25" s="735"/>
      <c r="AO25" s="735"/>
      <c r="AP25" s="735"/>
      <c r="AQ25" s="735"/>
      <c r="AR25" s="735"/>
      <c r="AS25" s="735"/>
      <c r="AT25" s="735"/>
      <c r="AU25" s="735"/>
      <c r="AV25" s="735"/>
      <c r="AW25" s="735"/>
      <c r="AX25" s="735"/>
      <c r="AY25" s="735"/>
      <c r="AZ25" s="735"/>
      <c r="BA25" s="735"/>
      <c r="BB25" s="735"/>
      <c r="BC25" s="735"/>
      <c r="BD25" s="735"/>
      <c r="BE25" s="735"/>
      <c r="BF25" s="735"/>
      <c r="BG25" s="735"/>
      <c r="BH25" s="735"/>
      <c r="BI25" s="735"/>
    </row>
    <row r="26" spans="1:61" s="24" customFormat="1" x14ac:dyDescent="0.25">
      <c r="A26" s="735"/>
      <c r="B26" s="742"/>
      <c r="C26" s="735"/>
      <c r="D26" s="735"/>
      <c r="E26" s="3239" t="s">
        <v>30</v>
      </c>
      <c r="F26" s="3265"/>
      <c r="G26" s="3265"/>
      <c r="H26" s="3265"/>
      <c r="I26" s="210" t="str">
        <f>I17</f>
        <v>DIČ:</v>
      </c>
      <c r="J26" s="220" t="s">
        <v>31</v>
      </c>
      <c r="K26" s="735"/>
      <c r="L26" s="742"/>
      <c r="M26" s="735"/>
      <c r="N26" s="735"/>
      <c r="O26" s="735"/>
      <c r="P26" s="735"/>
      <c r="Q26" s="735"/>
      <c r="R26" s="735"/>
      <c r="S26" s="735"/>
      <c r="T26" s="735"/>
      <c r="U26" s="735"/>
      <c r="V26" s="735"/>
      <c r="W26" s="735"/>
      <c r="X26" s="735"/>
      <c r="Y26" s="735"/>
      <c r="Z26" s="735"/>
      <c r="AA26" s="735"/>
      <c r="AB26" s="735"/>
      <c r="AC26" s="735"/>
      <c r="AD26" s="735"/>
      <c r="AE26" s="735"/>
      <c r="AF26" s="735"/>
      <c r="AG26" s="735"/>
      <c r="AH26" s="735"/>
      <c r="AI26" s="735"/>
      <c r="AJ26" s="735"/>
      <c r="AK26" s="735"/>
      <c r="AL26" s="735"/>
      <c r="AM26" s="735"/>
      <c r="AN26" s="735"/>
      <c r="AO26" s="735"/>
      <c r="AP26" s="735"/>
      <c r="AQ26" s="735"/>
      <c r="AR26" s="735"/>
      <c r="AS26" s="735"/>
      <c r="AT26" s="735"/>
      <c r="AU26" s="735"/>
      <c r="AV26" s="735"/>
      <c r="AW26" s="735"/>
      <c r="AX26" s="735"/>
      <c r="AY26" s="735"/>
      <c r="AZ26" s="735"/>
      <c r="BA26" s="735"/>
      <c r="BB26" s="735"/>
      <c r="BC26" s="735"/>
      <c r="BD26" s="735"/>
      <c r="BE26" s="735"/>
      <c r="BF26" s="735"/>
      <c r="BG26" s="735"/>
      <c r="BH26" s="735"/>
      <c r="BI26" s="735"/>
    </row>
    <row r="27" spans="1:61" s="24" customFormat="1" x14ac:dyDescent="0.25">
      <c r="A27" s="735"/>
      <c r="B27" s="742"/>
      <c r="C27" s="735"/>
      <c r="D27" s="735"/>
      <c r="E27" s="735"/>
      <c r="F27" s="735"/>
      <c r="G27" s="735"/>
      <c r="H27" s="735"/>
      <c r="I27" s="735"/>
      <c r="J27" s="735"/>
      <c r="K27" s="735"/>
      <c r="L27" s="742"/>
      <c r="M27" s="735"/>
      <c r="N27" s="735"/>
      <c r="O27" s="735"/>
      <c r="P27" s="735"/>
      <c r="Q27" s="735"/>
      <c r="R27" s="735"/>
      <c r="S27" s="735"/>
      <c r="T27" s="735"/>
      <c r="U27" s="735"/>
      <c r="V27" s="735"/>
      <c r="W27" s="735"/>
      <c r="X27" s="735"/>
      <c r="Y27" s="735"/>
      <c r="Z27" s="735"/>
      <c r="AA27" s="735"/>
      <c r="AB27" s="735"/>
      <c r="AC27" s="735"/>
      <c r="AD27" s="735"/>
      <c r="AE27" s="735"/>
      <c r="AF27" s="735"/>
      <c r="AG27" s="735"/>
      <c r="AH27" s="735"/>
      <c r="AI27" s="735"/>
      <c r="AJ27" s="735"/>
      <c r="AK27" s="735"/>
      <c r="AL27" s="735"/>
      <c r="AM27" s="735"/>
      <c r="AN27" s="735"/>
      <c r="AO27" s="735"/>
      <c r="AP27" s="735"/>
      <c r="AQ27" s="735"/>
      <c r="AR27" s="735"/>
      <c r="AS27" s="735"/>
      <c r="AT27" s="735"/>
      <c r="AU27" s="735"/>
      <c r="AV27" s="735"/>
      <c r="AW27" s="735"/>
      <c r="AX27" s="735"/>
      <c r="AY27" s="735"/>
      <c r="AZ27" s="735"/>
      <c r="BA27" s="735"/>
      <c r="BB27" s="735"/>
      <c r="BC27" s="735"/>
      <c r="BD27" s="735"/>
      <c r="BE27" s="735"/>
      <c r="BF27" s="735"/>
      <c r="BG27" s="735"/>
      <c r="BH27" s="735"/>
      <c r="BI27" s="735"/>
    </row>
    <row r="28" spans="1:61" s="24" customFormat="1" x14ac:dyDescent="0.25">
      <c r="A28" s="735"/>
      <c r="B28" s="742"/>
      <c r="C28" s="735"/>
      <c r="D28" s="210" t="s">
        <v>32</v>
      </c>
      <c r="E28" s="735"/>
      <c r="F28" s="735"/>
      <c r="G28" s="735"/>
      <c r="H28" s="735"/>
      <c r="I28" s="735"/>
      <c r="J28" s="735"/>
      <c r="K28" s="735"/>
      <c r="L28" s="742"/>
      <c r="M28" s="735"/>
      <c r="N28" s="735"/>
      <c r="O28" s="735"/>
      <c r="P28" s="735"/>
      <c r="Q28" s="735"/>
      <c r="R28" s="735"/>
      <c r="S28" s="735"/>
      <c r="T28" s="735"/>
      <c r="U28" s="735"/>
      <c r="V28" s="735"/>
      <c r="W28" s="735"/>
      <c r="X28" s="735"/>
      <c r="Y28" s="735"/>
      <c r="Z28" s="735"/>
      <c r="AA28" s="735"/>
      <c r="AB28" s="735"/>
      <c r="AC28" s="735"/>
      <c r="AD28" s="735"/>
      <c r="AE28" s="735"/>
      <c r="AF28" s="735"/>
      <c r="AG28" s="735"/>
      <c r="AH28" s="735"/>
      <c r="AI28" s="735"/>
      <c r="AJ28" s="735"/>
      <c r="AK28" s="735"/>
      <c r="AL28" s="735"/>
      <c r="AM28" s="735"/>
      <c r="AN28" s="735"/>
      <c r="AO28" s="735"/>
      <c r="AP28" s="735"/>
      <c r="AQ28" s="735"/>
      <c r="AR28" s="735"/>
      <c r="AS28" s="735"/>
      <c r="AT28" s="735"/>
      <c r="AU28" s="735"/>
      <c r="AV28" s="735"/>
      <c r="AW28" s="735"/>
      <c r="AX28" s="735"/>
      <c r="AY28" s="735"/>
      <c r="AZ28" s="735"/>
      <c r="BA28" s="735"/>
      <c r="BB28" s="735"/>
      <c r="BC28" s="735"/>
      <c r="BD28" s="735"/>
      <c r="BE28" s="735"/>
      <c r="BF28" s="735"/>
      <c r="BG28" s="735"/>
      <c r="BH28" s="735"/>
      <c r="BI28" s="735"/>
    </row>
    <row r="29" spans="1:61" s="25" customFormat="1" ht="15" customHeight="1" x14ac:dyDescent="0.25">
      <c r="A29" s="735"/>
      <c r="B29" s="3403"/>
      <c r="C29" s="735"/>
      <c r="D29" s="735"/>
      <c r="E29" s="3404" t="s">
        <v>3159</v>
      </c>
      <c r="F29" s="3405"/>
      <c r="G29" s="3405"/>
      <c r="H29" s="3405"/>
      <c r="I29" s="735"/>
      <c r="J29" s="735"/>
      <c r="K29" s="735"/>
      <c r="L29" s="3403"/>
      <c r="M29" s="735"/>
      <c r="N29" s="735"/>
      <c r="O29" s="735"/>
      <c r="P29" s="735"/>
      <c r="Q29" s="735"/>
      <c r="R29" s="735"/>
      <c r="S29" s="735"/>
      <c r="T29" s="735"/>
      <c r="U29" s="735"/>
      <c r="V29" s="735"/>
      <c r="W29" s="735"/>
      <c r="X29" s="735"/>
      <c r="Y29" s="735"/>
      <c r="Z29" s="735"/>
      <c r="AA29" s="750" t="str">
        <f>E29</f>
        <v>NAD SCHVÁLENÝ LIMIT bude zařazeno do nezpůsobilých výdajů</v>
      </c>
      <c r="AB29" s="735"/>
      <c r="AC29" s="735"/>
      <c r="AD29" s="735"/>
      <c r="AE29" s="735"/>
      <c r="AF29" s="735"/>
      <c r="AG29" s="735"/>
      <c r="AH29" s="735"/>
      <c r="AI29" s="735"/>
      <c r="AJ29" s="735"/>
      <c r="AK29" s="735"/>
      <c r="AL29" s="735"/>
      <c r="AM29" s="735"/>
      <c r="AN29" s="735"/>
      <c r="AO29" s="735"/>
      <c r="AP29" s="735"/>
      <c r="AQ29" s="735"/>
      <c r="AR29" s="735"/>
      <c r="AS29" s="735"/>
      <c r="AT29" s="735"/>
      <c r="AU29" s="735"/>
      <c r="AV29" s="735"/>
      <c r="AW29" s="735"/>
      <c r="AX29" s="735"/>
      <c r="AY29" s="735"/>
      <c r="AZ29" s="735"/>
      <c r="BA29" s="735"/>
      <c r="BB29" s="735"/>
      <c r="BC29" s="735"/>
      <c r="BD29" s="735"/>
      <c r="BE29" s="735"/>
      <c r="BF29" s="735"/>
      <c r="BG29" s="735"/>
      <c r="BH29" s="735"/>
      <c r="BI29" s="735"/>
    </row>
    <row r="30" spans="1:61" s="24" customFormat="1" x14ac:dyDescent="0.25">
      <c r="A30" s="735"/>
      <c r="B30" s="742"/>
      <c r="C30" s="735"/>
      <c r="D30" s="735"/>
      <c r="E30" s="735"/>
      <c r="F30" s="735"/>
      <c r="G30" s="735"/>
      <c r="H30" s="735"/>
      <c r="I30" s="735"/>
      <c r="J30" s="735"/>
      <c r="K30" s="735"/>
      <c r="L30" s="742"/>
      <c r="M30" s="735"/>
      <c r="N30" s="735"/>
      <c r="O30" s="735"/>
      <c r="P30" s="735"/>
      <c r="Q30" s="735"/>
      <c r="R30" s="735"/>
      <c r="S30" s="735"/>
      <c r="T30" s="735"/>
      <c r="U30" s="735"/>
      <c r="V30" s="735"/>
      <c r="W30" s="735"/>
      <c r="X30" s="735"/>
      <c r="Y30" s="735"/>
      <c r="Z30" s="735"/>
      <c r="AA30" s="735"/>
      <c r="AB30" s="735"/>
      <c r="AC30" s="735"/>
      <c r="AD30" s="735"/>
      <c r="AE30" s="735"/>
      <c r="AF30" s="735"/>
      <c r="AG30" s="735"/>
      <c r="AH30" s="735"/>
      <c r="AI30" s="735"/>
      <c r="AJ30" s="735"/>
      <c r="AK30" s="735"/>
      <c r="AL30" s="735"/>
      <c r="AM30" s="735"/>
      <c r="AN30" s="735"/>
      <c r="AO30" s="735"/>
      <c r="AP30" s="735"/>
      <c r="AQ30" s="735"/>
      <c r="AR30" s="735"/>
      <c r="AS30" s="735"/>
      <c r="AT30" s="735"/>
      <c r="AU30" s="735"/>
      <c r="AV30" s="735"/>
      <c r="AW30" s="735"/>
      <c r="AX30" s="735"/>
      <c r="AY30" s="735"/>
      <c r="AZ30" s="735"/>
      <c r="BA30" s="735"/>
      <c r="BB30" s="735"/>
      <c r="BC30" s="735"/>
      <c r="BD30" s="735"/>
      <c r="BE30" s="735"/>
      <c r="BF30" s="735"/>
      <c r="BG30" s="735"/>
      <c r="BH30" s="735"/>
      <c r="BI30" s="735"/>
    </row>
    <row r="31" spans="1:61" s="24" customFormat="1" ht="6.95" customHeight="1" x14ac:dyDescent="0.25">
      <c r="A31" s="735"/>
      <c r="B31" s="742"/>
      <c r="C31" s="735"/>
      <c r="D31" s="751"/>
      <c r="E31" s="751"/>
      <c r="F31" s="751"/>
      <c r="G31" s="751"/>
      <c r="H31" s="751"/>
      <c r="I31" s="751"/>
      <c r="J31" s="751"/>
      <c r="K31" s="751"/>
      <c r="L31" s="742"/>
      <c r="M31" s="735"/>
      <c r="N31" s="735"/>
      <c r="O31" s="735"/>
      <c r="P31" s="735"/>
      <c r="Q31" s="735"/>
      <c r="R31" s="735"/>
      <c r="S31" s="735"/>
      <c r="T31" s="735"/>
      <c r="U31" s="735"/>
      <c r="V31" s="735"/>
      <c r="W31" s="735"/>
      <c r="X31" s="735"/>
      <c r="Y31" s="735"/>
      <c r="Z31" s="735"/>
      <c r="AA31" s="735"/>
      <c r="AB31" s="735"/>
      <c r="AC31" s="735"/>
      <c r="AD31" s="735"/>
      <c r="AE31" s="735"/>
      <c r="AF31" s="735"/>
      <c r="AG31" s="735"/>
      <c r="AH31" s="735"/>
      <c r="AI31" s="735"/>
      <c r="AJ31" s="735"/>
      <c r="AK31" s="735"/>
      <c r="AL31" s="735"/>
      <c r="AM31" s="735"/>
      <c r="AN31" s="735"/>
      <c r="AO31" s="735"/>
      <c r="AP31" s="735"/>
      <c r="AQ31" s="735"/>
      <c r="AR31" s="735"/>
      <c r="AS31" s="735"/>
      <c r="AT31" s="735"/>
      <c r="AU31" s="735"/>
      <c r="AV31" s="735"/>
      <c r="AW31" s="735"/>
      <c r="AX31" s="735"/>
      <c r="AY31" s="735"/>
      <c r="AZ31" s="735"/>
      <c r="BA31" s="735"/>
      <c r="BB31" s="735"/>
      <c r="BC31" s="735"/>
      <c r="BD31" s="735"/>
      <c r="BE31" s="735"/>
      <c r="BF31" s="735"/>
      <c r="BG31" s="735"/>
      <c r="BH31" s="735"/>
      <c r="BI31" s="735"/>
    </row>
    <row r="32" spans="1:61" s="24" customFormat="1" ht="25.35" customHeight="1" x14ac:dyDescent="0.25">
      <c r="A32" s="735"/>
      <c r="B32" s="742"/>
      <c r="C32" s="735"/>
      <c r="D32" s="752" t="s">
        <v>33</v>
      </c>
      <c r="E32" s="735"/>
      <c r="F32" s="753"/>
      <c r="G32" s="735"/>
      <c r="H32" s="735"/>
      <c r="I32" s="735"/>
      <c r="J32" s="754">
        <f>ROUND(J119,2)</f>
        <v>0</v>
      </c>
      <c r="K32" s="735"/>
      <c r="L32" s="742"/>
      <c r="M32" s="735"/>
      <c r="N32" s="735"/>
      <c r="O32" s="735"/>
      <c r="P32" s="735"/>
      <c r="Q32" s="735"/>
      <c r="R32" s="735"/>
      <c r="S32" s="735"/>
      <c r="T32" s="735"/>
      <c r="U32" s="735"/>
      <c r="V32" s="735"/>
      <c r="W32" s="735"/>
      <c r="X32" s="735"/>
      <c r="Y32" s="735"/>
      <c r="Z32" s="735"/>
      <c r="AA32" s="735"/>
      <c r="AB32" s="735"/>
      <c r="AC32" s="735"/>
      <c r="AD32" s="735"/>
      <c r="AE32" s="735"/>
      <c r="AF32" s="735"/>
      <c r="AG32" s="735"/>
      <c r="AH32" s="735"/>
      <c r="AI32" s="735"/>
      <c r="AJ32" s="735"/>
      <c r="AK32" s="735"/>
      <c r="AL32" s="735"/>
      <c r="AM32" s="735"/>
      <c r="AN32" s="735"/>
      <c r="AO32" s="735"/>
      <c r="AP32" s="735"/>
      <c r="AQ32" s="735"/>
      <c r="AR32" s="735"/>
      <c r="AS32" s="735"/>
      <c r="AT32" s="735"/>
      <c r="AU32" s="735"/>
      <c r="AV32" s="735"/>
      <c r="AW32" s="735"/>
      <c r="AX32" s="735"/>
      <c r="AY32" s="735"/>
      <c r="AZ32" s="735"/>
      <c r="BA32" s="735"/>
      <c r="BB32" s="735"/>
      <c r="BC32" s="735"/>
      <c r="BD32" s="735"/>
      <c r="BE32" s="735"/>
      <c r="BF32" s="735"/>
      <c r="BG32" s="735"/>
      <c r="BH32" s="735"/>
      <c r="BI32" s="735"/>
    </row>
    <row r="33" spans="1:61" s="24" customFormat="1" ht="6.95" customHeight="1" x14ac:dyDescent="0.25">
      <c r="A33" s="735"/>
      <c r="B33" s="742"/>
      <c r="C33" s="735"/>
      <c r="D33" s="751"/>
      <c r="E33" s="751"/>
      <c r="F33" s="755"/>
      <c r="G33" s="751"/>
      <c r="H33" s="751"/>
      <c r="I33" s="751"/>
      <c r="J33" s="755"/>
      <c r="K33" s="751"/>
      <c r="L33" s="742"/>
      <c r="M33" s="735"/>
      <c r="N33" s="735"/>
      <c r="O33" s="735"/>
      <c r="P33" s="735"/>
      <c r="Q33" s="735"/>
      <c r="R33" s="735"/>
      <c r="S33" s="735"/>
      <c r="T33" s="735"/>
      <c r="U33" s="735"/>
      <c r="V33" s="735"/>
      <c r="W33" s="735"/>
      <c r="X33" s="735"/>
      <c r="Y33" s="735"/>
      <c r="Z33" s="735"/>
      <c r="AA33" s="735"/>
      <c r="AB33" s="735"/>
      <c r="AC33" s="735"/>
      <c r="AD33" s="735"/>
      <c r="AE33" s="735"/>
      <c r="AF33" s="735"/>
      <c r="AG33" s="735"/>
      <c r="AH33" s="735"/>
      <c r="AI33" s="735"/>
      <c r="AJ33" s="735"/>
      <c r="AK33" s="735"/>
      <c r="AL33" s="735"/>
      <c r="AM33" s="735"/>
      <c r="AN33" s="735"/>
      <c r="AO33" s="735"/>
      <c r="AP33" s="735"/>
      <c r="AQ33" s="735"/>
      <c r="AR33" s="735"/>
      <c r="AS33" s="735"/>
      <c r="AT33" s="735"/>
      <c r="AU33" s="735"/>
      <c r="AV33" s="735"/>
      <c r="AW33" s="735"/>
      <c r="AX33" s="735"/>
      <c r="AY33" s="735"/>
      <c r="AZ33" s="735"/>
      <c r="BA33" s="735"/>
      <c r="BB33" s="735"/>
      <c r="BC33" s="735"/>
      <c r="BD33" s="735"/>
      <c r="BE33" s="735"/>
      <c r="BF33" s="735"/>
      <c r="BG33" s="735"/>
      <c r="BH33" s="735"/>
      <c r="BI33" s="735"/>
    </row>
    <row r="34" spans="1:61" s="24" customFormat="1" ht="14.45" customHeight="1" x14ac:dyDescent="0.25">
      <c r="A34" s="735"/>
      <c r="B34" s="742"/>
      <c r="C34" s="735"/>
      <c r="D34" s="735"/>
      <c r="E34" s="735"/>
      <c r="F34" s="756" t="s">
        <v>35</v>
      </c>
      <c r="G34" s="735"/>
      <c r="H34" s="735"/>
      <c r="I34" s="229" t="s">
        <v>34</v>
      </c>
      <c r="J34" s="230" t="s">
        <v>36</v>
      </c>
      <c r="K34" s="735"/>
      <c r="L34" s="742"/>
      <c r="M34" s="735"/>
      <c r="N34" s="735"/>
      <c r="O34" s="735"/>
      <c r="P34" s="735"/>
      <c r="Q34" s="735"/>
      <c r="R34" s="735"/>
      <c r="S34" s="735"/>
      <c r="T34" s="735"/>
      <c r="U34" s="735"/>
      <c r="V34" s="735"/>
      <c r="W34" s="735"/>
      <c r="X34" s="735"/>
      <c r="Y34" s="735"/>
      <c r="Z34" s="735"/>
      <c r="AA34" s="735"/>
      <c r="AB34" s="735"/>
      <c r="AC34" s="735"/>
      <c r="AD34" s="735"/>
      <c r="AE34" s="735"/>
      <c r="AF34" s="735"/>
      <c r="AG34" s="735"/>
      <c r="AH34" s="735"/>
      <c r="AI34" s="735"/>
      <c r="AJ34" s="735"/>
      <c r="AK34" s="735"/>
      <c r="AL34" s="735"/>
      <c r="AM34" s="735"/>
      <c r="AN34" s="735"/>
      <c r="AO34" s="735"/>
      <c r="AP34" s="735"/>
      <c r="AQ34" s="735"/>
      <c r="AR34" s="735"/>
      <c r="AS34" s="735"/>
      <c r="AT34" s="735"/>
      <c r="AU34" s="735"/>
      <c r="AV34" s="735"/>
      <c r="AW34" s="735"/>
      <c r="AX34" s="735"/>
      <c r="AY34" s="735"/>
      <c r="AZ34" s="735"/>
      <c r="BA34" s="735"/>
      <c r="BB34" s="735"/>
      <c r="BC34" s="735"/>
      <c r="BD34" s="735"/>
      <c r="BE34" s="735"/>
      <c r="BF34" s="735"/>
      <c r="BG34" s="735"/>
      <c r="BH34" s="735"/>
      <c r="BI34" s="735"/>
    </row>
    <row r="35" spans="1:61" s="24" customFormat="1" ht="14.45" customHeight="1" x14ac:dyDescent="0.25">
      <c r="A35" s="735"/>
      <c r="B35" s="742"/>
      <c r="C35" s="735"/>
      <c r="D35" s="210" t="s">
        <v>37</v>
      </c>
      <c r="E35" s="740" t="s">
        <v>38</v>
      </c>
      <c r="F35" s="756">
        <f>SUM(BE119:BE192)</f>
        <v>0</v>
      </c>
      <c r="G35" s="735"/>
      <c r="H35" s="735"/>
      <c r="I35" s="757">
        <v>0.21</v>
      </c>
      <c r="J35" s="758">
        <f>ROUND(F35*I35,2)</f>
        <v>0</v>
      </c>
      <c r="K35" s="735"/>
      <c r="L35" s="742"/>
      <c r="M35" s="735"/>
      <c r="N35" s="735"/>
      <c r="O35" s="735"/>
      <c r="P35" s="735"/>
      <c r="Q35" s="735"/>
      <c r="R35" s="735"/>
      <c r="S35" s="735"/>
      <c r="T35" s="735"/>
      <c r="U35" s="735"/>
      <c r="V35" s="735"/>
      <c r="W35" s="735"/>
      <c r="X35" s="735"/>
      <c r="Y35" s="735"/>
      <c r="Z35" s="735"/>
      <c r="AA35" s="735"/>
      <c r="AB35" s="735"/>
      <c r="AC35" s="735"/>
      <c r="AD35" s="735"/>
      <c r="AE35" s="735"/>
      <c r="AF35" s="735"/>
      <c r="AG35" s="735"/>
      <c r="AH35" s="735"/>
      <c r="AI35" s="735"/>
      <c r="AJ35" s="735"/>
      <c r="AK35" s="735"/>
      <c r="AL35" s="735"/>
      <c r="AM35" s="735"/>
      <c r="AN35" s="735"/>
      <c r="AO35" s="735"/>
      <c r="AP35" s="735"/>
      <c r="AQ35" s="735"/>
      <c r="AR35" s="735"/>
      <c r="AS35" s="735"/>
      <c r="AT35" s="735"/>
      <c r="AU35" s="735"/>
      <c r="AV35" s="735"/>
      <c r="AW35" s="735"/>
      <c r="AX35" s="735"/>
      <c r="AY35" s="735"/>
      <c r="AZ35" s="735"/>
      <c r="BA35" s="735"/>
      <c r="BB35" s="735"/>
      <c r="BC35" s="735"/>
      <c r="BD35" s="735"/>
      <c r="BE35" s="735"/>
      <c r="BF35" s="735"/>
      <c r="BG35" s="735"/>
      <c r="BH35" s="735"/>
      <c r="BI35" s="735"/>
    </row>
    <row r="36" spans="1:61" s="24" customFormat="1" ht="14.45" customHeight="1" x14ac:dyDescent="0.25">
      <c r="A36" s="735"/>
      <c r="B36" s="742"/>
      <c r="C36" s="735"/>
      <c r="D36" s="210"/>
      <c r="E36" s="740"/>
      <c r="F36" s="756"/>
      <c r="G36" s="735"/>
      <c r="H36" s="735"/>
      <c r="I36" s="757"/>
      <c r="J36" s="758"/>
      <c r="K36" s="735"/>
      <c r="L36" s="742"/>
      <c r="M36" s="735"/>
      <c r="N36" s="735"/>
      <c r="O36" s="735"/>
      <c r="P36" s="735"/>
      <c r="Q36" s="735"/>
      <c r="R36" s="735"/>
      <c r="S36" s="735"/>
      <c r="T36" s="735"/>
      <c r="U36" s="735"/>
      <c r="V36" s="735"/>
      <c r="W36" s="735"/>
      <c r="X36" s="735"/>
      <c r="Y36" s="735"/>
      <c r="Z36" s="735"/>
      <c r="AA36" s="735"/>
      <c r="AB36" s="735"/>
      <c r="AC36" s="735"/>
      <c r="AD36" s="735"/>
      <c r="AE36" s="735"/>
      <c r="AF36" s="735"/>
      <c r="AG36" s="735"/>
      <c r="AH36" s="735"/>
      <c r="AI36" s="735"/>
      <c r="AJ36" s="735"/>
      <c r="AK36" s="735"/>
      <c r="AL36" s="735"/>
      <c r="AM36" s="735"/>
      <c r="AN36" s="735"/>
      <c r="AO36" s="735"/>
      <c r="AP36" s="735"/>
      <c r="AQ36" s="735"/>
      <c r="AR36" s="735"/>
      <c r="AS36" s="735"/>
      <c r="AT36" s="735"/>
      <c r="AU36" s="735"/>
      <c r="AV36" s="735"/>
      <c r="AW36" s="735"/>
      <c r="AX36" s="735"/>
      <c r="AY36" s="735"/>
      <c r="AZ36" s="735"/>
      <c r="BA36" s="735"/>
      <c r="BB36" s="735"/>
      <c r="BC36" s="735"/>
      <c r="BD36" s="735"/>
      <c r="BE36" s="735"/>
      <c r="BF36" s="735"/>
      <c r="BG36" s="735"/>
      <c r="BH36" s="735"/>
      <c r="BI36" s="735"/>
    </row>
    <row r="37" spans="1:61" s="24" customFormat="1" ht="6.95" customHeight="1" x14ac:dyDescent="0.25">
      <c r="A37" s="735"/>
      <c r="B37" s="742"/>
      <c r="C37" s="735"/>
      <c r="D37" s="735"/>
      <c r="E37" s="735"/>
      <c r="F37" s="753"/>
      <c r="G37" s="735"/>
      <c r="H37" s="735"/>
      <c r="I37" s="735"/>
      <c r="J37" s="753"/>
      <c r="K37" s="735"/>
      <c r="L37" s="742"/>
      <c r="M37" s="735"/>
      <c r="N37" s="735"/>
      <c r="O37" s="735"/>
      <c r="P37" s="735"/>
      <c r="Q37" s="735"/>
      <c r="R37" s="735"/>
      <c r="S37" s="735"/>
      <c r="T37" s="735"/>
      <c r="U37" s="735"/>
      <c r="V37" s="735"/>
      <c r="W37" s="735"/>
      <c r="X37" s="735"/>
      <c r="Y37" s="735"/>
      <c r="Z37" s="735"/>
      <c r="AA37" s="735"/>
      <c r="AB37" s="735"/>
      <c r="AC37" s="735"/>
      <c r="AD37" s="735"/>
      <c r="AE37" s="735"/>
      <c r="AF37" s="735"/>
      <c r="AG37" s="735"/>
      <c r="AH37" s="735"/>
      <c r="AI37" s="735"/>
      <c r="AJ37" s="735"/>
      <c r="AK37" s="735"/>
      <c r="AL37" s="735"/>
      <c r="AM37" s="735"/>
      <c r="AN37" s="735"/>
      <c r="AO37" s="735"/>
      <c r="AP37" s="735"/>
      <c r="AQ37" s="735"/>
      <c r="AR37" s="735"/>
      <c r="AS37" s="735"/>
      <c r="AT37" s="735"/>
      <c r="AU37" s="735"/>
      <c r="AV37" s="735"/>
      <c r="AW37" s="735"/>
      <c r="AX37" s="735"/>
      <c r="AY37" s="735"/>
      <c r="AZ37" s="735"/>
      <c r="BA37" s="735"/>
      <c r="BB37" s="735"/>
      <c r="BC37" s="735"/>
      <c r="BD37" s="735"/>
      <c r="BE37" s="735"/>
      <c r="BF37" s="735"/>
      <c r="BG37" s="735"/>
      <c r="BH37" s="735"/>
      <c r="BI37" s="735"/>
    </row>
    <row r="38" spans="1:61" s="24" customFormat="1" ht="25.35" customHeight="1" x14ac:dyDescent="0.25">
      <c r="A38" s="735"/>
      <c r="B38" s="742"/>
      <c r="C38" s="759"/>
      <c r="D38" s="760" t="s">
        <v>39</v>
      </c>
      <c r="E38" s="761"/>
      <c r="F38" s="762"/>
      <c r="G38" s="763" t="s">
        <v>40</v>
      </c>
      <c r="H38" s="764" t="s">
        <v>41</v>
      </c>
      <c r="I38" s="761"/>
      <c r="J38" s="765">
        <f>SUM(J32:J36)</f>
        <v>0</v>
      </c>
      <c r="K38" s="766"/>
      <c r="L38" s="742"/>
      <c r="M38" s="735"/>
      <c r="N38" s="735"/>
      <c r="O38" s="735"/>
      <c r="P38" s="735"/>
      <c r="Q38" s="735"/>
      <c r="R38" s="735"/>
      <c r="S38" s="735"/>
      <c r="T38" s="735"/>
      <c r="U38" s="735"/>
      <c r="V38" s="735"/>
      <c r="W38" s="735"/>
      <c r="X38" s="735"/>
      <c r="Y38" s="735"/>
      <c r="Z38" s="735"/>
      <c r="AA38" s="735"/>
      <c r="AB38" s="735"/>
      <c r="AC38" s="735"/>
      <c r="AD38" s="735"/>
      <c r="AE38" s="735"/>
      <c r="AF38" s="735"/>
      <c r="AG38" s="735"/>
      <c r="AH38" s="735"/>
      <c r="AI38" s="735"/>
      <c r="AJ38" s="735"/>
      <c r="AK38" s="735"/>
      <c r="AL38" s="735"/>
      <c r="AM38" s="735"/>
      <c r="AN38" s="735"/>
      <c r="AO38" s="735"/>
      <c r="AP38" s="735"/>
      <c r="AQ38" s="735"/>
      <c r="AR38" s="735"/>
      <c r="AS38" s="735"/>
      <c r="AT38" s="735"/>
      <c r="AU38" s="735"/>
      <c r="AV38" s="735"/>
      <c r="AW38" s="735"/>
      <c r="AX38" s="735"/>
      <c r="AY38" s="735"/>
      <c r="AZ38" s="735"/>
      <c r="BA38" s="735"/>
      <c r="BB38" s="735"/>
      <c r="BC38" s="735"/>
      <c r="BD38" s="735"/>
      <c r="BE38" s="735"/>
      <c r="BF38" s="735"/>
      <c r="BG38" s="735"/>
      <c r="BH38" s="735"/>
      <c r="BI38" s="735"/>
    </row>
    <row r="39" spans="1:61" s="24" customFormat="1" ht="14.45" customHeight="1" x14ac:dyDescent="0.25">
      <c r="A39" s="735"/>
      <c r="B39" s="742"/>
      <c r="C39" s="735"/>
      <c r="D39" s="735"/>
      <c r="E39" s="735"/>
      <c r="F39" s="735"/>
      <c r="G39" s="735"/>
      <c r="H39" s="735"/>
      <c r="I39" s="735"/>
      <c r="J39" s="735"/>
      <c r="K39" s="735"/>
      <c r="L39" s="742"/>
      <c r="M39" s="735"/>
      <c r="N39" s="735"/>
      <c r="O39" s="735"/>
      <c r="P39" s="735"/>
      <c r="Q39" s="735"/>
      <c r="R39" s="735"/>
      <c r="S39" s="735"/>
      <c r="T39" s="735"/>
      <c r="U39" s="735"/>
      <c r="V39" s="735"/>
      <c r="W39" s="735"/>
      <c r="X39" s="735"/>
      <c r="Y39" s="735"/>
      <c r="Z39" s="735"/>
      <c r="AA39" s="735"/>
      <c r="AB39" s="735"/>
      <c r="AC39" s="735"/>
      <c r="AD39" s="735"/>
      <c r="AE39" s="735"/>
      <c r="AF39" s="735"/>
      <c r="AG39" s="735"/>
      <c r="AH39" s="735"/>
      <c r="AI39" s="735"/>
      <c r="AJ39" s="735"/>
      <c r="AK39" s="735"/>
      <c r="AL39" s="735"/>
      <c r="AM39" s="735"/>
      <c r="AN39" s="735"/>
      <c r="AO39" s="735"/>
      <c r="AP39" s="735"/>
      <c r="AQ39" s="735"/>
      <c r="AR39" s="735"/>
      <c r="AS39" s="735"/>
      <c r="AT39" s="735"/>
      <c r="AU39" s="735"/>
      <c r="AV39" s="735"/>
      <c r="AW39" s="735"/>
      <c r="AX39" s="735"/>
      <c r="AY39" s="735"/>
      <c r="AZ39" s="735"/>
      <c r="BA39" s="735"/>
      <c r="BB39" s="735"/>
      <c r="BC39" s="735"/>
      <c r="BD39" s="735"/>
      <c r="BE39" s="735"/>
      <c r="BF39" s="735"/>
      <c r="BG39" s="735"/>
      <c r="BH39" s="735"/>
      <c r="BI39" s="735"/>
    </row>
    <row r="40" spans="1:61" ht="14.45" customHeight="1" x14ac:dyDescent="0.25">
      <c r="A40" s="735"/>
      <c r="B40" s="738"/>
      <c r="C40" s="735"/>
      <c r="D40" s="735"/>
      <c r="E40" s="735"/>
      <c r="F40" s="735"/>
      <c r="G40" s="735"/>
      <c r="H40" s="735"/>
      <c r="I40" s="735"/>
      <c r="J40" s="735"/>
      <c r="K40" s="735"/>
      <c r="L40" s="738"/>
      <c r="M40" s="735"/>
      <c r="N40" s="735"/>
      <c r="O40" s="735"/>
      <c r="P40" s="735"/>
      <c r="Q40" s="735"/>
      <c r="R40" s="735"/>
      <c r="S40" s="735"/>
      <c r="T40" s="735"/>
      <c r="U40" s="735"/>
      <c r="V40" s="735"/>
      <c r="W40" s="735"/>
      <c r="X40" s="735"/>
      <c r="Y40" s="735"/>
      <c r="Z40" s="735"/>
      <c r="AA40" s="735"/>
      <c r="AB40" s="735"/>
      <c r="AC40" s="735"/>
      <c r="AD40" s="735"/>
      <c r="AE40" s="735"/>
      <c r="AF40" s="735"/>
      <c r="AG40" s="735"/>
      <c r="AH40" s="735"/>
      <c r="AI40" s="735"/>
      <c r="AJ40" s="735"/>
      <c r="AK40" s="735"/>
      <c r="AL40" s="735"/>
      <c r="AM40" s="735"/>
      <c r="AN40" s="735"/>
      <c r="AO40" s="735"/>
      <c r="AP40" s="735"/>
      <c r="AQ40" s="735"/>
      <c r="AR40" s="735"/>
      <c r="AS40" s="735"/>
      <c r="AT40" s="735"/>
      <c r="AU40" s="735"/>
      <c r="AV40" s="735"/>
      <c r="AW40" s="735"/>
      <c r="AX40" s="735"/>
      <c r="AY40" s="735"/>
      <c r="AZ40" s="735"/>
      <c r="BA40" s="735"/>
      <c r="BB40" s="735"/>
      <c r="BC40" s="735"/>
      <c r="BD40" s="735"/>
      <c r="BE40" s="735"/>
      <c r="BF40" s="735"/>
      <c r="BG40" s="735"/>
      <c r="BH40" s="735"/>
      <c r="BI40" s="735"/>
    </row>
    <row r="41" spans="1:61" ht="14.45" customHeight="1" x14ac:dyDescent="0.25">
      <c r="A41" s="735"/>
      <c r="B41" s="738"/>
      <c r="C41" s="735"/>
      <c r="D41" s="735"/>
      <c r="E41" s="735"/>
      <c r="F41" s="735"/>
      <c r="G41" s="735"/>
      <c r="H41" s="735"/>
      <c r="I41" s="735"/>
      <c r="J41" s="735"/>
      <c r="K41" s="735"/>
      <c r="L41" s="738"/>
      <c r="M41" s="735"/>
      <c r="N41" s="735"/>
      <c r="O41" s="735"/>
      <c r="P41" s="735"/>
      <c r="Q41" s="735"/>
      <c r="R41" s="735"/>
      <c r="S41" s="735"/>
      <c r="T41" s="735"/>
      <c r="U41" s="735"/>
      <c r="V41" s="735"/>
      <c r="W41" s="735"/>
      <c r="X41" s="735"/>
      <c r="Y41" s="735"/>
      <c r="Z41" s="735"/>
      <c r="AA41" s="735"/>
      <c r="AB41" s="735"/>
      <c r="AC41" s="735"/>
      <c r="AD41" s="735"/>
      <c r="AE41" s="735"/>
      <c r="AF41" s="735"/>
      <c r="AG41" s="735"/>
      <c r="AH41" s="735"/>
      <c r="AI41" s="735"/>
      <c r="AJ41" s="735"/>
      <c r="AK41" s="735"/>
      <c r="AL41" s="735"/>
      <c r="AM41" s="735"/>
      <c r="AN41" s="735"/>
      <c r="AO41" s="735"/>
      <c r="AP41" s="735"/>
      <c r="AQ41" s="735"/>
      <c r="AR41" s="735"/>
      <c r="AS41" s="735"/>
      <c r="AT41" s="735"/>
      <c r="AU41" s="735"/>
      <c r="AV41" s="735"/>
      <c r="AW41" s="735"/>
      <c r="AX41" s="735"/>
      <c r="AY41" s="735"/>
      <c r="AZ41" s="735"/>
      <c r="BA41" s="735"/>
      <c r="BB41" s="735"/>
      <c r="BC41" s="735"/>
      <c r="BD41" s="735"/>
      <c r="BE41" s="735"/>
      <c r="BF41" s="735"/>
      <c r="BG41" s="735"/>
      <c r="BH41" s="735"/>
      <c r="BI41" s="735"/>
    </row>
    <row r="42" spans="1:61" ht="14.45" customHeight="1" x14ac:dyDescent="0.25">
      <c r="A42" s="735"/>
      <c r="B42" s="738"/>
      <c r="C42" s="735"/>
      <c r="D42" s="735"/>
      <c r="E42" s="735"/>
      <c r="F42" s="735"/>
      <c r="G42" s="735"/>
      <c r="H42" s="735"/>
      <c r="I42" s="735"/>
      <c r="J42" s="735"/>
      <c r="K42" s="735"/>
      <c r="L42" s="738"/>
      <c r="M42" s="735"/>
      <c r="N42" s="735"/>
      <c r="O42" s="735"/>
      <c r="P42" s="735"/>
      <c r="Q42" s="735"/>
      <c r="R42" s="735"/>
      <c r="S42" s="735"/>
      <c r="T42" s="735"/>
      <c r="U42" s="735"/>
      <c r="V42" s="735"/>
      <c r="W42" s="735"/>
      <c r="X42" s="735"/>
      <c r="Y42" s="735"/>
      <c r="Z42" s="735"/>
      <c r="AA42" s="735"/>
      <c r="AB42" s="735"/>
      <c r="AC42" s="735"/>
      <c r="AD42" s="735"/>
      <c r="AE42" s="735"/>
      <c r="AF42" s="735"/>
      <c r="AG42" s="735"/>
      <c r="AH42" s="735"/>
      <c r="AI42" s="735"/>
      <c r="AJ42" s="735"/>
      <c r="AK42" s="735"/>
      <c r="AL42" s="735"/>
      <c r="AM42" s="735"/>
      <c r="AN42" s="735"/>
      <c r="AO42" s="735"/>
      <c r="AP42" s="735"/>
      <c r="AQ42" s="735"/>
      <c r="AR42" s="735"/>
      <c r="AS42" s="735"/>
      <c r="AT42" s="735"/>
      <c r="AU42" s="735"/>
      <c r="AV42" s="735"/>
      <c r="AW42" s="735"/>
      <c r="AX42" s="735"/>
      <c r="AY42" s="735"/>
      <c r="AZ42" s="735"/>
      <c r="BA42" s="735"/>
      <c r="BB42" s="735"/>
      <c r="BC42" s="735"/>
      <c r="BD42" s="735"/>
      <c r="BE42" s="735"/>
      <c r="BF42" s="735"/>
      <c r="BG42" s="735"/>
      <c r="BH42" s="735"/>
      <c r="BI42" s="735"/>
    </row>
    <row r="43" spans="1:61" ht="14.45" customHeight="1" x14ac:dyDescent="0.25">
      <c r="A43" s="735"/>
      <c r="B43" s="738"/>
      <c r="C43" s="735"/>
      <c r="D43" s="735"/>
      <c r="E43" s="735"/>
      <c r="F43" s="735"/>
      <c r="G43" s="735"/>
      <c r="H43" s="735"/>
      <c r="I43" s="735"/>
      <c r="J43" s="735"/>
      <c r="K43" s="735"/>
      <c r="L43" s="738"/>
      <c r="M43" s="735"/>
      <c r="N43" s="735"/>
      <c r="O43" s="735"/>
      <c r="P43" s="735"/>
      <c r="Q43" s="735"/>
      <c r="R43" s="735"/>
      <c r="S43" s="735"/>
      <c r="T43" s="735"/>
      <c r="U43" s="735"/>
      <c r="V43" s="735"/>
      <c r="W43" s="735"/>
      <c r="X43" s="735"/>
      <c r="Y43" s="735"/>
      <c r="Z43" s="735"/>
      <c r="AA43" s="735"/>
      <c r="AB43" s="735"/>
      <c r="AC43" s="735"/>
      <c r="AD43" s="735"/>
      <c r="AE43" s="735"/>
      <c r="AF43" s="735"/>
      <c r="AG43" s="735"/>
      <c r="AH43" s="735"/>
      <c r="AI43" s="735"/>
      <c r="AJ43" s="735"/>
      <c r="AK43" s="735"/>
      <c r="AL43" s="735"/>
      <c r="AM43" s="735"/>
      <c r="AN43" s="735"/>
      <c r="AO43" s="735"/>
      <c r="AP43" s="735"/>
      <c r="AQ43" s="735"/>
      <c r="AR43" s="735"/>
      <c r="AS43" s="735"/>
      <c r="AT43" s="735"/>
      <c r="AU43" s="735"/>
      <c r="AV43" s="735"/>
      <c r="AW43" s="735"/>
      <c r="AX43" s="735"/>
      <c r="AY43" s="735"/>
      <c r="AZ43" s="735"/>
      <c r="BA43" s="735"/>
      <c r="BB43" s="735"/>
      <c r="BC43" s="735"/>
      <c r="BD43" s="735"/>
      <c r="BE43" s="735"/>
      <c r="BF43" s="735"/>
      <c r="BG43" s="735"/>
      <c r="BH43" s="735"/>
      <c r="BI43" s="735"/>
    </row>
    <row r="44" spans="1:61" ht="14.45" customHeight="1" x14ac:dyDescent="0.25">
      <c r="A44" s="735"/>
      <c r="B44" s="738"/>
      <c r="C44" s="735"/>
      <c r="D44" s="735"/>
      <c r="E44" s="735"/>
      <c r="F44" s="735"/>
      <c r="G44" s="735"/>
      <c r="H44" s="735"/>
      <c r="I44" s="735"/>
      <c r="J44" s="735"/>
      <c r="K44" s="735"/>
      <c r="L44" s="738"/>
      <c r="M44" s="735"/>
      <c r="N44" s="735"/>
      <c r="O44" s="735"/>
      <c r="P44" s="735"/>
      <c r="Q44" s="735"/>
      <c r="R44" s="735"/>
      <c r="S44" s="735"/>
      <c r="T44" s="735"/>
      <c r="U44" s="735"/>
      <c r="V44" s="735"/>
      <c r="W44" s="735"/>
      <c r="X44" s="735"/>
      <c r="Y44" s="735"/>
      <c r="Z44" s="735"/>
      <c r="AA44" s="735"/>
      <c r="AB44" s="735"/>
      <c r="AC44" s="735"/>
      <c r="AD44" s="735"/>
      <c r="AE44" s="735"/>
      <c r="AF44" s="735"/>
      <c r="AG44" s="735"/>
      <c r="AH44" s="735"/>
      <c r="AI44" s="735"/>
      <c r="AJ44" s="735"/>
      <c r="AK44" s="735"/>
      <c r="AL44" s="735"/>
      <c r="AM44" s="735"/>
      <c r="AN44" s="735"/>
      <c r="AO44" s="735"/>
      <c r="AP44" s="735"/>
      <c r="AQ44" s="735"/>
      <c r="AR44" s="735"/>
      <c r="AS44" s="735"/>
      <c r="AT44" s="735"/>
      <c r="AU44" s="735"/>
      <c r="AV44" s="735"/>
      <c r="AW44" s="735"/>
      <c r="AX44" s="735"/>
      <c r="AY44" s="735"/>
      <c r="AZ44" s="735"/>
      <c r="BA44" s="735"/>
      <c r="BB44" s="735"/>
      <c r="BC44" s="735"/>
      <c r="BD44" s="735"/>
      <c r="BE44" s="735"/>
      <c r="BF44" s="735"/>
      <c r="BG44" s="735"/>
      <c r="BH44" s="735"/>
      <c r="BI44" s="735"/>
    </row>
    <row r="45" spans="1:61" s="24" customFormat="1" ht="14.45" customHeight="1" x14ac:dyDescent="0.25">
      <c r="A45" s="735"/>
      <c r="B45" s="742"/>
      <c r="C45" s="735"/>
      <c r="D45" s="241" t="str">
        <f>D22</f>
        <v>Projektant:</v>
      </c>
      <c r="E45" s="767"/>
      <c r="F45" s="767"/>
      <c r="G45" s="241" t="str">
        <f>D25</f>
        <v>Zpracovatel:</v>
      </c>
      <c r="H45" s="767"/>
      <c r="I45" s="767"/>
      <c r="J45" s="767"/>
      <c r="K45" s="767"/>
      <c r="L45" s="742"/>
      <c r="M45" s="735"/>
      <c r="N45" s="735"/>
      <c r="O45" s="735"/>
      <c r="P45" s="735"/>
      <c r="Q45" s="735"/>
      <c r="R45" s="735"/>
      <c r="S45" s="735"/>
      <c r="T45" s="735"/>
      <c r="U45" s="735"/>
      <c r="V45" s="735"/>
      <c r="W45" s="735"/>
      <c r="X45" s="735"/>
      <c r="Y45" s="735"/>
      <c r="Z45" s="735"/>
      <c r="AA45" s="735"/>
      <c r="AB45" s="735"/>
      <c r="AC45" s="735"/>
      <c r="AD45" s="735"/>
      <c r="AE45" s="735"/>
      <c r="AF45" s="735"/>
      <c r="AG45" s="735"/>
      <c r="AH45" s="735"/>
      <c r="AI45" s="735"/>
      <c r="AJ45" s="735"/>
      <c r="AK45" s="735"/>
      <c r="AL45" s="735"/>
      <c r="AM45" s="735"/>
      <c r="AN45" s="735"/>
      <c r="AO45" s="735"/>
      <c r="AP45" s="735"/>
      <c r="AQ45" s="735"/>
      <c r="AR45" s="735"/>
      <c r="AS45" s="735"/>
      <c r="AT45" s="735"/>
      <c r="AU45" s="735"/>
      <c r="AV45" s="735"/>
      <c r="AW45" s="735"/>
      <c r="AX45" s="735"/>
      <c r="AY45" s="735"/>
      <c r="AZ45" s="735"/>
      <c r="BA45" s="735"/>
      <c r="BB45" s="735"/>
      <c r="BC45" s="735"/>
      <c r="BD45" s="735"/>
      <c r="BE45" s="735"/>
      <c r="BF45" s="735"/>
      <c r="BG45" s="735"/>
      <c r="BH45" s="735"/>
      <c r="BI45" s="735"/>
    </row>
    <row r="46" spans="1:61" x14ac:dyDescent="0.25">
      <c r="A46" s="735"/>
      <c r="B46" s="738"/>
      <c r="C46" s="735"/>
      <c r="D46" s="735"/>
      <c r="E46" s="735"/>
      <c r="F46" s="735"/>
      <c r="G46" s="735"/>
      <c r="H46" s="735"/>
      <c r="I46" s="735"/>
      <c r="J46" s="735"/>
      <c r="K46" s="735"/>
      <c r="L46" s="738"/>
      <c r="M46" s="735"/>
      <c r="N46" s="735"/>
      <c r="O46" s="735"/>
      <c r="P46" s="735"/>
      <c r="Q46" s="735"/>
      <c r="R46" s="735"/>
      <c r="S46" s="735"/>
      <c r="T46" s="735"/>
      <c r="U46" s="735"/>
      <c r="V46" s="735"/>
      <c r="W46" s="735"/>
      <c r="X46" s="735"/>
      <c r="Y46" s="735"/>
      <c r="Z46" s="735"/>
      <c r="AA46" s="735"/>
      <c r="AB46" s="735"/>
      <c r="AC46" s="735"/>
      <c r="AD46" s="735"/>
      <c r="AE46" s="735"/>
      <c r="AF46" s="735"/>
      <c r="AG46" s="735"/>
      <c r="AH46" s="735"/>
      <c r="AI46" s="735"/>
      <c r="AJ46" s="735"/>
      <c r="AK46" s="735"/>
      <c r="AL46" s="735"/>
      <c r="AM46" s="735"/>
      <c r="AN46" s="735"/>
      <c r="AO46" s="735"/>
      <c r="AP46" s="735"/>
      <c r="AQ46" s="735"/>
      <c r="AR46" s="735"/>
      <c r="AS46" s="735"/>
      <c r="AT46" s="735"/>
      <c r="AU46" s="735"/>
      <c r="AV46" s="735"/>
      <c r="AW46" s="735"/>
      <c r="AX46" s="735"/>
      <c r="AY46" s="735"/>
      <c r="AZ46" s="735"/>
      <c r="BA46" s="735"/>
      <c r="BB46" s="735"/>
      <c r="BC46" s="735"/>
      <c r="BD46" s="735"/>
      <c r="BE46" s="735"/>
      <c r="BF46" s="735"/>
      <c r="BG46" s="735"/>
      <c r="BH46" s="735"/>
      <c r="BI46" s="735"/>
    </row>
    <row r="47" spans="1:61" x14ac:dyDescent="0.25">
      <c r="A47" s="735"/>
      <c r="B47" s="738"/>
      <c r="C47" s="735"/>
      <c r="D47" s="735"/>
      <c r="E47" s="735"/>
      <c r="F47" s="735"/>
      <c r="G47" s="735"/>
      <c r="H47" s="735"/>
      <c r="I47" s="735"/>
      <c r="J47" s="735"/>
      <c r="K47" s="735"/>
      <c r="L47" s="738"/>
      <c r="M47" s="735"/>
      <c r="N47" s="735"/>
      <c r="O47" s="735"/>
      <c r="P47" s="735"/>
      <c r="Q47" s="735"/>
      <c r="R47" s="735"/>
      <c r="S47" s="735"/>
      <c r="T47" s="735"/>
      <c r="U47" s="735"/>
      <c r="V47" s="735"/>
      <c r="W47" s="735"/>
      <c r="X47" s="735"/>
      <c r="Y47" s="735"/>
      <c r="Z47" s="735"/>
      <c r="AA47" s="735"/>
      <c r="AB47" s="735"/>
      <c r="AC47" s="735"/>
      <c r="AD47" s="735"/>
      <c r="AE47" s="735"/>
      <c r="AF47" s="735"/>
      <c r="AG47" s="735"/>
      <c r="AH47" s="735"/>
      <c r="AI47" s="735"/>
      <c r="AJ47" s="735"/>
      <c r="AK47" s="735"/>
      <c r="AL47" s="735"/>
      <c r="AM47" s="735"/>
      <c r="AN47" s="735"/>
      <c r="AO47" s="735"/>
      <c r="AP47" s="735"/>
      <c r="AQ47" s="735"/>
      <c r="AR47" s="735"/>
      <c r="AS47" s="735"/>
      <c r="AT47" s="735"/>
      <c r="AU47" s="735"/>
      <c r="AV47" s="735"/>
      <c r="AW47" s="735"/>
      <c r="AX47" s="735"/>
      <c r="AY47" s="735"/>
      <c r="AZ47" s="735"/>
      <c r="BA47" s="735"/>
      <c r="BB47" s="735"/>
      <c r="BC47" s="735"/>
      <c r="BD47" s="735"/>
      <c r="BE47" s="735"/>
      <c r="BF47" s="735"/>
      <c r="BG47" s="735"/>
      <c r="BH47" s="735"/>
      <c r="BI47" s="735"/>
    </row>
    <row r="48" spans="1:61" x14ac:dyDescent="0.25">
      <c r="A48" s="735"/>
      <c r="B48" s="738"/>
      <c r="C48" s="735"/>
      <c r="D48" s="735"/>
      <c r="E48" s="735"/>
      <c r="F48" s="735"/>
      <c r="G48" s="735"/>
      <c r="H48" s="735"/>
      <c r="I48" s="735"/>
      <c r="J48" s="735"/>
      <c r="K48" s="735"/>
      <c r="L48" s="738"/>
      <c r="M48" s="735"/>
      <c r="N48" s="735"/>
      <c r="O48" s="735"/>
      <c r="P48" s="735"/>
      <c r="Q48" s="735"/>
      <c r="R48" s="735"/>
      <c r="S48" s="735"/>
      <c r="T48" s="735"/>
      <c r="U48" s="735"/>
      <c r="V48" s="735"/>
      <c r="W48" s="735"/>
      <c r="X48" s="735"/>
      <c r="Y48" s="735"/>
      <c r="Z48" s="735"/>
      <c r="AA48" s="735"/>
      <c r="AB48" s="735"/>
      <c r="AC48" s="735"/>
      <c r="AD48" s="735"/>
      <c r="AE48" s="735"/>
      <c r="AF48" s="735"/>
      <c r="AG48" s="735"/>
      <c r="AH48" s="735"/>
      <c r="AI48" s="735"/>
      <c r="AJ48" s="735"/>
      <c r="AK48" s="735"/>
      <c r="AL48" s="735"/>
      <c r="AM48" s="735"/>
      <c r="AN48" s="735"/>
      <c r="AO48" s="735"/>
      <c r="AP48" s="735"/>
      <c r="AQ48" s="735"/>
      <c r="AR48" s="735"/>
      <c r="AS48" s="735"/>
      <c r="AT48" s="735"/>
      <c r="AU48" s="735"/>
      <c r="AV48" s="735"/>
      <c r="AW48" s="735"/>
      <c r="AX48" s="735"/>
      <c r="AY48" s="735"/>
      <c r="AZ48" s="735"/>
      <c r="BA48" s="735"/>
      <c r="BB48" s="735"/>
      <c r="BC48" s="735"/>
      <c r="BD48" s="735"/>
      <c r="BE48" s="735"/>
      <c r="BF48" s="735"/>
      <c r="BG48" s="735"/>
      <c r="BH48" s="735"/>
      <c r="BI48" s="735"/>
    </row>
    <row r="49" spans="1:61" x14ac:dyDescent="0.25">
      <c r="A49" s="735"/>
      <c r="B49" s="738"/>
      <c r="C49" s="735"/>
      <c r="D49" s="735"/>
      <c r="E49" s="735"/>
      <c r="F49" s="735"/>
      <c r="G49" s="735"/>
      <c r="H49" s="735"/>
      <c r="I49" s="735"/>
      <c r="J49" s="735"/>
      <c r="K49" s="735"/>
      <c r="L49" s="738"/>
      <c r="M49" s="735"/>
      <c r="N49" s="735"/>
      <c r="O49" s="735"/>
      <c r="P49" s="735"/>
      <c r="Q49" s="735"/>
      <c r="R49" s="735"/>
      <c r="S49" s="735"/>
      <c r="T49" s="735"/>
      <c r="U49" s="735"/>
      <c r="V49" s="735"/>
      <c r="W49" s="735"/>
      <c r="X49" s="735"/>
      <c r="Y49" s="735"/>
      <c r="Z49" s="735"/>
      <c r="AA49" s="735"/>
      <c r="AB49" s="735"/>
      <c r="AC49" s="735"/>
      <c r="AD49" s="735"/>
      <c r="AE49" s="735"/>
      <c r="AF49" s="735"/>
      <c r="AG49" s="735"/>
      <c r="AH49" s="735"/>
      <c r="AI49" s="735"/>
      <c r="AJ49" s="735"/>
      <c r="AK49" s="735"/>
      <c r="AL49" s="735"/>
      <c r="AM49" s="735"/>
      <c r="AN49" s="735"/>
      <c r="AO49" s="735"/>
      <c r="AP49" s="735"/>
      <c r="AQ49" s="735"/>
      <c r="AR49" s="735"/>
      <c r="AS49" s="735"/>
      <c r="AT49" s="735"/>
      <c r="AU49" s="735"/>
      <c r="AV49" s="735"/>
      <c r="AW49" s="735"/>
      <c r="AX49" s="735"/>
      <c r="AY49" s="735"/>
      <c r="AZ49" s="735"/>
      <c r="BA49" s="735"/>
      <c r="BB49" s="735"/>
      <c r="BC49" s="735"/>
      <c r="BD49" s="735"/>
      <c r="BE49" s="735"/>
      <c r="BF49" s="735"/>
      <c r="BG49" s="735"/>
      <c r="BH49" s="735"/>
      <c r="BI49" s="735"/>
    </row>
    <row r="50" spans="1:61" x14ac:dyDescent="0.25">
      <c r="A50" s="735"/>
      <c r="B50" s="738"/>
      <c r="C50" s="735"/>
      <c r="D50" s="735"/>
      <c r="E50" s="735"/>
      <c r="F50" s="735"/>
      <c r="G50" s="735"/>
      <c r="H50" s="735"/>
      <c r="I50" s="735"/>
      <c r="J50" s="735"/>
      <c r="K50" s="735"/>
      <c r="L50" s="738"/>
      <c r="M50" s="735"/>
      <c r="N50" s="735"/>
      <c r="O50" s="735"/>
      <c r="P50" s="735"/>
      <c r="Q50" s="735"/>
      <c r="R50" s="735"/>
      <c r="S50" s="735"/>
      <c r="T50" s="735"/>
      <c r="U50" s="735"/>
      <c r="V50" s="735"/>
      <c r="W50" s="735"/>
      <c r="X50" s="735"/>
      <c r="Y50" s="735"/>
      <c r="Z50" s="735"/>
      <c r="AA50" s="735"/>
      <c r="AB50" s="735"/>
      <c r="AC50" s="735"/>
      <c r="AD50" s="735"/>
      <c r="AE50" s="735"/>
      <c r="AF50" s="735"/>
      <c r="AG50" s="735"/>
      <c r="AH50" s="735"/>
      <c r="AI50" s="735"/>
      <c r="AJ50" s="735"/>
      <c r="AK50" s="735"/>
      <c r="AL50" s="735"/>
      <c r="AM50" s="735"/>
      <c r="AN50" s="735"/>
      <c r="AO50" s="735"/>
      <c r="AP50" s="735"/>
      <c r="AQ50" s="735"/>
      <c r="AR50" s="735"/>
      <c r="AS50" s="735"/>
      <c r="AT50" s="735"/>
      <c r="AU50" s="735"/>
      <c r="AV50" s="735"/>
      <c r="AW50" s="735"/>
      <c r="AX50" s="735"/>
      <c r="AY50" s="735"/>
      <c r="AZ50" s="735"/>
      <c r="BA50" s="735"/>
      <c r="BB50" s="735"/>
      <c r="BC50" s="735"/>
      <c r="BD50" s="735"/>
      <c r="BE50" s="735"/>
      <c r="BF50" s="735"/>
      <c r="BG50" s="735"/>
      <c r="BH50" s="735"/>
      <c r="BI50" s="735"/>
    </row>
    <row r="51" spans="1:61" x14ac:dyDescent="0.25">
      <c r="A51" s="735"/>
      <c r="B51" s="738"/>
      <c r="C51" s="735"/>
      <c r="D51" s="735"/>
      <c r="E51" s="735"/>
      <c r="F51" s="735"/>
      <c r="G51" s="735"/>
      <c r="H51" s="735"/>
      <c r="I51" s="735"/>
      <c r="J51" s="735"/>
      <c r="K51" s="735"/>
      <c r="L51" s="738"/>
      <c r="M51" s="735"/>
      <c r="N51" s="735"/>
      <c r="O51" s="735"/>
      <c r="P51" s="735"/>
      <c r="Q51" s="735"/>
      <c r="R51" s="735"/>
      <c r="S51" s="735"/>
      <c r="T51" s="735"/>
      <c r="U51" s="735"/>
      <c r="V51" s="735"/>
      <c r="W51" s="735"/>
      <c r="X51" s="735"/>
      <c r="Y51" s="735"/>
      <c r="Z51" s="735"/>
      <c r="AA51" s="735"/>
      <c r="AB51" s="735"/>
      <c r="AC51" s="735"/>
      <c r="AD51" s="735"/>
      <c r="AE51" s="735"/>
      <c r="AF51" s="735"/>
      <c r="AG51" s="735"/>
      <c r="AH51" s="735"/>
      <c r="AI51" s="735"/>
      <c r="AJ51" s="735"/>
      <c r="AK51" s="735"/>
      <c r="AL51" s="735"/>
      <c r="AM51" s="735"/>
      <c r="AN51" s="735"/>
      <c r="AO51" s="735"/>
      <c r="AP51" s="735"/>
      <c r="AQ51" s="735"/>
      <c r="AR51" s="735"/>
      <c r="AS51" s="735"/>
      <c r="AT51" s="735"/>
      <c r="AU51" s="735"/>
      <c r="AV51" s="735"/>
      <c r="AW51" s="735"/>
      <c r="AX51" s="735"/>
      <c r="AY51" s="735"/>
      <c r="AZ51" s="735"/>
      <c r="BA51" s="735"/>
      <c r="BB51" s="735"/>
      <c r="BC51" s="735"/>
      <c r="BD51" s="735"/>
      <c r="BE51" s="735"/>
      <c r="BF51" s="735"/>
      <c r="BG51" s="735"/>
      <c r="BH51" s="735"/>
      <c r="BI51" s="735"/>
    </row>
    <row r="52" spans="1:61" x14ac:dyDescent="0.25">
      <c r="A52" s="735"/>
      <c r="B52" s="738"/>
      <c r="C52" s="735"/>
      <c r="D52" s="735"/>
      <c r="E52" s="735"/>
      <c r="F52" s="735"/>
      <c r="G52" s="735"/>
      <c r="H52" s="735"/>
      <c r="I52" s="735"/>
      <c r="J52" s="735"/>
      <c r="K52" s="735"/>
      <c r="L52" s="738"/>
      <c r="M52" s="735"/>
      <c r="N52" s="735"/>
      <c r="O52" s="735"/>
      <c r="P52" s="735"/>
      <c r="Q52" s="735"/>
      <c r="R52" s="735"/>
      <c r="S52" s="735"/>
      <c r="T52" s="735"/>
      <c r="U52" s="735"/>
      <c r="V52" s="735"/>
      <c r="W52" s="735"/>
      <c r="X52" s="735"/>
      <c r="Y52" s="735"/>
      <c r="Z52" s="735"/>
      <c r="AA52" s="735"/>
      <c r="AB52" s="735"/>
      <c r="AC52" s="735"/>
      <c r="AD52" s="735"/>
      <c r="AE52" s="735"/>
      <c r="AF52" s="735"/>
      <c r="AG52" s="735"/>
      <c r="AH52" s="735"/>
      <c r="AI52" s="735"/>
      <c r="AJ52" s="735"/>
      <c r="AK52" s="735"/>
      <c r="AL52" s="735"/>
      <c r="AM52" s="735"/>
      <c r="AN52" s="735"/>
      <c r="AO52" s="735"/>
      <c r="AP52" s="735"/>
      <c r="AQ52" s="735"/>
      <c r="AR52" s="735"/>
      <c r="AS52" s="735"/>
      <c r="AT52" s="735"/>
      <c r="AU52" s="735"/>
      <c r="AV52" s="735"/>
      <c r="AW52" s="735"/>
      <c r="AX52" s="735"/>
      <c r="AY52" s="735"/>
      <c r="AZ52" s="735"/>
      <c r="BA52" s="735"/>
      <c r="BB52" s="735"/>
      <c r="BC52" s="735"/>
      <c r="BD52" s="735"/>
      <c r="BE52" s="735"/>
      <c r="BF52" s="735"/>
      <c r="BG52" s="735"/>
      <c r="BH52" s="735"/>
      <c r="BI52" s="735"/>
    </row>
    <row r="53" spans="1:61" x14ac:dyDescent="0.25">
      <c r="A53" s="735"/>
      <c r="B53" s="738"/>
      <c r="C53" s="735"/>
      <c r="D53" s="735"/>
      <c r="E53" s="735"/>
      <c r="F53" s="735"/>
      <c r="G53" s="735"/>
      <c r="H53" s="735"/>
      <c r="I53" s="735"/>
      <c r="J53" s="735"/>
      <c r="K53" s="735"/>
      <c r="L53" s="738"/>
      <c r="M53" s="735"/>
      <c r="N53" s="735"/>
      <c r="O53" s="735"/>
      <c r="P53" s="735"/>
      <c r="Q53" s="735"/>
      <c r="R53" s="735"/>
      <c r="S53" s="735"/>
      <c r="T53" s="735"/>
      <c r="U53" s="735"/>
      <c r="V53" s="735"/>
      <c r="W53" s="735"/>
      <c r="X53" s="735"/>
      <c r="Y53" s="735"/>
      <c r="Z53" s="735"/>
      <c r="AA53" s="735"/>
      <c r="AB53" s="735"/>
      <c r="AC53" s="735"/>
      <c r="AD53" s="735"/>
      <c r="AE53" s="735"/>
      <c r="AF53" s="735"/>
      <c r="AG53" s="735"/>
      <c r="AH53" s="735"/>
      <c r="AI53" s="735"/>
      <c r="AJ53" s="735"/>
      <c r="AK53" s="735"/>
      <c r="AL53" s="735"/>
      <c r="AM53" s="735"/>
      <c r="AN53" s="735"/>
      <c r="AO53" s="735"/>
      <c r="AP53" s="735"/>
      <c r="AQ53" s="735"/>
      <c r="AR53" s="735"/>
      <c r="AS53" s="735"/>
      <c r="AT53" s="735"/>
      <c r="AU53" s="735"/>
      <c r="AV53" s="735"/>
      <c r="AW53" s="735"/>
      <c r="AX53" s="735"/>
      <c r="AY53" s="735"/>
      <c r="AZ53" s="735"/>
      <c r="BA53" s="735"/>
      <c r="BB53" s="735"/>
      <c r="BC53" s="735"/>
      <c r="BD53" s="735"/>
      <c r="BE53" s="735"/>
      <c r="BF53" s="735"/>
      <c r="BG53" s="735"/>
      <c r="BH53" s="735"/>
      <c r="BI53" s="735"/>
    </row>
    <row r="54" spans="1:61" x14ac:dyDescent="0.25">
      <c r="A54" s="735"/>
      <c r="B54" s="738"/>
      <c r="C54" s="735"/>
      <c r="D54" s="735"/>
      <c r="E54" s="735"/>
      <c r="F54" s="735"/>
      <c r="G54" s="735"/>
      <c r="H54" s="735"/>
      <c r="I54" s="735"/>
      <c r="J54" s="735"/>
      <c r="K54" s="735"/>
      <c r="L54" s="738"/>
      <c r="M54" s="735"/>
      <c r="N54" s="735"/>
      <c r="O54" s="735"/>
      <c r="P54" s="735"/>
      <c r="Q54" s="735"/>
      <c r="R54" s="735"/>
      <c r="S54" s="735"/>
      <c r="T54" s="735"/>
      <c r="U54" s="735"/>
      <c r="V54" s="735"/>
      <c r="W54" s="735"/>
      <c r="X54" s="735"/>
      <c r="Y54" s="735"/>
      <c r="Z54" s="735"/>
      <c r="AA54" s="735"/>
      <c r="AB54" s="735"/>
      <c r="AC54" s="735"/>
      <c r="AD54" s="735"/>
      <c r="AE54" s="735"/>
      <c r="AF54" s="735"/>
      <c r="AG54" s="735"/>
      <c r="AH54" s="735"/>
      <c r="AI54" s="735"/>
      <c r="AJ54" s="735"/>
      <c r="AK54" s="735"/>
      <c r="AL54" s="735"/>
      <c r="AM54" s="735"/>
      <c r="AN54" s="735"/>
      <c r="AO54" s="735"/>
      <c r="AP54" s="735"/>
      <c r="AQ54" s="735"/>
      <c r="AR54" s="735"/>
      <c r="AS54" s="735"/>
      <c r="AT54" s="735"/>
      <c r="AU54" s="735"/>
      <c r="AV54" s="735"/>
      <c r="AW54" s="735"/>
      <c r="AX54" s="735"/>
      <c r="AY54" s="735"/>
      <c r="AZ54" s="735"/>
      <c r="BA54" s="735"/>
      <c r="BB54" s="735"/>
      <c r="BC54" s="735"/>
      <c r="BD54" s="735"/>
      <c r="BE54" s="735"/>
      <c r="BF54" s="735"/>
      <c r="BG54" s="735"/>
      <c r="BH54" s="735"/>
      <c r="BI54" s="735"/>
    </row>
    <row r="55" spans="1:61" x14ac:dyDescent="0.25">
      <c r="A55" s="735"/>
      <c r="B55" s="738"/>
      <c r="C55" s="735"/>
      <c r="D55" s="735"/>
      <c r="E55" s="735"/>
      <c r="F55" s="735"/>
      <c r="G55" s="735"/>
      <c r="H55" s="735"/>
      <c r="I55" s="735"/>
      <c r="J55" s="735"/>
      <c r="K55" s="735"/>
      <c r="L55" s="738"/>
      <c r="M55" s="735"/>
      <c r="N55" s="735"/>
      <c r="O55" s="735"/>
      <c r="P55" s="735"/>
      <c r="Q55" s="735"/>
      <c r="R55" s="735"/>
      <c r="S55" s="735"/>
      <c r="T55" s="735"/>
      <c r="U55" s="735"/>
      <c r="V55" s="735"/>
      <c r="W55" s="735"/>
      <c r="X55" s="735"/>
      <c r="Y55" s="735"/>
      <c r="Z55" s="735"/>
      <c r="AA55" s="735"/>
      <c r="AB55" s="735"/>
      <c r="AC55" s="735"/>
      <c r="AD55" s="735"/>
      <c r="AE55" s="735"/>
      <c r="AF55" s="735"/>
      <c r="AG55" s="735"/>
      <c r="AH55" s="735"/>
      <c r="AI55" s="735"/>
      <c r="AJ55" s="735"/>
      <c r="AK55" s="735"/>
      <c r="AL55" s="735"/>
      <c r="AM55" s="735"/>
      <c r="AN55" s="735"/>
      <c r="AO55" s="735"/>
      <c r="AP55" s="735"/>
      <c r="AQ55" s="735"/>
      <c r="AR55" s="735"/>
      <c r="AS55" s="735"/>
      <c r="AT55" s="735"/>
      <c r="AU55" s="735"/>
      <c r="AV55" s="735"/>
      <c r="AW55" s="735"/>
      <c r="AX55" s="735"/>
      <c r="AY55" s="735"/>
      <c r="AZ55" s="735"/>
      <c r="BA55" s="735"/>
      <c r="BB55" s="735"/>
      <c r="BC55" s="735"/>
      <c r="BD55" s="735"/>
      <c r="BE55" s="735"/>
      <c r="BF55" s="735"/>
      <c r="BG55" s="735"/>
      <c r="BH55" s="735"/>
      <c r="BI55" s="735"/>
    </row>
    <row r="56" spans="1:61" s="24" customFormat="1" x14ac:dyDescent="0.25">
      <c r="A56" s="735"/>
      <c r="B56" s="742"/>
      <c r="C56" s="735"/>
      <c r="D56" s="243" t="s">
        <v>42</v>
      </c>
      <c r="E56" s="768"/>
      <c r="F56" s="769" t="s">
        <v>43</v>
      </c>
      <c r="G56" s="243" t="str">
        <f>D56</f>
        <v>Datum a podpis:</v>
      </c>
      <c r="H56" s="768"/>
      <c r="I56" s="768"/>
      <c r="J56" s="246" t="str">
        <f>F56</f>
        <v>Razítko</v>
      </c>
      <c r="K56" s="768"/>
      <c r="L56" s="742"/>
      <c r="M56" s="735"/>
      <c r="N56" s="735"/>
      <c r="O56" s="735"/>
      <c r="P56" s="735"/>
      <c r="Q56" s="735"/>
      <c r="R56" s="735"/>
      <c r="S56" s="735"/>
      <c r="T56" s="735"/>
      <c r="U56" s="735"/>
      <c r="V56" s="735"/>
      <c r="W56" s="735"/>
      <c r="X56" s="735"/>
      <c r="Y56" s="735"/>
      <c r="Z56" s="735"/>
      <c r="AA56" s="735"/>
      <c r="AB56" s="735"/>
      <c r="AC56" s="735"/>
      <c r="AD56" s="735"/>
      <c r="AE56" s="735"/>
      <c r="AF56" s="735"/>
      <c r="AG56" s="735"/>
      <c r="AH56" s="735"/>
      <c r="AI56" s="735"/>
      <c r="AJ56" s="735"/>
      <c r="AK56" s="735"/>
      <c r="AL56" s="735"/>
      <c r="AM56" s="735"/>
      <c r="AN56" s="735"/>
      <c r="AO56" s="735"/>
      <c r="AP56" s="735"/>
      <c r="AQ56" s="735"/>
      <c r="AR56" s="735"/>
      <c r="AS56" s="735"/>
      <c r="AT56" s="735"/>
      <c r="AU56" s="735"/>
      <c r="AV56" s="735"/>
      <c r="AW56" s="735"/>
      <c r="AX56" s="735"/>
      <c r="AY56" s="735"/>
      <c r="AZ56" s="735"/>
      <c r="BA56" s="735"/>
      <c r="BB56" s="735"/>
      <c r="BC56" s="735"/>
      <c r="BD56" s="735"/>
      <c r="BE56" s="735"/>
      <c r="BF56" s="735"/>
      <c r="BG56" s="735"/>
      <c r="BH56" s="735"/>
      <c r="BI56" s="735"/>
    </row>
    <row r="57" spans="1:61" x14ac:dyDescent="0.25">
      <c r="A57" s="735"/>
      <c r="B57" s="738"/>
      <c r="C57" s="735"/>
      <c r="D57" s="735"/>
      <c r="E57" s="735"/>
      <c r="F57" s="735"/>
      <c r="G57" s="735"/>
      <c r="H57" s="735"/>
      <c r="I57" s="735"/>
      <c r="J57" s="735"/>
      <c r="K57" s="735"/>
      <c r="L57" s="738"/>
      <c r="M57" s="735"/>
      <c r="N57" s="735"/>
      <c r="O57" s="735"/>
      <c r="P57" s="735"/>
      <c r="Q57" s="735"/>
      <c r="R57" s="735"/>
      <c r="S57" s="735"/>
      <c r="T57" s="735"/>
      <c r="U57" s="735"/>
      <c r="V57" s="735"/>
      <c r="W57" s="735"/>
      <c r="X57" s="735"/>
      <c r="Y57" s="735"/>
      <c r="Z57" s="735"/>
      <c r="AA57" s="735"/>
      <c r="AB57" s="735"/>
      <c r="AC57" s="735"/>
      <c r="AD57" s="735"/>
      <c r="AE57" s="735"/>
      <c r="AF57" s="735"/>
      <c r="AG57" s="735"/>
      <c r="AH57" s="735"/>
      <c r="AI57" s="735"/>
      <c r="AJ57" s="735"/>
      <c r="AK57" s="735"/>
      <c r="AL57" s="735"/>
      <c r="AM57" s="735"/>
      <c r="AN57" s="735"/>
      <c r="AO57" s="735"/>
      <c r="AP57" s="735"/>
      <c r="AQ57" s="735"/>
      <c r="AR57" s="735"/>
      <c r="AS57" s="735"/>
      <c r="AT57" s="735"/>
      <c r="AU57" s="735"/>
      <c r="AV57" s="735"/>
      <c r="AW57" s="735"/>
      <c r="AX57" s="735"/>
      <c r="AY57" s="735"/>
      <c r="AZ57" s="735"/>
      <c r="BA57" s="735"/>
      <c r="BB57" s="735"/>
      <c r="BC57" s="735"/>
      <c r="BD57" s="735"/>
      <c r="BE57" s="735"/>
      <c r="BF57" s="735"/>
      <c r="BG57" s="735"/>
      <c r="BH57" s="735"/>
      <c r="BI57" s="735"/>
    </row>
    <row r="58" spans="1:61" x14ac:dyDescent="0.25">
      <c r="A58" s="735"/>
      <c r="B58" s="738"/>
      <c r="C58" s="735"/>
      <c r="D58" s="735"/>
      <c r="E58" s="735"/>
      <c r="F58" s="735"/>
      <c r="G58" s="735"/>
      <c r="H58" s="735"/>
      <c r="I58" s="735"/>
      <c r="J58" s="735"/>
      <c r="K58" s="735"/>
      <c r="L58" s="738"/>
      <c r="M58" s="735"/>
      <c r="N58" s="735"/>
      <c r="O58" s="735"/>
      <c r="P58" s="735"/>
      <c r="Q58" s="735"/>
      <c r="R58" s="735"/>
      <c r="S58" s="735"/>
      <c r="T58" s="735"/>
      <c r="U58" s="735"/>
      <c r="V58" s="735"/>
      <c r="W58" s="735"/>
      <c r="X58" s="735"/>
      <c r="Y58" s="735"/>
      <c r="Z58" s="735"/>
      <c r="AA58" s="735"/>
      <c r="AB58" s="735"/>
      <c r="AC58" s="735"/>
      <c r="AD58" s="735"/>
      <c r="AE58" s="735"/>
      <c r="AF58" s="735"/>
      <c r="AG58" s="735"/>
      <c r="AH58" s="735"/>
      <c r="AI58" s="735"/>
      <c r="AJ58" s="735"/>
      <c r="AK58" s="735"/>
      <c r="AL58" s="735"/>
      <c r="AM58" s="735"/>
      <c r="AN58" s="735"/>
      <c r="AO58" s="735"/>
      <c r="AP58" s="735"/>
      <c r="AQ58" s="735"/>
      <c r="AR58" s="735"/>
      <c r="AS58" s="735"/>
      <c r="AT58" s="735"/>
      <c r="AU58" s="735"/>
      <c r="AV58" s="735"/>
      <c r="AW58" s="735"/>
      <c r="AX58" s="735"/>
      <c r="AY58" s="735"/>
      <c r="AZ58" s="735"/>
      <c r="BA58" s="735"/>
      <c r="BB58" s="735"/>
      <c r="BC58" s="735"/>
      <c r="BD58" s="735"/>
      <c r="BE58" s="735"/>
      <c r="BF58" s="735"/>
      <c r="BG58" s="735"/>
      <c r="BH58" s="735"/>
      <c r="BI58" s="735"/>
    </row>
    <row r="59" spans="1:61" x14ac:dyDescent="0.25">
      <c r="A59" s="735"/>
      <c r="B59" s="738"/>
      <c r="C59" s="735"/>
      <c r="D59" s="735"/>
      <c r="E59" s="735"/>
      <c r="F59" s="735"/>
      <c r="G59" s="735"/>
      <c r="H59" s="735"/>
      <c r="I59" s="735"/>
      <c r="J59" s="735"/>
      <c r="K59" s="735"/>
      <c r="L59" s="738"/>
      <c r="M59" s="735"/>
      <c r="N59" s="735"/>
      <c r="O59" s="735"/>
      <c r="P59" s="735"/>
      <c r="Q59" s="735"/>
      <c r="R59" s="735"/>
      <c r="S59" s="735"/>
      <c r="T59" s="735"/>
      <c r="U59" s="735"/>
      <c r="V59" s="735"/>
      <c r="W59" s="735"/>
      <c r="X59" s="735"/>
      <c r="Y59" s="735"/>
      <c r="Z59" s="735"/>
      <c r="AA59" s="735"/>
      <c r="AB59" s="735"/>
      <c r="AC59" s="735"/>
      <c r="AD59" s="735"/>
      <c r="AE59" s="735"/>
      <c r="AF59" s="735"/>
      <c r="AG59" s="735"/>
      <c r="AH59" s="735"/>
      <c r="AI59" s="735"/>
      <c r="AJ59" s="735"/>
      <c r="AK59" s="735"/>
      <c r="AL59" s="735"/>
      <c r="AM59" s="735"/>
      <c r="AN59" s="735"/>
      <c r="AO59" s="735"/>
      <c r="AP59" s="735"/>
      <c r="AQ59" s="735"/>
      <c r="AR59" s="735"/>
      <c r="AS59" s="735"/>
      <c r="AT59" s="735"/>
      <c r="AU59" s="735"/>
      <c r="AV59" s="735"/>
      <c r="AW59" s="735"/>
      <c r="AX59" s="735"/>
      <c r="AY59" s="735"/>
      <c r="AZ59" s="735"/>
      <c r="BA59" s="735"/>
      <c r="BB59" s="735"/>
      <c r="BC59" s="735"/>
      <c r="BD59" s="735"/>
      <c r="BE59" s="735"/>
      <c r="BF59" s="735"/>
      <c r="BG59" s="735"/>
      <c r="BH59" s="735"/>
      <c r="BI59" s="735"/>
    </row>
    <row r="60" spans="1:61" s="24" customFormat="1" x14ac:dyDescent="0.25">
      <c r="A60" s="735"/>
      <c r="B60" s="742"/>
      <c r="C60" s="735"/>
      <c r="D60" s="241" t="str">
        <f>D16</f>
        <v>Zadavatel:</v>
      </c>
      <c r="E60" s="767"/>
      <c r="F60" s="767"/>
      <c r="G60" s="241" t="str">
        <f>D19</f>
        <v>Zhotovitel:</v>
      </c>
      <c r="H60" s="767"/>
      <c r="I60" s="767"/>
      <c r="J60" s="767"/>
      <c r="K60" s="767"/>
      <c r="L60" s="742"/>
      <c r="M60" s="735"/>
      <c r="N60" s="735"/>
      <c r="O60" s="735"/>
      <c r="P60" s="735"/>
      <c r="Q60" s="735"/>
      <c r="R60" s="735"/>
      <c r="S60" s="735"/>
      <c r="T60" s="735"/>
      <c r="U60" s="735"/>
      <c r="V60" s="735"/>
      <c r="W60" s="735"/>
      <c r="X60" s="735"/>
      <c r="Y60" s="735"/>
      <c r="Z60" s="735"/>
      <c r="AA60" s="735"/>
      <c r="AB60" s="735"/>
      <c r="AC60" s="735"/>
      <c r="AD60" s="735"/>
      <c r="AE60" s="735"/>
      <c r="AF60" s="735"/>
      <c r="AG60" s="735"/>
      <c r="AH60" s="735"/>
      <c r="AI60" s="735"/>
      <c r="AJ60" s="735"/>
      <c r="AK60" s="735"/>
      <c r="AL60" s="735"/>
      <c r="AM60" s="735"/>
      <c r="AN60" s="735"/>
      <c r="AO60" s="735"/>
      <c r="AP60" s="735"/>
      <c r="AQ60" s="735"/>
      <c r="AR60" s="735"/>
      <c r="AS60" s="735"/>
      <c r="AT60" s="735"/>
      <c r="AU60" s="735"/>
      <c r="AV60" s="735"/>
      <c r="AW60" s="735"/>
      <c r="AX60" s="735"/>
      <c r="AY60" s="735"/>
      <c r="AZ60" s="735"/>
      <c r="BA60" s="735"/>
      <c r="BB60" s="735"/>
      <c r="BC60" s="735"/>
      <c r="BD60" s="735"/>
      <c r="BE60" s="735"/>
      <c r="BF60" s="735"/>
      <c r="BG60" s="735"/>
      <c r="BH60" s="735"/>
      <c r="BI60" s="735"/>
    </row>
    <row r="61" spans="1:61" x14ac:dyDescent="0.25">
      <c r="A61" s="735"/>
      <c r="B61" s="738"/>
      <c r="C61" s="735"/>
      <c r="D61" s="735"/>
      <c r="E61" s="735"/>
      <c r="F61" s="735"/>
      <c r="G61" s="735"/>
      <c r="H61" s="735"/>
      <c r="I61" s="735"/>
      <c r="J61" s="735"/>
      <c r="K61" s="735"/>
      <c r="L61" s="738"/>
      <c r="M61" s="735"/>
      <c r="N61" s="735"/>
      <c r="O61" s="735"/>
      <c r="P61" s="735"/>
      <c r="Q61" s="735"/>
      <c r="R61" s="735"/>
      <c r="S61" s="735"/>
      <c r="T61" s="735"/>
      <c r="U61" s="735"/>
      <c r="V61" s="735"/>
      <c r="W61" s="735"/>
      <c r="X61" s="735"/>
      <c r="Y61" s="735"/>
      <c r="Z61" s="735"/>
      <c r="AA61" s="735"/>
      <c r="AB61" s="735"/>
      <c r="AC61" s="735"/>
      <c r="AD61" s="735"/>
      <c r="AE61" s="735"/>
      <c r="AF61" s="735"/>
      <c r="AG61" s="735"/>
      <c r="AH61" s="735"/>
      <c r="AI61" s="735"/>
      <c r="AJ61" s="735"/>
      <c r="AK61" s="735"/>
      <c r="AL61" s="735"/>
      <c r="AM61" s="735"/>
      <c r="AN61" s="735"/>
      <c r="AO61" s="735"/>
      <c r="AP61" s="735"/>
      <c r="AQ61" s="735"/>
      <c r="AR61" s="735"/>
      <c r="AS61" s="735"/>
      <c r="AT61" s="735"/>
      <c r="AU61" s="735"/>
      <c r="AV61" s="735"/>
      <c r="AW61" s="735"/>
      <c r="AX61" s="735"/>
      <c r="AY61" s="735"/>
      <c r="AZ61" s="735"/>
      <c r="BA61" s="735"/>
      <c r="BB61" s="735"/>
      <c r="BC61" s="735"/>
      <c r="BD61" s="735"/>
      <c r="BE61" s="735"/>
      <c r="BF61" s="735"/>
      <c r="BG61" s="735"/>
      <c r="BH61" s="735"/>
      <c r="BI61" s="735"/>
    </row>
    <row r="62" spans="1:61" x14ac:dyDescent="0.25">
      <c r="A62" s="735"/>
      <c r="B62" s="738"/>
      <c r="C62" s="735"/>
      <c r="D62" s="735"/>
      <c r="E62" s="735"/>
      <c r="F62" s="735"/>
      <c r="G62" s="735"/>
      <c r="H62" s="735"/>
      <c r="I62" s="735"/>
      <c r="J62" s="735"/>
      <c r="K62" s="735"/>
      <c r="L62" s="738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5"/>
      <c r="AA62" s="735"/>
      <c r="AB62" s="735"/>
      <c r="AC62" s="735"/>
      <c r="AD62" s="735"/>
      <c r="AE62" s="735"/>
      <c r="AF62" s="735"/>
      <c r="AG62" s="735"/>
      <c r="AH62" s="735"/>
      <c r="AI62" s="735"/>
      <c r="AJ62" s="735"/>
      <c r="AK62" s="735"/>
      <c r="AL62" s="735"/>
      <c r="AM62" s="735"/>
      <c r="AN62" s="735"/>
      <c r="AO62" s="735"/>
      <c r="AP62" s="735"/>
      <c r="AQ62" s="735"/>
      <c r="AR62" s="735"/>
      <c r="AS62" s="735"/>
      <c r="AT62" s="735"/>
      <c r="AU62" s="735"/>
      <c r="AV62" s="735"/>
      <c r="AW62" s="735"/>
      <c r="AX62" s="735"/>
      <c r="AY62" s="735"/>
      <c r="AZ62" s="735"/>
      <c r="BA62" s="735"/>
      <c r="BB62" s="735"/>
      <c r="BC62" s="735"/>
      <c r="BD62" s="735"/>
      <c r="BE62" s="735"/>
      <c r="BF62" s="735"/>
      <c r="BG62" s="735"/>
      <c r="BH62" s="735"/>
      <c r="BI62" s="735"/>
    </row>
    <row r="63" spans="1:61" x14ac:dyDescent="0.25">
      <c r="A63" s="735"/>
      <c r="B63" s="738"/>
      <c r="C63" s="735"/>
      <c r="D63" s="735"/>
      <c r="E63" s="735"/>
      <c r="F63" s="735"/>
      <c r="G63" s="735"/>
      <c r="H63" s="735"/>
      <c r="I63" s="735"/>
      <c r="J63" s="735"/>
      <c r="K63" s="735"/>
      <c r="L63" s="738"/>
      <c r="M63" s="735"/>
      <c r="N63" s="735"/>
      <c r="O63" s="735"/>
      <c r="P63" s="735"/>
      <c r="Q63" s="735"/>
      <c r="R63" s="735"/>
      <c r="S63" s="735"/>
      <c r="T63" s="735"/>
      <c r="U63" s="735"/>
      <c r="V63" s="735"/>
      <c r="W63" s="735"/>
      <c r="X63" s="735"/>
      <c r="Y63" s="735"/>
      <c r="Z63" s="735"/>
      <c r="AA63" s="735"/>
      <c r="AB63" s="735"/>
      <c r="AC63" s="735"/>
      <c r="AD63" s="735"/>
      <c r="AE63" s="735"/>
      <c r="AF63" s="735"/>
      <c r="AG63" s="735"/>
      <c r="AH63" s="735"/>
      <c r="AI63" s="735"/>
      <c r="AJ63" s="735"/>
      <c r="AK63" s="735"/>
      <c r="AL63" s="735"/>
      <c r="AM63" s="735"/>
      <c r="AN63" s="735"/>
      <c r="AO63" s="735"/>
      <c r="AP63" s="735"/>
      <c r="AQ63" s="735"/>
      <c r="AR63" s="735"/>
      <c r="AS63" s="735"/>
      <c r="AT63" s="735"/>
      <c r="AU63" s="735"/>
      <c r="AV63" s="735"/>
      <c r="AW63" s="735"/>
      <c r="AX63" s="735"/>
      <c r="AY63" s="735"/>
      <c r="AZ63" s="735"/>
      <c r="BA63" s="735"/>
      <c r="BB63" s="735"/>
      <c r="BC63" s="735"/>
      <c r="BD63" s="735"/>
      <c r="BE63" s="735"/>
      <c r="BF63" s="735"/>
      <c r="BG63" s="735"/>
      <c r="BH63" s="735"/>
      <c r="BI63" s="735"/>
    </row>
    <row r="64" spans="1:61" x14ac:dyDescent="0.25">
      <c r="A64" s="735"/>
      <c r="B64" s="738"/>
      <c r="C64" s="735"/>
      <c r="D64" s="735"/>
      <c r="E64" s="735"/>
      <c r="F64" s="735"/>
      <c r="G64" s="735"/>
      <c r="H64" s="735"/>
      <c r="I64" s="735"/>
      <c r="J64" s="735"/>
      <c r="K64" s="735"/>
      <c r="L64" s="738"/>
      <c r="M64" s="735"/>
      <c r="N64" s="735"/>
      <c r="O64" s="735"/>
      <c r="P64" s="735"/>
      <c r="Q64" s="735"/>
      <c r="R64" s="735"/>
      <c r="S64" s="735"/>
      <c r="T64" s="735"/>
      <c r="U64" s="735"/>
      <c r="V64" s="735"/>
      <c r="W64" s="735"/>
      <c r="X64" s="735"/>
      <c r="Y64" s="735"/>
      <c r="Z64" s="735"/>
      <c r="AA64" s="735"/>
      <c r="AB64" s="735"/>
      <c r="AC64" s="735"/>
      <c r="AD64" s="735"/>
      <c r="AE64" s="735"/>
      <c r="AF64" s="735"/>
      <c r="AG64" s="735"/>
      <c r="AH64" s="735"/>
      <c r="AI64" s="735"/>
      <c r="AJ64" s="735"/>
      <c r="AK64" s="735"/>
      <c r="AL64" s="735"/>
      <c r="AM64" s="735"/>
      <c r="AN64" s="735"/>
      <c r="AO64" s="735"/>
      <c r="AP64" s="735"/>
      <c r="AQ64" s="735"/>
      <c r="AR64" s="735"/>
      <c r="AS64" s="735"/>
      <c r="AT64" s="735"/>
      <c r="AU64" s="735"/>
      <c r="AV64" s="735"/>
      <c r="AW64" s="735"/>
      <c r="AX64" s="735"/>
      <c r="AY64" s="735"/>
      <c r="AZ64" s="735"/>
      <c r="BA64" s="735"/>
      <c r="BB64" s="735"/>
      <c r="BC64" s="735"/>
      <c r="BD64" s="735"/>
      <c r="BE64" s="735"/>
      <c r="BF64" s="735"/>
      <c r="BG64" s="735"/>
      <c r="BH64" s="735"/>
      <c r="BI64" s="735"/>
    </row>
    <row r="65" spans="1:61" x14ac:dyDescent="0.25">
      <c r="A65" s="735"/>
      <c r="B65" s="738"/>
      <c r="C65" s="735"/>
      <c r="D65" s="735"/>
      <c r="E65" s="735"/>
      <c r="F65" s="735"/>
      <c r="G65" s="735"/>
      <c r="H65" s="735"/>
      <c r="I65" s="735"/>
      <c r="J65" s="735"/>
      <c r="K65" s="735"/>
      <c r="L65" s="738"/>
      <c r="M65" s="735"/>
      <c r="N65" s="735"/>
      <c r="O65" s="735"/>
      <c r="P65" s="735"/>
      <c r="Q65" s="735"/>
      <c r="R65" s="735"/>
      <c r="S65" s="735"/>
      <c r="T65" s="735"/>
      <c r="U65" s="735"/>
      <c r="V65" s="735"/>
      <c r="W65" s="735"/>
      <c r="X65" s="735"/>
      <c r="Y65" s="735"/>
      <c r="Z65" s="735"/>
      <c r="AA65" s="735"/>
      <c r="AB65" s="735"/>
      <c r="AC65" s="735"/>
      <c r="AD65" s="735"/>
      <c r="AE65" s="735"/>
      <c r="AF65" s="735"/>
      <c r="AG65" s="735"/>
      <c r="AH65" s="735"/>
      <c r="AI65" s="735"/>
      <c r="AJ65" s="735"/>
      <c r="AK65" s="735"/>
      <c r="AL65" s="735"/>
      <c r="AM65" s="735"/>
      <c r="AN65" s="735"/>
      <c r="AO65" s="735"/>
      <c r="AP65" s="735"/>
      <c r="AQ65" s="735"/>
      <c r="AR65" s="735"/>
      <c r="AS65" s="735"/>
      <c r="AT65" s="735"/>
      <c r="AU65" s="735"/>
      <c r="AV65" s="735"/>
      <c r="AW65" s="735"/>
      <c r="AX65" s="735"/>
      <c r="AY65" s="735"/>
      <c r="AZ65" s="735"/>
      <c r="BA65" s="735"/>
      <c r="BB65" s="735"/>
      <c r="BC65" s="735"/>
      <c r="BD65" s="735"/>
      <c r="BE65" s="735"/>
      <c r="BF65" s="735"/>
      <c r="BG65" s="735"/>
      <c r="BH65" s="735"/>
      <c r="BI65" s="735"/>
    </row>
    <row r="66" spans="1:61" x14ac:dyDescent="0.25">
      <c r="A66" s="735"/>
      <c r="B66" s="738"/>
      <c r="C66" s="735"/>
      <c r="D66" s="735"/>
      <c r="E66" s="735"/>
      <c r="F66" s="735"/>
      <c r="G66" s="735"/>
      <c r="H66" s="735"/>
      <c r="I66" s="735"/>
      <c r="J66" s="735"/>
      <c r="K66" s="735"/>
      <c r="L66" s="738"/>
      <c r="M66" s="735"/>
      <c r="N66" s="735"/>
      <c r="O66" s="735"/>
      <c r="P66" s="735"/>
      <c r="Q66" s="735"/>
      <c r="R66" s="735"/>
      <c r="S66" s="735"/>
      <c r="T66" s="735"/>
      <c r="U66" s="735"/>
      <c r="V66" s="735"/>
      <c r="W66" s="735"/>
      <c r="X66" s="735"/>
      <c r="Y66" s="735"/>
      <c r="Z66" s="735"/>
      <c r="AA66" s="735"/>
      <c r="AB66" s="735"/>
      <c r="AC66" s="735"/>
      <c r="AD66" s="735"/>
      <c r="AE66" s="735"/>
      <c r="AF66" s="735"/>
      <c r="AG66" s="735"/>
      <c r="AH66" s="735"/>
      <c r="AI66" s="735"/>
      <c r="AJ66" s="735"/>
      <c r="AK66" s="735"/>
      <c r="AL66" s="735"/>
      <c r="AM66" s="735"/>
      <c r="AN66" s="735"/>
      <c r="AO66" s="735"/>
      <c r="AP66" s="735"/>
      <c r="AQ66" s="735"/>
      <c r="AR66" s="735"/>
      <c r="AS66" s="735"/>
      <c r="AT66" s="735"/>
      <c r="AU66" s="735"/>
      <c r="AV66" s="735"/>
      <c r="AW66" s="735"/>
      <c r="AX66" s="735"/>
      <c r="AY66" s="735"/>
      <c r="AZ66" s="735"/>
      <c r="BA66" s="735"/>
      <c r="BB66" s="735"/>
      <c r="BC66" s="735"/>
      <c r="BD66" s="735"/>
      <c r="BE66" s="735"/>
      <c r="BF66" s="735"/>
      <c r="BG66" s="735"/>
      <c r="BH66" s="735"/>
      <c r="BI66" s="735"/>
    </row>
    <row r="67" spans="1:61" x14ac:dyDescent="0.25">
      <c r="A67" s="735"/>
      <c r="B67" s="738"/>
      <c r="C67" s="735"/>
      <c r="D67" s="735"/>
      <c r="E67" s="735"/>
      <c r="F67" s="735"/>
      <c r="G67" s="735"/>
      <c r="H67" s="735"/>
      <c r="I67" s="735"/>
      <c r="J67" s="735"/>
      <c r="K67" s="735"/>
      <c r="L67" s="738"/>
      <c r="M67" s="735"/>
      <c r="N67" s="735"/>
      <c r="O67" s="735"/>
      <c r="P67" s="735"/>
      <c r="Q67" s="735"/>
      <c r="R67" s="735"/>
      <c r="S67" s="735"/>
      <c r="T67" s="735"/>
      <c r="U67" s="735"/>
      <c r="V67" s="735"/>
      <c r="W67" s="735"/>
      <c r="X67" s="735"/>
      <c r="Y67" s="735"/>
      <c r="Z67" s="735"/>
      <c r="AA67" s="735"/>
      <c r="AB67" s="735"/>
      <c r="AC67" s="735"/>
      <c r="AD67" s="735"/>
      <c r="AE67" s="735"/>
      <c r="AF67" s="735"/>
      <c r="AG67" s="735"/>
      <c r="AH67" s="735"/>
      <c r="AI67" s="735"/>
      <c r="AJ67" s="735"/>
      <c r="AK67" s="735"/>
      <c r="AL67" s="735"/>
      <c r="AM67" s="735"/>
      <c r="AN67" s="735"/>
      <c r="AO67" s="735"/>
      <c r="AP67" s="735"/>
      <c r="AQ67" s="735"/>
      <c r="AR67" s="735"/>
      <c r="AS67" s="735"/>
      <c r="AT67" s="735"/>
      <c r="AU67" s="735"/>
      <c r="AV67" s="735"/>
      <c r="AW67" s="735"/>
      <c r="AX67" s="735"/>
      <c r="AY67" s="735"/>
      <c r="AZ67" s="735"/>
      <c r="BA67" s="735"/>
      <c r="BB67" s="735"/>
      <c r="BC67" s="735"/>
      <c r="BD67" s="735"/>
      <c r="BE67" s="735"/>
      <c r="BF67" s="735"/>
      <c r="BG67" s="735"/>
      <c r="BH67" s="735"/>
      <c r="BI67" s="735"/>
    </row>
    <row r="68" spans="1:61" x14ac:dyDescent="0.25">
      <c r="A68" s="735"/>
      <c r="B68" s="738"/>
      <c r="C68" s="735"/>
      <c r="D68" s="735"/>
      <c r="E68" s="735"/>
      <c r="F68" s="735"/>
      <c r="G68" s="735"/>
      <c r="H68" s="735"/>
      <c r="I68" s="735"/>
      <c r="J68" s="735"/>
      <c r="K68" s="735"/>
      <c r="L68" s="738"/>
      <c r="M68" s="735"/>
      <c r="N68" s="735"/>
      <c r="O68" s="735"/>
      <c r="P68" s="735"/>
      <c r="Q68" s="735"/>
      <c r="R68" s="735"/>
      <c r="S68" s="735"/>
      <c r="T68" s="735"/>
      <c r="U68" s="735"/>
      <c r="V68" s="735"/>
      <c r="W68" s="735"/>
      <c r="X68" s="735"/>
      <c r="Y68" s="735"/>
      <c r="Z68" s="735"/>
      <c r="AA68" s="735"/>
      <c r="AB68" s="735"/>
      <c r="AC68" s="735"/>
      <c r="AD68" s="735"/>
      <c r="AE68" s="735"/>
      <c r="AF68" s="735"/>
      <c r="AG68" s="735"/>
      <c r="AH68" s="735"/>
      <c r="AI68" s="735"/>
      <c r="AJ68" s="735"/>
      <c r="AK68" s="735"/>
      <c r="AL68" s="735"/>
      <c r="AM68" s="735"/>
      <c r="AN68" s="735"/>
      <c r="AO68" s="735"/>
      <c r="AP68" s="735"/>
      <c r="AQ68" s="735"/>
      <c r="AR68" s="735"/>
      <c r="AS68" s="735"/>
      <c r="AT68" s="735"/>
      <c r="AU68" s="735"/>
      <c r="AV68" s="735"/>
      <c r="AW68" s="735"/>
      <c r="AX68" s="735"/>
      <c r="AY68" s="735"/>
      <c r="AZ68" s="735"/>
      <c r="BA68" s="735"/>
      <c r="BB68" s="735"/>
      <c r="BC68" s="735"/>
      <c r="BD68" s="735"/>
      <c r="BE68" s="735"/>
      <c r="BF68" s="735"/>
      <c r="BG68" s="735"/>
      <c r="BH68" s="735"/>
      <c r="BI68" s="735"/>
    </row>
    <row r="69" spans="1:61" x14ac:dyDescent="0.25">
      <c r="A69" s="735"/>
      <c r="B69" s="738"/>
      <c r="C69" s="735"/>
      <c r="D69" s="735"/>
      <c r="E69" s="735"/>
      <c r="F69" s="735"/>
      <c r="G69" s="735"/>
      <c r="H69" s="735"/>
      <c r="I69" s="735"/>
      <c r="J69" s="735"/>
      <c r="K69" s="735"/>
      <c r="L69" s="738"/>
      <c r="M69" s="735"/>
      <c r="N69" s="735"/>
      <c r="O69" s="735"/>
      <c r="P69" s="735"/>
      <c r="Q69" s="735"/>
      <c r="R69" s="735"/>
      <c r="S69" s="735"/>
      <c r="T69" s="735"/>
      <c r="U69" s="735"/>
      <c r="V69" s="735"/>
      <c r="W69" s="735"/>
      <c r="X69" s="735"/>
      <c r="Y69" s="735"/>
      <c r="Z69" s="735"/>
      <c r="AA69" s="735"/>
      <c r="AB69" s="735"/>
      <c r="AC69" s="735"/>
      <c r="AD69" s="735"/>
      <c r="AE69" s="735"/>
      <c r="AF69" s="735"/>
      <c r="AG69" s="735"/>
      <c r="AH69" s="735"/>
      <c r="AI69" s="735"/>
      <c r="AJ69" s="735"/>
      <c r="AK69" s="735"/>
      <c r="AL69" s="735"/>
      <c r="AM69" s="735"/>
      <c r="AN69" s="735"/>
      <c r="AO69" s="735"/>
      <c r="AP69" s="735"/>
      <c r="AQ69" s="735"/>
      <c r="AR69" s="735"/>
      <c r="AS69" s="735"/>
      <c r="AT69" s="735"/>
      <c r="AU69" s="735"/>
      <c r="AV69" s="735"/>
      <c r="AW69" s="735"/>
      <c r="AX69" s="735"/>
      <c r="AY69" s="735"/>
      <c r="AZ69" s="735"/>
      <c r="BA69" s="735"/>
      <c r="BB69" s="735"/>
      <c r="BC69" s="735"/>
      <c r="BD69" s="735"/>
      <c r="BE69" s="735"/>
      <c r="BF69" s="735"/>
      <c r="BG69" s="735"/>
      <c r="BH69" s="735"/>
      <c r="BI69" s="735"/>
    </row>
    <row r="70" spans="1:61" x14ac:dyDescent="0.25">
      <c r="A70" s="735"/>
      <c r="B70" s="738"/>
      <c r="C70" s="735"/>
      <c r="D70" s="735"/>
      <c r="E70" s="735"/>
      <c r="F70" s="735"/>
      <c r="G70" s="735"/>
      <c r="H70" s="735"/>
      <c r="I70" s="735"/>
      <c r="J70" s="735"/>
      <c r="K70" s="735"/>
      <c r="L70" s="738"/>
      <c r="M70" s="735"/>
      <c r="N70" s="735"/>
      <c r="O70" s="735"/>
      <c r="P70" s="735"/>
      <c r="Q70" s="735"/>
      <c r="R70" s="735"/>
      <c r="S70" s="735"/>
      <c r="T70" s="735"/>
      <c r="U70" s="735"/>
      <c r="V70" s="735"/>
      <c r="W70" s="735"/>
      <c r="X70" s="735"/>
      <c r="Y70" s="735"/>
      <c r="Z70" s="735"/>
      <c r="AA70" s="735"/>
      <c r="AB70" s="735"/>
      <c r="AC70" s="735"/>
      <c r="AD70" s="735"/>
      <c r="AE70" s="735"/>
      <c r="AF70" s="735"/>
      <c r="AG70" s="735"/>
      <c r="AH70" s="735"/>
      <c r="AI70" s="735"/>
      <c r="AJ70" s="735"/>
      <c r="AK70" s="735"/>
      <c r="AL70" s="735"/>
      <c r="AM70" s="735"/>
      <c r="AN70" s="735"/>
      <c r="AO70" s="735"/>
      <c r="AP70" s="735"/>
      <c r="AQ70" s="735"/>
      <c r="AR70" s="735"/>
      <c r="AS70" s="735"/>
      <c r="AT70" s="735"/>
      <c r="AU70" s="735"/>
      <c r="AV70" s="735"/>
      <c r="AW70" s="735"/>
      <c r="AX70" s="735"/>
      <c r="AY70" s="735"/>
      <c r="AZ70" s="735"/>
      <c r="BA70" s="735"/>
      <c r="BB70" s="735"/>
      <c r="BC70" s="735"/>
      <c r="BD70" s="735"/>
      <c r="BE70" s="735"/>
      <c r="BF70" s="735"/>
      <c r="BG70" s="735"/>
      <c r="BH70" s="735"/>
      <c r="BI70" s="735"/>
    </row>
    <row r="71" spans="1:61" s="24" customFormat="1" x14ac:dyDescent="0.25">
      <c r="A71" s="735"/>
      <c r="B71" s="742"/>
      <c r="C71" s="735"/>
      <c r="D71" s="243" t="str">
        <f>D56</f>
        <v>Datum a podpis:</v>
      </c>
      <c r="E71" s="768"/>
      <c r="F71" s="769" t="str">
        <f>F56</f>
        <v>Razítko</v>
      </c>
      <c r="G71" s="243" t="str">
        <f>D56</f>
        <v>Datum a podpis:</v>
      </c>
      <c r="H71" s="768"/>
      <c r="I71" s="768"/>
      <c r="J71" s="246" t="str">
        <f>F56</f>
        <v>Razítko</v>
      </c>
      <c r="K71" s="768"/>
      <c r="L71" s="742"/>
      <c r="M71" s="735"/>
      <c r="N71" s="735"/>
      <c r="O71" s="735"/>
      <c r="P71" s="735"/>
      <c r="Q71" s="735"/>
      <c r="R71" s="735"/>
      <c r="S71" s="735"/>
      <c r="T71" s="735"/>
      <c r="U71" s="735"/>
      <c r="V71" s="735"/>
      <c r="W71" s="735"/>
      <c r="X71" s="735"/>
      <c r="Y71" s="735"/>
      <c r="Z71" s="735"/>
      <c r="AA71" s="735"/>
      <c r="AB71" s="735"/>
      <c r="AC71" s="735"/>
      <c r="AD71" s="735"/>
      <c r="AE71" s="735"/>
      <c r="AF71" s="735"/>
      <c r="AG71" s="735"/>
      <c r="AH71" s="735"/>
      <c r="AI71" s="735"/>
      <c r="AJ71" s="735"/>
      <c r="AK71" s="735"/>
      <c r="AL71" s="735"/>
      <c r="AM71" s="735"/>
      <c r="AN71" s="735"/>
      <c r="AO71" s="735"/>
      <c r="AP71" s="735"/>
      <c r="AQ71" s="735"/>
      <c r="AR71" s="735"/>
      <c r="AS71" s="735"/>
      <c r="AT71" s="735"/>
      <c r="AU71" s="735"/>
      <c r="AV71" s="735"/>
      <c r="AW71" s="735"/>
      <c r="AX71" s="735"/>
      <c r="AY71" s="735"/>
      <c r="AZ71" s="735"/>
      <c r="BA71" s="735"/>
      <c r="BB71" s="735"/>
      <c r="BC71" s="735"/>
      <c r="BD71" s="735"/>
      <c r="BE71" s="735"/>
      <c r="BF71" s="735"/>
      <c r="BG71" s="735"/>
      <c r="BH71" s="735"/>
      <c r="BI71" s="735"/>
    </row>
    <row r="72" spans="1:61" s="24" customFormat="1" ht="14.45" customHeight="1" x14ac:dyDescent="0.25">
      <c r="A72" s="735"/>
      <c r="B72" s="770"/>
      <c r="C72" s="771"/>
      <c r="D72" s="771"/>
      <c r="E72" s="771"/>
      <c r="F72" s="771"/>
      <c r="G72" s="771"/>
      <c r="H72" s="771"/>
      <c r="I72" s="771"/>
      <c r="J72" s="771"/>
      <c r="K72" s="771"/>
      <c r="L72" s="742"/>
      <c r="M72" s="735"/>
      <c r="N72" s="735"/>
      <c r="O72" s="735"/>
      <c r="P72" s="735"/>
      <c r="Q72" s="735"/>
      <c r="R72" s="735"/>
      <c r="S72" s="735"/>
      <c r="T72" s="735"/>
      <c r="U72" s="735"/>
      <c r="V72" s="735"/>
      <c r="W72" s="735"/>
      <c r="X72" s="735"/>
      <c r="Y72" s="735"/>
      <c r="Z72" s="735"/>
      <c r="AA72" s="735"/>
      <c r="AB72" s="735"/>
      <c r="AC72" s="735"/>
      <c r="AD72" s="735"/>
      <c r="AE72" s="735"/>
      <c r="AF72" s="735"/>
      <c r="AG72" s="735"/>
      <c r="AH72" s="735"/>
      <c r="AI72" s="735"/>
      <c r="AJ72" s="735"/>
      <c r="AK72" s="735"/>
      <c r="AL72" s="735"/>
      <c r="AM72" s="735"/>
      <c r="AN72" s="735"/>
      <c r="AO72" s="735"/>
      <c r="AP72" s="735"/>
      <c r="AQ72" s="735"/>
      <c r="AR72" s="735"/>
      <c r="AS72" s="735"/>
      <c r="AT72" s="735"/>
      <c r="AU72" s="735"/>
      <c r="AV72" s="735"/>
      <c r="AW72" s="735"/>
      <c r="AX72" s="735"/>
      <c r="AY72" s="735"/>
      <c r="AZ72" s="735"/>
      <c r="BA72" s="735"/>
      <c r="BB72" s="735"/>
      <c r="BC72" s="735"/>
      <c r="BD72" s="735"/>
      <c r="BE72" s="735"/>
      <c r="BF72" s="735"/>
      <c r="BG72" s="735"/>
      <c r="BH72" s="735"/>
      <c r="BI72" s="735"/>
    </row>
    <row r="73" spans="1:61" ht="11.25" customHeight="1" x14ac:dyDescent="0.25">
      <c r="A73" s="735"/>
      <c r="B73" s="735"/>
      <c r="C73" s="735"/>
      <c r="D73" s="735"/>
      <c r="E73" s="735"/>
      <c r="F73" s="735"/>
      <c r="G73" s="735"/>
      <c r="H73" s="735"/>
      <c r="I73" s="735"/>
      <c r="J73" s="735"/>
      <c r="K73" s="735"/>
      <c r="L73" s="772"/>
      <c r="M73" s="735"/>
      <c r="N73" s="735"/>
      <c r="O73" s="735"/>
      <c r="P73" s="735"/>
      <c r="Q73" s="735"/>
      <c r="R73" s="735"/>
      <c r="S73" s="735"/>
      <c r="T73" s="735"/>
      <c r="U73" s="735"/>
      <c r="V73" s="735"/>
      <c r="W73" s="735"/>
      <c r="X73" s="735"/>
      <c r="Y73" s="735"/>
      <c r="Z73" s="735"/>
      <c r="AA73" s="735"/>
      <c r="AB73" s="735"/>
      <c r="AC73" s="735"/>
      <c r="AD73" s="735"/>
      <c r="AE73" s="735"/>
      <c r="AF73" s="735"/>
      <c r="AG73" s="735"/>
      <c r="AH73" s="735"/>
      <c r="AI73" s="735"/>
      <c r="AJ73" s="735"/>
      <c r="AK73" s="735"/>
      <c r="AL73" s="735"/>
      <c r="AM73" s="735"/>
      <c r="AN73" s="735"/>
      <c r="AO73" s="735"/>
      <c r="AP73" s="735"/>
      <c r="AQ73" s="735"/>
      <c r="AR73" s="735"/>
      <c r="AS73" s="735"/>
      <c r="AT73" s="735"/>
      <c r="AU73" s="735"/>
      <c r="AV73" s="735"/>
      <c r="AW73" s="735"/>
      <c r="AX73" s="735"/>
      <c r="AY73" s="735"/>
      <c r="AZ73" s="735"/>
      <c r="BA73" s="735"/>
      <c r="BB73" s="735"/>
      <c r="BC73" s="735"/>
      <c r="BD73" s="735"/>
      <c r="BE73" s="735"/>
      <c r="BF73" s="735"/>
      <c r="BG73" s="735"/>
      <c r="BH73" s="735"/>
      <c r="BI73" s="735"/>
    </row>
    <row r="74" spans="1:61" ht="11.25" customHeight="1" x14ac:dyDescent="0.25">
      <c r="A74" s="735"/>
      <c r="B74" s="735"/>
      <c r="C74" s="735"/>
      <c r="D74" s="735"/>
      <c r="E74" s="735"/>
      <c r="F74" s="735"/>
      <c r="G74" s="735"/>
      <c r="H74" s="735"/>
      <c r="I74" s="735"/>
      <c r="J74" s="735"/>
      <c r="K74" s="735"/>
      <c r="L74" s="772"/>
      <c r="M74" s="735"/>
      <c r="N74" s="735"/>
      <c r="O74" s="735"/>
      <c r="P74" s="735"/>
      <c r="Q74" s="735"/>
      <c r="R74" s="735"/>
      <c r="S74" s="735"/>
      <c r="T74" s="735"/>
      <c r="U74" s="735"/>
      <c r="V74" s="735"/>
      <c r="W74" s="735"/>
      <c r="X74" s="735"/>
      <c r="Y74" s="735"/>
      <c r="Z74" s="735"/>
      <c r="AA74" s="735"/>
      <c r="AB74" s="735"/>
      <c r="AC74" s="735"/>
      <c r="AD74" s="735"/>
      <c r="AE74" s="735"/>
      <c r="AF74" s="735"/>
      <c r="AG74" s="735"/>
      <c r="AH74" s="735"/>
      <c r="AI74" s="735"/>
      <c r="AJ74" s="735"/>
      <c r="AK74" s="735"/>
      <c r="AL74" s="735"/>
      <c r="AM74" s="735"/>
      <c r="AN74" s="735"/>
      <c r="AO74" s="735"/>
      <c r="AP74" s="735"/>
      <c r="AQ74" s="735"/>
      <c r="AR74" s="735"/>
      <c r="AS74" s="735"/>
      <c r="AT74" s="735"/>
      <c r="AU74" s="735"/>
      <c r="AV74" s="735"/>
      <c r="AW74" s="735"/>
      <c r="AX74" s="735"/>
      <c r="AY74" s="735"/>
      <c r="AZ74" s="735"/>
      <c r="BA74" s="735"/>
      <c r="BB74" s="735"/>
      <c r="BC74" s="735"/>
      <c r="BD74" s="735"/>
      <c r="BE74" s="735"/>
      <c r="BF74" s="735"/>
      <c r="BG74" s="735"/>
      <c r="BH74" s="735"/>
      <c r="BI74" s="735"/>
    </row>
    <row r="75" spans="1:61" ht="11.25" customHeight="1" x14ac:dyDescent="0.25">
      <c r="L75" s="773"/>
    </row>
    <row r="76" spans="1:61" s="24" customFormat="1" ht="6.95" customHeight="1" x14ac:dyDescent="0.25">
      <c r="B76" s="774"/>
      <c r="C76" s="775"/>
      <c r="D76" s="775"/>
      <c r="E76" s="775"/>
      <c r="F76" s="775"/>
      <c r="G76" s="775"/>
      <c r="H76" s="775"/>
      <c r="I76" s="775"/>
      <c r="J76" s="775"/>
      <c r="K76" s="776"/>
      <c r="L76" s="777"/>
    </row>
    <row r="77" spans="1:61" s="24" customFormat="1" ht="24.95" customHeight="1" x14ac:dyDescent="0.25">
      <c r="B77" s="778"/>
      <c r="C77" s="779" t="s">
        <v>134</v>
      </c>
      <c r="K77" s="780"/>
      <c r="L77" s="777"/>
      <c r="M77" s="781"/>
    </row>
    <row r="78" spans="1:61" s="24" customFormat="1" ht="6.95" customHeight="1" x14ac:dyDescent="0.25">
      <c r="B78" s="778"/>
      <c r="K78" s="780"/>
      <c r="L78" s="777"/>
    </row>
    <row r="79" spans="1:61" s="24" customFormat="1" ht="12" customHeight="1" x14ac:dyDescent="0.25">
      <c r="B79" s="778"/>
      <c r="C79" s="259" t="s">
        <v>12</v>
      </c>
      <c r="K79" s="780"/>
      <c r="L79" s="777"/>
    </row>
    <row r="80" spans="1:61" s="24" customFormat="1" x14ac:dyDescent="0.25">
      <c r="B80" s="778"/>
      <c r="E80" s="3242" t="s">
        <v>13</v>
      </c>
      <c r="F80" s="3268"/>
      <c r="G80" s="3268"/>
      <c r="H80" s="3268"/>
      <c r="K80" s="780"/>
      <c r="L80" s="777"/>
      <c r="AA80" s="260" t="s">
        <v>13</v>
      </c>
    </row>
    <row r="81" spans="2:27" x14ac:dyDescent="0.25">
      <c r="B81" s="782"/>
      <c r="C81" s="259" t="s">
        <v>132</v>
      </c>
      <c r="K81" s="783"/>
      <c r="L81" s="777"/>
    </row>
    <row r="82" spans="2:27" x14ac:dyDescent="0.25">
      <c r="B82" s="782"/>
      <c r="E82" s="3242" t="s">
        <v>273</v>
      </c>
      <c r="F82" s="3266"/>
      <c r="G82" s="3266"/>
      <c r="H82" s="3266"/>
      <c r="K82" s="783"/>
      <c r="L82" s="777"/>
      <c r="AA82" s="260" t="s">
        <v>273</v>
      </c>
    </row>
    <row r="83" spans="2:27" x14ac:dyDescent="0.25">
      <c r="B83" s="782"/>
      <c r="C83" s="259" t="s">
        <v>326</v>
      </c>
      <c r="K83" s="783"/>
      <c r="L83" s="777"/>
    </row>
    <row r="84" spans="2:27" s="24" customFormat="1" x14ac:dyDescent="0.25">
      <c r="B84" s="778"/>
      <c r="E84" s="3269" t="s">
        <v>386</v>
      </c>
      <c r="F84" s="3268"/>
      <c r="G84" s="3268"/>
      <c r="H84" s="3268"/>
      <c r="K84" s="780"/>
      <c r="L84" s="777"/>
      <c r="AA84" s="784" t="s">
        <v>386</v>
      </c>
    </row>
    <row r="85" spans="2:27" s="24" customFormat="1" ht="6.95" customHeight="1" x14ac:dyDescent="0.25">
      <c r="B85" s="778"/>
      <c r="K85" s="780"/>
      <c r="L85" s="777"/>
    </row>
    <row r="86" spans="2:27" s="24" customFormat="1" ht="12" customHeight="1" x14ac:dyDescent="0.25">
      <c r="B86" s="778"/>
      <c r="C86" s="259" t="s">
        <v>17</v>
      </c>
      <c r="F86" s="264"/>
      <c r="I86" s="259" t="str">
        <f>I14</f>
        <v>Datum:</v>
      </c>
      <c r="J86" s="785">
        <f>J14</f>
        <v>46300</v>
      </c>
      <c r="K86" s="780"/>
      <c r="L86" s="777"/>
    </row>
    <row r="87" spans="2:27" s="24" customFormat="1" ht="6.95" customHeight="1" x14ac:dyDescent="0.25">
      <c r="B87" s="778"/>
      <c r="K87" s="780"/>
      <c r="L87" s="777"/>
    </row>
    <row r="88" spans="2:27" s="24" customFormat="1" ht="15.2" customHeight="1" x14ac:dyDescent="0.25">
      <c r="B88" s="778"/>
      <c r="C88" s="259" t="s">
        <v>19</v>
      </c>
      <c r="F88" s="264" t="s">
        <v>22</v>
      </c>
      <c r="I88" s="259" t="str">
        <f>D22</f>
        <v>Projektant:</v>
      </c>
      <c r="J88" s="786" t="str">
        <f>IF(E23="","",E23)</f>
        <v>Studio Anarchitekt s.r.o.</v>
      </c>
      <c r="K88" s="780"/>
      <c r="L88" s="777"/>
    </row>
    <row r="89" spans="2:27" s="24" customFormat="1" ht="15.2" customHeight="1" x14ac:dyDescent="0.25">
      <c r="B89" s="778"/>
      <c r="C89" s="259" t="s">
        <v>24</v>
      </c>
      <c r="F89" s="264" t="str">
        <f>IF(E20="Vyplň údaj","",E20)</f>
        <v/>
      </c>
      <c r="I89" s="259" t="str">
        <f>D25</f>
        <v>Zpracovatel:</v>
      </c>
      <c r="J89" s="786" t="str">
        <f>IF(E26="","",E26)</f>
        <v>Ing. Theodor Collino</v>
      </c>
      <c r="K89" s="780"/>
      <c r="L89" s="777"/>
    </row>
    <row r="90" spans="2:27" s="24" customFormat="1" ht="10.35" customHeight="1" x14ac:dyDescent="0.25">
      <c r="B90" s="778"/>
      <c r="K90" s="780"/>
      <c r="L90" s="777"/>
    </row>
    <row r="91" spans="2:27" s="26" customFormat="1" ht="29.25" customHeight="1" x14ac:dyDescent="0.25">
      <c r="B91" s="787"/>
      <c r="C91" s="268" t="s">
        <v>135</v>
      </c>
      <c r="D91" s="269"/>
      <c r="E91" s="269"/>
      <c r="F91" s="269"/>
      <c r="G91" s="269"/>
      <c r="H91" s="269"/>
      <c r="I91" s="269"/>
      <c r="J91" s="270" t="s">
        <v>136</v>
      </c>
      <c r="K91" s="271"/>
      <c r="L91" s="777" t="s">
        <v>16</v>
      </c>
      <c r="M91" s="788"/>
      <c r="N91" s="788"/>
      <c r="O91" s="788"/>
      <c r="P91" s="788"/>
      <c r="Q91" s="788"/>
      <c r="R91" s="788"/>
      <c r="S91" s="788"/>
      <c r="T91" s="788"/>
    </row>
    <row r="92" spans="2:27" s="24" customFormat="1" ht="10.35" customHeight="1" x14ac:dyDescent="0.2">
      <c r="B92" s="778"/>
      <c r="C92" s="789"/>
      <c r="J92" s="790"/>
      <c r="K92" s="780"/>
      <c r="L92" s="777" t="s">
        <v>16</v>
      </c>
      <c r="M92" s="791"/>
      <c r="N92" s="791"/>
      <c r="O92" s="791"/>
      <c r="P92" s="792"/>
      <c r="Q92" s="791"/>
      <c r="R92" s="792"/>
      <c r="S92" s="791"/>
      <c r="T92" s="792"/>
    </row>
    <row r="93" spans="2:27" s="24" customFormat="1" ht="23.1" customHeight="1" x14ac:dyDescent="0.2">
      <c r="B93" s="778"/>
      <c r="C93" s="789" t="s">
        <v>137</v>
      </c>
      <c r="J93" s="790">
        <f>J119</f>
        <v>0</v>
      </c>
      <c r="K93" s="780"/>
      <c r="L93" s="777" t="s">
        <v>16</v>
      </c>
      <c r="M93" s="791"/>
      <c r="N93" s="791"/>
      <c r="O93" s="791"/>
      <c r="P93" s="792"/>
      <c r="Q93" s="791"/>
      <c r="R93" s="792"/>
      <c r="S93" s="791"/>
      <c r="T93" s="792"/>
    </row>
    <row r="94" spans="2:27" s="27" customFormat="1" ht="24.95" customHeight="1" x14ac:dyDescent="0.2">
      <c r="B94" s="793"/>
      <c r="C94" s="794"/>
      <c r="D94" s="795" t="s">
        <v>138</v>
      </c>
      <c r="E94" s="795"/>
      <c r="F94" s="795"/>
      <c r="G94" s="795"/>
      <c r="H94" s="796"/>
      <c r="I94" s="797"/>
      <c r="J94" s="798">
        <f>J120</f>
        <v>0</v>
      </c>
      <c r="K94" s="799"/>
      <c r="L94" s="777" t="s">
        <v>16</v>
      </c>
      <c r="N94" s="800"/>
      <c r="O94" s="801"/>
      <c r="P94" s="801"/>
      <c r="Q94" s="801"/>
      <c r="R94" s="801"/>
      <c r="S94" s="801"/>
      <c r="T94" s="801"/>
    </row>
    <row r="95" spans="2:27" s="28" customFormat="1" ht="20.100000000000001" customHeight="1" x14ac:dyDescent="0.2">
      <c r="B95" s="802"/>
      <c r="C95" s="803"/>
      <c r="D95" s="804" t="s">
        <v>139</v>
      </c>
      <c r="E95" s="805"/>
      <c r="F95" s="806"/>
      <c r="G95" s="807"/>
      <c r="H95" s="808"/>
      <c r="I95" s="809"/>
      <c r="J95" s="810">
        <f>J121</f>
        <v>0</v>
      </c>
      <c r="K95" s="811"/>
      <c r="L95" s="777" t="s">
        <v>16</v>
      </c>
      <c r="M95" s="812"/>
      <c r="N95" s="800"/>
      <c r="O95" s="801"/>
      <c r="P95" s="801"/>
      <c r="Q95" s="801"/>
      <c r="R95" s="801"/>
      <c r="S95" s="801"/>
      <c r="T95" s="801"/>
    </row>
    <row r="96" spans="2:27" s="27" customFormat="1" ht="24.95" customHeight="1" x14ac:dyDescent="0.2">
      <c r="B96" s="793"/>
      <c r="C96" s="794"/>
      <c r="D96" s="795" t="s">
        <v>387</v>
      </c>
      <c r="E96" s="795"/>
      <c r="F96" s="795"/>
      <c r="G96" s="795"/>
      <c r="H96" s="796"/>
      <c r="I96" s="797"/>
      <c r="J96" s="798">
        <f>J151</f>
        <v>0</v>
      </c>
      <c r="K96" s="799"/>
      <c r="L96" s="777" t="s">
        <v>16</v>
      </c>
      <c r="N96" s="800"/>
      <c r="O96" s="801"/>
      <c r="P96" s="801"/>
      <c r="Q96" s="801"/>
      <c r="R96" s="801"/>
      <c r="S96" s="801"/>
      <c r="T96" s="801"/>
    </row>
    <row r="97" spans="2:27" s="27" customFormat="1" ht="24.95" customHeight="1" x14ac:dyDescent="0.2">
      <c r="B97" s="793"/>
      <c r="C97" s="794"/>
      <c r="D97" s="795" t="s">
        <v>388</v>
      </c>
      <c r="E97" s="795"/>
      <c r="F97" s="795"/>
      <c r="G97" s="795"/>
      <c r="H97" s="796"/>
      <c r="I97" s="797"/>
      <c r="J97" s="798">
        <f>J171</f>
        <v>0</v>
      </c>
      <c r="K97" s="799"/>
      <c r="L97" s="777" t="s">
        <v>16</v>
      </c>
      <c r="N97" s="800"/>
      <c r="O97" s="801"/>
      <c r="P97" s="801"/>
      <c r="Q97" s="801"/>
      <c r="R97" s="801"/>
      <c r="S97" s="801"/>
      <c r="T97" s="801"/>
    </row>
    <row r="98" spans="2:27" s="27" customFormat="1" ht="24.95" customHeight="1" x14ac:dyDescent="0.2">
      <c r="B98" s="793"/>
      <c r="C98" s="794"/>
      <c r="D98" s="795" t="s">
        <v>389</v>
      </c>
      <c r="E98" s="795"/>
      <c r="F98" s="795"/>
      <c r="G98" s="795"/>
      <c r="H98" s="796"/>
      <c r="I98" s="797"/>
      <c r="J98" s="798">
        <f>J188</f>
        <v>0</v>
      </c>
      <c r="K98" s="799"/>
      <c r="L98" s="777" t="s">
        <v>16</v>
      </c>
      <c r="N98" s="800"/>
      <c r="O98" s="801"/>
      <c r="P98" s="801"/>
      <c r="Q98" s="801"/>
      <c r="R98" s="801"/>
      <c r="S98" s="801"/>
      <c r="T98" s="801"/>
    </row>
    <row r="99" spans="2:27" s="24" customFormat="1" ht="6.95" customHeight="1" x14ac:dyDescent="0.25">
      <c r="B99" s="813"/>
      <c r="C99" s="814"/>
      <c r="D99" s="815"/>
      <c r="E99" s="814"/>
      <c r="F99" s="814"/>
      <c r="G99" s="814"/>
      <c r="H99" s="814"/>
      <c r="I99" s="814"/>
      <c r="J99" s="816"/>
      <c r="K99" s="817"/>
      <c r="L99" s="777"/>
    </row>
    <row r="100" spans="2:27" ht="11.25" customHeight="1" x14ac:dyDescent="0.25"/>
    <row r="101" spans="2:27" ht="11.25" customHeight="1" x14ac:dyDescent="0.25"/>
    <row r="102" spans="2:27" ht="11.25" customHeight="1" x14ac:dyDescent="0.25"/>
    <row r="103" spans="2:27" ht="6.95" customHeight="1" x14ac:dyDescent="0.25">
      <c r="B103" s="774"/>
      <c r="C103" s="775"/>
      <c r="D103" s="775"/>
      <c r="E103" s="775"/>
      <c r="F103" s="775"/>
      <c r="G103" s="775"/>
      <c r="H103" s="775"/>
      <c r="I103" s="775"/>
      <c r="J103" s="775"/>
      <c r="K103" s="776"/>
      <c r="L103" s="777"/>
    </row>
    <row r="104" spans="2:27" ht="24.95" customHeight="1" x14ac:dyDescent="0.25">
      <c r="B104" s="778"/>
      <c r="C104" s="779" t="s">
        <v>150</v>
      </c>
      <c r="D104" s="24"/>
      <c r="E104" s="24"/>
      <c r="F104" s="24"/>
      <c r="G104" s="24"/>
      <c r="H104" s="24"/>
      <c r="I104" s="24"/>
      <c r="J104" s="24"/>
      <c r="K104" s="780"/>
      <c r="L104" s="777"/>
      <c r="M104" s="781" t="s">
        <v>7</v>
      </c>
    </row>
    <row r="105" spans="2:27" ht="6.95" customHeight="1" x14ac:dyDescent="0.25">
      <c r="B105" s="778"/>
      <c r="C105" s="24"/>
      <c r="D105" s="24"/>
      <c r="E105" s="24"/>
      <c r="F105" s="24"/>
      <c r="G105" s="24"/>
      <c r="H105" s="24"/>
      <c r="I105" s="24"/>
      <c r="J105" s="24"/>
      <c r="K105" s="780"/>
      <c r="L105" s="777"/>
    </row>
    <row r="106" spans="2:27" ht="12" customHeight="1" x14ac:dyDescent="0.25">
      <c r="B106" s="778"/>
      <c r="C106" s="259" t="str">
        <f>D6</f>
        <v>Stavba:</v>
      </c>
      <c r="D106" s="24"/>
      <c r="E106" s="24"/>
      <c r="F106" s="24"/>
      <c r="G106" s="24"/>
      <c r="H106" s="24"/>
      <c r="I106" s="24"/>
      <c r="J106" s="24"/>
      <c r="K106" s="780"/>
      <c r="L106" s="777"/>
    </row>
    <row r="107" spans="2:27" x14ac:dyDescent="0.25">
      <c r="B107" s="778"/>
      <c r="C107" s="24"/>
      <c r="D107" s="24"/>
      <c r="E107" s="3242" t="str">
        <f>IF(E7="","",E7)</f>
        <v>REVITALIZACE ZÁMECKÉHO PARKU ‐ TVRZIŠTĚ KLUČOV</v>
      </c>
      <c r="F107" s="3266"/>
      <c r="G107" s="3266"/>
      <c r="H107" s="3266"/>
      <c r="I107" s="24"/>
      <c r="J107" s="24"/>
      <c r="K107" s="780"/>
      <c r="L107" s="777"/>
      <c r="AA107" s="818" t="str">
        <f>IF(AA7="","",AA7)</f>
        <v>REVITALIZACE ZÁMECKÉHO PARKU ‐ TVRZIŠTĚ KLUČOV</v>
      </c>
    </row>
    <row r="108" spans="2:27" x14ac:dyDescent="0.25">
      <c r="B108" s="782"/>
      <c r="C108" s="259" t="str">
        <f>D8</f>
        <v>Objekt:</v>
      </c>
      <c r="K108" s="783"/>
      <c r="L108" s="777"/>
      <c r="AA108" s="819"/>
    </row>
    <row r="109" spans="2:27" x14ac:dyDescent="0.25">
      <c r="B109" s="782"/>
      <c r="E109" s="3242" t="str">
        <f>E9</f>
        <v>SO.11 - AREÁLOVÉ KOMUNIKACE A ZPEVNĚNÉ PLOCHY </v>
      </c>
      <c r="F109" s="3266"/>
      <c r="G109" s="3266"/>
      <c r="H109" s="3266"/>
      <c r="K109" s="783"/>
      <c r="L109" s="777"/>
      <c r="AA109" s="818" t="str">
        <f>AA9</f>
        <v>SO.11 - AREÁLOVÉ KOMUNIKACE A ZPEVNĚNÉ PLOCHY </v>
      </c>
    </row>
    <row r="110" spans="2:27" x14ac:dyDescent="0.25">
      <c r="B110" s="782"/>
      <c r="C110" s="259" t="str">
        <f>D10</f>
        <v>Soupis:</v>
      </c>
      <c r="K110" s="783"/>
      <c r="L110" s="777"/>
      <c r="AA110" s="819"/>
    </row>
    <row r="111" spans="2:27" x14ac:dyDescent="0.25">
      <c r="B111" s="778"/>
      <c r="C111" s="24"/>
      <c r="D111" s="24"/>
      <c r="E111" s="3269" t="str">
        <f>E11</f>
        <v>SO.11-M - MOSTKY</v>
      </c>
      <c r="F111" s="3266"/>
      <c r="G111" s="3266"/>
      <c r="H111" s="3266"/>
      <c r="I111" s="24"/>
      <c r="J111" s="24"/>
      <c r="K111" s="780"/>
      <c r="L111" s="777"/>
      <c r="AA111" s="820" t="str">
        <f>AA11</f>
        <v>SO.11-M - MOSTKY</v>
      </c>
    </row>
    <row r="112" spans="2:27" x14ac:dyDescent="0.25">
      <c r="B112" s="778"/>
      <c r="C112" s="24"/>
      <c r="D112" s="24"/>
      <c r="E112" s="24"/>
      <c r="F112" s="24"/>
      <c r="G112" s="24"/>
      <c r="H112" s="24"/>
      <c r="I112" s="24"/>
      <c r="J112" s="24"/>
      <c r="K112" s="780"/>
      <c r="L112" s="777"/>
    </row>
    <row r="113" spans="2:62" x14ac:dyDescent="0.25">
      <c r="B113" s="778"/>
      <c r="C113" s="259" t="str">
        <f>D14</f>
        <v>Místo:</v>
      </c>
      <c r="D113" s="24"/>
      <c r="E113" s="24"/>
      <c r="F113" s="264" t="str">
        <f>IF(F14="","",F14)</f>
        <v/>
      </c>
      <c r="G113" s="24"/>
      <c r="H113" s="24"/>
      <c r="I113" s="259" t="str">
        <f>I14</f>
        <v>Datum:</v>
      </c>
      <c r="J113" s="785">
        <f>J14</f>
        <v>46300</v>
      </c>
      <c r="K113" s="780"/>
      <c r="L113" s="777"/>
    </row>
    <row r="114" spans="2:62" x14ac:dyDescent="0.25">
      <c r="B114" s="778"/>
      <c r="C114" s="24"/>
      <c r="D114" s="24"/>
      <c r="E114" s="24"/>
      <c r="F114" s="24"/>
      <c r="G114" s="24"/>
      <c r="H114" s="24"/>
      <c r="I114" s="24"/>
      <c r="J114" s="24"/>
      <c r="K114" s="780"/>
      <c r="L114" s="777"/>
    </row>
    <row r="115" spans="2:62" ht="25.5" x14ac:dyDescent="0.25">
      <c r="B115" s="778"/>
      <c r="C115" s="259" t="str">
        <f>D16</f>
        <v>Zadavatel:</v>
      </c>
      <c r="D115" s="24"/>
      <c r="E115" s="24"/>
      <c r="F115" s="264" t="str">
        <f>IF(E17="","",E17)</f>
        <v>Obec Klučov</v>
      </c>
      <c r="G115" s="24"/>
      <c r="H115" s="24"/>
      <c r="I115" s="259" t="str">
        <f>D22</f>
        <v>Projektant:</v>
      </c>
      <c r="J115" s="786" t="str">
        <f>IF(E23="","",E23)</f>
        <v>Studio Anarchitekt s.r.o.</v>
      </c>
      <c r="K115" s="780"/>
      <c r="L115" s="777"/>
    </row>
    <row r="116" spans="2:62" x14ac:dyDescent="0.25">
      <c r="B116" s="778"/>
      <c r="C116" s="259" t="str">
        <f>D19</f>
        <v>Zhotovitel:</v>
      </c>
      <c r="D116" s="24"/>
      <c r="E116" s="24"/>
      <c r="F116" s="264" t="str">
        <f>IF(E20="Vyplň údaj","",E20)</f>
        <v/>
      </c>
      <c r="G116" s="24"/>
      <c r="H116" s="24"/>
      <c r="I116" s="259" t="str">
        <f>D25</f>
        <v>Zpracovatel:</v>
      </c>
      <c r="J116" s="786" t="str">
        <f>IF(E26="","",E26)</f>
        <v>Ing. Theodor Collino</v>
      </c>
      <c r="K116" s="780"/>
      <c r="L116" s="777"/>
    </row>
    <row r="117" spans="2:62" x14ac:dyDescent="0.25">
      <c r="B117" s="778"/>
      <c r="C117" s="24"/>
      <c r="D117" s="24"/>
      <c r="E117" s="24"/>
      <c r="F117" s="24"/>
      <c r="G117" s="24"/>
      <c r="H117" s="24"/>
      <c r="I117" s="24"/>
      <c r="J117" s="24"/>
      <c r="K117" s="780"/>
      <c r="L117" s="777"/>
    </row>
    <row r="118" spans="2:62" ht="36" x14ac:dyDescent="0.25">
      <c r="B118" s="787"/>
      <c r="C118" s="317" t="s">
        <v>151</v>
      </c>
      <c r="D118" s="318" t="s">
        <v>50</v>
      </c>
      <c r="E118" s="318" t="s">
        <v>45</v>
      </c>
      <c r="F118" s="318" t="s">
        <v>47</v>
      </c>
      <c r="G118" s="318" t="s">
        <v>152</v>
      </c>
      <c r="H118" s="318" t="s">
        <v>153</v>
      </c>
      <c r="I118" s="318" t="s">
        <v>154</v>
      </c>
      <c r="J118" s="319" t="s">
        <v>136</v>
      </c>
      <c r="K118" s="320" t="s">
        <v>155</v>
      </c>
      <c r="L118" s="777" t="s">
        <v>16</v>
      </c>
      <c r="M118" s="821"/>
      <c r="N118" s="822" t="s">
        <v>37</v>
      </c>
      <c r="O118" s="822" t="s">
        <v>156</v>
      </c>
      <c r="P118" s="822" t="s">
        <v>53</v>
      </c>
      <c r="Q118" s="822" t="s">
        <v>157</v>
      </c>
      <c r="R118" s="822" t="s">
        <v>158</v>
      </c>
      <c r="S118" s="822" t="s">
        <v>159</v>
      </c>
      <c r="T118" s="823" t="s">
        <v>160</v>
      </c>
    </row>
    <row r="119" spans="2:62" ht="15.75" x14ac:dyDescent="0.25">
      <c r="B119" s="778"/>
      <c r="C119" s="789" t="s">
        <v>63</v>
      </c>
      <c r="D119" s="24"/>
      <c r="E119" s="24"/>
      <c r="F119" s="24"/>
      <c r="G119" s="24"/>
      <c r="H119" s="24"/>
      <c r="I119" s="24"/>
      <c r="J119" s="824">
        <f>J120 + J151 + J171 + J188</f>
        <v>0</v>
      </c>
      <c r="K119" s="780"/>
      <c r="L119" s="777" t="s">
        <v>16</v>
      </c>
      <c r="M119" s="825"/>
      <c r="N119" s="826"/>
      <c r="O119" s="826"/>
      <c r="P119" s="827">
        <f>P120 + P151 + P171 + P188</f>
        <v>0</v>
      </c>
      <c r="Q119" s="826"/>
      <c r="R119" s="827">
        <f>R120 + R151 + R171 + R188</f>
        <v>6.2208000000000006</v>
      </c>
      <c r="S119" s="826"/>
      <c r="T119" s="828">
        <f>T120 + T151 + T171 + T188</f>
        <v>0</v>
      </c>
    </row>
    <row r="120" spans="2:62" ht="15.75" x14ac:dyDescent="0.25">
      <c r="B120" s="793"/>
      <c r="C120" s="794"/>
      <c r="D120" s="829" t="s">
        <v>64</v>
      </c>
      <c r="E120" s="830" t="s">
        <v>161</v>
      </c>
      <c r="F120" s="27" t="s">
        <v>162</v>
      </c>
      <c r="G120" s="831"/>
      <c r="H120" s="832"/>
      <c r="I120" s="833"/>
      <c r="J120" s="833">
        <f>J121</f>
        <v>0</v>
      </c>
      <c r="K120" s="834"/>
      <c r="L120" s="777" t="s">
        <v>16</v>
      </c>
      <c r="M120" s="835"/>
      <c r="N120" s="800"/>
      <c r="O120" s="801"/>
      <c r="P120" s="801">
        <f>P121</f>
        <v>0</v>
      </c>
      <c r="Q120" s="801"/>
      <c r="R120" s="801">
        <f>R121</f>
        <v>0</v>
      </c>
      <c r="S120" s="801"/>
      <c r="T120" s="836">
        <f>T121</f>
        <v>0</v>
      </c>
      <c r="AR120" s="734">
        <v>1</v>
      </c>
      <c r="AT120" s="734" t="s">
        <v>64</v>
      </c>
      <c r="AU120" s="734">
        <v>0</v>
      </c>
      <c r="AY120" s="27" t="s">
        <v>163</v>
      </c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734">
        <v>0</v>
      </c>
    </row>
    <row r="121" spans="2:62" ht="23.1" customHeight="1" x14ac:dyDescent="0.25">
      <c r="B121" s="802"/>
      <c r="C121" s="803"/>
      <c r="D121" s="829" t="s">
        <v>64</v>
      </c>
      <c r="E121" s="837" t="s">
        <v>164</v>
      </c>
      <c r="F121" s="812" t="s">
        <v>165</v>
      </c>
      <c r="G121" s="838"/>
      <c r="H121" s="839"/>
      <c r="I121" s="840"/>
      <c r="J121" s="840">
        <f>J122 + J127 + J135 + J140 + J146</f>
        <v>0</v>
      </c>
      <c r="K121" s="840"/>
      <c r="L121" s="777" t="s">
        <v>16</v>
      </c>
      <c r="M121" s="841"/>
      <c r="N121" s="800"/>
      <c r="O121" s="801"/>
      <c r="P121" s="801">
        <f>P122 + P127 + P135 + P140 + P146</f>
        <v>0</v>
      </c>
      <c r="Q121" s="801"/>
      <c r="R121" s="801">
        <f>R122 + R127 + R135 + R140 + R146</f>
        <v>0</v>
      </c>
      <c r="S121" s="801"/>
      <c r="T121" s="836">
        <f>T122 + T127 + T135 + T140 + T146</f>
        <v>0</v>
      </c>
      <c r="AR121" s="734">
        <v>1</v>
      </c>
      <c r="AT121" s="734" t="s">
        <v>64</v>
      </c>
      <c r="AU121" s="734">
        <v>1</v>
      </c>
      <c r="AY121" s="28" t="s">
        <v>163</v>
      </c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734">
        <v>0</v>
      </c>
    </row>
    <row r="122" spans="2:62" ht="24" x14ac:dyDescent="0.25">
      <c r="B122" s="842"/>
      <c r="C122" s="843" t="s">
        <v>390</v>
      </c>
      <c r="D122" s="843" t="s">
        <v>168</v>
      </c>
      <c r="E122" s="844" t="s">
        <v>391</v>
      </c>
      <c r="F122" s="351" t="s">
        <v>392</v>
      </c>
      <c r="G122" s="845" t="s">
        <v>171</v>
      </c>
      <c r="H122" s="353">
        <v>19.32</v>
      </c>
      <c r="I122" s="354"/>
      <c r="J122" s="355">
        <f>ROUND(H122*I122,2)</f>
        <v>0</v>
      </c>
      <c r="K122" s="355" t="s">
        <v>393</v>
      </c>
      <c r="L122" s="777" t="s">
        <v>16</v>
      </c>
      <c r="M122" s="846"/>
      <c r="N122" s="847" t="s">
        <v>38</v>
      </c>
      <c r="O122" s="848"/>
      <c r="P122" s="848">
        <f>H122*O122</f>
        <v>0</v>
      </c>
      <c r="Q122" s="848">
        <v>0</v>
      </c>
      <c r="R122" s="848">
        <f>H122*Q122</f>
        <v>0</v>
      </c>
      <c r="S122" s="848">
        <v>0</v>
      </c>
      <c r="T122" s="849">
        <f>H122*S122</f>
        <v>0</v>
      </c>
      <c r="AR122" s="734">
        <v>4</v>
      </c>
      <c r="AT122" s="734" t="s">
        <v>168</v>
      </c>
      <c r="AU122" s="734">
        <v>2</v>
      </c>
      <c r="AY122" s="850" t="s">
        <v>163</v>
      </c>
      <c r="AZ122" s="850"/>
      <c r="BA122" s="850"/>
      <c r="BB122" s="850"/>
      <c r="BC122" s="850"/>
      <c r="BD122" s="850"/>
      <c r="BE122" s="850">
        <f>IF(N122="základní",J122,0)</f>
        <v>0</v>
      </c>
      <c r="BF122" s="850">
        <f>IF(N122="snížená",J122,0)</f>
        <v>0</v>
      </c>
      <c r="BG122" s="850">
        <f>IF(N122="zákl. přenesená",J122,0)</f>
        <v>0</v>
      </c>
      <c r="BH122" s="850">
        <f>IF(N122="sníž. přenesená",J122,0)</f>
        <v>0</v>
      </c>
      <c r="BI122" s="850">
        <f>IF(N122="nulová",J122,0)</f>
        <v>0</v>
      </c>
      <c r="BJ122" s="734">
        <v>1</v>
      </c>
    </row>
    <row r="123" spans="2:62" x14ac:dyDescent="0.25">
      <c r="B123" s="778"/>
      <c r="C123" s="24"/>
      <c r="D123" s="361" t="s">
        <v>173</v>
      </c>
      <c r="E123" s="24"/>
      <c r="F123" s="362" t="s">
        <v>394</v>
      </c>
      <c r="G123" s="24"/>
      <c r="H123" s="24"/>
      <c r="I123" s="24"/>
      <c r="J123" s="24"/>
      <c r="K123" s="780"/>
      <c r="L123" s="777" t="s">
        <v>16</v>
      </c>
      <c r="M123" s="851"/>
      <c r="N123" s="24"/>
      <c r="O123" s="24"/>
      <c r="P123" s="24"/>
      <c r="Q123" s="24"/>
      <c r="R123" s="24"/>
      <c r="S123" s="24"/>
      <c r="T123" s="852"/>
      <c r="AT123" s="853" t="s">
        <v>173</v>
      </c>
      <c r="AU123" s="853">
        <v>0</v>
      </c>
      <c r="AV123" s="24"/>
      <c r="AW123" s="24"/>
      <c r="AX123" s="24"/>
      <c r="AY123" s="24" t="s">
        <v>163</v>
      </c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734">
        <v>0</v>
      </c>
    </row>
    <row r="124" spans="2:62" ht="11.25" customHeight="1" x14ac:dyDescent="0.25">
      <c r="B124" s="854"/>
      <c r="C124" s="855"/>
      <c r="D124" s="361" t="s">
        <v>175</v>
      </c>
      <c r="E124" s="856"/>
      <c r="F124" s="857" t="s">
        <v>395</v>
      </c>
      <c r="G124" s="858"/>
      <c r="H124" s="859"/>
      <c r="I124" s="860"/>
      <c r="J124" s="860"/>
      <c r="K124" s="860"/>
      <c r="L124" s="777" t="s">
        <v>16</v>
      </c>
      <c r="M124" s="861"/>
      <c r="N124" s="862"/>
      <c r="O124" s="863"/>
      <c r="P124" s="863"/>
      <c r="Q124" s="863"/>
      <c r="R124" s="863"/>
      <c r="S124" s="863"/>
      <c r="T124" s="864"/>
      <c r="AT124" s="865" t="s">
        <v>175</v>
      </c>
      <c r="AU124" s="865">
        <v>0</v>
      </c>
      <c r="AV124" s="865">
        <v>1</v>
      </c>
      <c r="AW124" s="865" t="b">
        <v>1</v>
      </c>
      <c r="AX124" s="865"/>
      <c r="AY124" s="865" t="s">
        <v>163</v>
      </c>
      <c r="AZ124" s="865"/>
      <c r="BA124" s="865"/>
      <c r="BB124" s="865"/>
      <c r="BC124" s="865"/>
      <c r="BD124" s="865"/>
      <c r="BE124" s="865"/>
      <c r="BF124" s="865"/>
      <c r="BG124" s="865"/>
      <c r="BH124" s="865"/>
      <c r="BI124" s="865"/>
      <c r="BJ124" s="734">
        <v>0</v>
      </c>
    </row>
    <row r="125" spans="2:62" ht="11.25" customHeight="1" x14ac:dyDescent="0.25">
      <c r="B125" s="854"/>
      <c r="C125" s="855"/>
      <c r="D125" s="361" t="s">
        <v>175</v>
      </c>
      <c r="E125" s="856"/>
      <c r="F125" s="866" t="s">
        <v>396</v>
      </c>
      <c r="G125" s="867"/>
      <c r="H125" s="868">
        <v>19.32</v>
      </c>
      <c r="I125" s="860"/>
      <c r="J125" s="860"/>
      <c r="K125" s="860"/>
      <c r="L125" s="777" t="s">
        <v>16</v>
      </c>
      <c r="M125" s="861"/>
      <c r="N125" s="862"/>
      <c r="O125" s="863"/>
      <c r="P125" s="863"/>
      <c r="Q125" s="863"/>
      <c r="R125" s="863"/>
      <c r="S125" s="863"/>
      <c r="T125" s="864"/>
      <c r="AT125" s="865" t="s">
        <v>175</v>
      </c>
      <c r="AU125" s="865">
        <v>0</v>
      </c>
      <c r="AV125" s="865">
        <v>2</v>
      </c>
      <c r="AW125" s="865" t="b">
        <v>1</v>
      </c>
      <c r="AX125" s="865"/>
      <c r="AY125" s="865" t="s">
        <v>163</v>
      </c>
      <c r="AZ125" s="865"/>
      <c r="BA125" s="865"/>
      <c r="BB125" s="865"/>
      <c r="BC125" s="865"/>
      <c r="BD125" s="865"/>
      <c r="BE125" s="865"/>
      <c r="BF125" s="865"/>
      <c r="BG125" s="865"/>
      <c r="BH125" s="865"/>
      <c r="BI125" s="865"/>
      <c r="BJ125" s="734">
        <v>0</v>
      </c>
    </row>
    <row r="126" spans="2:62" ht="11.25" customHeight="1" x14ac:dyDescent="0.25">
      <c r="B126" s="854"/>
      <c r="C126" s="855"/>
      <c r="D126" s="361" t="s">
        <v>175</v>
      </c>
      <c r="E126" s="856"/>
      <c r="F126" s="869" t="s">
        <v>178</v>
      </c>
      <c r="G126" s="858"/>
      <c r="H126" s="870">
        <v>19.32</v>
      </c>
      <c r="I126" s="860"/>
      <c r="J126" s="860"/>
      <c r="K126" s="860"/>
      <c r="L126" s="777" t="s">
        <v>16</v>
      </c>
      <c r="M126" s="861"/>
      <c r="N126" s="862"/>
      <c r="O126" s="863"/>
      <c r="P126" s="863"/>
      <c r="Q126" s="863"/>
      <c r="R126" s="863"/>
      <c r="S126" s="863"/>
      <c r="T126" s="864"/>
      <c r="AT126" s="865" t="s">
        <v>175</v>
      </c>
      <c r="AU126" s="865">
        <v>0</v>
      </c>
      <c r="AV126" s="865">
        <v>4</v>
      </c>
      <c r="AW126" s="865" t="b">
        <v>1</v>
      </c>
      <c r="AX126" s="865" t="b">
        <v>1</v>
      </c>
      <c r="AY126" s="865" t="s">
        <v>163</v>
      </c>
      <c r="AZ126" s="865"/>
      <c r="BA126" s="865"/>
      <c r="BB126" s="865"/>
      <c r="BC126" s="865"/>
      <c r="BD126" s="865"/>
      <c r="BE126" s="865"/>
      <c r="BF126" s="865"/>
      <c r="BG126" s="865"/>
      <c r="BH126" s="865"/>
      <c r="BI126" s="865"/>
      <c r="BJ126" s="734">
        <v>0</v>
      </c>
    </row>
    <row r="127" spans="2:62" ht="24" x14ac:dyDescent="0.25">
      <c r="B127" s="842"/>
      <c r="C127" s="843" t="s">
        <v>397</v>
      </c>
      <c r="D127" s="843" t="s">
        <v>168</v>
      </c>
      <c r="E127" s="844" t="s">
        <v>398</v>
      </c>
      <c r="F127" s="351" t="s">
        <v>399</v>
      </c>
      <c r="G127" s="845" t="s">
        <v>171</v>
      </c>
      <c r="H127" s="353">
        <v>30.84</v>
      </c>
      <c r="I127" s="354"/>
      <c r="J127" s="355">
        <f>ROUND(H127*I127,2)</f>
        <v>0</v>
      </c>
      <c r="K127" s="355" t="s">
        <v>393</v>
      </c>
      <c r="L127" s="777" t="s">
        <v>16</v>
      </c>
      <c r="M127" s="846"/>
      <c r="N127" s="847" t="s">
        <v>38</v>
      </c>
      <c r="O127" s="848"/>
      <c r="P127" s="848">
        <f>H127*O127</f>
        <v>0</v>
      </c>
      <c r="Q127" s="848">
        <v>0</v>
      </c>
      <c r="R127" s="848">
        <f>H127*Q127</f>
        <v>0</v>
      </c>
      <c r="S127" s="848">
        <v>0</v>
      </c>
      <c r="T127" s="849">
        <f>H127*S127</f>
        <v>0</v>
      </c>
      <c r="AR127" s="734">
        <v>4</v>
      </c>
      <c r="AT127" s="734" t="s">
        <v>168</v>
      </c>
      <c r="AU127" s="734">
        <v>2</v>
      </c>
      <c r="AY127" s="850" t="s">
        <v>163</v>
      </c>
      <c r="AZ127" s="850"/>
      <c r="BA127" s="850"/>
      <c r="BB127" s="850"/>
      <c r="BC127" s="850"/>
      <c r="BD127" s="850"/>
      <c r="BE127" s="850">
        <f>IF(N127="základní",J127,0)</f>
        <v>0</v>
      </c>
      <c r="BF127" s="850">
        <f>IF(N127="snížená",J127,0)</f>
        <v>0</v>
      </c>
      <c r="BG127" s="850">
        <f>IF(N127="zákl. přenesená",J127,0)</f>
        <v>0</v>
      </c>
      <c r="BH127" s="850">
        <f>IF(N127="sníž. přenesená",J127,0)</f>
        <v>0</v>
      </c>
      <c r="BI127" s="850">
        <f>IF(N127="nulová",J127,0)</f>
        <v>0</v>
      </c>
      <c r="BJ127" s="734">
        <v>1</v>
      </c>
    </row>
    <row r="128" spans="2:62" x14ac:dyDescent="0.25">
      <c r="B128" s="778"/>
      <c r="C128" s="24"/>
      <c r="D128" s="361" t="s">
        <v>173</v>
      </c>
      <c r="E128" s="24"/>
      <c r="F128" s="362" t="s">
        <v>400</v>
      </c>
      <c r="G128" s="24"/>
      <c r="H128" s="24"/>
      <c r="I128" s="24"/>
      <c r="J128" s="24"/>
      <c r="K128" s="780"/>
      <c r="L128" s="777" t="s">
        <v>16</v>
      </c>
      <c r="M128" s="851"/>
      <c r="N128" s="24"/>
      <c r="O128" s="24"/>
      <c r="P128" s="24"/>
      <c r="Q128" s="24"/>
      <c r="R128" s="24"/>
      <c r="S128" s="24"/>
      <c r="T128" s="852"/>
      <c r="AT128" s="853" t="s">
        <v>173</v>
      </c>
      <c r="AU128" s="853">
        <v>0</v>
      </c>
      <c r="AV128" s="24"/>
      <c r="AW128" s="24"/>
      <c r="AX128" s="24"/>
      <c r="AY128" s="24" t="s">
        <v>163</v>
      </c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734">
        <v>0</v>
      </c>
    </row>
    <row r="129" spans="2:62" ht="19.5" x14ac:dyDescent="0.25">
      <c r="B129" s="842"/>
      <c r="C129" s="871"/>
      <c r="D129" s="872" t="s">
        <v>239</v>
      </c>
      <c r="E129" s="873"/>
      <c r="F129" s="874" t="s">
        <v>401</v>
      </c>
      <c r="G129" s="875"/>
      <c r="H129" s="876"/>
      <c r="I129" s="877"/>
      <c r="J129" s="877"/>
      <c r="K129" s="878"/>
      <c r="L129" s="777" t="s">
        <v>16</v>
      </c>
      <c r="M129" s="846"/>
      <c r="N129" s="847"/>
      <c r="O129" s="848"/>
      <c r="P129" s="848"/>
      <c r="Q129" s="848"/>
      <c r="R129" s="848"/>
      <c r="S129" s="848"/>
      <c r="T129" s="849"/>
      <c r="AT129" s="879" t="s">
        <v>239</v>
      </c>
      <c r="AU129" s="879">
        <v>0</v>
      </c>
      <c r="AV129" s="879"/>
      <c r="AW129" s="879"/>
      <c r="AX129" s="879"/>
      <c r="AY129" s="879" t="s">
        <v>163</v>
      </c>
      <c r="AZ129" s="879"/>
      <c r="BA129" s="879"/>
      <c r="BB129" s="879"/>
      <c r="BC129" s="879"/>
      <c r="BD129" s="879"/>
      <c r="BE129" s="879"/>
      <c r="BF129" s="879"/>
      <c r="BG129" s="879"/>
      <c r="BH129" s="879"/>
      <c r="BI129" s="879"/>
      <c r="BJ129" s="734">
        <v>0</v>
      </c>
    </row>
    <row r="130" spans="2:62" ht="11.25" customHeight="1" x14ac:dyDescent="0.25">
      <c r="B130" s="854"/>
      <c r="C130" s="855"/>
      <c r="D130" s="361" t="s">
        <v>175</v>
      </c>
      <c r="E130" s="856"/>
      <c r="F130" s="857" t="s">
        <v>402</v>
      </c>
      <c r="G130" s="858"/>
      <c r="H130" s="859"/>
      <c r="I130" s="860"/>
      <c r="J130" s="860"/>
      <c r="K130" s="860"/>
      <c r="L130" s="777" t="s">
        <v>16</v>
      </c>
      <c r="M130" s="861"/>
      <c r="N130" s="862"/>
      <c r="O130" s="863"/>
      <c r="P130" s="863"/>
      <c r="Q130" s="863"/>
      <c r="R130" s="863"/>
      <c r="S130" s="863"/>
      <c r="T130" s="864"/>
      <c r="AT130" s="865" t="s">
        <v>175</v>
      </c>
      <c r="AU130" s="865">
        <v>0</v>
      </c>
      <c r="AV130" s="865">
        <v>1</v>
      </c>
      <c r="AW130" s="865" t="b">
        <v>1</v>
      </c>
      <c r="AX130" s="865"/>
      <c r="AY130" s="865" t="s">
        <v>163</v>
      </c>
      <c r="AZ130" s="865"/>
      <c r="BA130" s="865"/>
      <c r="BB130" s="865"/>
      <c r="BC130" s="865"/>
      <c r="BD130" s="865"/>
      <c r="BE130" s="865"/>
      <c r="BF130" s="865"/>
      <c r="BG130" s="865"/>
      <c r="BH130" s="865"/>
      <c r="BI130" s="865"/>
      <c r="BJ130" s="734">
        <v>0</v>
      </c>
    </row>
    <row r="131" spans="2:62" ht="11.25" customHeight="1" x14ac:dyDescent="0.25">
      <c r="B131" s="854"/>
      <c r="C131" s="855"/>
      <c r="D131" s="361" t="s">
        <v>175</v>
      </c>
      <c r="E131" s="856"/>
      <c r="F131" s="866" t="s">
        <v>403</v>
      </c>
      <c r="G131" s="867"/>
      <c r="H131" s="868">
        <v>19.32</v>
      </c>
      <c r="I131" s="860"/>
      <c r="J131" s="860"/>
      <c r="K131" s="860"/>
      <c r="L131" s="777" t="s">
        <v>16</v>
      </c>
      <c r="M131" s="861"/>
      <c r="N131" s="862"/>
      <c r="O131" s="863"/>
      <c r="P131" s="863"/>
      <c r="Q131" s="863"/>
      <c r="R131" s="863"/>
      <c r="S131" s="863"/>
      <c r="T131" s="864"/>
      <c r="AT131" s="865" t="s">
        <v>175</v>
      </c>
      <c r="AU131" s="865">
        <v>0</v>
      </c>
      <c r="AV131" s="865">
        <v>2</v>
      </c>
      <c r="AW131" s="865" t="b">
        <v>1</v>
      </c>
      <c r="AX131" s="865"/>
      <c r="AY131" s="865" t="s">
        <v>163</v>
      </c>
      <c r="AZ131" s="865"/>
      <c r="BA131" s="865"/>
      <c r="BB131" s="865"/>
      <c r="BC131" s="865"/>
      <c r="BD131" s="865"/>
      <c r="BE131" s="865"/>
      <c r="BF131" s="865"/>
      <c r="BG131" s="865"/>
      <c r="BH131" s="865"/>
      <c r="BI131" s="865"/>
      <c r="BJ131" s="734">
        <v>0</v>
      </c>
    </row>
    <row r="132" spans="2:62" ht="11.25" customHeight="1" x14ac:dyDescent="0.25">
      <c r="B132" s="854"/>
      <c r="C132" s="855"/>
      <c r="D132" s="361" t="s">
        <v>175</v>
      </c>
      <c r="E132" s="856"/>
      <c r="F132" s="857" t="s">
        <v>404</v>
      </c>
      <c r="G132" s="858"/>
      <c r="H132" s="859"/>
      <c r="I132" s="860"/>
      <c r="J132" s="860"/>
      <c r="K132" s="860"/>
      <c r="L132" s="777" t="s">
        <v>16</v>
      </c>
      <c r="M132" s="861"/>
      <c r="N132" s="862"/>
      <c r="O132" s="863"/>
      <c r="P132" s="863"/>
      <c r="Q132" s="863"/>
      <c r="R132" s="863"/>
      <c r="S132" s="863"/>
      <c r="T132" s="864"/>
      <c r="AT132" s="865" t="s">
        <v>175</v>
      </c>
      <c r="AU132" s="865">
        <v>0</v>
      </c>
      <c r="AV132" s="865">
        <v>1</v>
      </c>
      <c r="AW132" s="865" t="b">
        <v>1</v>
      </c>
      <c r="AX132" s="865"/>
      <c r="AY132" s="865" t="s">
        <v>163</v>
      </c>
      <c r="AZ132" s="865"/>
      <c r="BA132" s="865"/>
      <c r="BB132" s="865"/>
      <c r="BC132" s="865"/>
      <c r="BD132" s="865"/>
      <c r="BE132" s="865"/>
      <c r="BF132" s="865"/>
      <c r="BG132" s="865"/>
      <c r="BH132" s="865"/>
      <c r="BI132" s="865"/>
      <c r="BJ132" s="734">
        <v>0</v>
      </c>
    </row>
    <row r="133" spans="2:62" ht="11.25" customHeight="1" x14ac:dyDescent="0.25">
      <c r="B133" s="854"/>
      <c r="C133" s="855"/>
      <c r="D133" s="361" t="s">
        <v>175</v>
      </c>
      <c r="E133" s="856"/>
      <c r="F133" s="866" t="s">
        <v>405</v>
      </c>
      <c r="G133" s="867"/>
      <c r="H133" s="868">
        <v>11.52</v>
      </c>
      <c r="I133" s="860"/>
      <c r="J133" s="860"/>
      <c r="K133" s="860"/>
      <c r="L133" s="777" t="s">
        <v>16</v>
      </c>
      <c r="M133" s="861"/>
      <c r="N133" s="862"/>
      <c r="O133" s="863"/>
      <c r="P133" s="863"/>
      <c r="Q133" s="863"/>
      <c r="R133" s="863"/>
      <c r="S133" s="863"/>
      <c r="T133" s="864"/>
      <c r="AT133" s="865" t="s">
        <v>175</v>
      </c>
      <c r="AU133" s="865">
        <v>0</v>
      </c>
      <c r="AV133" s="865">
        <v>2</v>
      </c>
      <c r="AW133" s="865" t="b">
        <v>1</v>
      </c>
      <c r="AX133" s="865"/>
      <c r="AY133" s="865" t="s">
        <v>163</v>
      </c>
      <c r="AZ133" s="865"/>
      <c r="BA133" s="865"/>
      <c r="BB133" s="865"/>
      <c r="BC133" s="865"/>
      <c r="BD133" s="865"/>
      <c r="BE133" s="865"/>
      <c r="BF133" s="865"/>
      <c r="BG133" s="865"/>
      <c r="BH133" s="865"/>
      <c r="BI133" s="865"/>
      <c r="BJ133" s="734">
        <v>0</v>
      </c>
    </row>
    <row r="134" spans="2:62" ht="11.25" customHeight="1" x14ac:dyDescent="0.25">
      <c r="B134" s="854"/>
      <c r="C134" s="855"/>
      <c r="D134" s="361" t="s">
        <v>175</v>
      </c>
      <c r="E134" s="856"/>
      <c r="F134" s="869" t="s">
        <v>178</v>
      </c>
      <c r="G134" s="858"/>
      <c r="H134" s="870">
        <v>30.84</v>
      </c>
      <c r="I134" s="860"/>
      <c r="J134" s="860"/>
      <c r="K134" s="860"/>
      <c r="L134" s="777" t="s">
        <v>16</v>
      </c>
      <c r="M134" s="861"/>
      <c r="N134" s="862"/>
      <c r="O134" s="863"/>
      <c r="P134" s="863"/>
      <c r="Q134" s="863"/>
      <c r="R134" s="863"/>
      <c r="S134" s="863"/>
      <c r="T134" s="864"/>
      <c r="AT134" s="865" t="s">
        <v>175</v>
      </c>
      <c r="AU134" s="865">
        <v>0</v>
      </c>
      <c r="AV134" s="865">
        <v>4</v>
      </c>
      <c r="AW134" s="865" t="b">
        <v>1</v>
      </c>
      <c r="AX134" s="865" t="b">
        <v>1</v>
      </c>
      <c r="AY134" s="865" t="s">
        <v>163</v>
      </c>
      <c r="AZ134" s="865"/>
      <c r="BA134" s="865"/>
      <c r="BB134" s="865"/>
      <c r="BC134" s="865"/>
      <c r="BD134" s="865"/>
      <c r="BE134" s="865"/>
      <c r="BF134" s="865"/>
      <c r="BG134" s="865"/>
      <c r="BH134" s="865"/>
      <c r="BI134" s="865"/>
      <c r="BJ134" s="734">
        <v>0</v>
      </c>
    </row>
    <row r="135" spans="2:62" ht="24" x14ac:dyDescent="0.25">
      <c r="B135" s="842"/>
      <c r="C135" s="843" t="s">
        <v>406</v>
      </c>
      <c r="D135" s="843" t="s">
        <v>168</v>
      </c>
      <c r="E135" s="844" t="s">
        <v>407</v>
      </c>
      <c r="F135" s="351" t="s">
        <v>408</v>
      </c>
      <c r="G135" s="845" t="s">
        <v>171</v>
      </c>
      <c r="H135" s="353">
        <v>11.52</v>
      </c>
      <c r="I135" s="354"/>
      <c r="J135" s="355">
        <f>ROUND(H135*I135,2)</f>
        <v>0</v>
      </c>
      <c r="K135" s="355" t="s">
        <v>393</v>
      </c>
      <c r="L135" s="777" t="s">
        <v>16</v>
      </c>
      <c r="M135" s="846"/>
      <c r="N135" s="847" t="s">
        <v>38</v>
      </c>
      <c r="O135" s="848"/>
      <c r="P135" s="848">
        <f>H135*O135</f>
        <v>0</v>
      </c>
      <c r="Q135" s="848">
        <v>0</v>
      </c>
      <c r="R135" s="848">
        <f>H135*Q135</f>
        <v>0</v>
      </c>
      <c r="S135" s="848">
        <v>0</v>
      </c>
      <c r="T135" s="849">
        <f>H135*S135</f>
        <v>0</v>
      </c>
      <c r="AR135" s="734">
        <v>4</v>
      </c>
      <c r="AT135" s="734" t="s">
        <v>168</v>
      </c>
      <c r="AU135" s="734">
        <v>2</v>
      </c>
      <c r="AY135" s="850" t="s">
        <v>163</v>
      </c>
      <c r="AZ135" s="850"/>
      <c r="BA135" s="850"/>
      <c r="BB135" s="850"/>
      <c r="BC135" s="850"/>
      <c r="BD135" s="850"/>
      <c r="BE135" s="850">
        <f>IF(N135="základní",J135,0)</f>
        <v>0</v>
      </c>
      <c r="BF135" s="850">
        <f>IF(N135="snížená",J135,0)</f>
        <v>0</v>
      </c>
      <c r="BG135" s="850">
        <f>IF(N135="zákl. přenesená",J135,0)</f>
        <v>0</v>
      </c>
      <c r="BH135" s="850">
        <f>IF(N135="sníž. přenesená",J135,0)</f>
        <v>0</v>
      </c>
      <c r="BI135" s="850">
        <f>IF(N135="nulová",J135,0)</f>
        <v>0</v>
      </c>
      <c r="BJ135" s="734">
        <v>1</v>
      </c>
    </row>
    <row r="136" spans="2:62" x14ac:dyDescent="0.25">
      <c r="B136" s="778"/>
      <c r="C136" s="24"/>
      <c r="D136" s="361" t="s">
        <v>173</v>
      </c>
      <c r="E136" s="24"/>
      <c r="F136" s="362" t="s">
        <v>409</v>
      </c>
      <c r="G136" s="24"/>
      <c r="H136" s="24"/>
      <c r="I136" s="24"/>
      <c r="J136" s="24"/>
      <c r="K136" s="780"/>
      <c r="L136" s="777" t="s">
        <v>16</v>
      </c>
      <c r="M136" s="851"/>
      <c r="N136" s="24"/>
      <c r="O136" s="24"/>
      <c r="P136" s="24"/>
      <c r="Q136" s="24"/>
      <c r="R136" s="24"/>
      <c r="S136" s="24"/>
      <c r="T136" s="852"/>
      <c r="AT136" s="853" t="s">
        <v>173</v>
      </c>
      <c r="AU136" s="853">
        <v>0</v>
      </c>
      <c r="AV136" s="24"/>
      <c r="AW136" s="24"/>
      <c r="AX136" s="24"/>
      <c r="AY136" s="24" t="s">
        <v>163</v>
      </c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734">
        <v>0</v>
      </c>
    </row>
    <row r="137" spans="2:62" ht="11.25" customHeight="1" x14ac:dyDescent="0.25">
      <c r="B137" s="854"/>
      <c r="C137" s="855"/>
      <c r="D137" s="361" t="s">
        <v>175</v>
      </c>
      <c r="E137" s="856"/>
      <c r="F137" s="857" t="s">
        <v>410</v>
      </c>
      <c r="G137" s="858"/>
      <c r="H137" s="859"/>
      <c r="I137" s="860"/>
      <c r="J137" s="860"/>
      <c r="K137" s="860"/>
      <c r="L137" s="777" t="s">
        <v>16</v>
      </c>
      <c r="M137" s="861"/>
      <c r="N137" s="862"/>
      <c r="O137" s="863"/>
      <c r="P137" s="863"/>
      <c r="Q137" s="863"/>
      <c r="R137" s="863"/>
      <c r="S137" s="863"/>
      <c r="T137" s="864"/>
      <c r="AT137" s="865" t="s">
        <v>175</v>
      </c>
      <c r="AU137" s="865">
        <v>0</v>
      </c>
      <c r="AV137" s="865">
        <v>1</v>
      </c>
      <c r="AW137" s="865" t="b">
        <v>1</v>
      </c>
      <c r="AX137" s="865"/>
      <c r="AY137" s="865" t="s">
        <v>163</v>
      </c>
      <c r="AZ137" s="865"/>
      <c r="BA137" s="865"/>
      <c r="BB137" s="865"/>
      <c r="BC137" s="865"/>
      <c r="BD137" s="865"/>
      <c r="BE137" s="865"/>
      <c r="BF137" s="865"/>
      <c r="BG137" s="865"/>
      <c r="BH137" s="865"/>
      <c r="BI137" s="865"/>
      <c r="BJ137" s="734">
        <v>0</v>
      </c>
    </row>
    <row r="138" spans="2:62" ht="11.25" customHeight="1" x14ac:dyDescent="0.25">
      <c r="B138" s="854"/>
      <c r="C138" s="855"/>
      <c r="D138" s="361" t="s">
        <v>175</v>
      </c>
      <c r="E138" s="856"/>
      <c r="F138" s="866" t="s">
        <v>405</v>
      </c>
      <c r="G138" s="867"/>
      <c r="H138" s="868">
        <v>11.52</v>
      </c>
      <c r="I138" s="860"/>
      <c r="J138" s="860"/>
      <c r="K138" s="860"/>
      <c r="L138" s="777" t="s">
        <v>16</v>
      </c>
      <c r="M138" s="861"/>
      <c r="N138" s="862"/>
      <c r="O138" s="863"/>
      <c r="P138" s="863"/>
      <c r="Q138" s="863"/>
      <c r="R138" s="863"/>
      <c r="S138" s="863"/>
      <c r="T138" s="864"/>
      <c r="AT138" s="865" t="s">
        <v>175</v>
      </c>
      <c r="AU138" s="865">
        <v>0</v>
      </c>
      <c r="AV138" s="865">
        <v>2</v>
      </c>
      <c r="AW138" s="865" t="b">
        <v>1</v>
      </c>
      <c r="AX138" s="865"/>
      <c r="AY138" s="865" t="s">
        <v>163</v>
      </c>
      <c r="AZ138" s="865"/>
      <c r="BA138" s="865"/>
      <c r="BB138" s="865"/>
      <c r="BC138" s="865"/>
      <c r="BD138" s="865"/>
      <c r="BE138" s="865"/>
      <c r="BF138" s="865"/>
      <c r="BG138" s="865"/>
      <c r="BH138" s="865"/>
      <c r="BI138" s="865"/>
      <c r="BJ138" s="734">
        <v>0</v>
      </c>
    </row>
    <row r="139" spans="2:62" ht="11.25" customHeight="1" x14ac:dyDescent="0.25">
      <c r="B139" s="854"/>
      <c r="C139" s="855"/>
      <c r="D139" s="361" t="s">
        <v>175</v>
      </c>
      <c r="E139" s="856"/>
      <c r="F139" s="869" t="s">
        <v>178</v>
      </c>
      <c r="G139" s="858"/>
      <c r="H139" s="870">
        <v>11.52</v>
      </c>
      <c r="I139" s="860"/>
      <c r="J139" s="860"/>
      <c r="K139" s="860"/>
      <c r="L139" s="777" t="s">
        <v>16</v>
      </c>
      <c r="M139" s="861"/>
      <c r="N139" s="862"/>
      <c r="O139" s="863"/>
      <c r="P139" s="863"/>
      <c r="Q139" s="863"/>
      <c r="R139" s="863"/>
      <c r="S139" s="863"/>
      <c r="T139" s="864"/>
      <c r="AT139" s="865" t="s">
        <v>175</v>
      </c>
      <c r="AU139" s="865">
        <v>0</v>
      </c>
      <c r="AV139" s="865">
        <v>4</v>
      </c>
      <c r="AW139" s="865" t="b">
        <v>1</v>
      </c>
      <c r="AX139" s="865" t="b">
        <v>1</v>
      </c>
      <c r="AY139" s="865" t="s">
        <v>163</v>
      </c>
      <c r="AZ139" s="865"/>
      <c r="BA139" s="865"/>
      <c r="BB139" s="865"/>
      <c r="BC139" s="865"/>
      <c r="BD139" s="865"/>
      <c r="BE139" s="865"/>
      <c r="BF139" s="865"/>
      <c r="BG139" s="865"/>
      <c r="BH139" s="865"/>
      <c r="BI139" s="865"/>
      <c r="BJ139" s="734">
        <v>0</v>
      </c>
    </row>
    <row r="140" spans="2:62" x14ac:dyDescent="0.25">
      <c r="B140" s="842"/>
      <c r="C140" s="843" t="s">
        <v>411</v>
      </c>
      <c r="D140" s="843" t="s">
        <v>168</v>
      </c>
      <c r="E140" s="844" t="s">
        <v>412</v>
      </c>
      <c r="F140" s="351" t="s">
        <v>413</v>
      </c>
      <c r="G140" s="845" t="s">
        <v>171</v>
      </c>
      <c r="H140" s="353">
        <v>19.32</v>
      </c>
      <c r="I140" s="354"/>
      <c r="J140" s="355">
        <f>ROUND(H140*I140,2)</f>
        <v>0</v>
      </c>
      <c r="K140" s="355" t="s">
        <v>393</v>
      </c>
      <c r="L140" s="777" t="s">
        <v>16</v>
      </c>
      <c r="M140" s="846"/>
      <c r="N140" s="847" t="s">
        <v>38</v>
      </c>
      <c r="O140" s="848"/>
      <c r="P140" s="848">
        <f>H140*O140</f>
        <v>0</v>
      </c>
      <c r="Q140" s="848">
        <v>0</v>
      </c>
      <c r="R140" s="848">
        <f>H140*Q140</f>
        <v>0</v>
      </c>
      <c r="S140" s="848">
        <v>0</v>
      </c>
      <c r="T140" s="849">
        <f>H140*S140</f>
        <v>0</v>
      </c>
      <c r="AR140" s="734">
        <v>4</v>
      </c>
      <c r="AT140" s="734" t="s">
        <v>168</v>
      </c>
      <c r="AU140" s="734">
        <v>2</v>
      </c>
      <c r="AY140" s="850" t="s">
        <v>163</v>
      </c>
      <c r="AZ140" s="850"/>
      <c r="BA140" s="850"/>
      <c r="BB140" s="850"/>
      <c r="BC140" s="850"/>
      <c r="BD140" s="850"/>
      <c r="BE140" s="850">
        <f>IF(N140="základní",J140,0)</f>
        <v>0</v>
      </c>
      <c r="BF140" s="850">
        <f>IF(N140="snížená",J140,0)</f>
        <v>0</v>
      </c>
      <c r="BG140" s="850">
        <f>IF(N140="zákl. přenesená",J140,0)</f>
        <v>0</v>
      </c>
      <c r="BH140" s="850">
        <f>IF(N140="sníž. přenesená",J140,0)</f>
        <v>0</v>
      </c>
      <c r="BI140" s="850">
        <f>IF(N140="nulová",J140,0)</f>
        <v>0</v>
      </c>
      <c r="BJ140" s="734">
        <v>1</v>
      </c>
    </row>
    <row r="141" spans="2:62" x14ac:dyDescent="0.25">
      <c r="B141" s="778"/>
      <c r="C141" s="24"/>
      <c r="D141" s="361" t="s">
        <v>173</v>
      </c>
      <c r="E141" s="24"/>
      <c r="F141" s="362" t="s">
        <v>414</v>
      </c>
      <c r="G141" s="24"/>
      <c r="H141" s="24"/>
      <c r="I141" s="24"/>
      <c r="J141" s="24"/>
      <c r="K141" s="780"/>
      <c r="L141" s="777" t="s">
        <v>16</v>
      </c>
      <c r="M141" s="851"/>
      <c r="N141" s="24"/>
      <c r="O141" s="24"/>
      <c r="P141" s="24"/>
      <c r="Q141" s="24"/>
      <c r="R141" s="24"/>
      <c r="S141" s="24"/>
      <c r="T141" s="852"/>
      <c r="AT141" s="853" t="s">
        <v>173</v>
      </c>
      <c r="AU141" s="853">
        <v>0</v>
      </c>
      <c r="AV141" s="24"/>
      <c r="AW141" s="24"/>
      <c r="AX141" s="24"/>
      <c r="AY141" s="24" t="s">
        <v>163</v>
      </c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734">
        <v>0</v>
      </c>
    </row>
    <row r="142" spans="2:62" ht="19.5" x14ac:dyDescent="0.25">
      <c r="B142" s="842"/>
      <c r="C142" s="871"/>
      <c r="D142" s="872" t="s">
        <v>239</v>
      </c>
      <c r="E142" s="873"/>
      <c r="F142" s="874" t="s">
        <v>401</v>
      </c>
      <c r="G142" s="875"/>
      <c r="H142" s="876"/>
      <c r="I142" s="877"/>
      <c r="J142" s="877"/>
      <c r="K142" s="878"/>
      <c r="L142" s="777" t="s">
        <v>16</v>
      </c>
      <c r="M142" s="846"/>
      <c r="N142" s="847"/>
      <c r="O142" s="848"/>
      <c r="P142" s="848"/>
      <c r="Q142" s="848"/>
      <c r="R142" s="848"/>
      <c r="S142" s="848"/>
      <c r="T142" s="849"/>
      <c r="AT142" s="879" t="s">
        <v>239</v>
      </c>
      <c r="AU142" s="879">
        <v>0</v>
      </c>
      <c r="AV142" s="879"/>
      <c r="AW142" s="879"/>
      <c r="AX142" s="879"/>
      <c r="AY142" s="879" t="s">
        <v>163</v>
      </c>
      <c r="AZ142" s="879"/>
      <c r="BA142" s="879"/>
      <c r="BB142" s="879"/>
      <c r="BC142" s="879"/>
      <c r="BD142" s="879"/>
      <c r="BE142" s="879"/>
      <c r="BF142" s="879"/>
      <c r="BG142" s="879"/>
      <c r="BH142" s="879"/>
      <c r="BI142" s="879"/>
      <c r="BJ142" s="734">
        <v>0</v>
      </c>
    </row>
    <row r="143" spans="2:62" ht="11.25" customHeight="1" x14ac:dyDescent="0.25">
      <c r="B143" s="854"/>
      <c r="C143" s="855"/>
      <c r="D143" s="361" t="s">
        <v>175</v>
      </c>
      <c r="E143" s="856"/>
      <c r="F143" s="857" t="s">
        <v>402</v>
      </c>
      <c r="G143" s="858"/>
      <c r="H143" s="859"/>
      <c r="I143" s="860"/>
      <c r="J143" s="860"/>
      <c r="K143" s="860"/>
      <c r="L143" s="777" t="s">
        <v>16</v>
      </c>
      <c r="M143" s="861"/>
      <c r="N143" s="862"/>
      <c r="O143" s="863"/>
      <c r="P143" s="863"/>
      <c r="Q143" s="863"/>
      <c r="R143" s="863"/>
      <c r="S143" s="863"/>
      <c r="T143" s="864"/>
      <c r="AT143" s="865" t="s">
        <v>175</v>
      </c>
      <c r="AU143" s="865">
        <v>0</v>
      </c>
      <c r="AV143" s="865">
        <v>1</v>
      </c>
      <c r="AW143" s="865" t="b">
        <v>1</v>
      </c>
      <c r="AX143" s="865"/>
      <c r="AY143" s="865" t="s">
        <v>163</v>
      </c>
      <c r="AZ143" s="865"/>
      <c r="BA143" s="865"/>
      <c r="BB143" s="865"/>
      <c r="BC143" s="865"/>
      <c r="BD143" s="865"/>
      <c r="BE143" s="865"/>
      <c r="BF143" s="865"/>
      <c r="BG143" s="865"/>
      <c r="BH143" s="865"/>
      <c r="BI143" s="865"/>
      <c r="BJ143" s="734">
        <v>0</v>
      </c>
    </row>
    <row r="144" spans="2:62" ht="11.25" customHeight="1" x14ac:dyDescent="0.25">
      <c r="B144" s="854"/>
      <c r="C144" s="855"/>
      <c r="D144" s="361" t="s">
        <v>175</v>
      </c>
      <c r="E144" s="856"/>
      <c r="F144" s="866" t="s">
        <v>403</v>
      </c>
      <c r="G144" s="867"/>
      <c r="H144" s="868">
        <v>19.32</v>
      </c>
      <c r="I144" s="860"/>
      <c r="J144" s="860"/>
      <c r="K144" s="860"/>
      <c r="L144" s="777" t="s">
        <v>16</v>
      </c>
      <c r="M144" s="861"/>
      <c r="N144" s="862"/>
      <c r="O144" s="863"/>
      <c r="P144" s="863"/>
      <c r="Q144" s="863"/>
      <c r="R144" s="863"/>
      <c r="S144" s="863"/>
      <c r="T144" s="864"/>
      <c r="AT144" s="865" t="s">
        <v>175</v>
      </c>
      <c r="AU144" s="865">
        <v>0</v>
      </c>
      <c r="AV144" s="865">
        <v>2</v>
      </c>
      <c r="AW144" s="865" t="b">
        <v>1</v>
      </c>
      <c r="AX144" s="865"/>
      <c r="AY144" s="865" t="s">
        <v>163</v>
      </c>
      <c r="AZ144" s="865"/>
      <c r="BA144" s="865"/>
      <c r="BB144" s="865"/>
      <c r="BC144" s="865"/>
      <c r="BD144" s="865"/>
      <c r="BE144" s="865"/>
      <c r="BF144" s="865"/>
      <c r="BG144" s="865"/>
      <c r="BH144" s="865"/>
      <c r="BI144" s="865"/>
      <c r="BJ144" s="734">
        <v>0</v>
      </c>
    </row>
    <row r="145" spans="2:62" ht="11.25" customHeight="1" x14ac:dyDescent="0.25">
      <c r="B145" s="854"/>
      <c r="C145" s="855"/>
      <c r="D145" s="361" t="s">
        <v>175</v>
      </c>
      <c r="E145" s="856"/>
      <c r="F145" s="869" t="s">
        <v>178</v>
      </c>
      <c r="G145" s="858"/>
      <c r="H145" s="870">
        <v>19.32</v>
      </c>
      <c r="I145" s="860"/>
      <c r="J145" s="860"/>
      <c r="K145" s="860"/>
      <c r="L145" s="777" t="s">
        <v>16</v>
      </c>
      <c r="M145" s="861"/>
      <c r="N145" s="862"/>
      <c r="O145" s="863"/>
      <c r="P145" s="863"/>
      <c r="Q145" s="863"/>
      <c r="R145" s="863"/>
      <c r="S145" s="863"/>
      <c r="T145" s="864"/>
      <c r="AT145" s="865" t="s">
        <v>175</v>
      </c>
      <c r="AU145" s="865">
        <v>0</v>
      </c>
      <c r="AV145" s="865">
        <v>4</v>
      </c>
      <c r="AW145" s="865" t="b">
        <v>1</v>
      </c>
      <c r="AX145" s="865" t="b">
        <v>1</v>
      </c>
      <c r="AY145" s="865" t="s">
        <v>163</v>
      </c>
      <c r="AZ145" s="865"/>
      <c r="BA145" s="865"/>
      <c r="BB145" s="865"/>
      <c r="BC145" s="865"/>
      <c r="BD145" s="865"/>
      <c r="BE145" s="865"/>
      <c r="BF145" s="865"/>
      <c r="BG145" s="865"/>
      <c r="BH145" s="865"/>
      <c r="BI145" s="865"/>
      <c r="BJ145" s="734">
        <v>0</v>
      </c>
    </row>
    <row r="146" spans="2:62" ht="24" x14ac:dyDescent="0.25">
      <c r="B146" s="842"/>
      <c r="C146" s="843" t="s">
        <v>415</v>
      </c>
      <c r="D146" s="843" t="s">
        <v>168</v>
      </c>
      <c r="E146" s="844" t="s">
        <v>416</v>
      </c>
      <c r="F146" s="351" t="s">
        <v>417</v>
      </c>
      <c r="G146" s="845" t="s">
        <v>171</v>
      </c>
      <c r="H146" s="353">
        <v>11.52</v>
      </c>
      <c r="I146" s="354"/>
      <c r="J146" s="355">
        <f>ROUND(H146*I146,2)</f>
        <v>0</v>
      </c>
      <c r="K146" s="355" t="s">
        <v>393</v>
      </c>
      <c r="L146" s="777" t="s">
        <v>16</v>
      </c>
      <c r="M146" s="846"/>
      <c r="N146" s="847" t="s">
        <v>38</v>
      </c>
      <c r="O146" s="848"/>
      <c r="P146" s="848">
        <f>H146*O146</f>
        <v>0</v>
      </c>
      <c r="Q146" s="848">
        <v>0</v>
      </c>
      <c r="R146" s="848">
        <f>H146*Q146</f>
        <v>0</v>
      </c>
      <c r="S146" s="848">
        <v>0</v>
      </c>
      <c r="T146" s="849">
        <f>H146*S146</f>
        <v>0</v>
      </c>
      <c r="AR146" s="734">
        <v>4</v>
      </c>
      <c r="AT146" s="734" t="s">
        <v>168</v>
      </c>
      <c r="AU146" s="734">
        <v>2</v>
      </c>
      <c r="AY146" s="850" t="s">
        <v>163</v>
      </c>
      <c r="AZ146" s="850"/>
      <c r="BA146" s="850"/>
      <c r="BB146" s="850"/>
      <c r="BC146" s="850"/>
      <c r="BD146" s="850"/>
      <c r="BE146" s="850">
        <f>IF(N146="základní",J146,0)</f>
        <v>0</v>
      </c>
      <c r="BF146" s="850">
        <f>IF(N146="snížená",J146,0)</f>
        <v>0</v>
      </c>
      <c r="BG146" s="850">
        <f>IF(N146="zákl. přenesená",J146,0)</f>
        <v>0</v>
      </c>
      <c r="BH146" s="850">
        <f>IF(N146="sníž. přenesená",J146,0)</f>
        <v>0</v>
      </c>
      <c r="BI146" s="850">
        <f>IF(N146="nulová",J146,0)</f>
        <v>0</v>
      </c>
      <c r="BJ146" s="734">
        <v>1</v>
      </c>
    </row>
    <row r="147" spans="2:62" x14ac:dyDescent="0.25">
      <c r="B147" s="778"/>
      <c r="C147" s="24"/>
      <c r="D147" s="361" t="s">
        <v>173</v>
      </c>
      <c r="E147" s="24"/>
      <c r="F147" s="362" t="s">
        <v>418</v>
      </c>
      <c r="G147" s="24"/>
      <c r="H147" s="24"/>
      <c r="I147" s="24"/>
      <c r="J147" s="24"/>
      <c r="K147" s="780"/>
      <c r="L147" s="777" t="s">
        <v>16</v>
      </c>
      <c r="M147" s="851"/>
      <c r="N147" s="24"/>
      <c r="O147" s="24"/>
      <c r="P147" s="24"/>
      <c r="Q147" s="24"/>
      <c r="R147" s="24"/>
      <c r="S147" s="24"/>
      <c r="T147" s="852"/>
      <c r="AT147" s="853" t="s">
        <v>173</v>
      </c>
      <c r="AU147" s="853">
        <v>0</v>
      </c>
      <c r="AV147" s="24"/>
      <c r="AW147" s="24"/>
      <c r="AX147" s="24"/>
      <c r="AY147" s="24" t="s">
        <v>163</v>
      </c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734">
        <v>0</v>
      </c>
    </row>
    <row r="148" spans="2:62" ht="11.25" customHeight="1" x14ac:dyDescent="0.25">
      <c r="B148" s="854"/>
      <c r="C148" s="855"/>
      <c r="D148" s="361" t="s">
        <v>175</v>
      </c>
      <c r="E148" s="856"/>
      <c r="F148" s="857" t="s">
        <v>419</v>
      </c>
      <c r="G148" s="858"/>
      <c r="H148" s="859"/>
      <c r="I148" s="860"/>
      <c r="J148" s="860"/>
      <c r="K148" s="860"/>
      <c r="L148" s="777" t="s">
        <v>16</v>
      </c>
      <c r="M148" s="861"/>
      <c r="N148" s="862"/>
      <c r="O148" s="863"/>
      <c r="P148" s="863"/>
      <c r="Q148" s="863"/>
      <c r="R148" s="863"/>
      <c r="S148" s="863"/>
      <c r="T148" s="864"/>
      <c r="AT148" s="865" t="s">
        <v>175</v>
      </c>
      <c r="AU148" s="865">
        <v>0</v>
      </c>
      <c r="AV148" s="865">
        <v>1</v>
      </c>
      <c r="AW148" s="865" t="b">
        <v>1</v>
      </c>
      <c r="AX148" s="865"/>
      <c r="AY148" s="865" t="s">
        <v>163</v>
      </c>
      <c r="AZ148" s="865"/>
      <c r="BA148" s="865"/>
      <c r="BB148" s="865"/>
      <c r="BC148" s="865"/>
      <c r="BD148" s="865"/>
      <c r="BE148" s="865"/>
      <c r="BF148" s="865"/>
      <c r="BG148" s="865"/>
      <c r="BH148" s="865"/>
      <c r="BI148" s="865"/>
      <c r="BJ148" s="734">
        <v>0</v>
      </c>
    </row>
    <row r="149" spans="2:62" ht="11.25" customHeight="1" x14ac:dyDescent="0.25">
      <c r="B149" s="854"/>
      <c r="C149" s="855"/>
      <c r="D149" s="361" t="s">
        <v>175</v>
      </c>
      <c r="E149" s="856"/>
      <c r="F149" s="866" t="s">
        <v>420</v>
      </c>
      <c r="G149" s="867"/>
      <c r="H149" s="868">
        <v>11.52</v>
      </c>
      <c r="I149" s="860"/>
      <c r="J149" s="860"/>
      <c r="K149" s="860"/>
      <c r="L149" s="777" t="s">
        <v>16</v>
      </c>
      <c r="M149" s="861"/>
      <c r="N149" s="862"/>
      <c r="O149" s="863"/>
      <c r="P149" s="863"/>
      <c r="Q149" s="863"/>
      <c r="R149" s="863"/>
      <c r="S149" s="863"/>
      <c r="T149" s="864"/>
      <c r="AT149" s="865" t="s">
        <v>175</v>
      </c>
      <c r="AU149" s="865">
        <v>0</v>
      </c>
      <c r="AV149" s="865">
        <v>2</v>
      </c>
      <c r="AW149" s="865" t="b">
        <v>1</v>
      </c>
      <c r="AX149" s="865"/>
      <c r="AY149" s="865" t="s">
        <v>163</v>
      </c>
      <c r="AZ149" s="865"/>
      <c r="BA149" s="865"/>
      <c r="BB149" s="865"/>
      <c r="BC149" s="865"/>
      <c r="BD149" s="865"/>
      <c r="BE149" s="865"/>
      <c r="BF149" s="865"/>
      <c r="BG149" s="865"/>
      <c r="BH149" s="865"/>
      <c r="BI149" s="865"/>
      <c r="BJ149" s="734">
        <v>0</v>
      </c>
    </row>
    <row r="150" spans="2:62" ht="11.25" customHeight="1" x14ac:dyDescent="0.25">
      <c r="B150" s="854"/>
      <c r="C150" s="855"/>
      <c r="D150" s="361" t="s">
        <v>175</v>
      </c>
      <c r="E150" s="856"/>
      <c r="F150" s="869" t="s">
        <v>178</v>
      </c>
      <c r="G150" s="858"/>
      <c r="H150" s="870">
        <v>11.52</v>
      </c>
      <c r="I150" s="860"/>
      <c r="J150" s="860"/>
      <c r="K150" s="860"/>
      <c r="L150" s="777" t="s">
        <v>16</v>
      </c>
      <c r="M150" s="861"/>
      <c r="N150" s="862"/>
      <c r="O150" s="863"/>
      <c r="P150" s="863"/>
      <c r="Q150" s="863"/>
      <c r="R150" s="863"/>
      <c r="S150" s="863"/>
      <c r="T150" s="864"/>
      <c r="AT150" s="865" t="s">
        <v>175</v>
      </c>
      <c r="AU150" s="865">
        <v>0</v>
      </c>
      <c r="AV150" s="865">
        <v>4</v>
      </c>
      <c r="AW150" s="865" t="b">
        <v>1</v>
      </c>
      <c r="AX150" s="865" t="b">
        <v>1</v>
      </c>
      <c r="AY150" s="865" t="s">
        <v>163</v>
      </c>
      <c r="AZ150" s="865"/>
      <c r="BA150" s="865"/>
      <c r="BB150" s="865"/>
      <c r="BC150" s="865"/>
      <c r="BD150" s="865"/>
      <c r="BE150" s="865"/>
      <c r="BF150" s="865"/>
      <c r="BG150" s="865"/>
      <c r="BH150" s="865"/>
      <c r="BI150" s="865"/>
      <c r="BJ150" s="734">
        <v>0</v>
      </c>
    </row>
    <row r="151" spans="2:62" ht="26.1" customHeight="1" x14ac:dyDescent="0.25">
      <c r="B151" s="793"/>
      <c r="C151" s="794"/>
      <c r="D151" s="829" t="s">
        <v>64</v>
      </c>
      <c r="E151" s="830" t="s">
        <v>181</v>
      </c>
      <c r="F151" s="27" t="s">
        <v>421</v>
      </c>
      <c r="G151" s="831"/>
      <c r="H151" s="832"/>
      <c r="I151" s="833"/>
      <c r="J151" s="833">
        <f>J152 + J160 + J167</f>
        <v>0</v>
      </c>
      <c r="K151" s="834"/>
      <c r="L151" s="777" t="s">
        <v>16</v>
      </c>
      <c r="M151" s="835"/>
      <c r="N151" s="800"/>
      <c r="O151" s="801"/>
      <c r="P151" s="801">
        <f>P152 + P160 + P167</f>
        <v>0</v>
      </c>
      <c r="Q151" s="801"/>
      <c r="R151" s="801">
        <f>R152 + R160 + R167</f>
        <v>6.2208000000000006</v>
      </c>
      <c r="S151" s="801"/>
      <c r="T151" s="836">
        <f>T152 + T160 + T167</f>
        <v>0</v>
      </c>
      <c r="AR151" s="734">
        <v>1</v>
      </c>
      <c r="AT151" s="734" t="s">
        <v>64</v>
      </c>
      <c r="AU151" s="734">
        <v>0</v>
      </c>
      <c r="AY151" s="27" t="s">
        <v>163</v>
      </c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734">
        <v>0</v>
      </c>
    </row>
    <row r="152" spans="2:62" ht="24" x14ac:dyDescent="0.25">
      <c r="B152" s="842"/>
      <c r="C152" s="843" t="s">
        <v>422</v>
      </c>
      <c r="D152" s="843" t="s">
        <v>168</v>
      </c>
      <c r="E152" s="844" t="s">
        <v>423</v>
      </c>
      <c r="F152" s="351" t="s">
        <v>424</v>
      </c>
      <c r="G152" s="845" t="s">
        <v>171</v>
      </c>
      <c r="H152" s="353">
        <v>2.88</v>
      </c>
      <c r="I152" s="354"/>
      <c r="J152" s="355">
        <f>ROUND(H152*I152,2)</f>
        <v>0</v>
      </c>
      <c r="K152" s="355" t="s">
        <v>393</v>
      </c>
      <c r="L152" s="777" t="s">
        <v>16</v>
      </c>
      <c r="M152" s="846"/>
      <c r="N152" s="847" t="s">
        <v>38</v>
      </c>
      <c r="O152" s="848"/>
      <c r="P152" s="848">
        <f>H152*O152</f>
        <v>0</v>
      </c>
      <c r="Q152" s="848">
        <v>2.16</v>
      </c>
      <c r="R152" s="848">
        <f>H152*Q152</f>
        <v>6.2208000000000006</v>
      </c>
      <c r="S152" s="848">
        <v>0</v>
      </c>
      <c r="T152" s="849">
        <f>H152*S152</f>
        <v>0</v>
      </c>
      <c r="AR152" s="734">
        <v>4</v>
      </c>
      <c r="AT152" s="734" t="s">
        <v>168</v>
      </c>
      <c r="AU152" s="734">
        <v>1</v>
      </c>
      <c r="AY152" s="850" t="s">
        <v>163</v>
      </c>
      <c r="AZ152" s="850"/>
      <c r="BA152" s="850"/>
      <c r="BB152" s="850"/>
      <c r="BC152" s="850"/>
      <c r="BD152" s="850"/>
      <c r="BE152" s="850">
        <f>IF(N152="základní",J152,0)</f>
        <v>0</v>
      </c>
      <c r="BF152" s="850">
        <f>IF(N152="snížená",J152,0)</f>
        <v>0</v>
      </c>
      <c r="BG152" s="850">
        <f>IF(N152="zákl. přenesená",J152,0)</f>
        <v>0</v>
      </c>
      <c r="BH152" s="850">
        <f>IF(N152="sníž. přenesená",J152,0)</f>
        <v>0</v>
      </c>
      <c r="BI152" s="850">
        <f>IF(N152="nulová",J152,0)</f>
        <v>0</v>
      </c>
      <c r="BJ152" s="734">
        <v>1</v>
      </c>
    </row>
    <row r="153" spans="2:62" x14ac:dyDescent="0.25">
      <c r="B153" s="778"/>
      <c r="C153" s="24"/>
      <c r="D153" s="361" t="s">
        <v>173</v>
      </c>
      <c r="E153" s="24"/>
      <c r="F153" s="362" t="s">
        <v>425</v>
      </c>
      <c r="G153" s="24"/>
      <c r="H153" s="24"/>
      <c r="I153" s="24"/>
      <c r="J153" s="24"/>
      <c r="K153" s="780"/>
      <c r="L153" s="777" t="s">
        <v>16</v>
      </c>
      <c r="M153" s="851"/>
      <c r="N153" s="24"/>
      <c r="O153" s="24"/>
      <c r="P153" s="24"/>
      <c r="Q153" s="24"/>
      <c r="R153" s="24"/>
      <c r="S153" s="24"/>
      <c r="T153" s="852"/>
      <c r="AT153" s="853" t="s">
        <v>173</v>
      </c>
      <c r="AU153" s="853">
        <v>0</v>
      </c>
      <c r="AV153" s="24"/>
      <c r="AW153" s="24"/>
      <c r="AX153" s="24"/>
      <c r="AY153" s="24" t="s">
        <v>163</v>
      </c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734">
        <v>0</v>
      </c>
    </row>
    <row r="154" spans="2:62" ht="11.25" customHeight="1" x14ac:dyDescent="0.25">
      <c r="B154" s="854"/>
      <c r="C154" s="855"/>
      <c r="D154" s="361" t="s">
        <v>175</v>
      </c>
      <c r="E154" s="856"/>
      <c r="F154" s="857" t="s">
        <v>426</v>
      </c>
      <c r="G154" s="858"/>
      <c r="H154" s="859"/>
      <c r="I154" s="860"/>
      <c r="J154" s="860"/>
      <c r="K154" s="860"/>
      <c r="L154" s="777" t="s">
        <v>16</v>
      </c>
      <c r="M154" s="861"/>
      <c r="N154" s="862"/>
      <c r="O154" s="863"/>
      <c r="P154" s="863"/>
      <c r="Q154" s="863"/>
      <c r="R154" s="863"/>
      <c r="S154" s="863"/>
      <c r="T154" s="864"/>
      <c r="AT154" s="865" t="s">
        <v>175</v>
      </c>
      <c r="AU154" s="865">
        <v>0</v>
      </c>
      <c r="AV154" s="865">
        <v>1</v>
      </c>
      <c r="AW154" s="865" t="b">
        <v>1</v>
      </c>
      <c r="AX154" s="865"/>
      <c r="AY154" s="865" t="s">
        <v>163</v>
      </c>
      <c r="AZ154" s="865"/>
      <c r="BA154" s="865"/>
      <c r="BB154" s="865"/>
      <c r="BC154" s="865"/>
      <c r="BD154" s="865"/>
      <c r="BE154" s="865"/>
      <c r="BF154" s="865"/>
      <c r="BG154" s="865"/>
      <c r="BH154" s="865"/>
      <c r="BI154" s="865"/>
      <c r="BJ154" s="734">
        <v>0</v>
      </c>
    </row>
    <row r="155" spans="2:62" ht="11.25" customHeight="1" x14ac:dyDescent="0.25">
      <c r="B155" s="854"/>
      <c r="C155" s="855"/>
      <c r="D155" s="361" t="s">
        <v>175</v>
      </c>
      <c r="E155" s="856"/>
      <c r="F155" s="857" t="s">
        <v>427</v>
      </c>
      <c r="G155" s="858"/>
      <c r="H155" s="859"/>
      <c r="I155" s="860"/>
      <c r="J155" s="860"/>
      <c r="K155" s="860"/>
      <c r="L155" s="777" t="s">
        <v>16</v>
      </c>
      <c r="M155" s="861"/>
      <c r="N155" s="862"/>
      <c r="O155" s="863"/>
      <c r="P155" s="863"/>
      <c r="Q155" s="863"/>
      <c r="R155" s="863"/>
      <c r="S155" s="863"/>
      <c r="T155" s="864"/>
      <c r="AT155" s="865" t="s">
        <v>175</v>
      </c>
      <c r="AU155" s="865">
        <v>0</v>
      </c>
      <c r="AV155" s="865">
        <v>1</v>
      </c>
      <c r="AW155" s="865" t="b">
        <v>1</v>
      </c>
      <c r="AX155" s="865"/>
      <c r="AY155" s="865" t="s">
        <v>163</v>
      </c>
      <c r="AZ155" s="865"/>
      <c r="BA155" s="865"/>
      <c r="BB155" s="865"/>
      <c r="BC155" s="865"/>
      <c r="BD155" s="865"/>
      <c r="BE155" s="865"/>
      <c r="BF155" s="865"/>
      <c r="BG155" s="865"/>
      <c r="BH155" s="865"/>
      <c r="BI155" s="865"/>
      <c r="BJ155" s="734">
        <v>0</v>
      </c>
    </row>
    <row r="156" spans="2:62" ht="11.25" customHeight="1" x14ac:dyDescent="0.25">
      <c r="B156" s="854"/>
      <c r="C156" s="855"/>
      <c r="D156" s="361" t="s">
        <v>175</v>
      </c>
      <c r="E156" s="856"/>
      <c r="F156" s="866" t="s">
        <v>428</v>
      </c>
      <c r="G156" s="867"/>
      <c r="H156" s="868">
        <v>1.44</v>
      </c>
      <c r="I156" s="860"/>
      <c r="J156" s="860"/>
      <c r="K156" s="860"/>
      <c r="L156" s="777" t="s">
        <v>16</v>
      </c>
      <c r="M156" s="861"/>
      <c r="N156" s="862"/>
      <c r="O156" s="863"/>
      <c r="P156" s="863"/>
      <c r="Q156" s="863"/>
      <c r="R156" s="863"/>
      <c r="S156" s="863"/>
      <c r="T156" s="864"/>
      <c r="AT156" s="865" t="s">
        <v>175</v>
      </c>
      <c r="AU156" s="865">
        <v>0</v>
      </c>
      <c r="AV156" s="865">
        <v>2</v>
      </c>
      <c r="AW156" s="865" t="b">
        <v>1</v>
      </c>
      <c r="AX156" s="865"/>
      <c r="AY156" s="865" t="s">
        <v>163</v>
      </c>
      <c r="AZ156" s="865"/>
      <c r="BA156" s="865"/>
      <c r="BB156" s="865"/>
      <c r="BC156" s="865"/>
      <c r="BD156" s="865"/>
      <c r="BE156" s="865"/>
      <c r="BF156" s="865"/>
      <c r="BG156" s="865"/>
      <c r="BH156" s="865"/>
      <c r="BI156" s="865"/>
      <c r="BJ156" s="734">
        <v>0</v>
      </c>
    </row>
    <row r="157" spans="2:62" ht="11.25" customHeight="1" x14ac:dyDescent="0.25">
      <c r="B157" s="854"/>
      <c r="C157" s="855"/>
      <c r="D157" s="361" t="s">
        <v>175</v>
      </c>
      <c r="E157" s="856"/>
      <c r="F157" s="857" t="s">
        <v>429</v>
      </c>
      <c r="G157" s="858"/>
      <c r="H157" s="859"/>
      <c r="I157" s="860"/>
      <c r="J157" s="860"/>
      <c r="K157" s="860"/>
      <c r="L157" s="777" t="s">
        <v>16</v>
      </c>
      <c r="M157" s="861"/>
      <c r="N157" s="862"/>
      <c r="O157" s="863"/>
      <c r="P157" s="863"/>
      <c r="Q157" s="863"/>
      <c r="R157" s="863"/>
      <c r="S157" s="863"/>
      <c r="T157" s="864"/>
      <c r="AT157" s="865" t="s">
        <v>175</v>
      </c>
      <c r="AU157" s="865">
        <v>0</v>
      </c>
      <c r="AV157" s="865">
        <v>1</v>
      </c>
      <c r="AW157" s="865" t="b">
        <v>1</v>
      </c>
      <c r="AX157" s="865"/>
      <c r="AY157" s="865" t="s">
        <v>163</v>
      </c>
      <c r="AZ157" s="865"/>
      <c r="BA157" s="865"/>
      <c r="BB157" s="865"/>
      <c r="BC157" s="865"/>
      <c r="BD157" s="865"/>
      <c r="BE157" s="865"/>
      <c r="BF157" s="865"/>
      <c r="BG157" s="865"/>
      <c r="BH157" s="865"/>
      <c r="BI157" s="865"/>
      <c r="BJ157" s="734">
        <v>0</v>
      </c>
    </row>
    <row r="158" spans="2:62" ht="11.25" customHeight="1" x14ac:dyDescent="0.25">
      <c r="B158" s="854"/>
      <c r="C158" s="855"/>
      <c r="D158" s="361" t="s">
        <v>175</v>
      </c>
      <c r="E158" s="856"/>
      <c r="F158" s="866" t="s">
        <v>428</v>
      </c>
      <c r="G158" s="867"/>
      <c r="H158" s="868">
        <v>1.44</v>
      </c>
      <c r="I158" s="860"/>
      <c r="J158" s="860"/>
      <c r="K158" s="860"/>
      <c r="L158" s="777" t="s">
        <v>16</v>
      </c>
      <c r="M158" s="861"/>
      <c r="N158" s="862"/>
      <c r="O158" s="863"/>
      <c r="P158" s="863"/>
      <c r="Q158" s="863"/>
      <c r="R158" s="863"/>
      <c r="S158" s="863"/>
      <c r="T158" s="864"/>
      <c r="AT158" s="865" t="s">
        <v>175</v>
      </c>
      <c r="AU158" s="865">
        <v>0</v>
      </c>
      <c r="AV158" s="865">
        <v>2</v>
      </c>
      <c r="AW158" s="865" t="b">
        <v>1</v>
      </c>
      <c r="AX158" s="865"/>
      <c r="AY158" s="865" t="s">
        <v>163</v>
      </c>
      <c r="AZ158" s="865"/>
      <c r="BA158" s="865"/>
      <c r="BB158" s="865"/>
      <c r="BC158" s="865"/>
      <c r="BD158" s="865"/>
      <c r="BE158" s="865"/>
      <c r="BF158" s="865"/>
      <c r="BG158" s="865"/>
      <c r="BH158" s="865"/>
      <c r="BI158" s="865"/>
      <c r="BJ158" s="734">
        <v>0</v>
      </c>
    </row>
    <row r="159" spans="2:62" ht="11.25" customHeight="1" x14ac:dyDescent="0.25">
      <c r="B159" s="854"/>
      <c r="C159" s="855"/>
      <c r="D159" s="361" t="s">
        <v>175</v>
      </c>
      <c r="E159" s="856"/>
      <c r="F159" s="869" t="s">
        <v>178</v>
      </c>
      <c r="G159" s="858"/>
      <c r="H159" s="870">
        <v>2.88</v>
      </c>
      <c r="I159" s="860"/>
      <c r="J159" s="860"/>
      <c r="K159" s="860"/>
      <c r="L159" s="777" t="s">
        <v>16</v>
      </c>
      <c r="M159" s="861"/>
      <c r="N159" s="862"/>
      <c r="O159" s="863"/>
      <c r="P159" s="863"/>
      <c r="Q159" s="863"/>
      <c r="R159" s="863"/>
      <c r="S159" s="863"/>
      <c r="T159" s="864"/>
      <c r="AT159" s="865" t="s">
        <v>175</v>
      </c>
      <c r="AU159" s="865">
        <v>0</v>
      </c>
      <c r="AV159" s="865">
        <v>4</v>
      </c>
      <c r="AW159" s="865" t="b">
        <v>1</v>
      </c>
      <c r="AX159" s="865" t="b">
        <v>1</v>
      </c>
      <c r="AY159" s="865" t="s">
        <v>163</v>
      </c>
      <c r="AZ159" s="865"/>
      <c r="BA159" s="865"/>
      <c r="BB159" s="865"/>
      <c r="BC159" s="865"/>
      <c r="BD159" s="865"/>
      <c r="BE159" s="865"/>
      <c r="BF159" s="865"/>
      <c r="BG159" s="865"/>
      <c r="BH159" s="865"/>
      <c r="BI159" s="865"/>
      <c r="BJ159" s="734">
        <v>0</v>
      </c>
    </row>
    <row r="160" spans="2:62" x14ac:dyDescent="0.25">
      <c r="B160" s="842"/>
      <c r="C160" s="843" t="s">
        <v>430</v>
      </c>
      <c r="D160" s="843" t="s">
        <v>168</v>
      </c>
      <c r="E160" s="844" t="s">
        <v>431</v>
      </c>
      <c r="F160" s="351" t="s">
        <v>432</v>
      </c>
      <c r="G160" s="845" t="s">
        <v>433</v>
      </c>
      <c r="H160" s="353">
        <v>7.02</v>
      </c>
      <c r="I160" s="354"/>
      <c r="J160" s="355">
        <f>ROUND(H160*I160,2)</f>
        <v>0</v>
      </c>
      <c r="K160" s="355" t="s">
        <v>434</v>
      </c>
      <c r="L160" s="777" t="s">
        <v>16</v>
      </c>
      <c r="M160" s="846"/>
      <c r="N160" s="847" t="s">
        <v>38</v>
      </c>
      <c r="O160" s="848"/>
      <c r="P160" s="848">
        <f>H160*O160</f>
        <v>0</v>
      </c>
      <c r="Q160" s="848">
        <v>0</v>
      </c>
      <c r="R160" s="848">
        <f>H160*Q160</f>
        <v>0</v>
      </c>
      <c r="S160" s="848">
        <v>0</v>
      </c>
      <c r="T160" s="849">
        <f>H160*S160</f>
        <v>0</v>
      </c>
      <c r="AR160" s="734">
        <v>4</v>
      </c>
      <c r="AT160" s="734" t="s">
        <v>168</v>
      </c>
      <c r="AU160" s="734">
        <v>1</v>
      </c>
      <c r="AY160" s="850" t="s">
        <v>163</v>
      </c>
      <c r="AZ160" s="850"/>
      <c r="BA160" s="850"/>
      <c r="BB160" s="850"/>
      <c r="BC160" s="850"/>
      <c r="BD160" s="850"/>
      <c r="BE160" s="850">
        <f>IF(N160="základní",J160,0)</f>
        <v>0</v>
      </c>
      <c r="BF160" s="850">
        <f>IF(N160="snížená",J160,0)</f>
        <v>0</v>
      </c>
      <c r="BG160" s="850">
        <f>IF(N160="zákl. přenesená",J160,0)</f>
        <v>0</v>
      </c>
      <c r="BH160" s="850">
        <f>IF(N160="sníž. přenesená",J160,0)</f>
        <v>0</v>
      </c>
      <c r="BI160" s="850">
        <f>IF(N160="nulová",J160,0)</f>
        <v>0</v>
      </c>
      <c r="BJ160" s="734">
        <v>1</v>
      </c>
    </row>
    <row r="161" spans="2:62" ht="204.75" x14ac:dyDescent="0.25">
      <c r="B161" s="842"/>
      <c r="C161" s="871"/>
      <c r="D161" s="872" t="s">
        <v>239</v>
      </c>
      <c r="E161" s="873"/>
      <c r="F161" s="874" t="s">
        <v>435</v>
      </c>
      <c r="G161" s="875"/>
      <c r="H161" s="876"/>
      <c r="I161" s="877"/>
      <c r="J161" s="877"/>
      <c r="K161" s="878"/>
      <c r="L161" s="777" t="s">
        <v>16</v>
      </c>
      <c r="M161" s="846"/>
      <c r="N161" s="847"/>
      <c r="O161" s="848"/>
      <c r="P161" s="848"/>
      <c r="Q161" s="848"/>
      <c r="R161" s="848"/>
      <c r="S161" s="848"/>
      <c r="T161" s="849"/>
      <c r="AT161" s="879" t="s">
        <v>239</v>
      </c>
      <c r="AU161" s="879">
        <v>0</v>
      </c>
      <c r="AV161" s="879"/>
      <c r="AW161" s="879"/>
      <c r="AX161" s="879"/>
      <c r="AY161" s="879" t="s">
        <v>163</v>
      </c>
      <c r="AZ161" s="879"/>
      <c r="BA161" s="879"/>
      <c r="BB161" s="879"/>
      <c r="BC161" s="879"/>
      <c r="BD161" s="879"/>
      <c r="BE161" s="879"/>
      <c r="BF161" s="879"/>
      <c r="BG161" s="879"/>
      <c r="BH161" s="879"/>
      <c r="BI161" s="879"/>
      <c r="BJ161" s="734">
        <v>0</v>
      </c>
    </row>
    <row r="162" spans="2:62" ht="11.25" customHeight="1" x14ac:dyDescent="0.25">
      <c r="B162" s="854"/>
      <c r="C162" s="855"/>
      <c r="D162" s="361" t="s">
        <v>175</v>
      </c>
      <c r="E162" s="856"/>
      <c r="F162" s="857" t="s">
        <v>427</v>
      </c>
      <c r="G162" s="858"/>
      <c r="H162" s="859"/>
      <c r="I162" s="860"/>
      <c r="J162" s="860"/>
      <c r="K162" s="860"/>
      <c r="L162" s="777" t="s">
        <v>16</v>
      </c>
      <c r="M162" s="861"/>
      <c r="N162" s="862"/>
      <c r="O162" s="863"/>
      <c r="P162" s="863"/>
      <c r="Q162" s="863"/>
      <c r="R162" s="863"/>
      <c r="S162" s="863"/>
      <c r="T162" s="864"/>
      <c r="AT162" s="865" t="s">
        <v>175</v>
      </c>
      <c r="AU162" s="865">
        <v>0</v>
      </c>
      <c r="AV162" s="865">
        <v>1</v>
      </c>
      <c r="AW162" s="865" t="b">
        <v>1</v>
      </c>
      <c r="AX162" s="865"/>
      <c r="AY162" s="865" t="s">
        <v>163</v>
      </c>
      <c r="AZ162" s="865"/>
      <c r="BA162" s="865"/>
      <c r="BB162" s="865"/>
      <c r="BC162" s="865"/>
      <c r="BD162" s="865"/>
      <c r="BE162" s="865"/>
      <c r="BF162" s="865"/>
      <c r="BG162" s="865"/>
      <c r="BH162" s="865"/>
      <c r="BI162" s="865"/>
      <c r="BJ162" s="734">
        <v>0</v>
      </c>
    </row>
    <row r="163" spans="2:62" ht="11.25" customHeight="1" x14ac:dyDescent="0.25">
      <c r="B163" s="854"/>
      <c r="C163" s="855"/>
      <c r="D163" s="361" t="s">
        <v>175</v>
      </c>
      <c r="E163" s="856"/>
      <c r="F163" s="866" t="s">
        <v>436</v>
      </c>
      <c r="G163" s="867"/>
      <c r="H163" s="868">
        <v>3.48</v>
      </c>
      <c r="I163" s="860"/>
      <c r="J163" s="860"/>
      <c r="K163" s="860"/>
      <c r="L163" s="777" t="s">
        <v>16</v>
      </c>
      <c r="M163" s="861"/>
      <c r="N163" s="862"/>
      <c r="O163" s="863"/>
      <c r="P163" s="863"/>
      <c r="Q163" s="863"/>
      <c r="R163" s="863"/>
      <c r="S163" s="863"/>
      <c r="T163" s="864"/>
      <c r="AT163" s="865" t="s">
        <v>175</v>
      </c>
      <c r="AU163" s="865">
        <v>0</v>
      </c>
      <c r="AV163" s="865">
        <v>2</v>
      </c>
      <c r="AW163" s="865" t="b">
        <v>1</v>
      </c>
      <c r="AX163" s="865"/>
      <c r="AY163" s="865" t="s">
        <v>163</v>
      </c>
      <c r="AZ163" s="865"/>
      <c r="BA163" s="865"/>
      <c r="BB163" s="865"/>
      <c r="BC163" s="865"/>
      <c r="BD163" s="865"/>
      <c r="BE163" s="865"/>
      <c r="BF163" s="865"/>
      <c r="BG163" s="865"/>
      <c r="BH163" s="865"/>
      <c r="BI163" s="865"/>
      <c r="BJ163" s="734">
        <v>0</v>
      </c>
    </row>
    <row r="164" spans="2:62" ht="11.25" customHeight="1" x14ac:dyDescent="0.25">
      <c r="B164" s="854"/>
      <c r="C164" s="855"/>
      <c r="D164" s="361" t="s">
        <v>175</v>
      </c>
      <c r="E164" s="856"/>
      <c r="F164" s="857" t="s">
        <v>429</v>
      </c>
      <c r="G164" s="858"/>
      <c r="H164" s="859"/>
      <c r="I164" s="860"/>
      <c r="J164" s="860"/>
      <c r="K164" s="860"/>
      <c r="L164" s="777" t="s">
        <v>16</v>
      </c>
      <c r="M164" s="861"/>
      <c r="N164" s="862"/>
      <c r="O164" s="863"/>
      <c r="P164" s="863"/>
      <c r="Q164" s="863"/>
      <c r="R164" s="863"/>
      <c r="S164" s="863"/>
      <c r="T164" s="864"/>
      <c r="AT164" s="865" t="s">
        <v>175</v>
      </c>
      <c r="AU164" s="865">
        <v>0</v>
      </c>
      <c r="AV164" s="865">
        <v>1</v>
      </c>
      <c r="AW164" s="865" t="b">
        <v>1</v>
      </c>
      <c r="AX164" s="865"/>
      <c r="AY164" s="865" t="s">
        <v>163</v>
      </c>
      <c r="AZ164" s="865"/>
      <c r="BA164" s="865"/>
      <c r="BB164" s="865"/>
      <c r="BC164" s="865"/>
      <c r="BD164" s="865"/>
      <c r="BE164" s="865"/>
      <c r="BF164" s="865"/>
      <c r="BG164" s="865"/>
      <c r="BH164" s="865"/>
      <c r="BI164" s="865"/>
      <c r="BJ164" s="734">
        <v>0</v>
      </c>
    </row>
    <row r="165" spans="2:62" ht="11.25" customHeight="1" x14ac:dyDescent="0.25">
      <c r="B165" s="854"/>
      <c r="C165" s="855"/>
      <c r="D165" s="361" t="s">
        <v>175</v>
      </c>
      <c r="E165" s="856"/>
      <c r="F165" s="866" t="s">
        <v>437</v>
      </c>
      <c r="G165" s="867"/>
      <c r="H165" s="868">
        <v>3.54</v>
      </c>
      <c r="I165" s="860"/>
      <c r="J165" s="860"/>
      <c r="K165" s="860"/>
      <c r="L165" s="777" t="s">
        <v>16</v>
      </c>
      <c r="M165" s="861"/>
      <c r="N165" s="862"/>
      <c r="O165" s="863"/>
      <c r="P165" s="863"/>
      <c r="Q165" s="863"/>
      <c r="R165" s="863"/>
      <c r="S165" s="863"/>
      <c r="T165" s="864"/>
      <c r="AT165" s="865" t="s">
        <v>175</v>
      </c>
      <c r="AU165" s="865">
        <v>0</v>
      </c>
      <c r="AV165" s="865">
        <v>2</v>
      </c>
      <c r="AW165" s="865" t="b">
        <v>1</v>
      </c>
      <c r="AX165" s="865"/>
      <c r="AY165" s="865" t="s">
        <v>163</v>
      </c>
      <c r="AZ165" s="865"/>
      <c r="BA165" s="865"/>
      <c r="BB165" s="865"/>
      <c r="BC165" s="865"/>
      <c r="BD165" s="865"/>
      <c r="BE165" s="865"/>
      <c r="BF165" s="865"/>
      <c r="BG165" s="865"/>
      <c r="BH165" s="865"/>
      <c r="BI165" s="865"/>
      <c r="BJ165" s="734">
        <v>0</v>
      </c>
    </row>
    <row r="166" spans="2:62" ht="11.25" customHeight="1" x14ac:dyDescent="0.25">
      <c r="B166" s="854"/>
      <c r="C166" s="855"/>
      <c r="D166" s="361" t="s">
        <v>175</v>
      </c>
      <c r="E166" s="856"/>
      <c r="F166" s="869" t="s">
        <v>178</v>
      </c>
      <c r="G166" s="858"/>
      <c r="H166" s="870">
        <v>7.02</v>
      </c>
      <c r="I166" s="860"/>
      <c r="J166" s="860"/>
      <c r="K166" s="860"/>
      <c r="L166" s="777" t="s">
        <v>16</v>
      </c>
      <c r="M166" s="861"/>
      <c r="N166" s="862"/>
      <c r="O166" s="863"/>
      <c r="P166" s="863"/>
      <c r="Q166" s="863"/>
      <c r="R166" s="863"/>
      <c r="S166" s="863"/>
      <c r="T166" s="864"/>
      <c r="AT166" s="865" t="s">
        <v>175</v>
      </c>
      <c r="AU166" s="865">
        <v>0</v>
      </c>
      <c r="AV166" s="865">
        <v>4</v>
      </c>
      <c r="AW166" s="865" t="b">
        <v>1</v>
      </c>
      <c r="AX166" s="865" t="b">
        <v>1</v>
      </c>
      <c r="AY166" s="865" t="s">
        <v>163</v>
      </c>
      <c r="AZ166" s="865"/>
      <c r="BA166" s="865"/>
      <c r="BB166" s="865"/>
      <c r="BC166" s="865"/>
      <c r="BD166" s="865"/>
      <c r="BE166" s="865"/>
      <c r="BF166" s="865"/>
      <c r="BG166" s="865"/>
      <c r="BH166" s="865"/>
      <c r="BI166" s="865"/>
      <c r="BJ166" s="734">
        <v>0</v>
      </c>
    </row>
    <row r="167" spans="2:62" x14ac:dyDescent="0.25">
      <c r="B167" s="842"/>
      <c r="C167" s="843" t="s">
        <v>438</v>
      </c>
      <c r="D167" s="843" t="s">
        <v>168</v>
      </c>
      <c r="E167" s="844" t="s">
        <v>439</v>
      </c>
      <c r="F167" s="351" t="s">
        <v>440</v>
      </c>
      <c r="G167" s="845" t="s">
        <v>441</v>
      </c>
      <c r="H167" s="353">
        <v>1.4039999999999999</v>
      </c>
      <c r="I167" s="354"/>
      <c r="J167" s="355">
        <f>ROUND(H167*I167,2)</f>
        <v>0</v>
      </c>
      <c r="K167" s="355" t="s">
        <v>434</v>
      </c>
      <c r="L167" s="777" t="s">
        <v>16</v>
      </c>
      <c r="M167" s="846"/>
      <c r="N167" s="847" t="s">
        <v>38</v>
      </c>
      <c r="O167" s="848"/>
      <c r="P167" s="848">
        <f>H167*O167</f>
        <v>0</v>
      </c>
      <c r="Q167" s="848">
        <v>0</v>
      </c>
      <c r="R167" s="848">
        <f>H167*Q167</f>
        <v>0</v>
      </c>
      <c r="S167" s="848">
        <v>0</v>
      </c>
      <c r="T167" s="849">
        <f>H167*S167</f>
        <v>0</v>
      </c>
      <c r="AR167" s="734">
        <v>4</v>
      </c>
      <c r="AT167" s="734" t="s">
        <v>168</v>
      </c>
      <c r="AU167" s="734">
        <v>1</v>
      </c>
      <c r="AY167" s="850" t="s">
        <v>163</v>
      </c>
      <c r="AZ167" s="850"/>
      <c r="BA167" s="850"/>
      <c r="BB167" s="850"/>
      <c r="BC167" s="850"/>
      <c r="BD167" s="850"/>
      <c r="BE167" s="850">
        <f>IF(N167="základní",J167,0)</f>
        <v>0</v>
      </c>
      <c r="BF167" s="850">
        <f>IF(N167="snížená",J167,0)</f>
        <v>0</v>
      </c>
      <c r="BG167" s="850">
        <f>IF(N167="zákl. přenesená",J167,0)</f>
        <v>0</v>
      </c>
      <c r="BH167" s="850">
        <f>IF(N167="sníž. přenesená",J167,0)</f>
        <v>0</v>
      </c>
      <c r="BI167" s="850">
        <f>IF(N167="nulová",J167,0)</f>
        <v>0</v>
      </c>
      <c r="BJ167" s="734">
        <v>1</v>
      </c>
    </row>
    <row r="168" spans="2:62" ht="156" x14ac:dyDescent="0.25">
      <c r="B168" s="842"/>
      <c r="C168" s="871"/>
      <c r="D168" s="872" t="s">
        <v>239</v>
      </c>
      <c r="E168" s="873"/>
      <c r="F168" s="874" t="s">
        <v>442</v>
      </c>
      <c r="G168" s="875"/>
      <c r="H168" s="876"/>
      <c r="I168" s="877"/>
      <c r="J168" s="877"/>
      <c r="K168" s="878"/>
      <c r="L168" s="777" t="s">
        <v>16</v>
      </c>
      <c r="M168" s="846"/>
      <c r="N168" s="847"/>
      <c r="O168" s="848"/>
      <c r="P168" s="848"/>
      <c r="Q168" s="848"/>
      <c r="R168" s="848"/>
      <c r="S168" s="848"/>
      <c r="T168" s="849"/>
      <c r="AT168" s="879" t="s">
        <v>239</v>
      </c>
      <c r="AU168" s="879">
        <v>0</v>
      </c>
      <c r="AV168" s="879"/>
      <c r="AW168" s="879"/>
      <c r="AX168" s="879"/>
      <c r="AY168" s="879" t="s">
        <v>163</v>
      </c>
      <c r="AZ168" s="879"/>
      <c r="BA168" s="879"/>
      <c r="BB168" s="879"/>
      <c r="BC168" s="879"/>
      <c r="BD168" s="879"/>
      <c r="BE168" s="879"/>
      <c r="BF168" s="879"/>
      <c r="BG168" s="879"/>
      <c r="BH168" s="879"/>
      <c r="BI168" s="879"/>
      <c r="BJ168" s="734">
        <v>0</v>
      </c>
    </row>
    <row r="169" spans="2:62" ht="11.25" customHeight="1" x14ac:dyDescent="0.25">
      <c r="B169" s="854"/>
      <c r="C169" s="855"/>
      <c r="D169" s="361" t="s">
        <v>175</v>
      </c>
      <c r="E169" s="856"/>
      <c r="F169" s="866" t="s">
        <v>443</v>
      </c>
      <c r="G169" s="867"/>
      <c r="H169" s="868">
        <v>1.4039999999999999</v>
      </c>
      <c r="I169" s="860"/>
      <c r="J169" s="860"/>
      <c r="K169" s="860"/>
      <c r="L169" s="777" t="s">
        <v>16</v>
      </c>
      <c r="M169" s="861"/>
      <c r="N169" s="862"/>
      <c r="O169" s="863"/>
      <c r="P169" s="863"/>
      <c r="Q169" s="863"/>
      <c r="R169" s="863"/>
      <c r="S169" s="863"/>
      <c r="T169" s="864"/>
      <c r="AT169" s="865" t="s">
        <v>175</v>
      </c>
      <c r="AU169" s="865">
        <v>0</v>
      </c>
      <c r="AV169" s="865">
        <v>2</v>
      </c>
      <c r="AW169" s="865" t="b">
        <v>1</v>
      </c>
      <c r="AX169" s="865"/>
      <c r="AY169" s="865" t="s">
        <v>163</v>
      </c>
      <c r="AZ169" s="865"/>
      <c r="BA169" s="865"/>
      <c r="BB169" s="865"/>
      <c r="BC169" s="865"/>
      <c r="BD169" s="865"/>
      <c r="BE169" s="865"/>
      <c r="BF169" s="865"/>
      <c r="BG169" s="865"/>
      <c r="BH169" s="865"/>
      <c r="BI169" s="865"/>
      <c r="BJ169" s="734">
        <v>0</v>
      </c>
    </row>
    <row r="170" spans="2:62" ht="11.25" customHeight="1" x14ac:dyDescent="0.25">
      <c r="B170" s="854"/>
      <c r="C170" s="855"/>
      <c r="D170" s="361" t="s">
        <v>175</v>
      </c>
      <c r="E170" s="856"/>
      <c r="F170" s="869" t="s">
        <v>178</v>
      </c>
      <c r="G170" s="858"/>
      <c r="H170" s="870">
        <v>1.4039999999999999</v>
      </c>
      <c r="I170" s="860"/>
      <c r="J170" s="860"/>
      <c r="K170" s="860"/>
      <c r="L170" s="777" t="s">
        <v>16</v>
      </c>
      <c r="M170" s="861"/>
      <c r="N170" s="862"/>
      <c r="O170" s="863"/>
      <c r="P170" s="863"/>
      <c r="Q170" s="863"/>
      <c r="R170" s="863"/>
      <c r="S170" s="863"/>
      <c r="T170" s="864"/>
      <c r="AT170" s="865" t="s">
        <v>175</v>
      </c>
      <c r="AU170" s="865">
        <v>0</v>
      </c>
      <c r="AV170" s="865">
        <v>4</v>
      </c>
      <c r="AW170" s="865" t="b">
        <v>1</v>
      </c>
      <c r="AX170" s="865" t="b">
        <v>1</v>
      </c>
      <c r="AY170" s="865" t="s">
        <v>163</v>
      </c>
      <c r="AZ170" s="865"/>
      <c r="BA170" s="865"/>
      <c r="BB170" s="865"/>
      <c r="BC170" s="865"/>
      <c r="BD170" s="865"/>
      <c r="BE170" s="865"/>
      <c r="BF170" s="865"/>
      <c r="BG170" s="865"/>
      <c r="BH170" s="865"/>
      <c r="BI170" s="865"/>
      <c r="BJ170" s="734">
        <v>0</v>
      </c>
    </row>
    <row r="171" spans="2:62" ht="26.1" customHeight="1" x14ac:dyDescent="0.25">
      <c r="B171" s="793"/>
      <c r="C171" s="794"/>
      <c r="D171" s="829" t="s">
        <v>64</v>
      </c>
      <c r="E171" s="830" t="s">
        <v>193</v>
      </c>
      <c r="F171" s="27" t="s">
        <v>444</v>
      </c>
      <c r="G171" s="831"/>
      <c r="H171" s="832"/>
      <c r="I171" s="833"/>
      <c r="J171" s="833">
        <f>J172 + J176 + J180</f>
        <v>0</v>
      </c>
      <c r="K171" s="834"/>
      <c r="L171" s="777" t="s">
        <v>16</v>
      </c>
      <c r="M171" s="835"/>
      <c r="N171" s="800"/>
      <c r="O171" s="801"/>
      <c r="P171" s="801">
        <f>P172 + P176 + P180</f>
        <v>0</v>
      </c>
      <c r="Q171" s="801"/>
      <c r="R171" s="801">
        <f>R172 + R176 + R180</f>
        <v>0</v>
      </c>
      <c r="S171" s="801"/>
      <c r="T171" s="836">
        <f>T172 + T176 + T180</f>
        <v>0</v>
      </c>
      <c r="AR171" s="734">
        <v>1</v>
      </c>
      <c r="AT171" s="734" t="s">
        <v>64</v>
      </c>
      <c r="AU171" s="734">
        <v>0</v>
      </c>
      <c r="AY171" s="27" t="s">
        <v>163</v>
      </c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734">
        <v>0</v>
      </c>
    </row>
    <row r="172" spans="2:62" x14ac:dyDescent="0.25">
      <c r="B172" s="842"/>
      <c r="C172" s="843" t="s">
        <v>445</v>
      </c>
      <c r="D172" s="843" t="s">
        <v>168</v>
      </c>
      <c r="E172" s="844" t="s">
        <v>446</v>
      </c>
      <c r="F172" s="351" t="s">
        <v>447</v>
      </c>
      <c r="G172" s="845" t="s">
        <v>448</v>
      </c>
      <c r="H172" s="353">
        <v>48.51</v>
      </c>
      <c r="I172" s="354"/>
      <c r="J172" s="355">
        <f>ROUND(H172*I172,2)</f>
        <v>0</v>
      </c>
      <c r="K172" s="355" t="s">
        <v>16</v>
      </c>
      <c r="L172" s="777" t="s">
        <v>16</v>
      </c>
      <c r="M172" s="846"/>
      <c r="N172" s="847" t="s">
        <v>38</v>
      </c>
      <c r="O172" s="848"/>
      <c r="P172" s="848">
        <f>H172*O172</f>
        <v>0</v>
      </c>
      <c r="Q172" s="848">
        <v>0</v>
      </c>
      <c r="R172" s="848">
        <f>H172*Q172</f>
        <v>0</v>
      </c>
      <c r="S172" s="848">
        <v>0</v>
      </c>
      <c r="T172" s="849">
        <f>H172*S172</f>
        <v>0</v>
      </c>
      <c r="AR172" s="734">
        <v>4</v>
      </c>
      <c r="AT172" s="734" t="s">
        <v>168</v>
      </c>
      <c r="AU172" s="734">
        <v>1</v>
      </c>
      <c r="AY172" s="850" t="s">
        <v>163</v>
      </c>
      <c r="AZ172" s="850"/>
      <c r="BA172" s="850"/>
      <c r="BB172" s="850"/>
      <c r="BC172" s="850"/>
      <c r="BD172" s="850"/>
      <c r="BE172" s="850">
        <f>IF(N172="základní",J172,0)</f>
        <v>0</v>
      </c>
      <c r="BF172" s="850">
        <f>IF(N172="snížená",J172,0)</f>
        <v>0</v>
      </c>
      <c r="BG172" s="850">
        <f>IF(N172="zákl. přenesená",J172,0)</f>
        <v>0</v>
      </c>
      <c r="BH172" s="850">
        <f>IF(N172="sníž. přenesená",J172,0)</f>
        <v>0</v>
      </c>
      <c r="BI172" s="850">
        <f>IF(N172="nulová",J172,0)</f>
        <v>0</v>
      </c>
      <c r="BJ172" s="734">
        <v>1</v>
      </c>
    </row>
    <row r="173" spans="2:62" ht="19.5" x14ac:dyDescent="0.25">
      <c r="B173" s="842"/>
      <c r="C173" s="871"/>
      <c r="D173" s="872" t="s">
        <v>239</v>
      </c>
      <c r="E173" s="873"/>
      <c r="F173" s="874" t="s">
        <v>449</v>
      </c>
      <c r="G173" s="875"/>
      <c r="H173" s="876"/>
      <c r="I173" s="877"/>
      <c r="J173" s="877"/>
      <c r="K173" s="878"/>
      <c r="L173" s="777" t="s">
        <v>16</v>
      </c>
      <c r="M173" s="846"/>
      <c r="N173" s="847"/>
      <c r="O173" s="848"/>
      <c r="P173" s="848"/>
      <c r="Q173" s="848"/>
      <c r="R173" s="848"/>
      <c r="S173" s="848"/>
      <c r="T173" s="849"/>
      <c r="AT173" s="879" t="s">
        <v>239</v>
      </c>
      <c r="AU173" s="879">
        <v>0</v>
      </c>
      <c r="AV173" s="879"/>
      <c r="AW173" s="879"/>
      <c r="AX173" s="879"/>
      <c r="AY173" s="879" t="s">
        <v>163</v>
      </c>
      <c r="AZ173" s="879"/>
      <c r="BA173" s="879"/>
      <c r="BB173" s="879"/>
      <c r="BC173" s="879"/>
      <c r="BD173" s="879"/>
      <c r="BE173" s="879"/>
      <c r="BF173" s="879"/>
      <c r="BG173" s="879"/>
      <c r="BH173" s="879"/>
      <c r="BI173" s="879"/>
      <c r="BJ173" s="734">
        <v>0</v>
      </c>
    </row>
    <row r="174" spans="2:62" ht="11.25" customHeight="1" x14ac:dyDescent="0.25">
      <c r="B174" s="854"/>
      <c r="C174" s="855"/>
      <c r="D174" s="361" t="s">
        <v>175</v>
      </c>
      <c r="E174" s="856"/>
      <c r="F174" s="866" t="s">
        <v>450</v>
      </c>
      <c r="G174" s="867"/>
      <c r="H174" s="868">
        <v>48.51</v>
      </c>
      <c r="I174" s="860"/>
      <c r="J174" s="860"/>
      <c r="K174" s="860"/>
      <c r="L174" s="777" t="s">
        <v>16</v>
      </c>
      <c r="M174" s="861"/>
      <c r="N174" s="862"/>
      <c r="O174" s="863"/>
      <c r="P174" s="863"/>
      <c r="Q174" s="863"/>
      <c r="R174" s="863"/>
      <c r="S174" s="863"/>
      <c r="T174" s="864"/>
      <c r="AT174" s="865" t="s">
        <v>175</v>
      </c>
      <c r="AU174" s="865">
        <v>0</v>
      </c>
      <c r="AV174" s="865">
        <v>2</v>
      </c>
      <c r="AW174" s="865" t="b">
        <v>1</v>
      </c>
      <c r="AX174" s="865"/>
      <c r="AY174" s="865" t="s">
        <v>163</v>
      </c>
      <c r="AZ174" s="865"/>
      <c r="BA174" s="865"/>
      <c r="BB174" s="865"/>
      <c r="BC174" s="865"/>
      <c r="BD174" s="865"/>
      <c r="BE174" s="865"/>
      <c r="BF174" s="865"/>
      <c r="BG174" s="865"/>
      <c r="BH174" s="865"/>
      <c r="BI174" s="865"/>
      <c r="BJ174" s="734">
        <v>0</v>
      </c>
    </row>
    <row r="175" spans="2:62" ht="11.25" customHeight="1" x14ac:dyDescent="0.25">
      <c r="B175" s="854"/>
      <c r="C175" s="855"/>
      <c r="D175" s="361" t="s">
        <v>175</v>
      </c>
      <c r="E175" s="856"/>
      <c r="F175" s="869" t="s">
        <v>178</v>
      </c>
      <c r="G175" s="858"/>
      <c r="H175" s="870">
        <v>48.51</v>
      </c>
      <c r="I175" s="860"/>
      <c r="J175" s="860"/>
      <c r="K175" s="860"/>
      <c r="L175" s="777" t="s">
        <v>16</v>
      </c>
      <c r="M175" s="861"/>
      <c r="N175" s="862"/>
      <c r="O175" s="863"/>
      <c r="P175" s="863"/>
      <c r="Q175" s="863"/>
      <c r="R175" s="863"/>
      <c r="S175" s="863"/>
      <c r="T175" s="864"/>
      <c r="AT175" s="865" t="s">
        <v>175</v>
      </c>
      <c r="AU175" s="865">
        <v>0</v>
      </c>
      <c r="AV175" s="865">
        <v>4</v>
      </c>
      <c r="AW175" s="865" t="b">
        <v>1</v>
      </c>
      <c r="AX175" s="865" t="b">
        <v>1</v>
      </c>
      <c r="AY175" s="865" t="s">
        <v>163</v>
      </c>
      <c r="AZ175" s="865"/>
      <c r="BA175" s="865"/>
      <c r="BB175" s="865"/>
      <c r="BC175" s="865"/>
      <c r="BD175" s="865"/>
      <c r="BE175" s="865"/>
      <c r="BF175" s="865"/>
      <c r="BG175" s="865"/>
      <c r="BH175" s="865"/>
      <c r="BI175" s="865"/>
      <c r="BJ175" s="734">
        <v>0</v>
      </c>
    </row>
    <row r="176" spans="2:62" x14ac:dyDescent="0.25">
      <c r="B176" s="842"/>
      <c r="C176" s="843" t="s">
        <v>451</v>
      </c>
      <c r="D176" s="843" t="s">
        <v>168</v>
      </c>
      <c r="E176" s="844" t="s">
        <v>452</v>
      </c>
      <c r="F176" s="351" t="s">
        <v>453</v>
      </c>
      <c r="G176" s="845" t="s">
        <v>448</v>
      </c>
      <c r="H176" s="353">
        <v>71</v>
      </c>
      <c r="I176" s="354"/>
      <c r="J176" s="355">
        <f>ROUND(H176*I176,2)</f>
        <v>0</v>
      </c>
      <c r="K176" s="355" t="s">
        <v>16</v>
      </c>
      <c r="L176" s="777" t="s">
        <v>16</v>
      </c>
      <c r="M176" s="846"/>
      <c r="N176" s="847" t="s">
        <v>38</v>
      </c>
      <c r="O176" s="848"/>
      <c r="P176" s="848">
        <f>H176*O176</f>
        <v>0</v>
      </c>
      <c r="Q176" s="848">
        <v>0</v>
      </c>
      <c r="R176" s="848">
        <f>H176*Q176</f>
        <v>0</v>
      </c>
      <c r="S176" s="848">
        <v>0</v>
      </c>
      <c r="T176" s="849">
        <f>H176*S176</f>
        <v>0</v>
      </c>
      <c r="AR176" s="734">
        <v>4</v>
      </c>
      <c r="AT176" s="734" t="s">
        <v>168</v>
      </c>
      <c r="AU176" s="734">
        <v>1</v>
      </c>
      <c r="AY176" s="850" t="s">
        <v>163</v>
      </c>
      <c r="AZ176" s="850"/>
      <c r="BA176" s="850"/>
      <c r="BB176" s="850"/>
      <c r="BC176" s="850"/>
      <c r="BD176" s="850"/>
      <c r="BE176" s="850">
        <f>IF(N176="základní",J176,0)</f>
        <v>0</v>
      </c>
      <c r="BF176" s="850">
        <f>IF(N176="snížená",J176,0)</f>
        <v>0</v>
      </c>
      <c r="BG176" s="850">
        <f>IF(N176="zákl. přenesená",J176,0)</f>
        <v>0</v>
      </c>
      <c r="BH176" s="850">
        <f>IF(N176="sníž. přenesená",J176,0)</f>
        <v>0</v>
      </c>
      <c r="BI176" s="850">
        <f>IF(N176="nulová",J176,0)</f>
        <v>0</v>
      </c>
      <c r="BJ176" s="734">
        <v>1</v>
      </c>
    </row>
    <row r="177" spans="2:62" ht="19.5" x14ac:dyDescent="0.25">
      <c r="B177" s="842"/>
      <c r="C177" s="871"/>
      <c r="D177" s="872" t="s">
        <v>239</v>
      </c>
      <c r="E177" s="873"/>
      <c r="F177" s="874" t="s">
        <v>449</v>
      </c>
      <c r="G177" s="875"/>
      <c r="H177" s="876"/>
      <c r="I177" s="877"/>
      <c r="J177" s="877"/>
      <c r="K177" s="878"/>
      <c r="L177" s="777" t="s">
        <v>16</v>
      </c>
      <c r="M177" s="846"/>
      <c r="N177" s="847"/>
      <c r="O177" s="848"/>
      <c r="P177" s="848"/>
      <c r="Q177" s="848"/>
      <c r="R177" s="848"/>
      <c r="S177" s="848"/>
      <c r="T177" s="849"/>
      <c r="AT177" s="879" t="s">
        <v>239</v>
      </c>
      <c r="AU177" s="879">
        <v>0</v>
      </c>
      <c r="AV177" s="879"/>
      <c r="AW177" s="879"/>
      <c r="AX177" s="879"/>
      <c r="AY177" s="879" t="s">
        <v>163</v>
      </c>
      <c r="AZ177" s="879"/>
      <c r="BA177" s="879"/>
      <c r="BB177" s="879"/>
      <c r="BC177" s="879"/>
      <c r="BD177" s="879"/>
      <c r="BE177" s="879"/>
      <c r="BF177" s="879"/>
      <c r="BG177" s="879"/>
      <c r="BH177" s="879"/>
      <c r="BI177" s="879"/>
      <c r="BJ177" s="734">
        <v>0</v>
      </c>
    </row>
    <row r="178" spans="2:62" ht="11.25" customHeight="1" x14ac:dyDescent="0.25">
      <c r="B178" s="854"/>
      <c r="C178" s="855"/>
      <c r="D178" s="361" t="s">
        <v>175</v>
      </c>
      <c r="E178" s="856"/>
      <c r="F178" s="866" t="s">
        <v>454</v>
      </c>
      <c r="G178" s="867"/>
      <c r="H178" s="868">
        <v>71</v>
      </c>
      <c r="I178" s="860"/>
      <c r="J178" s="860"/>
      <c r="K178" s="860"/>
      <c r="L178" s="777" t="s">
        <v>16</v>
      </c>
      <c r="M178" s="861"/>
      <c r="N178" s="862"/>
      <c r="O178" s="863"/>
      <c r="P178" s="863"/>
      <c r="Q178" s="863"/>
      <c r="R178" s="863"/>
      <c r="S178" s="863"/>
      <c r="T178" s="864"/>
      <c r="AT178" s="865" t="s">
        <v>175</v>
      </c>
      <c r="AU178" s="865">
        <v>0</v>
      </c>
      <c r="AV178" s="865">
        <v>2</v>
      </c>
      <c r="AW178" s="865" t="b">
        <v>1</v>
      </c>
      <c r="AX178" s="865"/>
      <c r="AY178" s="865" t="s">
        <v>163</v>
      </c>
      <c r="AZ178" s="865"/>
      <c r="BA178" s="865"/>
      <c r="BB178" s="865"/>
      <c r="BC178" s="865"/>
      <c r="BD178" s="865"/>
      <c r="BE178" s="865"/>
      <c r="BF178" s="865"/>
      <c r="BG178" s="865"/>
      <c r="BH178" s="865"/>
      <c r="BI178" s="865"/>
      <c r="BJ178" s="734">
        <v>0</v>
      </c>
    </row>
    <row r="179" spans="2:62" ht="11.25" customHeight="1" x14ac:dyDescent="0.25">
      <c r="B179" s="854"/>
      <c r="C179" s="855"/>
      <c r="D179" s="361" t="s">
        <v>175</v>
      </c>
      <c r="E179" s="856"/>
      <c r="F179" s="869" t="s">
        <v>178</v>
      </c>
      <c r="G179" s="858"/>
      <c r="H179" s="870">
        <v>71</v>
      </c>
      <c r="I179" s="860"/>
      <c r="J179" s="860"/>
      <c r="K179" s="860"/>
      <c r="L179" s="777" t="s">
        <v>16</v>
      </c>
      <c r="M179" s="861"/>
      <c r="N179" s="862"/>
      <c r="O179" s="863"/>
      <c r="P179" s="863"/>
      <c r="Q179" s="863"/>
      <c r="R179" s="863"/>
      <c r="S179" s="863"/>
      <c r="T179" s="864"/>
      <c r="AT179" s="865" t="s">
        <v>175</v>
      </c>
      <c r="AU179" s="865">
        <v>0</v>
      </c>
      <c r="AV179" s="865">
        <v>4</v>
      </c>
      <c r="AW179" s="865" t="b">
        <v>1</v>
      </c>
      <c r="AX179" s="865" t="b">
        <v>1</v>
      </c>
      <c r="AY179" s="865" t="s">
        <v>163</v>
      </c>
      <c r="AZ179" s="865"/>
      <c r="BA179" s="865"/>
      <c r="BB179" s="865"/>
      <c r="BC179" s="865"/>
      <c r="BD179" s="865"/>
      <c r="BE179" s="865"/>
      <c r="BF179" s="865"/>
      <c r="BG179" s="865"/>
      <c r="BH179" s="865"/>
      <c r="BI179" s="865"/>
      <c r="BJ179" s="734">
        <v>0</v>
      </c>
    </row>
    <row r="180" spans="2:62" x14ac:dyDescent="0.25">
      <c r="B180" s="842"/>
      <c r="C180" s="843" t="s">
        <v>455</v>
      </c>
      <c r="D180" s="843" t="s">
        <v>168</v>
      </c>
      <c r="E180" s="844" t="s">
        <v>456</v>
      </c>
      <c r="F180" s="351" t="s">
        <v>457</v>
      </c>
      <c r="G180" s="845" t="s">
        <v>458</v>
      </c>
      <c r="H180" s="353">
        <v>8</v>
      </c>
      <c r="I180" s="354"/>
      <c r="J180" s="355">
        <f>ROUND(H180*I180,2)</f>
        <v>0</v>
      </c>
      <c r="K180" s="355" t="s">
        <v>459</v>
      </c>
      <c r="L180" s="777" t="s">
        <v>16</v>
      </c>
      <c r="M180" s="846"/>
      <c r="N180" s="847" t="s">
        <v>38</v>
      </c>
      <c r="O180" s="848"/>
      <c r="P180" s="848">
        <f>H180*O180</f>
        <v>0</v>
      </c>
      <c r="Q180" s="848">
        <v>0</v>
      </c>
      <c r="R180" s="848">
        <f>H180*Q180</f>
        <v>0</v>
      </c>
      <c r="S180" s="848">
        <v>0</v>
      </c>
      <c r="T180" s="849">
        <f>H180*S180</f>
        <v>0</v>
      </c>
      <c r="AR180" s="734">
        <v>4</v>
      </c>
      <c r="AT180" s="734" t="s">
        <v>168</v>
      </c>
      <c r="AU180" s="734">
        <v>1</v>
      </c>
      <c r="AY180" s="850" t="s">
        <v>163</v>
      </c>
      <c r="AZ180" s="850"/>
      <c r="BA180" s="850"/>
      <c r="BB180" s="850"/>
      <c r="BC180" s="850"/>
      <c r="BD180" s="850"/>
      <c r="BE180" s="850">
        <f>IF(N180="základní",J180,0)</f>
        <v>0</v>
      </c>
      <c r="BF180" s="850">
        <f>IF(N180="snížená",J180,0)</f>
        <v>0</v>
      </c>
      <c r="BG180" s="850">
        <f>IF(N180="zákl. přenesená",J180,0)</f>
        <v>0</v>
      </c>
      <c r="BH180" s="850">
        <f>IF(N180="sníž. přenesená",J180,0)</f>
        <v>0</v>
      </c>
      <c r="BI180" s="850">
        <f>IF(N180="nulová",J180,0)</f>
        <v>0</v>
      </c>
      <c r="BJ180" s="734">
        <v>1</v>
      </c>
    </row>
    <row r="181" spans="2:62" ht="185.25" x14ac:dyDescent="0.25">
      <c r="B181" s="842"/>
      <c r="C181" s="871"/>
      <c r="D181" s="872" t="s">
        <v>239</v>
      </c>
      <c r="E181" s="873"/>
      <c r="F181" s="874" t="s">
        <v>460</v>
      </c>
      <c r="G181" s="875"/>
      <c r="H181" s="876"/>
      <c r="I181" s="877"/>
      <c r="J181" s="877"/>
      <c r="K181" s="878"/>
      <c r="L181" s="777" t="s">
        <v>16</v>
      </c>
      <c r="M181" s="846"/>
      <c r="N181" s="847"/>
      <c r="O181" s="848"/>
      <c r="P181" s="848"/>
      <c r="Q181" s="848"/>
      <c r="R181" s="848"/>
      <c r="S181" s="848"/>
      <c r="T181" s="849"/>
      <c r="AT181" s="879" t="s">
        <v>239</v>
      </c>
      <c r="AU181" s="879">
        <v>0</v>
      </c>
      <c r="AV181" s="879"/>
      <c r="AW181" s="879"/>
      <c r="AX181" s="879"/>
      <c r="AY181" s="879" t="s">
        <v>163</v>
      </c>
      <c r="AZ181" s="879"/>
      <c r="BA181" s="879"/>
      <c r="BB181" s="879"/>
      <c r="BC181" s="879"/>
      <c r="BD181" s="879"/>
      <c r="BE181" s="879"/>
      <c r="BF181" s="879"/>
      <c r="BG181" s="879"/>
      <c r="BH181" s="879"/>
      <c r="BI181" s="879"/>
      <c r="BJ181" s="734">
        <v>0</v>
      </c>
    </row>
    <row r="182" spans="2:62" ht="11.25" customHeight="1" x14ac:dyDescent="0.25">
      <c r="B182" s="854"/>
      <c r="C182" s="855"/>
      <c r="D182" s="361" t="s">
        <v>175</v>
      </c>
      <c r="E182" s="856"/>
      <c r="F182" s="857" t="s">
        <v>461</v>
      </c>
      <c r="G182" s="858"/>
      <c r="H182" s="859"/>
      <c r="I182" s="860"/>
      <c r="J182" s="860"/>
      <c r="K182" s="860"/>
      <c r="L182" s="777" t="s">
        <v>16</v>
      </c>
      <c r="M182" s="861"/>
      <c r="N182" s="862"/>
      <c r="O182" s="863"/>
      <c r="P182" s="863"/>
      <c r="Q182" s="863"/>
      <c r="R182" s="863"/>
      <c r="S182" s="863"/>
      <c r="T182" s="864"/>
      <c r="AT182" s="865" t="s">
        <v>175</v>
      </c>
      <c r="AU182" s="865">
        <v>0</v>
      </c>
      <c r="AV182" s="865">
        <v>1</v>
      </c>
      <c r="AW182" s="865" t="b">
        <v>1</v>
      </c>
      <c r="AX182" s="865"/>
      <c r="AY182" s="865" t="s">
        <v>163</v>
      </c>
      <c r="AZ182" s="865"/>
      <c r="BA182" s="865"/>
      <c r="BB182" s="865"/>
      <c r="BC182" s="865"/>
      <c r="BD182" s="865"/>
      <c r="BE182" s="865"/>
      <c r="BF182" s="865"/>
      <c r="BG182" s="865"/>
      <c r="BH182" s="865"/>
      <c r="BI182" s="865"/>
      <c r="BJ182" s="734">
        <v>0</v>
      </c>
    </row>
    <row r="183" spans="2:62" ht="11.25" customHeight="1" x14ac:dyDescent="0.25">
      <c r="B183" s="854"/>
      <c r="C183" s="855"/>
      <c r="D183" s="361" t="s">
        <v>175</v>
      </c>
      <c r="E183" s="856"/>
      <c r="F183" s="866" t="s">
        <v>462</v>
      </c>
      <c r="G183" s="867"/>
      <c r="H183" s="868">
        <v>4</v>
      </c>
      <c r="I183" s="860"/>
      <c r="J183" s="860"/>
      <c r="K183" s="860"/>
      <c r="L183" s="777" t="s">
        <v>16</v>
      </c>
      <c r="M183" s="861"/>
      <c r="N183" s="862"/>
      <c r="O183" s="863"/>
      <c r="P183" s="863"/>
      <c r="Q183" s="863"/>
      <c r="R183" s="863"/>
      <c r="S183" s="863"/>
      <c r="T183" s="864"/>
      <c r="AT183" s="865" t="s">
        <v>175</v>
      </c>
      <c r="AU183" s="865">
        <v>0</v>
      </c>
      <c r="AV183" s="865">
        <v>2</v>
      </c>
      <c r="AW183" s="865" t="b">
        <v>1</v>
      </c>
      <c r="AX183" s="865"/>
      <c r="AY183" s="865" t="s">
        <v>163</v>
      </c>
      <c r="AZ183" s="865"/>
      <c r="BA183" s="865"/>
      <c r="BB183" s="865"/>
      <c r="BC183" s="865"/>
      <c r="BD183" s="865"/>
      <c r="BE183" s="865"/>
      <c r="BF183" s="865"/>
      <c r="BG183" s="865"/>
      <c r="BH183" s="865"/>
      <c r="BI183" s="865"/>
      <c r="BJ183" s="734">
        <v>0</v>
      </c>
    </row>
    <row r="184" spans="2:62" ht="11.25" customHeight="1" x14ac:dyDescent="0.25">
      <c r="B184" s="854"/>
      <c r="C184" s="855"/>
      <c r="D184" s="361" t="s">
        <v>175</v>
      </c>
      <c r="E184" s="856"/>
      <c r="F184" s="857" t="s">
        <v>463</v>
      </c>
      <c r="G184" s="858"/>
      <c r="H184" s="859"/>
      <c r="I184" s="860"/>
      <c r="J184" s="860"/>
      <c r="K184" s="860"/>
      <c r="L184" s="777" t="s">
        <v>16</v>
      </c>
      <c r="M184" s="861"/>
      <c r="N184" s="862"/>
      <c r="O184" s="863"/>
      <c r="P184" s="863"/>
      <c r="Q184" s="863"/>
      <c r="R184" s="863"/>
      <c r="S184" s="863"/>
      <c r="T184" s="864"/>
      <c r="AT184" s="865" t="s">
        <v>175</v>
      </c>
      <c r="AU184" s="865">
        <v>0</v>
      </c>
      <c r="AV184" s="865">
        <v>1</v>
      </c>
      <c r="AW184" s="865" t="b">
        <v>1</v>
      </c>
      <c r="AX184" s="865"/>
      <c r="AY184" s="865" t="s">
        <v>163</v>
      </c>
      <c r="AZ184" s="865"/>
      <c r="BA184" s="865"/>
      <c r="BB184" s="865"/>
      <c r="BC184" s="865"/>
      <c r="BD184" s="865"/>
      <c r="BE184" s="865"/>
      <c r="BF184" s="865"/>
      <c r="BG184" s="865"/>
      <c r="BH184" s="865"/>
      <c r="BI184" s="865"/>
      <c r="BJ184" s="734">
        <v>0</v>
      </c>
    </row>
    <row r="185" spans="2:62" ht="11.25" customHeight="1" x14ac:dyDescent="0.25">
      <c r="B185" s="854"/>
      <c r="C185" s="855"/>
      <c r="D185" s="361" t="s">
        <v>175</v>
      </c>
      <c r="E185" s="856"/>
      <c r="F185" s="866" t="s">
        <v>462</v>
      </c>
      <c r="G185" s="867"/>
      <c r="H185" s="868">
        <v>4</v>
      </c>
      <c r="I185" s="860"/>
      <c r="J185" s="860"/>
      <c r="K185" s="860"/>
      <c r="L185" s="777" t="s">
        <v>16</v>
      </c>
      <c r="M185" s="861"/>
      <c r="N185" s="862"/>
      <c r="O185" s="863"/>
      <c r="P185" s="863"/>
      <c r="Q185" s="863"/>
      <c r="R185" s="863"/>
      <c r="S185" s="863"/>
      <c r="T185" s="864"/>
      <c r="AT185" s="865" t="s">
        <v>175</v>
      </c>
      <c r="AU185" s="865">
        <v>0</v>
      </c>
      <c r="AV185" s="865">
        <v>2</v>
      </c>
      <c r="AW185" s="865" t="b">
        <v>1</v>
      </c>
      <c r="AX185" s="865"/>
      <c r="AY185" s="865" t="s">
        <v>163</v>
      </c>
      <c r="AZ185" s="865"/>
      <c r="BA185" s="865"/>
      <c r="BB185" s="865"/>
      <c r="BC185" s="865"/>
      <c r="BD185" s="865"/>
      <c r="BE185" s="865"/>
      <c r="BF185" s="865"/>
      <c r="BG185" s="865"/>
      <c r="BH185" s="865"/>
      <c r="BI185" s="865"/>
      <c r="BJ185" s="734">
        <v>0</v>
      </c>
    </row>
    <row r="186" spans="2:62" ht="11.25" customHeight="1" x14ac:dyDescent="0.25">
      <c r="B186" s="854"/>
      <c r="C186" s="855"/>
      <c r="D186" s="361" t="s">
        <v>175</v>
      </c>
      <c r="E186" s="856"/>
      <c r="F186" s="857" t="s">
        <v>464</v>
      </c>
      <c r="G186" s="858"/>
      <c r="H186" s="859"/>
      <c r="I186" s="860"/>
      <c r="J186" s="860"/>
      <c r="K186" s="860"/>
      <c r="L186" s="777" t="s">
        <v>16</v>
      </c>
      <c r="M186" s="861"/>
      <c r="N186" s="862"/>
      <c r="O186" s="863"/>
      <c r="P186" s="863"/>
      <c r="Q186" s="863"/>
      <c r="R186" s="863"/>
      <c r="S186" s="863"/>
      <c r="T186" s="864"/>
      <c r="AT186" s="865" t="s">
        <v>175</v>
      </c>
      <c r="AU186" s="865">
        <v>0</v>
      </c>
      <c r="AV186" s="865">
        <v>1</v>
      </c>
      <c r="AW186" s="865" t="b">
        <v>1</v>
      </c>
      <c r="AX186" s="865"/>
      <c r="AY186" s="865" t="s">
        <v>163</v>
      </c>
      <c r="AZ186" s="865"/>
      <c r="BA186" s="865"/>
      <c r="BB186" s="865"/>
      <c r="BC186" s="865"/>
      <c r="BD186" s="865"/>
      <c r="BE186" s="865"/>
      <c r="BF186" s="865"/>
      <c r="BG186" s="865"/>
      <c r="BH186" s="865"/>
      <c r="BI186" s="865"/>
      <c r="BJ186" s="734">
        <v>0</v>
      </c>
    </row>
    <row r="187" spans="2:62" ht="11.25" customHeight="1" x14ac:dyDescent="0.25">
      <c r="B187" s="854"/>
      <c r="C187" s="855"/>
      <c r="D187" s="361" t="s">
        <v>175</v>
      </c>
      <c r="E187" s="856"/>
      <c r="F187" s="869" t="s">
        <v>178</v>
      </c>
      <c r="G187" s="858"/>
      <c r="H187" s="870">
        <v>8</v>
      </c>
      <c r="I187" s="860"/>
      <c r="J187" s="860"/>
      <c r="K187" s="860"/>
      <c r="L187" s="777" t="s">
        <v>16</v>
      </c>
      <c r="M187" s="861"/>
      <c r="N187" s="862"/>
      <c r="O187" s="863"/>
      <c r="P187" s="863"/>
      <c r="Q187" s="863"/>
      <c r="R187" s="863"/>
      <c r="S187" s="863"/>
      <c r="T187" s="864"/>
      <c r="AT187" s="865" t="s">
        <v>175</v>
      </c>
      <c r="AU187" s="865">
        <v>0</v>
      </c>
      <c r="AV187" s="865">
        <v>4</v>
      </c>
      <c r="AW187" s="865" t="b">
        <v>1</v>
      </c>
      <c r="AX187" s="865" t="b">
        <v>1</v>
      </c>
      <c r="AY187" s="865" t="s">
        <v>163</v>
      </c>
      <c r="AZ187" s="865"/>
      <c r="BA187" s="865"/>
      <c r="BB187" s="865"/>
      <c r="BC187" s="865"/>
      <c r="BD187" s="865"/>
      <c r="BE187" s="865"/>
      <c r="BF187" s="865"/>
      <c r="BG187" s="865"/>
      <c r="BH187" s="865"/>
      <c r="BI187" s="865"/>
      <c r="BJ187" s="734">
        <v>0</v>
      </c>
    </row>
    <row r="188" spans="2:62" ht="26.1" customHeight="1" x14ac:dyDescent="0.25">
      <c r="B188" s="793"/>
      <c r="C188" s="794"/>
      <c r="D188" s="829" t="s">
        <v>64</v>
      </c>
      <c r="E188" s="830" t="s">
        <v>224</v>
      </c>
      <c r="F188" s="27" t="s">
        <v>465</v>
      </c>
      <c r="G188" s="831"/>
      <c r="H188" s="832"/>
      <c r="I188" s="833"/>
      <c r="J188" s="833">
        <f>J189</f>
        <v>0</v>
      </c>
      <c r="K188" s="834"/>
      <c r="L188" s="777" t="s">
        <v>16</v>
      </c>
      <c r="M188" s="835"/>
      <c r="N188" s="800"/>
      <c r="O188" s="801"/>
      <c r="P188" s="801">
        <f>P189</f>
        <v>0</v>
      </c>
      <c r="Q188" s="801"/>
      <c r="R188" s="801">
        <f>R189</f>
        <v>0</v>
      </c>
      <c r="S188" s="801"/>
      <c r="T188" s="836">
        <f>T189</f>
        <v>0</v>
      </c>
      <c r="AR188" s="734">
        <v>1</v>
      </c>
      <c r="AT188" s="734" t="s">
        <v>64</v>
      </c>
      <c r="AU188" s="734">
        <v>0</v>
      </c>
      <c r="AY188" s="27" t="s">
        <v>163</v>
      </c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734">
        <v>0</v>
      </c>
    </row>
    <row r="189" spans="2:62" x14ac:dyDescent="0.25">
      <c r="B189" s="842"/>
      <c r="C189" s="843" t="s">
        <v>466</v>
      </c>
      <c r="D189" s="843" t="s">
        <v>168</v>
      </c>
      <c r="E189" s="844" t="s">
        <v>467</v>
      </c>
      <c r="F189" s="351" t="s">
        <v>468</v>
      </c>
      <c r="G189" s="845" t="s">
        <v>241</v>
      </c>
      <c r="H189" s="353">
        <v>77.991</v>
      </c>
      <c r="I189" s="354"/>
      <c r="J189" s="355">
        <f>ROUND(H189*I189,2)</f>
        <v>0</v>
      </c>
      <c r="K189" s="355" t="s">
        <v>459</v>
      </c>
      <c r="L189" s="777" t="s">
        <v>16</v>
      </c>
      <c r="M189" s="846"/>
      <c r="N189" s="847" t="s">
        <v>38</v>
      </c>
      <c r="O189" s="848"/>
      <c r="P189" s="848">
        <f>H189*O189</f>
        <v>0</v>
      </c>
      <c r="Q189" s="848">
        <v>0</v>
      </c>
      <c r="R189" s="848">
        <f>H189*Q189</f>
        <v>0</v>
      </c>
      <c r="S189" s="848">
        <v>0</v>
      </c>
      <c r="T189" s="849">
        <f>H189*S189</f>
        <v>0</v>
      </c>
      <c r="AR189" s="734">
        <v>4</v>
      </c>
      <c r="AT189" s="734" t="s">
        <v>168</v>
      </c>
      <c r="AU189" s="734">
        <v>1</v>
      </c>
      <c r="AY189" s="850" t="s">
        <v>163</v>
      </c>
      <c r="AZ189" s="850"/>
      <c r="BA189" s="850"/>
      <c r="BB189" s="850"/>
      <c r="BC189" s="850"/>
      <c r="BD189" s="850"/>
      <c r="BE189" s="850">
        <f>IF(N189="základní",J189,0)</f>
        <v>0</v>
      </c>
      <c r="BF189" s="850">
        <f>IF(N189="snížená",J189,0)</f>
        <v>0</v>
      </c>
      <c r="BG189" s="850">
        <f>IF(N189="zákl. přenesená",J189,0)</f>
        <v>0</v>
      </c>
      <c r="BH189" s="850">
        <f>IF(N189="sníž. přenesená",J189,0)</f>
        <v>0</v>
      </c>
      <c r="BI189" s="850">
        <f>IF(N189="nulová",J189,0)</f>
        <v>0</v>
      </c>
      <c r="BJ189" s="734">
        <v>1</v>
      </c>
    </row>
    <row r="190" spans="2:62" ht="39" x14ac:dyDescent="0.25">
      <c r="B190" s="842"/>
      <c r="C190" s="871"/>
      <c r="D190" s="872" t="s">
        <v>239</v>
      </c>
      <c r="E190" s="873"/>
      <c r="F190" s="874" t="s">
        <v>469</v>
      </c>
      <c r="G190" s="875"/>
      <c r="H190" s="876"/>
      <c r="I190" s="877"/>
      <c r="J190" s="877"/>
      <c r="K190" s="878"/>
      <c r="L190" s="777" t="s">
        <v>16</v>
      </c>
      <c r="M190" s="846"/>
      <c r="N190" s="847"/>
      <c r="O190" s="848"/>
      <c r="P190" s="848"/>
      <c r="Q190" s="848"/>
      <c r="R190" s="848"/>
      <c r="S190" s="848"/>
      <c r="T190" s="849"/>
      <c r="AT190" s="879" t="s">
        <v>239</v>
      </c>
      <c r="AU190" s="879">
        <v>0</v>
      </c>
      <c r="AV190" s="879"/>
      <c r="AW190" s="879"/>
      <c r="AX190" s="879"/>
      <c r="AY190" s="879" t="s">
        <v>163</v>
      </c>
      <c r="AZ190" s="879"/>
      <c r="BA190" s="879"/>
      <c r="BB190" s="879"/>
      <c r="BC190" s="879"/>
      <c r="BD190" s="879"/>
      <c r="BE190" s="879"/>
      <c r="BF190" s="879"/>
      <c r="BG190" s="879"/>
      <c r="BH190" s="879"/>
      <c r="BI190" s="879"/>
      <c r="BJ190" s="734">
        <v>0</v>
      </c>
    </row>
    <row r="191" spans="2:62" ht="11.25" customHeight="1" x14ac:dyDescent="0.25">
      <c r="B191" s="854"/>
      <c r="C191" s="855"/>
      <c r="D191" s="361" t="s">
        <v>175</v>
      </c>
      <c r="E191" s="856"/>
      <c r="F191" s="866" t="s">
        <v>470</v>
      </c>
      <c r="G191" s="867"/>
      <c r="H191" s="868">
        <v>77.991</v>
      </c>
      <c r="I191" s="860"/>
      <c r="J191" s="860"/>
      <c r="K191" s="860"/>
      <c r="L191" s="777" t="s">
        <v>16</v>
      </c>
      <c r="M191" s="861"/>
      <c r="N191" s="862"/>
      <c r="O191" s="863"/>
      <c r="P191" s="863"/>
      <c r="Q191" s="863"/>
      <c r="R191" s="863"/>
      <c r="S191" s="863"/>
      <c r="T191" s="864"/>
      <c r="AT191" s="865" t="s">
        <v>175</v>
      </c>
      <c r="AU191" s="865">
        <v>0</v>
      </c>
      <c r="AV191" s="865">
        <v>2</v>
      </c>
      <c r="AW191" s="865" t="b">
        <v>1</v>
      </c>
      <c r="AX191" s="865"/>
      <c r="AY191" s="865" t="s">
        <v>163</v>
      </c>
      <c r="AZ191" s="865"/>
      <c r="BA191" s="865"/>
      <c r="BB191" s="865"/>
      <c r="BC191" s="865"/>
      <c r="BD191" s="865"/>
      <c r="BE191" s="865"/>
      <c r="BF191" s="865"/>
      <c r="BG191" s="865"/>
      <c r="BH191" s="865"/>
      <c r="BI191" s="865"/>
      <c r="BJ191" s="734">
        <v>0</v>
      </c>
    </row>
    <row r="192" spans="2:62" ht="11.25" customHeight="1" x14ac:dyDescent="0.25">
      <c r="B192" s="854"/>
      <c r="C192" s="855"/>
      <c r="D192" s="361" t="s">
        <v>175</v>
      </c>
      <c r="E192" s="856"/>
      <c r="F192" s="869" t="s">
        <v>178</v>
      </c>
      <c r="G192" s="858"/>
      <c r="H192" s="870">
        <v>77.991</v>
      </c>
      <c r="I192" s="860"/>
      <c r="J192" s="860"/>
      <c r="K192" s="860"/>
      <c r="L192" s="777" t="s">
        <v>16</v>
      </c>
      <c r="M192" s="861"/>
      <c r="N192" s="862"/>
      <c r="O192" s="863"/>
      <c r="P192" s="863"/>
      <c r="Q192" s="863"/>
      <c r="R192" s="863"/>
      <c r="S192" s="863"/>
      <c r="T192" s="864"/>
      <c r="AT192" s="865" t="s">
        <v>175</v>
      </c>
      <c r="AU192" s="865">
        <v>0</v>
      </c>
      <c r="AV192" s="865">
        <v>4</v>
      </c>
      <c r="AW192" s="865" t="b">
        <v>1</v>
      </c>
      <c r="AX192" s="865" t="b">
        <v>1</v>
      </c>
      <c r="AY192" s="865" t="s">
        <v>163</v>
      </c>
      <c r="AZ192" s="865"/>
      <c r="BA192" s="865"/>
      <c r="BB192" s="865"/>
      <c r="BC192" s="865"/>
      <c r="BD192" s="865"/>
      <c r="BE192" s="865"/>
      <c r="BF192" s="865"/>
      <c r="BG192" s="865"/>
      <c r="BH192" s="865"/>
      <c r="BI192" s="865"/>
      <c r="BJ192" s="734">
        <v>0</v>
      </c>
    </row>
    <row r="193" spans="2:20" ht="14.45" customHeight="1" x14ac:dyDescent="0.25">
      <c r="B193" s="854"/>
      <c r="C193" s="855"/>
      <c r="D193" s="855"/>
      <c r="E193" s="856"/>
      <c r="F193" s="880"/>
      <c r="G193" s="858"/>
      <c r="H193" s="859"/>
      <c r="I193" s="860"/>
      <c r="J193" s="860"/>
      <c r="K193" s="860"/>
      <c r="L193" s="777"/>
      <c r="M193" s="861"/>
      <c r="N193" s="862"/>
      <c r="O193" s="863"/>
      <c r="P193" s="863"/>
      <c r="Q193" s="863"/>
      <c r="R193" s="863"/>
      <c r="S193" s="863"/>
      <c r="T193" s="881"/>
    </row>
    <row r="194" spans="2:20" ht="42" customHeight="1" x14ac:dyDescent="0.25">
      <c r="B194" s="854"/>
      <c r="C194" s="3270" t="s">
        <v>272</v>
      </c>
      <c r="D194" s="3270"/>
      <c r="E194" s="3270"/>
      <c r="F194" s="3270"/>
      <c r="G194" s="3270"/>
      <c r="H194" s="3270"/>
      <c r="I194" s="3270"/>
      <c r="J194" s="3270"/>
      <c r="K194" s="3271"/>
      <c r="L194" s="777"/>
      <c r="M194" s="882"/>
      <c r="N194" s="862"/>
      <c r="O194" s="863"/>
      <c r="P194" s="863"/>
      <c r="Q194" s="863"/>
      <c r="R194" s="863"/>
      <c r="S194" s="863"/>
      <c r="T194" s="883"/>
    </row>
    <row r="195" spans="2:20" x14ac:dyDescent="0.25">
      <c r="B195" s="813"/>
      <c r="C195" s="814"/>
      <c r="D195" s="814"/>
      <c r="E195" s="814"/>
      <c r="F195" s="814"/>
      <c r="G195" s="814"/>
      <c r="H195" s="814"/>
      <c r="I195" s="814"/>
      <c r="J195" s="814"/>
      <c r="K195" s="817"/>
      <c r="L195" s="777"/>
    </row>
  </sheetData>
  <autoFilter ref="C118:K119"/>
  <mergeCells count="16">
    <mergeCell ref="E84:H84"/>
    <mergeCell ref="E109:H109"/>
    <mergeCell ref="C194:K194"/>
    <mergeCell ref="E111:H111"/>
    <mergeCell ref="E107:H107"/>
    <mergeCell ref="L2:V2"/>
    <mergeCell ref="E82:H82"/>
    <mergeCell ref="E7:H7"/>
    <mergeCell ref="E23:H23"/>
    <mergeCell ref="E17:H17"/>
    <mergeCell ref="E11:H11"/>
    <mergeCell ref="E9:H9"/>
    <mergeCell ref="E20:H20"/>
    <mergeCell ref="E80:H80"/>
    <mergeCell ref="E26:H26"/>
    <mergeCell ref="E29:H29"/>
  </mergeCells>
  <hyperlinks>
    <hyperlink ref="H189" r:id="rId1" display="77,99100000"/>
    <hyperlink ref="H180" r:id="rId2" display="8,00000000"/>
    <hyperlink ref="H176" r:id="rId3" display="71,00000000"/>
    <hyperlink ref="H172" r:id="rId4" display="48,51000000"/>
    <hyperlink ref="H167" r:id="rId5" display="1,40400000"/>
    <hyperlink ref="H160" r:id="rId6" display="7,02000000"/>
    <hyperlink ref="F153" r:id="rId7"/>
    <hyperlink ref="H152" r:id="rId8" display="2,88000000"/>
    <hyperlink ref="F147" r:id="rId9"/>
    <hyperlink ref="H146" r:id="rId10" display="11,52000000"/>
    <hyperlink ref="F141" r:id="rId11"/>
    <hyperlink ref="H140" r:id="rId12" display="19,32000000"/>
    <hyperlink ref="F136" r:id="rId13"/>
    <hyperlink ref="H135" r:id="rId14" display="11,52000000"/>
    <hyperlink ref="F128" r:id="rId15"/>
    <hyperlink ref="H127" r:id="rId16" display="30,84000000"/>
    <hyperlink ref="F123" r:id="rId17"/>
    <hyperlink ref="H122" r:id="rId18" display="19,320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90"/>
  <sheetViews>
    <sheetView showGridLines="0" workbookViewId="0">
      <selection activeCell="A29" sqref="A29:XFD29"/>
    </sheetView>
  </sheetViews>
  <sheetFormatPr defaultColWidth="9.140625" defaultRowHeight="15" x14ac:dyDescent="0.25"/>
  <cols>
    <col min="1" max="1" width="7.140625" style="884" customWidth="1"/>
    <col min="2" max="2" width="1" style="884" customWidth="1"/>
    <col min="3" max="3" width="3.5703125" style="884" customWidth="1"/>
    <col min="4" max="4" width="4.140625" style="884" customWidth="1"/>
    <col min="5" max="5" width="17.7109375" style="884" customWidth="1"/>
    <col min="6" max="6" width="55.7109375" style="884" customWidth="1"/>
    <col min="7" max="7" width="6.7109375" style="884" customWidth="1"/>
    <col min="8" max="9" width="14.7109375" style="884" customWidth="1"/>
    <col min="10" max="11" width="20.7109375" style="884" customWidth="1"/>
    <col min="12" max="12" width="7.7109375" style="884" customWidth="1"/>
    <col min="13" max="13" width="24.85546875" style="884" hidden="1" customWidth="1"/>
    <col min="14" max="14" width="12.140625" style="884" hidden="1" customWidth="1"/>
    <col min="15" max="15" width="10.28515625" style="884" hidden="1" customWidth="1"/>
    <col min="16" max="16" width="11.140625" style="884" hidden="1" customWidth="1"/>
    <col min="17" max="18" width="12.42578125" style="884" hidden="1" customWidth="1"/>
    <col min="19" max="19" width="10.85546875" style="884" hidden="1" customWidth="1"/>
    <col min="20" max="20" width="8.28515625" style="884" hidden="1" customWidth="1"/>
    <col min="21" max="21" width="4.140625" style="884" hidden="1" customWidth="1"/>
    <col min="22" max="22" width="10.5703125" style="884" customWidth="1"/>
    <col min="23" max="23" width="14" style="884" customWidth="1"/>
    <col min="24" max="24" width="10.5703125" style="884" customWidth="1"/>
    <col min="25" max="25" width="12.85546875" style="884" customWidth="1"/>
    <col min="26" max="26" width="9.42578125" style="884" customWidth="1"/>
    <col min="27" max="27" width="94.85546875" style="884" hidden="1" customWidth="1"/>
    <col min="28" max="28" width="14" style="884" customWidth="1"/>
    <col min="29" max="29" width="9.42578125" style="884" customWidth="1"/>
    <col min="30" max="30" width="12.85546875" style="884" customWidth="1"/>
    <col min="31" max="31" width="14" style="884" customWidth="1"/>
    <col min="32" max="43" width="9.140625" style="884"/>
    <col min="44" max="65" width="9.140625" style="884" hidden="1"/>
    <col min="66" max="16384" width="9.140625" style="884"/>
  </cols>
  <sheetData>
    <row r="1" spans="1:61" ht="11.25" customHeight="1" x14ac:dyDescent="0.25">
      <c r="A1" s="885"/>
      <c r="B1" s="885"/>
      <c r="C1" s="885"/>
      <c r="D1" s="885"/>
      <c r="E1" s="885"/>
      <c r="F1" s="885"/>
      <c r="G1" s="885"/>
      <c r="H1" s="885"/>
      <c r="I1" s="885"/>
      <c r="J1" s="885"/>
      <c r="K1" s="885"/>
      <c r="L1" s="885"/>
      <c r="M1" s="885"/>
      <c r="N1" s="885"/>
      <c r="O1" s="885"/>
      <c r="P1" s="885"/>
      <c r="Q1" s="885"/>
      <c r="R1" s="885"/>
      <c r="S1" s="885"/>
      <c r="T1" s="885"/>
      <c r="U1" s="885"/>
      <c r="V1" s="885"/>
      <c r="W1" s="885"/>
      <c r="X1" s="885"/>
      <c r="Y1" s="885"/>
      <c r="Z1" s="885"/>
      <c r="AA1" s="885"/>
      <c r="AB1" s="885"/>
      <c r="AC1" s="885"/>
      <c r="AD1" s="885"/>
      <c r="AE1" s="885"/>
      <c r="AF1" s="885"/>
      <c r="AG1" s="885"/>
      <c r="AH1" s="885"/>
      <c r="AI1" s="885"/>
      <c r="AJ1" s="885"/>
      <c r="AK1" s="885"/>
      <c r="AL1" s="885"/>
      <c r="AM1" s="885"/>
      <c r="AN1" s="885"/>
      <c r="AO1" s="885"/>
      <c r="AP1" s="885"/>
      <c r="AQ1" s="885"/>
      <c r="AR1" s="885"/>
      <c r="AS1" s="885"/>
      <c r="AT1" s="885"/>
      <c r="AU1" s="885"/>
      <c r="AV1" s="885"/>
      <c r="AW1" s="885"/>
      <c r="AX1" s="885"/>
      <c r="AY1" s="885"/>
      <c r="AZ1" s="885"/>
      <c r="BA1" s="885"/>
      <c r="BB1" s="885"/>
      <c r="BC1" s="885"/>
      <c r="BD1" s="885"/>
      <c r="BE1" s="885"/>
      <c r="BF1" s="885"/>
      <c r="BG1" s="885"/>
      <c r="BH1" s="885"/>
      <c r="BI1" s="885"/>
    </row>
    <row r="2" spans="1:61" ht="36.75" customHeight="1" x14ac:dyDescent="0.25">
      <c r="A2" s="885"/>
      <c r="B2" s="885"/>
      <c r="C2" s="885"/>
      <c r="D2" s="885"/>
      <c r="E2" s="885"/>
      <c r="F2" s="885"/>
      <c r="G2" s="885"/>
      <c r="H2" s="885"/>
      <c r="I2" s="885"/>
      <c r="J2" s="885"/>
      <c r="K2" s="885"/>
      <c r="L2" s="3272" t="s">
        <v>5</v>
      </c>
      <c r="M2" s="3273"/>
      <c r="N2" s="3273"/>
      <c r="O2" s="3273"/>
      <c r="P2" s="3273"/>
      <c r="Q2" s="3273"/>
      <c r="R2" s="3273"/>
      <c r="S2" s="3273"/>
      <c r="T2" s="3273"/>
      <c r="U2" s="3273"/>
      <c r="V2" s="3273"/>
      <c r="W2" s="885"/>
      <c r="X2" s="885"/>
      <c r="Y2" s="885"/>
      <c r="Z2" s="885"/>
      <c r="AA2" s="885"/>
      <c r="AB2" s="885"/>
      <c r="AC2" s="885"/>
      <c r="AD2" s="885"/>
      <c r="AE2" s="885"/>
      <c r="AF2" s="885"/>
      <c r="AG2" s="885"/>
      <c r="AH2" s="885"/>
      <c r="AI2" s="885"/>
      <c r="AJ2" s="885"/>
      <c r="AK2" s="885"/>
      <c r="AL2" s="885"/>
      <c r="AM2" s="885"/>
      <c r="AN2" s="885"/>
      <c r="AO2" s="885"/>
      <c r="AP2" s="885"/>
      <c r="AQ2" s="885"/>
      <c r="AR2" s="885"/>
      <c r="AS2" s="885"/>
      <c r="AT2" s="885" t="s">
        <v>90</v>
      </c>
      <c r="AU2" s="885"/>
      <c r="AV2" s="885"/>
      <c r="AW2" s="885"/>
      <c r="AX2" s="885"/>
      <c r="AY2" s="885"/>
      <c r="AZ2" s="885"/>
      <c r="BA2" s="885"/>
      <c r="BB2" s="885"/>
      <c r="BC2" s="885"/>
      <c r="BD2" s="885"/>
      <c r="BE2" s="885"/>
      <c r="BF2" s="885"/>
      <c r="BG2" s="885"/>
      <c r="BH2" s="885"/>
      <c r="BI2" s="885"/>
    </row>
    <row r="3" spans="1:61" ht="6.95" customHeight="1" x14ac:dyDescent="0.25">
      <c r="A3" s="885"/>
      <c r="B3" s="886"/>
      <c r="C3" s="887"/>
      <c r="D3" s="887"/>
      <c r="E3" s="887"/>
      <c r="F3" s="887"/>
      <c r="G3" s="887"/>
      <c r="H3" s="887"/>
      <c r="I3" s="887"/>
      <c r="J3" s="887"/>
      <c r="K3" s="887"/>
      <c r="L3" s="888"/>
      <c r="M3" s="885"/>
      <c r="N3" s="885"/>
      <c r="O3" s="885"/>
      <c r="P3" s="885"/>
      <c r="Q3" s="885"/>
      <c r="R3" s="885"/>
      <c r="S3" s="885"/>
      <c r="T3" s="885"/>
      <c r="U3" s="885"/>
      <c r="V3" s="885"/>
      <c r="W3" s="885"/>
      <c r="X3" s="885"/>
      <c r="Y3" s="885"/>
      <c r="Z3" s="885"/>
      <c r="AA3" s="885"/>
      <c r="AB3" s="885"/>
      <c r="AC3" s="885"/>
      <c r="AD3" s="885"/>
      <c r="AE3" s="885"/>
      <c r="AF3" s="885"/>
      <c r="AG3" s="885"/>
      <c r="AH3" s="885"/>
      <c r="AI3" s="885"/>
      <c r="AJ3" s="885"/>
      <c r="AK3" s="885"/>
      <c r="AL3" s="885"/>
      <c r="AM3" s="885"/>
      <c r="AN3" s="885"/>
      <c r="AO3" s="885"/>
      <c r="AP3" s="885"/>
      <c r="AQ3" s="885"/>
      <c r="AR3" s="885"/>
      <c r="AS3" s="885"/>
      <c r="AT3" s="885">
        <v>2</v>
      </c>
      <c r="AU3" s="885"/>
      <c r="AV3" s="885"/>
      <c r="AW3" s="885"/>
      <c r="AX3" s="885"/>
      <c r="AY3" s="885"/>
      <c r="AZ3" s="885"/>
      <c r="BA3" s="885"/>
      <c r="BB3" s="885"/>
      <c r="BC3" s="885"/>
      <c r="BD3" s="885"/>
      <c r="BE3" s="885"/>
      <c r="BF3" s="885"/>
      <c r="BG3" s="885"/>
      <c r="BH3" s="885"/>
      <c r="BI3" s="885"/>
    </row>
    <row r="4" spans="1:61" ht="24.95" customHeight="1" x14ac:dyDescent="0.25">
      <c r="A4" s="885"/>
      <c r="B4" s="888"/>
      <c r="C4" s="885"/>
      <c r="D4" s="889" t="s">
        <v>131</v>
      </c>
      <c r="E4" s="885"/>
      <c r="F4" s="885"/>
      <c r="G4" s="885"/>
      <c r="H4" s="885"/>
      <c r="I4" s="885"/>
      <c r="J4" s="885"/>
      <c r="K4" s="885"/>
      <c r="L4" s="888"/>
      <c r="M4" s="885"/>
      <c r="N4" s="885"/>
      <c r="O4" s="885"/>
      <c r="P4" s="885"/>
      <c r="Q4" s="885"/>
      <c r="R4" s="885"/>
      <c r="S4" s="885"/>
      <c r="T4" s="885"/>
      <c r="U4" s="885"/>
      <c r="V4" s="885"/>
      <c r="W4" s="885"/>
      <c r="X4" s="885"/>
      <c r="Y4" s="885"/>
      <c r="Z4" s="885"/>
      <c r="AA4" s="885"/>
      <c r="AB4" s="885"/>
      <c r="AC4" s="885"/>
      <c r="AD4" s="885"/>
      <c r="AE4" s="885"/>
      <c r="AF4" s="885"/>
      <c r="AG4" s="885"/>
      <c r="AH4" s="885"/>
      <c r="AI4" s="885"/>
      <c r="AJ4" s="885"/>
      <c r="AK4" s="885"/>
      <c r="AL4" s="885"/>
      <c r="AM4" s="885"/>
      <c r="AN4" s="885"/>
      <c r="AO4" s="885"/>
      <c r="AP4" s="885"/>
      <c r="AQ4" s="885"/>
      <c r="AR4" s="885"/>
      <c r="AS4" s="885"/>
      <c r="AT4" s="885" t="b">
        <v>0</v>
      </c>
      <c r="AU4" s="885"/>
      <c r="AV4" s="885"/>
      <c r="AW4" s="885"/>
      <c r="AX4" s="885"/>
      <c r="AY4" s="885"/>
      <c r="AZ4" s="885"/>
      <c r="BA4" s="885"/>
      <c r="BB4" s="885"/>
      <c r="BC4" s="885"/>
      <c r="BD4" s="885"/>
      <c r="BE4" s="885"/>
      <c r="BF4" s="885"/>
      <c r="BG4" s="885"/>
      <c r="BH4" s="885"/>
      <c r="BI4" s="885"/>
    </row>
    <row r="5" spans="1:61" ht="6.95" customHeight="1" x14ac:dyDescent="0.25">
      <c r="A5" s="885"/>
      <c r="B5" s="888"/>
      <c r="C5" s="885"/>
      <c r="D5" s="885"/>
      <c r="E5" s="885"/>
      <c r="F5" s="885"/>
      <c r="G5" s="885"/>
      <c r="H5" s="885"/>
      <c r="I5" s="885"/>
      <c r="J5" s="885"/>
      <c r="K5" s="885"/>
      <c r="L5" s="888"/>
      <c r="M5" s="885"/>
      <c r="N5" s="885"/>
      <c r="O5" s="885"/>
      <c r="P5" s="885"/>
      <c r="Q5" s="885"/>
      <c r="R5" s="885"/>
      <c r="S5" s="885"/>
      <c r="T5" s="885"/>
      <c r="U5" s="885"/>
      <c r="V5" s="885"/>
      <c r="W5" s="885"/>
      <c r="X5" s="885"/>
      <c r="Y5" s="885"/>
      <c r="Z5" s="885"/>
      <c r="AA5" s="885"/>
      <c r="AB5" s="885"/>
      <c r="AC5" s="885"/>
      <c r="AD5" s="885"/>
      <c r="AE5" s="885"/>
      <c r="AF5" s="885"/>
      <c r="AG5" s="885"/>
      <c r="AH5" s="885"/>
      <c r="AI5" s="885"/>
      <c r="AJ5" s="885"/>
      <c r="AK5" s="885"/>
      <c r="AL5" s="885"/>
      <c r="AM5" s="885"/>
      <c r="AN5" s="885"/>
      <c r="AO5" s="885"/>
      <c r="AP5" s="885"/>
      <c r="AQ5" s="885"/>
      <c r="AR5" s="885"/>
      <c r="AS5" s="885"/>
      <c r="AT5" s="885"/>
      <c r="AU5" s="885"/>
      <c r="AV5" s="885"/>
      <c r="AW5" s="885"/>
      <c r="AX5" s="885"/>
      <c r="AY5" s="885"/>
      <c r="AZ5" s="885"/>
      <c r="BA5" s="885"/>
      <c r="BB5" s="885"/>
      <c r="BC5" s="885"/>
      <c r="BD5" s="885"/>
      <c r="BE5" s="885"/>
      <c r="BF5" s="885"/>
      <c r="BG5" s="885"/>
      <c r="BH5" s="885"/>
      <c r="BI5" s="885"/>
    </row>
    <row r="6" spans="1:61" ht="12" customHeight="1" x14ac:dyDescent="0.25">
      <c r="A6" s="885"/>
      <c r="B6" s="888"/>
      <c r="C6" s="885"/>
      <c r="D6" s="890" t="s">
        <v>12</v>
      </c>
      <c r="E6" s="885"/>
      <c r="F6" s="885"/>
      <c r="G6" s="885"/>
      <c r="H6" s="885"/>
      <c r="I6" s="885"/>
      <c r="J6" s="885"/>
      <c r="K6" s="885"/>
      <c r="L6" s="888"/>
      <c r="M6" s="885"/>
      <c r="N6" s="885"/>
      <c r="O6" s="885"/>
      <c r="P6" s="885"/>
      <c r="Q6" s="885"/>
      <c r="R6" s="885"/>
      <c r="S6" s="885"/>
      <c r="T6" s="885"/>
      <c r="U6" s="885"/>
      <c r="V6" s="885"/>
      <c r="W6" s="885"/>
      <c r="X6" s="885"/>
      <c r="Y6" s="885"/>
      <c r="Z6" s="885"/>
      <c r="AA6" s="885"/>
      <c r="AB6" s="885"/>
      <c r="AC6" s="885"/>
      <c r="AD6" s="885"/>
      <c r="AE6" s="885"/>
      <c r="AF6" s="885"/>
      <c r="AG6" s="885"/>
      <c r="AH6" s="885"/>
      <c r="AI6" s="885"/>
      <c r="AJ6" s="885"/>
      <c r="AK6" s="885"/>
      <c r="AL6" s="885"/>
      <c r="AM6" s="885"/>
      <c r="AN6" s="885"/>
      <c r="AO6" s="885"/>
      <c r="AP6" s="885"/>
      <c r="AQ6" s="885"/>
      <c r="AR6" s="885"/>
      <c r="AS6" s="885"/>
      <c r="AT6" s="885"/>
      <c r="AU6" s="885"/>
      <c r="AV6" s="885"/>
      <c r="AW6" s="885"/>
      <c r="AX6" s="885"/>
      <c r="AY6" s="885"/>
      <c r="AZ6" s="885"/>
      <c r="BA6" s="885"/>
      <c r="BB6" s="885"/>
      <c r="BC6" s="885"/>
      <c r="BD6" s="885"/>
      <c r="BE6" s="885"/>
      <c r="BF6" s="885"/>
      <c r="BG6" s="885"/>
      <c r="BH6" s="885"/>
      <c r="BI6" s="885"/>
    </row>
    <row r="7" spans="1:61" x14ac:dyDescent="0.25">
      <c r="A7" s="885"/>
      <c r="B7" s="888"/>
      <c r="C7" s="885"/>
      <c r="D7" s="885"/>
      <c r="E7" s="3238" t="s">
        <v>13</v>
      </c>
      <c r="F7" s="3273"/>
      <c r="G7" s="3273"/>
      <c r="H7" s="3273"/>
      <c r="I7" s="885"/>
      <c r="J7" s="885"/>
      <c r="K7" s="885"/>
      <c r="L7" s="888"/>
      <c r="M7" s="885"/>
      <c r="N7" s="885"/>
      <c r="O7" s="885"/>
      <c r="P7" s="885"/>
      <c r="Q7" s="885"/>
      <c r="R7" s="885"/>
      <c r="S7" s="885"/>
      <c r="T7" s="885"/>
      <c r="U7" s="885"/>
      <c r="V7" s="885"/>
      <c r="W7" s="885"/>
      <c r="X7" s="885"/>
      <c r="Y7" s="885"/>
      <c r="Z7" s="885"/>
      <c r="AA7" s="891" t="str">
        <f>E7</f>
        <v>REVITALIZACE ZÁMECKÉHO PARKU ‐ TVRZIŠTĚ KLUČOV</v>
      </c>
      <c r="AB7" s="885"/>
      <c r="AC7" s="885"/>
      <c r="AD7" s="885"/>
      <c r="AE7" s="885"/>
      <c r="AF7" s="885"/>
      <c r="AG7" s="885"/>
      <c r="AH7" s="885"/>
      <c r="AI7" s="885"/>
      <c r="AJ7" s="885"/>
      <c r="AK7" s="885"/>
      <c r="AL7" s="885"/>
      <c r="AM7" s="885"/>
      <c r="AN7" s="885"/>
      <c r="AO7" s="885"/>
      <c r="AP7" s="885"/>
      <c r="AQ7" s="885"/>
      <c r="AR7" s="885"/>
      <c r="AS7" s="885"/>
      <c r="AT7" s="885"/>
      <c r="AU7" s="885"/>
      <c r="AV7" s="885"/>
      <c r="AW7" s="885"/>
      <c r="AX7" s="885"/>
      <c r="AY7" s="885"/>
      <c r="AZ7" s="885"/>
      <c r="BA7" s="885"/>
      <c r="BB7" s="885"/>
      <c r="BC7" s="885"/>
      <c r="BD7" s="885"/>
      <c r="BE7" s="885"/>
      <c r="BF7" s="885"/>
      <c r="BG7" s="885"/>
      <c r="BH7" s="885"/>
      <c r="BI7" s="885"/>
    </row>
    <row r="8" spans="1:61" x14ac:dyDescent="0.25">
      <c r="A8" s="885"/>
      <c r="B8" s="888"/>
      <c r="C8" s="885"/>
      <c r="D8" s="210" t="s">
        <v>132</v>
      </c>
      <c r="E8" s="885"/>
      <c r="F8" s="885"/>
      <c r="G8" s="885"/>
      <c r="H8" s="885"/>
      <c r="I8" s="885"/>
      <c r="J8" s="885"/>
      <c r="K8" s="885"/>
      <c r="L8" s="888"/>
      <c r="M8" s="885"/>
      <c r="N8" s="885"/>
      <c r="O8" s="885"/>
      <c r="P8" s="885"/>
      <c r="Q8" s="885"/>
      <c r="R8" s="885"/>
      <c r="S8" s="885"/>
      <c r="T8" s="885"/>
      <c r="U8" s="885"/>
      <c r="V8" s="885"/>
      <c r="W8" s="885"/>
      <c r="X8" s="885"/>
      <c r="Y8" s="885"/>
      <c r="Z8" s="885"/>
      <c r="AA8" s="885"/>
      <c r="AB8" s="885"/>
      <c r="AC8" s="885"/>
      <c r="AD8" s="885"/>
      <c r="AE8" s="885"/>
      <c r="AF8" s="885"/>
      <c r="AG8" s="885"/>
      <c r="AH8" s="885"/>
      <c r="AI8" s="885"/>
      <c r="AJ8" s="885"/>
      <c r="AK8" s="885"/>
      <c r="AL8" s="885"/>
      <c r="AM8" s="885"/>
      <c r="AN8" s="885"/>
      <c r="AO8" s="885"/>
      <c r="AP8" s="885"/>
      <c r="AQ8" s="885"/>
      <c r="AR8" s="885"/>
      <c r="AS8" s="885"/>
      <c r="AT8" s="885"/>
      <c r="AU8" s="885"/>
      <c r="AV8" s="885"/>
      <c r="AW8" s="885"/>
      <c r="AX8" s="885"/>
      <c r="AY8" s="885"/>
      <c r="AZ8" s="885"/>
      <c r="BA8" s="885"/>
      <c r="BB8" s="885"/>
      <c r="BC8" s="885"/>
      <c r="BD8" s="885"/>
      <c r="BE8" s="885"/>
      <c r="BF8" s="885"/>
      <c r="BG8" s="885"/>
      <c r="BH8" s="885"/>
      <c r="BI8" s="885"/>
    </row>
    <row r="9" spans="1:61" x14ac:dyDescent="0.25">
      <c r="A9" s="885"/>
      <c r="B9" s="888"/>
      <c r="C9" s="885"/>
      <c r="D9" s="885"/>
      <c r="E9" s="3238" t="s">
        <v>471</v>
      </c>
      <c r="F9" s="3273"/>
      <c r="G9" s="3273"/>
      <c r="H9" s="3273"/>
      <c r="I9" s="885"/>
      <c r="J9" s="885"/>
      <c r="K9" s="885"/>
      <c r="L9" s="888"/>
      <c r="M9" s="885"/>
      <c r="N9" s="885"/>
      <c r="O9" s="885"/>
      <c r="P9" s="885"/>
      <c r="Q9" s="885"/>
      <c r="R9" s="885"/>
      <c r="S9" s="885"/>
      <c r="T9" s="885"/>
      <c r="U9" s="885"/>
      <c r="V9" s="885"/>
      <c r="W9" s="885"/>
      <c r="X9" s="885"/>
      <c r="Y9" s="885"/>
      <c r="Z9" s="885"/>
      <c r="AA9" s="891" t="str">
        <f>E9</f>
        <v>SO.12 - SADOVÉ ÚPRAVY A ZÁVLAHA</v>
      </c>
      <c r="AB9" s="885"/>
      <c r="AC9" s="885"/>
      <c r="AD9" s="885"/>
      <c r="AE9" s="885"/>
      <c r="AF9" s="885"/>
      <c r="AG9" s="885"/>
      <c r="AH9" s="885"/>
      <c r="AI9" s="885"/>
      <c r="AJ9" s="885"/>
      <c r="AK9" s="885"/>
      <c r="AL9" s="885"/>
      <c r="AM9" s="885"/>
      <c r="AN9" s="885"/>
      <c r="AO9" s="885"/>
      <c r="AP9" s="885"/>
      <c r="AQ9" s="885"/>
      <c r="AR9" s="885"/>
      <c r="AS9" s="885"/>
      <c r="AT9" s="885"/>
      <c r="AU9" s="885"/>
      <c r="AV9" s="885"/>
      <c r="AW9" s="885"/>
      <c r="AX9" s="885"/>
      <c r="AY9" s="885"/>
      <c r="AZ9" s="885"/>
      <c r="BA9" s="885"/>
      <c r="BB9" s="885"/>
      <c r="BC9" s="885"/>
      <c r="BD9" s="885"/>
      <c r="BE9" s="885"/>
      <c r="BF9" s="885"/>
      <c r="BG9" s="885"/>
      <c r="BH9" s="885"/>
      <c r="BI9" s="885"/>
    </row>
    <row r="10" spans="1:61" x14ac:dyDescent="0.25">
      <c r="A10" s="885"/>
      <c r="B10" s="888"/>
      <c r="C10" s="885"/>
      <c r="D10" s="210" t="s">
        <v>326</v>
      </c>
      <c r="E10" s="885"/>
      <c r="F10" s="885"/>
      <c r="G10" s="885"/>
      <c r="H10" s="885"/>
      <c r="I10" s="885"/>
      <c r="J10" s="885"/>
      <c r="K10" s="885"/>
      <c r="L10" s="888"/>
      <c r="M10" s="885"/>
      <c r="N10" s="885"/>
      <c r="O10" s="885"/>
      <c r="P10" s="885"/>
      <c r="Q10" s="885"/>
      <c r="R10" s="885"/>
      <c r="S10" s="885"/>
      <c r="T10" s="885"/>
      <c r="U10" s="885"/>
      <c r="V10" s="885"/>
      <c r="W10" s="885"/>
      <c r="X10" s="885"/>
      <c r="Y10" s="885"/>
      <c r="Z10" s="885"/>
      <c r="AA10" s="885"/>
      <c r="AB10" s="885"/>
      <c r="AC10" s="885"/>
      <c r="AD10" s="885"/>
      <c r="AE10" s="885"/>
      <c r="AF10" s="885"/>
      <c r="AG10" s="885"/>
      <c r="AH10" s="885"/>
      <c r="AI10" s="885"/>
      <c r="AJ10" s="885"/>
      <c r="AK10" s="885"/>
      <c r="AL10" s="885"/>
      <c r="AM10" s="885"/>
      <c r="AN10" s="885"/>
      <c r="AO10" s="885"/>
      <c r="AP10" s="885"/>
      <c r="AQ10" s="885"/>
      <c r="AR10" s="885"/>
      <c r="AS10" s="885"/>
      <c r="AT10" s="885"/>
      <c r="AU10" s="885"/>
      <c r="AV10" s="885"/>
      <c r="AW10" s="885"/>
      <c r="AX10" s="885"/>
      <c r="AY10" s="885"/>
      <c r="AZ10" s="885"/>
      <c r="BA10" s="885"/>
      <c r="BB10" s="885"/>
      <c r="BC10" s="885"/>
      <c r="BD10" s="885"/>
      <c r="BE10" s="885"/>
      <c r="BF10" s="885"/>
      <c r="BG10" s="885"/>
      <c r="BH10" s="885"/>
      <c r="BI10" s="885"/>
    </row>
    <row r="11" spans="1:61" s="29" customFormat="1" x14ac:dyDescent="0.25">
      <c r="A11" s="885"/>
      <c r="B11" s="892"/>
      <c r="C11" s="885"/>
      <c r="D11" s="885"/>
      <c r="E11" s="3275" t="s">
        <v>472</v>
      </c>
      <c r="F11" s="3273"/>
      <c r="G11" s="3273"/>
      <c r="H11" s="3273"/>
      <c r="I11" s="885"/>
      <c r="J11" s="885"/>
      <c r="K11" s="885"/>
      <c r="L11" s="892"/>
      <c r="M11" s="885"/>
      <c r="N11" s="885"/>
      <c r="O11" s="885"/>
      <c r="P11" s="885"/>
      <c r="Q11" s="885"/>
      <c r="R11" s="885"/>
      <c r="S11" s="885"/>
      <c r="T11" s="885"/>
      <c r="U11" s="885"/>
      <c r="V11" s="885"/>
      <c r="W11" s="885"/>
      <c r="X11" s="885"/>
      <c r="Y11" s="885"/>
      <c r="Z11" s="885"/>
      <c r="AA11" s="893" t="str">
        <f>E11</f>
        <v>SO.12-K - Kácení</v>
      </c>
      <c r="AB11" s="885"/>
      <c r="AC11" s="885"/>
      <c r="AD11" s="885"/>
      <c r="AE11" s="885"/>
      <c r="AF11" s="885"/>
      <c r="AG11" s="885"/>
      <c r="AH11" s="885"/>
      <c r="AI11" s="885"/>
      <c r="AJ11" s="885"/>
      <c r="AK11" s="885"/>
      <c r="AL11" s="885"/>
      <c r="AM11" s="885"/>
      <c r="AN11" s="885"/>
      <c r="AO11" s="885"/>
      <c r="AP11" s="885"/>
      <c r="AQ11" s="885"/>
      <c r="AR11" s="885"/>
      <c r="AS11" s="885"/>
      <c r="AT11" s="885"/>
      <c r="AU11" s="885"/>
      <c r="AV11" s="885"/>
      <c r="AW11" s="885"/>
      <c r="AX11" s="885"/>
      <c r="AY11" s="885"/>
      <c r="AZ11" s="885"/>
      <c r="BA11" s="885"/>
      <c r="BB11" s="885"/>
      <c r="BC11" s="885"/>
      <c r="BD11" s="885"/>
      <c r="BE11" s="885"/>
      <c r="BF11" s="885"/>
      <c r="BG11" s="885"/>
      <c r="BH11" s="885"/>
      <c r="BI11" s="885"/>
    </row>
    <row r="12" spans="1:61" s="29" customFormat="1" x14ac:dyDescent="0.25">
      <c r="A12" s="885"/>
      <c r="B12" s="892"/>
      <c r="C12" s="885"/>
      <c r="D12" s="885"/>
      <c r="E12" s="885"/>
      <c r="F12" s="885"/>
      <c r="G12" s="885"/>
      <c r="H12" s="885"/>
      <c r="I12" s="885"/>
      <c r="J12" s="885"/>
      <c r="K12" s="885"/>
      <c r="L12" s="892"/>
      <c r="M12" s="885"/>
      <c r="N12" s="885"/>
      <c r="O12" s="885"/>
      <c r="P12" s="885"/>
      <c r="Q12" s="885"/>
      <c r="R12" s="885"/>
      <c r="S12" s="885"/>
      <c r="T12" s="885"/>
      <c r="U12" s="885"/>
      <c r="V12" s="885"/>
      <c r="W12" s="885"/>
      <c r="X12" s="885"/>
      <c r="Y12" s="885"/>
      <c r="Z12" s="885"/>
      <c r="AA12" s="885"/>
      <c r="AB12" s="885"/>
      <c r="AC12" s="885"/>
      <c r="AD12" s="885"/>
      <c r="AE12" s="885"/>
      <c r="AF12" s="885"/>
      <c r="AG12" s="885"/>
      <c r="AH12" s="885"/>
      <c r="AI12" s="885"/>
      <c r="AJ12" s="885"/>
      <c r="AK12" s="885"/>
      <c r="AL12" s="885"/>
      <c r="AM12" s="885"/>
      <c r="AN12" s="885"/>
      <c r="AO12" s="885"/>
      <c r="AP12" s="885"/>
      <c r="AQ12" s="885"/>
      <c r="AR12" s="885"/>
      <c r="AS12" s="885"/>
      <c r="AT12" s="885"/>
      <c r="AU12" s="885"/>
      <c r="AV12" s="885"/>
      <c r="AW12" s="885"/>
      <c r="AX12" s="885"/>
      <c r="AY12" s="885"/>
      <c r="AZ12" s="885"/>
      <c r="BA12" s="885"/>
      <c r="BB12" s="885"/>
      <c r="BC12" s="885"/>
      <c r="BD12" s="885"/>
      <c r="BE12" s="885"/>
      <c r="BF12" s="885"/>
      <c r="BG12" s="885"/>
      <c r="BH12" s="885"/>
      <c r="BI12" s="885"/>
    </row>
    <row r="13" spans="1:61" s="29" customFormat="1" x14ac:dyDescent="0.25">
      <c r="A13" s="885"/>
      <c r="B13" s="892"/>
      <c r="C13" s="885"/>
      <c r="D13" s="210" t="s">
        <v>14</v>
      </c>
      <c r="E13" s="885"/>
      <c r="F13" s="894" t="s">
        <v>16</v>
      </c>
      <c r="G13" s="885"/>
      <c r="H13" s="885"/>
      <c r="I13" s="210" t="s">
        <v>15</v>
      </c>
      <c r="J13" s="214" t="s">
        <v>16</v>
      </c>
      <c r="K13" s="885"/>
      <c r="L13" s="892"/>
      <c r="M13" s="885"/>
      <c r="N13" s="885"/>
      <c r="O13" s="885"/>
      <c r="P13" s="885"/>
      <c r="Q13" s="885"/>
      <c r="R13" s="885"/>
      <c r="S13" s="885"/>
      <c r="T13" s="885"/>
      <c r="U13" s="885"/>
      <c r="V13" s="885"/>
      <c r="W13" s="885"/>
      <c r="X13" s="885"/>
      <c r="Y13" s="885"/>
      <c r="Z13" s="885"/>
      <c r="AA13" s="885"/>
      <c r="AB13" s="885"/>
      <c r="AC13" s="885"/>
      <c r="AD13" s="885"/>
      <c r="AE13" s="885"/>
      <c r="AF13" s="885"/>
      <c r="AG13" s="885"/>
      <c r="AH13" s="885"/>
      <c r="AI13" s="885"/>
      <c r="AJ13" s="885"/>
      <c r="AK13" s="885"/>
      <c r="AL13" s="885"/>
      <c r="AM13" s="885"/>
      <c r="AN13" s="885"/>
      <c r="AO13" s="885"/>
      <c r="AP13" s="885"/>
      <c r="AQ13" s="885"/>
      <c r="AR13" s="885"/>
      <c r="AS13" s="885"/>
      <c r="AT13" s="885"/>
      <c r="AU13" s="885"/>
      <c r="AV13" s="885"/>
      <c r="AW13" s="885"/>
      <c r="AX13" s="885"/>
      <c r="AY13" s="885"/>
      <c r="AZ13" s="885"/>
      <c r="BA13" s="885"/>
      <c r="BB13" s="885"/>
      <c r="BC13" s="885"/>
      <c r="BD13" s="885"/>
      <c r="BE13" s="885"/>
      <c r="BF13" s="885"/>
      <c r="BG13" s="885"/>
      <c r="BH13" s="885"/>
      <c r="BI13" s="885"/>
    </row>
    <row r="14" spans="1:61" s="29" customFormat="1" x14ac:dyDescent="0.25">
      <c r="A14" s="885"/>
      <c r="B14" s="892"/>
      <c r="C14" s="885"/>
      <c r="D14" s="210" t="s">
        <v>17</v>
      </c>
      <c r="E14" s="885"/>
      <c r="F14" s="895" t="s">
        <v>16</v>
      </c>
      <c r="G14" s="885"/>
      <c r="H14" s="885"/>
      <c r="I14" s="210" t="s">
        <v>18</v>
      </c>
      <c r="J14" s="896">
        <f>'Rekapitulace stavby'!AN8</f>
        <v>46300</v>
      </c>
      <c r="K14" s="885"/>
      <c r="L14" s="892"/>
      <c r="M14" s="885"/>
      <c r="N14" s="885"/>
      <c r="O14" s="885"/>
      <c r="P14" s="885"/>
      <c r="Q14" s="885"/>
      <c r="R14" s="885"/>
      <c r="S14" s="885"/>
      <c r="T14" s="885"/>
      <c r="U14" s="885"/>
      <c r="V14" s="885"/>
      <c r="W14" s="885"/>
      <c r="X14" s="885"/>
      <c r="Y14" s="885"/>
      <c r="Z14" s="885"/>
      <c r="AA14" s="885"/>
      <c r="AB14" s="885"/>
      <c r="AC14" s="885"/>
      <c r="AD14" s="885"/>
      <c r="AE14" s="885"/>
      <c r="AF14" s="885"/>
      <c r="AG14" s="885"/>
      <c r="AH14" s="885"/>
      <c r="AI14" s="885"/>
      <c r="AJ14" s="885"/>
      <c r="AK14" s="885"/>
      <c r="AL14" s="885"/>
      <c r="AM14" s="885"/>
      <c r="AN14" s="885"/>
      <c r="AO14" s="885"/>
      <c r="AP14" s="885"/>
      <c r="AQ14" s="885"/>
      <c r="AR14" s="885"/>
      <c r="AS14" s="885"/>
      <c r="AT14" s="885"/>
      <c r="AU14" s="885"/>
      <c r="AV14" s="885"/>
      <c r="AW14" s="885"/>
      <c r="AX14" s="885"/>
      <c r="AY14" s="885"/>
      <c r="AZ14" s="885"/>
      <c r="BA14" s="885"/>
      <c r="BB14" s="885"/>
      <c r="BC14" s="885"/>
      <c r="BD14" s="885"/>
      <c r="BE14" s="885"/>
      <c r="BF14" s="885"/>
      <c r="BG14" s="885"/>
      <c r="BH14" s="885"/>
      <c r="BI14" s="885"/>
    </row>
    <row r="15" spans="1:61" s="29" customFormat="1" x14ac:dyDescent="0.25">
      <c r="A15" s="885"/>
      <c r="B15" s="892"/>
      <c r="C15" s="885"/>
      <c r="D15" s="897" t="s">
        <v>16</v>
      </c>
      <c r="E15" s="898"/>
      <c r="F15" s="899" t="s">
        <v>16</v>
      </c>
      <c r="G15" s="885"/>
      <c r="H15" s="885"/>
      <c r="I15" s="897" t="s">
        <v>16</v>
      </c>
      <c r="J15" s="899" t="s">
        <v>16</v>
      </c>
      <c r="K15" s="885"/>
      <c r="L15" s="892"/>
      <c r="M15" s="885"/>
      <c r="N15" s="885"/>
      <c r="O15" s="885"/>
      <c r="P15" s="885"/>
      <c r="Q15" s="885"/>
      <c r="R15" s="885"/>
      <c r="S15" s="885"/>
      <c r="T15" s="885"/>
      <c r="U15" s="885"/>
      <c r="V15" s="885"/>
      <c r="W15" s="885"/>
      <c r="X15" s="885"/>
      <c r="Y15" s="885"/>
      <c r="Z15" s="885"/>
      <c r="AA15" s="885"/>
      <c r="AB15" s="885"/>
      <c r="AC15" s="885"/>
      <c r="AD15" s="885"/>
      <c r="AE15" s="885"/>
      <c r="AF15" s="885"/>
      <c r="AG15" s="885"/>
      <c r="AH15" s="885"/>
      <c r="AI15" s="885"/>
      <c r="AJ15" s="885"/>
      <c r="AK15" s="885"/>
      <c r="AL15" s="885"/>
      <c r="AM15" s="885"/>
      <c r="AN15" s="885"/>
      <c r="AO15" s="885"/>
      <c r="AP15" s="885"/>
      <c r="AQ15" s="885"/>
      <c r="AR15" s="885"/>
      <c r="AS15" s="885"/>
      <c r="AT15" s="885"/>
      <c r="AU15" s="885"/>
      <c r="AV15" s="885"/>
      <c r="AW15" s="885"/>
      <c r="AX15" s="885"/>
      <c r="AY15" s="885"/>
      <c r="AZ15" s="885"/>
      <c r="BA15" s="885"/>
      <c r="BB15" s="885"/>
      <c r="BC15" s="885"/>
      <c r="BD15" s="885"/>
      <c r="BE15" s="885"/>
      <c r="BF15" s="885"/>
      <c r="BG15" s="885"/>
      <c r="BH15" s="885"/>
      <c r="BI15" s="885"/>
    </row>
    <row r="16" spans="1:61" s="29" customFormat="1" x14ac:dyDescent="0.25">
      <c r="A16" s="885"/>
      <c r="B16" s="892"/>
      <c r="C16" s="885"/>
      <c r="D16" s="210" t="s">
        <v>19</v>
      </c>
      <c r="E16" s="885"/>
      <c r="F16" s="885"/>
      <c r="G16" s="885"/>
      <c r="H16" s="885"/>
      <c r="I16" s="210" t="s">
        <v>20</v>
      </c>
      <c r="J16" s="220" t="s">
        <v>21</v>
      </c>
      <c r="K16" s="885"/>
      <c r="L16" s="892"/>
      <c r="M16" s="885"/>
      <c r="N16" s="885"/>
      <c r="O16" s="885"/>
      <c r="P16" s="885"/>
      <c r="Q16" s="885"/>
      <c r="R16" s="885"/>
      <c r="S16" s="885"/>
      <c r="T16" s="885"/>
      <c r="U16" s="885"/>
      <c r="V16" s="885"/>
      <c r="W16" s="885"/>
      <c r="X16" s="885"/>
      <c r="Y16" s="885"/>
      <c r="Z16" s="885"/>
      <c r="AA16" s="885"/>
      <c r="AB16" s="885"/>
      <c r="AC16" s="885"/>
      <c r="AD16" s="885"/>
      <c r="AE16" s="885"/>
      <c r="AF16" s="885"/>
      <c r="AG16" s="885"/>
      <c r="AH16" s="885"/>
      <c r="AI16" s="885"/>
      <c r="AJ16" s="885"/>
      <c r="AK16" s="885"/>
      <c r="AL16" s="885"/>
      <c r="AM16" s="885"/>
      <c r="AN16" s="885"/>
      <c r="AO16" s="885"/>
      <c r="AP16" s="885"/>
      <c r="AQ16" s="885"/>
      <c r="AR16" s="885"/>
      <c r="AS16" s="885"/>
      <c r="AT16" s="885"/>
      <c r="AU16" s="885"/>
      <c r="AV16" s="885"/>
      <c r="AW16" s="885"/>
      <c r="AX16" s="885"/>
      <c r="AY16" s="885"/>
      <c r="AZ16" s="885"/>
      <c r="BA16" s="885"/>
      <c r="BB16" s="885"/>
      <c r="BC16" s="885"/>
      <c r="BD16" s="885"/>
      <c r="BE16" s="885"/>
      <c r="BF16" s="885"/>
      <c r="BG16" s="885"/>
      <c r="BH16" s="885"/>
      <c r="BI16" s="885"/>
    </row>
    <row r="17" spans="1:61" s="29" customFormat="1" x14ac:dyDescent="0.25">
      <c r="A17" s="885"/>
      <c r="B17" s="892"/>
      <c r="C17" s="885"/>
      <c r="D17" s="885"/>
      <c r="E17" s="3239" t="s">
        <v>22</v>
      </c>
      <c r="F17" s="3273"/>
      <c r="G17" s="3273"/>
      <c r="H17" s="3273"/>
      <c r="I17" s="210" t="s">
        <v>23</v>
      </c>
      <c r="J17" s="220" t="s">
        <v>16</v>
      </c>
      <c r="K17" s="885"/>
      <c r="L17" s="892"/>
      <c r="M17" s="885"/>
      <c r="N17" s="885"/>
      <c r="O17" s="885"/>
      <c r="P17" s="885"/>
      <c r="Q17" s="885"/>
      <c r="R17" s="885"/>
      <c r="S17" s="885"/>
      <c r="T17" s="885"/>
      <c r="U17" s="885"/>
      <c r="V17" s="885"/>
      <c r="W17" s="885"/>
      <c r="X17" s="885"/>
      <c r="Y17" s="885"/>
      <c r="Z17" s="885"/>
      <c r="AA17" s="885"/>
      <c r="AB17" s="885"/>
      <c r="AC17" s="885"/>
      <c r="AD17" s="885"/>
      <c r="AE17" s="885"/>
      <c r="AF17" s="885"/>
      <c r="AG17" s="885"/>
      <c r="AH17" s="885"/>
      <c r="AI17" s="885"/>
      <c r="AJ17" s="885"/>
      <c r="AK17" s="885"/>
      <c r="AL17" s="885"/>
      <c r="AM17" s="885"/>
      <c r="AN17" s="885"/>
      <c r="AO17" s="885"/>
      <c r="AP17" s="885"/>
      <c r="AQ17" s="885"/>
      <c r="AR17" s="885"/>
      <c r="AS17" s="885"/>
      <c r="AT17" s="885"/>
      <c r="AU17" s="885"/>
      <c r="AV17" s="885"/>
      <c r="AW17" s="885"/>
      <c r="AX17" s="885"/>
      <c r="AY17" s="885"/>
      <c r="AZ17" s="885"/>
      <c r="BA17" s="885"/>
      <c r="BB17" s="885"/>
      <c r="BC17" s="885"/>
      <c r="BD17" s="885"/>
      <c r="BE17" s="885"/>
      <c r="BF17" s="885"/>
      <c r="BG17" s="885"/>
      <c r="BH17" s="885"/>
      <c r="BI17" s="885"/>
    </row>
    <row r="18" spans="1:61" s="29" customFormat="1" x14ac:dyDescent="0.25">
      <c r="A18" s="885"/>
      <c r="B18" s="892"/>
      <c r="C18" s="885"/>
      <c r="D18" s="885"/>
      <c r="E18" s="885"/>
      <c r="F18" s="885"/>
      <c r="G18" s="885"/>
      <c r="H18" s="885"/>
      <c r="I18" s="885"/>
      <c r="J18" s="885"/>
      <c r="K18" s="885"/>
      <c r="L18" s="892"/>
      <c r="M18" s="885"/>
      <c r="N18" s="885"/>
      <c r="O18" s="885"/>
      <c r="P18" s="885"/>
      <c r="Q18" s="885"/>
      <c r="R18" s="885"/>
      <c r="S18" s="885"/>
      <c r="T18" s="885"/>
      <c r="U18" s="885"/>
      <c r="V18" s="885"/>
      <c r="W18" s="885"/>
      <c r="X18" s="885"/>
      <c r="Y18" s="885"/>
      <c r="Z18" s="885"/>
      <c r="AA18" s="885"/>
      <c r="AB18" s="885"/>
      <c r="AC18" s="885"/>
      <c r="AD18" s="885"/>
      <c r="AE18" s="885"/>
      <c r="AF18" s="885"/>
      <c r="AG18" s="885"/>
      <c r="AH18" s="885"/>
      <c r="AI18" s="885"/>
      <c r="AJ18" s="885"/>
      <c r="AK18" s="885"/>
      <c r="AL18" s="885"/>
      <c r="AM18" s="885"/>
      <c r="AN18" s="885"/>
      <c r="AO18" s="885"/>
      <c r="AP18" s="885"/>
      <c r="AQ18" s="885"/>
      <c r="AR18" s="885"/>
      <c r="AS18" s="885"/>
      <c r="AT18" s="885"/>
      <c r="AU18" s="885"/>
      <c r="AV18" s="885"/>
      <c r="AW18" s="885"/>
      <c r="AX18" s="885"/>
      <c r="AY18" s="885"/>
      <c r="AZ18" s="885"/>
      <c r="BA18" s="885"/>
      <c r="BB18" s="885"/>
      <c r="BC18" s="885"/>
      <c r="BD18" s="885"/>
      <c r="BE18" s="885"/>
      <c r="BF18" s="885"/>
      <c r="BG18" s="885"/>
      <c r="BH18" s="885"/>
      <c r="BI18" s="885"/>
    </row>
    <row r="19" spans="1:61" s="29" customFormat="1" x14ac:dyDescent="0.25">
      <c r="A19" s="885"/>
      <c r="B19" s="892"/>
      <c r="C19" s="885"/>
      <c r="D19" s="210" t="s">
        <v>24</v>
      </c>
      <c r="E19" s="885"/>
      <c r="F19" s="885"/>
      <c r="G19" s="885"/>
      <c r="H19" s="885"/>
      <c r="I19" s="210" t="str">
        <f>I16</f>
        <v>IČ:</v>
      </c>
      <c r="J19" s="221" t="str">
        <f>'Rekapitulace stavby'!AN13</f>
        <v>Vyplň údaj</v>
      </c>
      <c r="K19" s="885"/>
      <c r="L19" s="892"/>
      <c r="M19" s="885"/>
      <c r="N19" s="885"/>
      <c r="O19" s="885"/>
      <c r="P19" s="885"/>
      <c r="Q19" s="885"/>
      <c r="R19" s="885"/>
      <c r="S19" s="885"/>
      <c r="T19" s="885"/>
      <c r="U19" s="885"/>
      <c r="V19" s="885"/>
      <c r="W19" s="885"/>
      <c r="X19" s="885"/>
      <c r="Y19" s="885"/>
      <c r="Z19" s="885"/>
      <c r="AA19" s="885"/>
      <c r="AB19" s="885"/>
      <c r="AC19" s="885"/>
      <c r="AD19" s="885"/>
      <c r="AE19" s="885"/>
      <c r="AF19" s="885"/>
      <c r="AG19" s="885"/>
      <c r="AH19" s="885"/>
      <c r="AI19" s="885"/>
      <c r="AJ19" s="885"/>
      <c r="AK19" s="885"/>
      <c r="AL19" s="885"/>
      <c r="AM19" s="885"/>
      <c r="AN19" s="885"/>
      <c r="AO19" s="885"/>
      <c r="AP19" s="885"/>
      <c r="AQ19" s="885"/>
      <c r="AR19" s="885"/>
      <c r="AS19" s="885"/>
      <c r="AT19" s="885"/>
      <c r="AU19" s="885"/>
      <c r="AV19" s="885"/>
      <c r="AW19" s="885"/>
      <c r="AX19" s="885"/>
      <c r="AY19" s="885"/>
      <c r="AZ19" s="885"/>
      <c r="BA19" s="885"/>
      <c r="BB19" s="885"/>
      <c r="BC19" s="885"/>
      <c r="BD19" s="885"/>
      <c r="BE19" s="885"/>
      <c r="BF19" s="885"/>
      <c r="BG19" s="885"/>
      <c r="BH19" s="885"/>
      <c r="BI19" s="885"/>
    </row>
    <row r="20" spans="1:61" s="29" customFormat="1" x14ac:dyDescent="0.25">
      <c r="A20" s="885"/>
      <c r="B20" s="892"/>
      <c r="C20" s="885"/>
      <c r="D20" s="885"/>
      <c r="E20" s="3241" t="str">
        <f>'Rekapitulace stavby'!E14</f>
        <v>Vyplň údaj</v>
      </c>
      <c r="F20" s="3273"/>
      <c r="G20" s="3273"/>
      <c r="H20" s="3273"/>
      <c r="I20" s="210" t="str">
        <f>I17</f>
        <v>DIČ:</v>
      </c>
      <c r="J20" s="221" t="str">
        <f>'Rekapitulace stavby'!AN14</f>
        <v>Vyplň údaj</v>
      </c>
      <c r="K20" s="885"/>
      <c r="L20" s="892"/>
      <c r="M20" s="885"/>
      <c r="N20" s="885"/>
      <c r="O20" s="885"/>
      <c r="P20" s="885"/>
      <c r="Q20" s="885"/>
      <c r="R20" s="885"/>
      <c r="S20" s="885"/>
      <c r="T20" s="885"/>
      <c r="U20" s="885"/>
      <c r="V20" s="885"/>
      <c r="W20" s="885"/>
      <c r="X20" s="885"/>
      <c r="Y20" s="885"/>
      <c r="Z20" s="885"/>
      <c r="AA20" s="885"/>
      <c r="AB20" s="885"/>
      <c r="AC20" s="885"/>
      <c r="AD20" s="885"/>
      <c r="AE20" s="885"/>
      <c r="AF20" s="885"/>
      <c r="AG20" s="885"/>
      <c r="AH20" s="885"/>
      <c r="AI20" s="885"/>
      <c r="AJ20" s="885"/>
      <c r="AK20" s="885"/>
      <c r="AL20" s="885"/>
      <c r="AM20" s="885"/>
      <c r="AN20" s="885"/>
      <c r="AO20" s="885"/>
      <c r="AP20" s="885"/>
      <c r="AQ20" s="885"/>
      <c r="AR20" s="885"/>
      <c r="AS20" s="885"/>
      <c r="AT20" s="885"/>
      <c r="AU20" s="885"/>
      <c r="AV20" s="885"/>
      <c r="AW20" s="885"/>
      <c r="AX20" s="885"/>
      <c r="AY20" s="885"/>
      <c r="AZ20" s="885"/>
      <c r="BA20" s="885"/>
      <c r="BB20" s="885"/>
      <c r="BC20" s="885"/>
      <c r="BD20" s="885"/>
      <c r="BE20" s="885"/>
      <c r="BF20" s="885"/>
      <c r="BG20" s="885"/>
      <c r="BH20" s="885"/>
      <c r="BI20" s="885"/>
    </row>
    <row r="21" spans="1:61" s="29" customFormat="1" x14ac:dyDescent="0.25">
      <c r="A21" s="885"/>
      <c r="B21" s="892"/>
      <c r="C21" s="885"/>
      <c r="D21" s="885"/>
      <c r="E21" s="885"/>
      <c r="F21" s="885"/>
      <c r="G21" s="885"/>
      <c r="H21" s="885"/>
      <c r="I21" s="885"/>
      <c r="J21" s="885"/>
      <c r="K21" s="885"/>
      <c r="L21" s="892"/>
      <c r="M21" s="885"/>
      <c r="N21" s="885"/>
      <c r="O21" s="885"/>
      <c r="P21" s="885"/>
      <c r="Q21" s="885"/>
      <c r="R21" s="885"/>
      <c r="S21" s="885"/>
      <c r="T21" s="885"/>
      <c r="U21" s="885"/>
      <c r="V21" s="885"/>
      <c r="W21" s="885"/>
      <c r="X21" s="885"/>
      <c r="Y21" s="885"/>
      <c r="Z21" s="885"/>
      <c r="AA21" s="885"/>
      <c r="AB21" s="885"/>
      <c r="AC21" s="885"/>
      <c r="AD21" s="885"/>
      <c r="AE21" s="885"/>
      <c r="AF21" s="885"/>
      <c r="AG21" s="885"/>
      <c r="AH21" s="885"/>
      <c r="AI21" s="885"/>
      <c r="AJ21" s="885"/>
      <c r="AK21" s="885"/>
      <c r="AL21" s="885"/>
      <c r="AM21" s="885"/>
      <c r="AN21" s="885"/>
      <c r="AO21" s="885"/>
      <c r="AP21" s="885"/>
      <c r="AQ21" s="885"/>
      <c r="AR21" s="885"/>
      <c r="AS21" s="885"/>
      <c r="AT21" s="885"/>
      <c r="AU21" s="885"/>
      <c r="AV21" s="885"/>
      <c r="AW21" s="885"/>
      <c r="AX21" s="885"/>
      <c r="AY21" s="885"/>
      <c r="AZ21" s="885"/>
      <c r="BA21" s="885"/>
      <c r="BB21" s="885"/>
      <c r="BC21" s="885"/>
      <c r="BD21" s="885"/>
      <c r="BE21" s="885"/>
      <c r="BF21" s="885"/>
      <c r="BG21" s="885"/>
      <c r="BH21" s="885"/>
      <c r="BI21" s="885"/>
    </row>
    <row r="22" spans="1:61" s="29" customFormat="1" x14ac:dyDescent="0.25">
      <c r="A22" s="885"/>
      <c r="B22" s="892"/>
      <c r="C22" s="885"/>
      <c r="D22" s="210" t="s">
        <v>26</v>
      </c>
      <c r="E22" s="885"/>
      <c r="F22" s="885"/>
      <c r="G22" s="885"/>
      <c r="H22" s="885"/>
      <c r="I22" s="210" t="str">
        <f>I16</f>
        <v>IČ:</v>
      </c>
      <c r="J22" s="214" t="s">
        <v>16</v>
      </c>
      <c r="K22" s="885"/>
      <c r="L22" s="892"/>
      <c r="M22" s="885"/>
      <c r="N22" s="885"/>
      <c r="O22" s="885"/>
      <c r="P22" s="885"/>
      <c r="Q22" s="885"/>
      <c r="R22" s="885"/>
      <c r="S22" s="885"/>
      <c r="T22" s="885"/>
      <c r="U22" s="885"/>
      <c r="V22" s="885"/>
      <c r="W22" s="885"/>
      <c r="X22" s="885"/>
      <c r="Y22" s="885"/>
      <c r="Z22" s="885"/>
      <c r="AA22" s="885"/>
      <c r="AB22" s="885"/>
      <c r="AC22" s="885"/>
      <c r="AD22" s="885"/>
      <c r="AE22" s="885"/>
      <c r="AF22" s="885"/>
      <c r="AG22" s="885"/>
      <c r="AH22" s="885"/>
      <c r="AI22" s="885"/>
      <c r="AJ22" s="885"/>
      <c r="AK22" s="885"/>
      <c r="AL22" s="885"/>
      <c r="AM22" s="885"/>
      <c r="AN22" s="885"/>
      <c r="AO22" s="885"/>
      <c r="AP22" s="885"/>
      <c r="AQ22" s="885"/>
      <c r="AR22" s="885"/>
      <c r="AS22" s="885"/>
      <c r="AT22" s="885"/>
      <c r="AU22" s="885"/>
      <c r="AV22" s="885"/>
      <c r="AW22" s="885"/>
      <c r="AX22" s="885"/>
      <c r="AY22" s="885"/>
      <c r="AZ22" s="885"/>
      <c r="BA22" s="885"/>
      <c r="BB22" s="885"/>
      <c r="BC22" s="885"/>
      <c r="BD22" s="885"/>
      <c r="BE22" s="885"/>
      <c r="BF22" s="885"/>
      <c r="BG22" s="885"/>
      <c r="BH22" s="885"/>
      <c r="BI22" s="885"/>
    </row>
    <row r="23" spans="1:61" s="29" customFormat="1" x14ac:dyDescent="0.25">
      <c r="A23" s="885"/>
      <c r="B23" s="892"/>
      <c r="C23" s="885"/>
      <c r="D23" s="885"/>
      <c r="E23" s="3239" t="s">
        <v>27</v>
      </c>
      <c r="F23" s="3273"/>
      <c r="G23" s="3273"/>
      <c r="H23" s="3273"/>
      <c r="I23" s="210" t="str">
        <f>I17</f>
        <v>DIČ:</v>
      </c>
      <c r="J23" s="220" t="s">
        <v>16</v>
      </c>
      <c r="K23" s="885"/>
      <c r="L23" s="892"/>
      <c r="M23" s="885"/>
      <c r="N23" s="885"/>
      <c r="O23" s="885"/>
      <c r="P23" s="885"/>
      <c r="Q23" s="885"/>
      <c r="R23" s="885"/>
      <c r="S23" s="885"/>
      <c r="T23" s="885"/>
      <c r="U23" s="885"/>
      <c r="V23" s="885"/>
      <c r="W23" s="885"/>
      <c r="X23" s="885"/>
      <c r="Y23" s="885"/>
      <c r="Z23" s="885"/>
      <c r="AA23" s="885"/>
      <c r="AB23" s="885"/>
      <c r="AC23" s="885"/>
      <c r="AD23" s="885"/>
      <c r="AE23" s="885"/>
      <c r="AF23" s="885"/>
      <c r="AG23" s="885"/>
      <c r="AH23" s="885"/>
      <c r="AI23" s="885"/>
      <c r="AJ23" s="885"/>
      <c r="AK23" s="885"/>
      <c r="AL23" s="885"/>
      <c r="AM23" s="885"/>
      <c r="AN23" s="885"/>
      <c r="AO23" s="885"/>
      <c r="AP23" s="885"/>
      <c r="AQ23" s="885"/>
      <c r="AR23" s="885"/>
      <c r="AS23" s="885"/>
      <c r="AT23" s="885"/>
      <c r="AU23" s="885"/>
      <c r="AV23" s="885"/>
      <c r="AW23" s="885"/>
      <c r="AX23" s="885"/>
      <c r="AY23" s="885"/>
      <c r="AZ23" s="885"/>
      <c r="BA23" s="885"/>
      <c r="BB23" s="885"/>
      <c r="BC23" s="885"/>
      <c r="BD23" s="885"/>
      <c r="BE23" s="885"/>
      <c r="BF23" s="885"/>
      <c r="BG23" s="885"/>
      <c r="BH23" s="885"/>
      <c r="BI23" s="885"/>
    </row>
    <row r="24" spans="1:61" s="29" customFormat="1" x14ac:dyDescent="0.25">
      <c r="A24" s="885"/>
      <c r="B24" s="892"/>
      <c r="C24" s="885"/>
      <c r="D24" s="885"/>
      <c r="E24" s="885"/>
      <c r="F24" s="885"/>
      <c r="G24" s="885"/>
      <c r="H24" s="885"/>
      <c r="I24" s="885"/>
      <c r="J24" s="885"/>
      <c r="K24" s="885"/>
      <c r="L24" s="892"/>
      <c r="M24" s="885"/>
      <c r="N24" s="885"/>
      <c r="O24" s="885"/>
      <c r="P24" s="885"/>
      <c r="Q24" s="885"/>
      <c r="R24" s="885"/>
      <c r="S24" s="885"/>
      <c r="T24" s="885"/>
      <c r="U24" s="885"/>
      <c r="V24" s="885"/>
      <c r="W24" s="885"/>
      <c r="X24" s="885"/>
      <c r="Y24" s="885"/>
      <c r="Z24" s="885"/>
      <c r="AA24" s="885"/>
      <c r="AB24" s="885"/>
      <c r="AC24" s="885"/>
      <c r="AD24" s="885"/>
      <c r="AE24" s="885"/>
      <c r="AF24" s="885"/>
      <c r="AG24" s="885"/>
      <c r="AH24" s="885"/>
      <c r="AI24" s="885"/>
      <c r="AJ24" s="885"/>
      <c r="AK24" s="885"/>
      <c r="AL24" s="885"/>
      <c r="AM24" s="885"/>
      <c r="AN24" s="885"/>
      <c r="AO24" s="885"/>
      <c r="AP24" s="885"/>
      <c r="AQ24" s="885"/>
      <c r="AR24" s="885"/>
      <c r="AS24" s="885"/>
      <c r="AT24" s="885"/>
      <c r="AU24" s="885"/>
      <c r="AV24" s="885"/>
      <c r="AW24" s="885"/>
      <c r="AX24" s="885"/>
      <c r="AY24" s="885"/>
      <c r="AZ24" s="885"/>
      <c r="BA24" s="885"/>
      <c r="BB24" s="885"/>
      <c r="BC24" s="885"/>
      <c r="BD24" s="885"/>
      <c r="BE24" s="885"/>
      <c r="BF24" s="885"/>
      <c r="BG24" s="885"/>
      <c r="BH24" s="885"/>
      <c r="BI24" s="885"/>
    </row>
    <row r="25" spans="1:61" s="29" customFormat="1" x14ac:dyDescent="0.25">
      <c r="A25" s="885"/>
      <c r="B25" s="892"/>
      <c r="C25" s="885"/>
      <c r="D25" s="210" t="s">
        <v>28</v>
      </c>
      <c r="E25" s="885"/>
      <c r="F25" s="885"/>
      <c r="G25" s="885"/>
      <c r="H25" s="885"/>
      <c r="I25" s="210" t="str">
        <f>I16</f>
        <v>IČ:</v>
      </c>
      <c r="J25" s="220" t="s">
        <v>29</v>
      </c>
      <c r="K25" s="885"/>
      <c r="L25" s="892"/>
      <c r="M25" s="885"/>
      <c r="N25" s="885"/>
      <c r="O25" s="885"/>
      <c r="P25" s="885"/>
      <c r="Q25" s="885"/>
      <c r="R25" s="885"/>
      <c r="S25" s="885"/>
      <c r="T25" s="885"/>
      <c r="U25" s="885"/>
      <c r="V25" s="885"/>
      <c r="W25" s="885"/>
      <c r="X25" s="885"/>
      <c r="Y25" s="885"/>
      <c r="Z25" s="885"/>
      <c r="AA25" s="885"/>
      <c r="AB25" s="885"/>
      <c r="AC25" s="885"/>
      <c r="AD25" s="885"/>
      <c r="AE25" s="885"/>
      <c r="AF25" s="885"/>
      <c r="AG25" s="885"/>
      <c r="AH25" s="885"/>
      <c r="AI25" s="885"/>
      <c r="AJ25" s="885"/>
      <c r="AK25" s="885"/>
      <c r="AL25" s="885"/>
      <c r="AM25" s="885"/>
      <c r="AN25" s="885"/>
      <c r="AO25" s="885"/>
      <c r="AP25" s="885"/>
      <c r="AQ25" s="885"/>
      <c r="AR25" s="885"/>
      <c r="AS25" s="885"/>
      <c r="AT25" s="885"/>
      <c r="AU25" s="885"/>
      <c r="AV25" s="885"/>
      <c r="AW25" s="885"/>
      <c r="AX25" s="885"/>
      <c r="AY25" s="885"/>
      <c r="AZ25" s="885"/>
      <c r="BA25" s="885"/>
      <c r="BB25" s="885"/>
      <c r="BC25" s="885"/>
      <c r="BD25" s="885"/>
      <c r="BE25" s="885"/>
      <c r="BF25" s="885"/>
      <c r="BG25" s="885"/>
      <c r="BH25" s="885"/>
      <c r="BI25" s="885"/>
    </row>
    <row r="26" spans="1:61" s="29" customFormat="1" x14ac:dyDescent="0.25">
      <c r="A26" s="885"/>
      <c r="B26" s="892"/>
      <c r="C26" s="885"/>
      <c r="D26" s="885"/>
      <c r="E26" s="3239" t="s">
        <v>30</v>
      </c>
      <c r="F26" s="3273"/>
      <c r="G26" s="3273"/>
      <c r="H26" s="3273"/>
      <c r="I26" s="210" t="str">
        <f>I17</f>
        <v>DIČ:</v>
      </c>
      <c r="J26" s="220" t="s">
        <v>31</v>
      </c>
      <c r="K26" s="885"/>
      <c r="L26" s="892"/>
      <c r="M26" s="885"/>
      <c r="N26" s="885"/>
      <c r="O26" s="885"/>
      <c r="P26" s="885"/>
      <c r="Q26" s="885"/>
      <c r="R26" s="885"/>
      <c r="S26" s="885"/>
      <c r="T26" s="885"/>
      <c r="U26" s="885"/>
      <c r="V26" s="885"/>
      <c r="W26" s="885"/>
      <c r="X26" s="885"/>
      <c r="Y26" s="885"/>
      <c r="Z26" s="885"/>
      <c r="AA26" s="885"/>
      <c r="AB26" s="885"/>
      <c r="AC26" s="885"/>
      <c r="AD26" s="885"/>
      <c r="AE26" s="885"/>
      <c r="AF26" s="885"/>
      <c r="AG26" s="885"/>
      <c r="AH26" s="885"/>
      <c r="AI26" s="885"/>
      <c r="AJ26" s="885"/>
      <c r="AK26" s="885"/>
      <c r="AL26" s="885"/>
      <c r="AM26" s="885"/>
      <c r="AN26" s="885"/>
      <c r="AO26" s="885"/>
      <c r="AP26" s="885"/>
      <c r="AQ26" s="885"/>
      <c r="AR26" s="885"/>
      <c r="AS26" s="885"/>
      <c r="AT26" s="885"/>
      <c r="AU26" s="885"/>
      <c r="AV26" s="885"/>
      <c r="AW26" s="885"/>
      <c r="AX26" s="885"/>
      <c r="AY26" s="885"/>
      <c r="AZ26" s="885"/>
      <c r="BA26" s="885"/>
      <c r="BB26" s="885"/>
      <c r="BC26" s="885"/>
      <c r="BD26" s="885"/>
      <c r="BE26" s="885"/>
      <c r="BF26" s="885"/>
      <c r="BG26" s="885"/>
      <c r="BH26" s="885"/>
      <c r="BI26" s="885"/>
    </row>
    <row r="27" spans="1:61" s="29" customFormat="1" x14ac:dyDescent="0.25">
      <c r="A27" s="885"/>
      <c r="B27" s="892"/>
      <c r="C27" s="885"/>
      <c r="D27" s="885"/>
      <c r="E27" s="885"/>
      <c r="F27" s="885"/>
      <c r="G27" s="885"/>
      <c r="H27" s="885"/>
      <c r="I27" s="885"/>
      <c r="J27" s="885"/>
      <c r="K27" s="885"/>
      <c r="L27" s="892"/>
      <c r="M27" s="885"/>
      <c r="N27" s="885"/>
      <c r="O27" s="885"/>
      <c r="P27" s="885"/>
      <c r="Q27" s="885"/>
      <c r="R27" s="885"/>
      <c r="S27" s="885"/>
      <c r="T27" s="885"/>
      <c r="U27" s="885"/>
      <c r="V27" s="885"/>
      <c r="W27" s="885"/>
      <c r="X27" s="885"/>
      <c r="Y27" s="885"/>
      <c r="Z27" s="885"/>
      <c r="AA27" s="885"/>
      <c r="AB27" s="885"/>
      <c r="AC27" s="885"/>
      <c r="AD27" s="885"/>
      <c r="AE27" s="885"/>
      <c r="AF27" s="885"/>
      <c r="AG27" s="885"/>
      <c r="AH27" s="885"/>
      <c r="AI27" s="885"/>
      <c r="AJ27" s="885"/>
      <c r="AK27" s="885"/>
      <c r="AL27" s="885"/>
      <c r="AM27" s="885"/>
      <c r="AN27" s="885"/>
      <c r="AO27" s="885"/>
      <c r="AP27" s="885"/>
      <c r="AQ27" s="885"/>
      <c r="AR27" s="885"/>
      <c r="AS27" s="885"/>
      <c r="AT27" s="885"/>
      <c r="AU27" s="885"/>
      <c r="AV27" s="885"/>
      <c r="AW27" s="885"/>
      <c r="AX27" s="885"/>
      <c r="AY27" s="885"/>
      <c r="AZ27" s="885"/>
      <c r="BA27" s="885"/>
      <c r="BB27" s="885"/>
      <c r="BC27" s="885"/>
      <c r="BD27" s="885"/>
      <c r="BE27" s="885"/>
      <c r="BF27" s="885"/>
      <c r="BG27" s="885"/>
      <c r="BH27" s="885"/>
      <c r="BI27" s="885"/>
    </row>
    <row r="28" spans="1:61" s="29" customFormat="1" x14ac:dyDescent="0.25">
      <c r="A28" s="885"/>
      <c r="B28" s="892"/>
      <c r="C28" s="885"/>
      <c r="D28" s="210" t="s">
        <v>32</v>
      </c>
      <c r="E28" s="885"/>
      <c r="F28" s="885"/>
      <c r="G28" s="885"/>
      <c r="H28" s="885"/>
      <c r="I28" s="885"/>
      <c r="J28" s="885"/>
      <c r="K28" s="885"/>
      <c r="L28" s="892"/>
      <c r="M28" s="885"/>
      <c r="N28" s="885"/>
      <c r="O28" s="885"/>
      <c r="P28" s="885"/>
      <c r="Q28" s="885"/>
      <c r="R28" s="885"/>
      <c r="S28" s="885"/>
      <c r="T28" s="885"/>
      <c r="U28" s="885"/>
      <c r="V28" s="885"/>
      <c r="W28" s="885"/>
      <c r="X28" s="885"/>
      <c r="Y28" s="885"/>
      <c r="Z28" s="885"/>
      <c r="AA28" s="885"/>
      <c r="AB28" s="885"/>
      <c r="AC28" s="885"/>
      <c r="AD28" s="885"/>
      <c r="AE28" s="885"/>
      <c r="AF28" s="885"/>
      <c r="AG28" s="885"/>
      <c r="AH28" s="885"/>
      <c r="AI28" s="885"/>
      <c r="AJ28" s="885"/>
      <c r="AK28" s="885"/>
      <c r="AL28" s="885"/>
      <c r="AM28" s="885"/>
      <c r="AN28" s="885"/>
      <c r="AO28" s="885"/>
      <c r="AP28" s="885"/>
      <c r="AQ28" s="885"/>
      <c r="AR28" s="885"/>
      <c r="AS28" s="885"/>
      <c r="AT28" s="885"/>
      <c r="AU28" s="885"/>
      <c r="AV28" s="885"/>
      <c r="AW28" s="885"/>
      <c r="AX28" s="885"/>
      <c r="AY28" s="885"/>
      <c r="AZ28" s="885"/>
      <c r="BA28" s="885"/>
      <c r="BB28" s="885"/>
      <c r="BC28" s="885"/>
      <c r="BD28" s="885"/>
      <c r="BE28" s="885"/>
      <c r="BF28" s="885"/>
      <c r="BG28" s="885"/>
      <c r="BH28" s="885"/>
      <c r="BI28" s="885"/>
    </row>
    <row r="29" spans="1:61" s="30" customFormat="1" x14ac:dyDescent="0.25">
      <c r="A29" s="885"/>
      <c r="B29" s="3406"/>
      <c r="C29" s="885"/>
      <c r="D29" s="885"/>
      <c r="E29" s="3400" t="s">
        <v>3158</v>
      </c>
      <c r="F29" s="3401"/>
      <c r="G29" s="3401"/>
      <c r="H29" s="3401"/>
      <c r="I29" s="885"/>
      <c r="J29" s="885"/>
      <c r="K29" s="885"/>
      <c r="L29" s="3406"/>
      <c r="M29" s="885"/>
      <c r="N29" s="885"/>
      <c r="O29" s="885"/>
      <c r="P29" s="885"/>
      <c r="Q29" s="885"/>
      <c r="R29" s="885"/>
      <c r="S29" s="885"/>
      <c r="T29" s="885"/>
      <c r="U29" s="885"/>
      <c r="V29" s="885"/>
      <c r="W29" s="885"/>
      <c r="X29" s="885"/>
      <c r="Y29" s="885"/>
      <c r="Z29" s="885"/>
      <c r="AA29" s="900" t="str">
        <f>E29</f>
        <v>ZPŮSOBILÉ VÝDAJE</v>
      </c>
      <c r="AB29" s="885"/>
      <c r="AC29" s="885"/>
      <c r="AD29" s="885"/>
      <c r="AE29" s="885"/>
      <c r="AF29" s="885"/>
      <c r="AG29" s="885"/>
      <c r="AH29" s="885"/>
      <c r="AI29" s="885"/>
      <c r="AJ29" s="885"/>
      <c r="AK29" s="885"/>
      <c r="AL29" s="885"/>
      <c r="AM29" s="885"/>
      <c r="AN29" s="885"/>
      <c r="AO29" s="885"/>
      <c r="AP29" s="885"/>
      <c r="AQ29" s="885"/>
      <c r="AR29" s="885"/>
      <c r="AS29" s="885"/>
      <c r="AT29" s="885"/>
      <c r="AU29" s="885"/>
      <c r="AV29" s="885"/>
      <c r="AW29" s="885"/>
      <c r="AX29" s="885"/>
      <c r="AY29" s="885"/>
      <c r="AZ29" s="885"/>
      <c r="BA29" s="885"/>
      <c r="BB29" s="885"/>
      <c r="BC29" s="885"/>
      <c r="BD29" s="885"/>
      <c r="BE29" s="885"/>
      <c r="BF29" s="885"/>
      <c r="BG29" s="885"/>
      <c r="BH29" s="885"/>
      <c r="BI29" s="885"/>
    </row>
    <row r="30" spans="1:61" s="29" customFormat="1" x14ac:dyDescent="0.25">
      <c r="A30" s="885"/>
      <c r="B30" s="892"/>
      <c r="C30" s="885"/>
      <c r="D30" s="885"/>
      <c r="E30" s="885"/>
      <c r="F30" s="885"/>
      <c r="G30" s="885"/>
      <c r="H30" s="885"/>
      <c r="I30" s="885"/>
      <c r="J30" s="885"/>
      <c r="K30" s="885"/>
      <c r="L30" s="892"/>
      <c r="M30" s="885"/>
      <c r="N30" s="885"/>
      <c r="O30" s="885"/>
      <c r="P30" s="885"/>
      <c r="Q30" s="885"/>
      <c r="R30" s="885"/>
      <c r="S30" s="885"/>
      <c r="T30" s="885"/>
      <c r="U30" s="885"/>
      <c r="V30" s="885"/>
      <c r="W30" s="885"/>
      <c r="X30" s="885"/>
      <c r="Y30" s="885"/>
      <c r="Z30" s="885"/>
      <c r="AA30" s="885"/>
      <c r="AB30" s="885"/>
      <c r="AC30" s="885"/>
      <c r="AD30" s="885"/>
      <c r="AE30" s="885"/>
      <c r="AF30" s="885"/>
      <c r="AG30" s="885"/>
      <c r="AH30" s="885"/>
      <c r="AI30" s="885"/>
      <c r="AJ30" s="885"/>
      <c r="AK30" s="885"/>
      <c r="AL30" s="885"/>
      <c r="AM30" s="885"/>
      <c r="AN30" s="885"/>
      <c r="AO30" s="885"/>
      <c r="AP30" s="885"/>
      <c r="AQ30" s="885"/>
      <c r="AR30" s="885"/>
      <c r="AS30" s="885"/>
      <c r="AT30" s="885"/>
      <c r="AU30" s="885"/>
      <c r="AV30" s="885"/>
      <c r="AW30" s="885"/>
      <c r="AX30" s="885"/>
      <c r="AY30" s="885"/>
      <c r="AZ30" s="885"/>
      <c r="BA30" s="885"/>
      <c r="BB30" s="885"/>
      <c r="BC30" s="885"/>
      <c r="BD30" s="885"/>
      <c r="BE30" s="885"/>
      <c r="BF30" s="885"/>
      <c r="BG30" s="885"/>
      <c r="BH30" s="885"/>
      <c r="BI30" s="885"/>
    </row>
    <row r="31" spans="1:61" s="29" customFormat="1" ht="6.95" customHeight="1" x14ac:dyDescent="0.25">
      <c r="A31" s="885"/>
      <c r="B31" s="892"/>
      <c r="C31" s="885"/>
      <c r="D31" s="901"/>
      <c r="E31" s="901"/>
      <c r="F31" s="901"/>
      <c r="G31" s="901"/>
      <c r="H31" s="901"/>
      <c r="I31" s="901"/>
      <c r="J31" s="901"/>
      <c r="K31" s="901"/>
      <c r="L31" s="892"/>
      <c r="M31" s="885"/>
      <c r="N31" s="885"/>
      <c r="O31" s="885"/>
      <c r="P31" s="885"/>
      <c r="Q31" s="885"/>
      <c r="R31" s="885"/>
      <c r="S31" s="885"/>
      <c r="T31" s="885"/>
      <c r="U31" s="885"/>
      <c r="V31" s="885"/>
      <c r="W31" s="885"/>
      <c r="X31" s="885"/>
      <c r="Y31" s="885"/>
      <c r="Z31" s="885"/>
      <c r="AA31" s="885"/>
      <c r="AB31" s="885"/>
      <c r="AC31" s="885"/>
      <c r="AD31" s="885"/>
      <c r="AE31" s="885"/>
      <c r="AF31" s="885"/>
      <c r="AG31" s="885"/>
      <c r="AH31" s="885"/>
      <c r="AI31" s="885"/>
      <c r="AJ31" s="885"/>
      <c r="AK31" s="885"/>
      <c r="AL31" s="885"/>
      <c r="AM31" s="885"/>
      <c r="AN31" s="885"/>
      <c r="AO31" s="885"/>
      <c r="AP31" s="885"/>
      <c r="AQ31" s="885"/>
      <c r="AR31" s="885"/>
      <c r="AS31" s="885"/>
      <c r="AT31" s="885"/>
      <c r="AU31" s="885"/>
      <c r="AV31" s="885"/>
      <c r="AW31" s="885"/>
      <c r="AX31" s="885"/>
      <c r="AY31" s="885"/>
      <c r="AZ31" s="885"/>
      <c r="BA31" s="885"/>
      <c r="BB31" s="885"/>
      <c r="BC31" s="885"/>
      <c r="BD31" s="885"/>
      <c r="BE31" s="885"/>
      <c r="BF31" s="885"/>
      <c r="BG31" s="885"/>
      <c r="BH31" s="885"/>
      <c r="BI31" s="885"/>
    </row>
    <row r="32" spans="1:61" s="29" customFormat="1" ht="25.35" customHeight="1" x14ac:dyDescent="0.25">
      <c r="A32" s="885"/>
      <c r="B32" s="892"/>
      <c r="C32" s="885"/>
      <c r="D32" s="902" t="s">
        <v>33</v>
      </c>
      <c r="E32" s="885"/>
      <c r="F32" s="903"/>
      <c r="G32" s="885"/>
      <c r="H32" s="885"/>
      <c r="I32" s="885"/>
      <c r="J32" s="904">
        <f>ROUND(J116,2)</f>
        <v>0</v>
      </c>
      <c r="K32" s="885"/>
      <c r="L32" s="892"/>
      <c r="M32" s="885"/>
      <c r="N32" s="885"/>
      <c r="O32" s="885"/>
      <c r="P32" s="885"/>
      <c r="Q32" s="885"/>
      <c r="R32" s="885"/>
      <c r="S32" s="885"/>
      <c r="T32" s="885"/>
      <c r="U32" s="885"/>
      <c r="V32" s="885"/>
      <c r="W32" s="885"/>
      <c r="X32" s="885"/>
      <c r="Y32" s="885"/>
      <c r="Z32" s="885"/>
      <c r="AA32" s="885"/>
      <c r="AB32" s="885"/>
      <c r="AC32" s="885"/>
      <c r="AD32" s="885"/>
      <c r="AE32" s="885"/>
      <c r="AF32" s="885"/>
      <c r="AG32" s="885"/>
      <c r="AH32" s="885"/>
      <c r="AI32" s="885"/>
      <c r="AJ32" s="885"/>
      <c r="AK32" s="885"/>
      <c r="AL32" s="885"/>
      <c r="AM32" s="885"/>
      <c r="AN32" s="885"/>
      <c r="AO32" s="885"/>
      <c r="AP32" s="885"/>
      <c r="AQ32" s="885"/>
      <c r="AR32" s="885"/>
      <c r="AS32" s="885"/>
      <c r="AT32" s="885"/>
      <c r="AU32" s="885"/>
      <c r="AV32" s="885"/>
      <c r="AW32" s="885"/>
      <c r="AX32" s="885"/>
      <c r="AY32" s="885"/>
      <c r="AZ32" s="885"/>
      <c r="BA32" s="885"/>
      <c r="BB32" s="885"/>
      <c r="BC32" s="885"/>
      <c r="BD32" s="885"/>
      <c r="BE32" s="885"/>
      <c r="BF32" s="885"/>
      <c r="BG32" s="885"/>
      <c r="BH32" s="885"/>
      <c r="BI32" s="885"/>
    </row>
    <row r="33" spans="1:61" s="29" customFormat="1" ht="6.95" customHeight="1" x14ac:dyDescent="0.25">
      <c r="A33" s="885"/>
      <c r="B33" s="892"/>
      <c r="C33" s="885"/>
      <c r="D33" s="901"/>
      <c r="E33" s="901"/>
      <c r="F33" s="905"/>
      <c r="G33" s="901"/>
      <c r="H33" s="901"/>
      <c r="I33" s="901"/>
      <c r="J33" s="905"/>
      <c r="K33" s="901"/>
      <c r="L33" s="892"/>
      <c r="M33" s="885"/>
      <c r="N33" s="885"/>
      <c r="O33" s="885"/>
      <c r="P33" s="885"/>
      <c r="Q33" s="885"/>
      <c r="R33" s="885"/>
      <c r="S33" s="885"/>
      <c r="T33" s="885"/>
      <c r="U33" s="885"/>
      <c r="V33" s="885"/>
      <c r="W33" s="885"/>
      <c r="X33" s="885"/>
      <c r="Y33" s="885"/>
      <c r="Z33" s="885"/>
      <c r="AA33" s="885"/>
      <c r="AB33" s="885"/>
      <c r="AC33" s="885"/>
      <c r="AD33" s="885"/>
      <c r="AE33" s="885"/>
      <c r="AF33" s="885"/>
      <c r="AG33" s="885"/>
      <c r="AH33" s="885"/>
      <c r="AI33" s="885"/>
      <c r="AJ33" s="885"/>
      <c r="AK33" s="885"/>
      <c r="AL33" s="885"/>
      <c r="AM33" s="885"/>
      <c r="AN33" s="885"/>
      <c r="AO33" s="885"/>
      <c r="AP33" s="885"/>
      <c r="AQ33" s="885"/>
      <c r="AR33" s="885"/>
      <c r="AS33" s="885"/>
      <c r="AT33" s="885"/>
      <c r="AU33" s="885"/>
      <c r="AV33" s="885"/>
      <c r="AW33" s="885"/>
      <c r="AX33" s="885"/>
      <c r="AY33" s="885"/>
      <c r="AZ33" s="885"/>
      <c r="BA33" s="885"/>
      <c r="BB33" s="885"/>
      <c r="BC33" s="885"/>
      <c r="BD33" s="885"/>
      <c r="BE33" s="885"/>
      <c r="BF33" s="885"/>
      <c r="BG33" s="885"/>
      <c r="BH33" s="885"/>
      <c r="BI33" s="885"/>
    </row>
    <row r="34" spans="1:61" s="29" customFormat="1" ht="14.45" customHeight="1" x14ac:dyDescent="0.25">
      <c r="A34" s="885"/>
      <c r="B34" s="892"/>
      <c r="C34" s="885"/>
      <c r="D34" s="885"/>
      <c r="E34" s="885"/>
      <c r="F34" s="906" t="s">
        <v>35</v>
      </c>
      <c r="G34" s="885"/>
      <c r="H34" s="885"/>
      <c r="I34" s="229" t="s">
        <v>34</v>
      </c>
      <c r="J34" s="230" t="s">
        <v>36</v>
      </c>
      <c r="K34" s="885"/>
      <c r="L34" s="892"/>
      <c r="M34" s="885"/>
      <c r="N34" s="885"/>
      <c r="O34" s="885"/>
      <c r="P34" s="885"/>
      <c r="Q34" s="885"/>
      <c r="R34" s="885"/>
      <c r="S34" s="885"/>
      <c r="T34" s="885"/>
      <c r="U34" s="885"/>
      <c r="V34" s="885"/>
      <c r="W34" s="885"/>
      <c r="X34" s="885"/>
      <c r="Y34" s="885"/>
      <c r="Z34" s="885"/>
      <c r="AA34" s="885"/>
      <c r="AB34" s="885"/>
      <c r="AC34" s="885"/>
      <c r="AD34" s="885"/>
      <c r="AE34" s="885"/>
      <c r="AF34" s="885"/>
      <c r="AG34" s="885"/>
      <c r="AH34" s="885"/>
      <c r="AI34" s="885"/>
      <c r="AJ34" s="885"/>
      <c r="AK34" s="885"/>
      <c r="AL34" s="885"/>
      <c r="AM34" s="885"/>
      <c r="AN34" s="885"/>
      <c r="AO34" s="885"/>
      <c r="AP34" s="885"/>
      <c r="AQ34" s="885"/>
      <c r="AR34" s="885"/>
      <c r="AS34" s="885"/>
      <c r="AT34" s="885"/>
      <c r="AU34" s="885"/>
      <c r="AV34" s="885"/>
      <c r="AW34" s="885"/>
      <c r="AX34" s="885"/>
      <c r="AY34" s="885"/>
      <c r="AZ34" s="885"/>
      <c r="BA34" s="885"/>
      <c r="BB34" s="885"/>
      <c r="BC34" s="885"/>
      <c r="BD34" s="885"/>
      <c r="BE34" s="885"/>
      <c r="BF34" s="885"/>
      <c r="BG34" s="885"/>
      <c r="BH34" s="885"/>
      <c r="BI34" s="885"/>
    </row>
    <row r="35" spans="1:61" s="29" customFormat="1" ht="14.45" customHeight="1" x14ac:dyDescent="0.25">
      <c r="A35" s="885"/>
      <c r="B35" s="892"/>
      <c r="C35" s="885"/>
      <c r="D35" s="210" t="s">
        <v>37</v>
      </c>
      <c r="E35" s="890" t="s">
        <v>38</v>
      </c>
      <c r="F35" s="906">
        <f>SUM(BE116:BE187)</f>
        <v>0</v>
      </c>
      <c r="G35" s="885"/>
      <c r="H35" s="885"/>
      <c r="I35" s="907">
        <v>0.21</v>
      </c>
      <c r="J35" s="908">
        <f>ROUND(F35*I35,2)</f>
        <v>0</v>
      </c>
      <c r="K35" s="885"/>
      <c r="L35" s="892"/>
      <c r="M35" s="885"/>
      <c r="N35" s="885"/>
      <c r="O35" s="885"/>
      <c r="P35" s="885"/>
      <c r="Q35" s="885"/>
      <c r="R35" s="885"/>
      <c r="S35" s="885"/>
      <c r="T35" s="885"/>
      <c r="U35" s="885"/>
      <c r="V35" s="885"/>
      <c r="W35" s="885"/>
      <c r="X35" s="885"/>
      <c r="Y35" s="885"/>
      <c r="Z35" s="885"/>
      <c r="AA35" s="885"/>
      <c r="AB35" s="885"/>
      <c r="AC35" s="885"/>
      <c r="AD35" s="885"/>
      <c r="AE35" s="885"/>
      <c r="AF35" s="885"/>
      <c r="AG35" s="885"/>
      <c r="AH35" s="885"/>
      <c r="AI35" s="885"/>
      <c r="AJ35" s="885"/>
      <c r="AK35" s="885"/>
      <c r="AL35" s="885"/>
      <c r="AM35" s="885"/>
      <c r="AN35" s="885"/>
      <c r="AO35" s="885"/>
      <c r="AP35" s="885"/>
      <c r="AQ35" s="885"/>
      <c r="AR35" s="885"/>
      <c r="AS35" s="885"/>
      <c r="AT35" s="885"/>
      <c r="AU35" s="885"/>
      <c r="AV35" s="885"/>
      <c r="AW35" s="885"/>
      <c r="AX35" s="885"/>
      <c r="AY35" s="885"/>
      <c r="AZ35" s="885"/>
      <c r="BA35" s="885"/>
      <c r="BB35" s="885"/>
      <c r="BC35" s="885"/>
      <c r="BD35" s="885"/>
      <c r="BE35" s="885"/>
      <c r="BF35" s="885"/>
      <c r="BG35" s="885"/>
      <c r="BH35" s="885"/>
      <c r="BI35" s="885"/>
    </row>
    <row r="36" spans="1:61" s="29" customFormat="1" ht="14.45" customHeight="1" x14ac:dyDescent="0.25">
      <c r="A36" s="885"/>
      <c r="B36" s="892"/>
      <c r="C36" s="885"/>
      <c r="D36" s="210"/>
      <c r="E36" s="890"/>
      <c r="F36" s="906"/>
      <c r="G36" s="885"/>
      <c r="H36" s="885"/>
      <c r="I36" s="907"/>
      <c r="J36" s="908"/>
      <c r="K36" s="885"/>
      <c r="L36" s="892"/>
      <c r="M36" s="885"/>
      <c r="N36" s="885"/>
      <c r="O36" s="885"/>
      <c r="P36" s="885"/>
      <c r="Q36" s="885"/>
      <c r="R36" s="885"/>
      <c r="S36" s="885"/>
      <c r="T36" s="885"/>
      <c r="U36" s="885"/>
      <c r="V36" s="885"/>
      <c r="W36" s="885"/>
      <c r="X36" s="885"/>
      <c r="Y36" s="885"/>
      <c r="Z36" s="885"/>
      <c r="AA36" s="885"/>
      <c r="AB36" s="885"/>
      <c r="AC36" s="885"/>
      <c r="AD36" s="885"/>
      <c r="AE36" s="885"/>
      <c r="AF36" s="885"/>
      <c r="AG36" s="885"/>
      <c r="AH36" s="885"/>
      <c r="AI36" s="885"/>
      <c r="AJ36" s="885"/>
      <c r="AK36" s="885"/>
      <c r="AL36" s="885"/>
      <c r="AM36" s="885"/>
      <c r="AN36" s="885"/>
      <c r="AO36" s="885"/>
      <c r="AP36" s="885"/>
      <c r="AQ36" s="885"/>
      <c r="AR36" s="885"/>
      <c r="AS36" s="885"/>
      <c r="AT36" s="885"/>
      <c r="AU36" s="885"/>
      <c r="AV36" s="885"/>
      <c r="AW36" s="885"/>
      <c r="AX36" s="885"/>
      <c r="AY36" s="885"/>
      <c r="AZ36" s="885"/>
      <c r="BA36" s="885"/>
      <c r="BB36" s="885"/>
      <c r="BC36" s="885"/>
      <c r="BD36" s="885"/>
      <c r="BE36" s="885"/>
      <c r="BF36" s="885"/>
      <c r="BG36" s="885"/>
      <c r="BH36" s="885"/>
      <c r="BI36" s="885"/>
    </row>
    <row r="37" spans="1:61" s="29" customFormat="1" ht="6.95" customHeight="1" x14ac:dyDescent="0.25">
      <c r="A37" s="885"/>
      <c r="B37" s="892"/>
      <c r="C37" s="885"/>
      <c r="D37" s="885"/>
      <c r="E37" s="885"/>
      <c r="F37" s="903"/>
      <c r="G37" s="885"/>
      <c r="H37" s="885"/>
      <c r="I37" s="885"/>
      <c r="J37" s="903"/>
      <c r="K37" s="885"/>
      <c r="L37" s="892"/>
      <c r="M37" s="885"/>
      <c r="N37" s="885"/>
      <c r="O37" s="885"/>
      <c r="P37" s="885"/>
      <c r="Q37" s="885"/>
      <c r="R37" s="885"/>
      <c r="S37" s="885"/>
      <c r="T37" s="885"/>
      <c r="U37" s="885"/>
      <c r="V37" s="885"/>
      <c r="W37" s="885"/>
      <c r="X37" s="885"/>
      <c r="Y37" s="885"/>
      <c r="Z37" s="885"/>
      <c r="AA37" s="885"/>
      <c r="AB37" s="885"/>
      <c r="AC37" s="885"/>
      <c r="AD37" s="885"/>
      <c r="AE37" s="885"/>
      <c r="AF37" s="885"/>
      <c r="AG37" s="885"/>
      <c r="AH37" s="885"/>
      <c r="AI37" s="885"/>
      <c r="AJ37" s="885"/>
      <c r="AK37" s="885"/>
      <c r="AL37" s="885"/>
      <c r="AM37" s="885"/>
      <c r="AN37" s="885"/>
      <c r="AO37" s="885"/>
      <c r="AP37" s="885"/>
      <c r="AQ37" s="885"/>
      <c r="AR37" s="885"/>
      <c r="AS37" s="885"/>
      <c r="AT37" s="885"/>
      <c r="AU37" s="885"/>
      <c r="AV37" s="885"/>
      <c r="AW37" s="885"/>
      <c r="AX37" s="885"/>
      <c r="AY37" s="885"/>
      <c r="AZ37" s="885"/>
      <c r="BA37" s="885"/>
      <c r="BB37" s="885"/>
      <c r="BC37" s="885"/>
      <c r="BD37" s="885"/>
      <c r="BE37" s="885"/>
      <c r="BF37" s="885"/>
      <c r="BG37" s="885"/>
      <c r="BH37" s="885"/>
      <c r="BI37" s="885"/>
    </row>
    <row r="38" spans="1:61" s="29" customFormat="1" ht="25.35" customHeight="1" x14ac:dyDescent="0.25">
      <c r="A38" s="885"/>
      <c r="B38" s="892"/>
      <c r="C38" s="909"/>
      <c r="D38" s="910" t="s">
        <v>39</v>
      </c>
      <c r="E38" s="911"/>
      <c r="F38" s="912"/>
      <c r="G38" s="913" t="s">
        <v>40</v>
      </c>
      <c r="H38" s="914" t="s">
        <v>41</v>
      </c>
      <c r="I38" s="911"/>
      <c r="J38" s="915">
        <f>SUM(J32:J36)</f>
        <v>0</v>
      </c>
      <c r="K38" s="916"/>
      <c r="L38" s="892"/>
      <c r="M38" s="885"/>
      <c r="N38" s="885"/>
      <c r="O38" s="885"/>
      <c r="P38" s="885"/>
      <c r="Q38" s="885"/>
      <c r="R38" s="885"/>
      <c r="S38" s="885"/>
      <c r="T38" s="885"/>
      <c r="U38" s="885"/>
      <c r="V38" s="885"/>
      <c r="W38" s="885"/>
      <c r="X38" s="885"/>
      <c r="Y38" s="885"/>
      <c r="Z38" s="885"/>
      <c r="AA38" s="885"/>
      <c r="AB38" s="885"/>
      <c r="AC38" s="885"/>
      <c r="AD38" s="885"/>
      <c r="AE38" s="885"/>
      <c r="AF38" s="885"/>
      <c r="AG38" s="885"/>
      <c r="AH38" s="885"/>
      <c r="AI38" s="885"/>
      <c r="AJ38" s="885"/>
      <c r="AK38" s="885"/>
      <c r="AL38" s="885"/>
      <c r="AM38" s="885"/>
      <c r="AN38" s="885"/>
      <c r="AO38" s="885"/>
      <c r="AP38" s="885"/>
      <c r="AQ38" s="885"/>
      <c r="AR38" s="885"/>
      <c r="AS38" s="885"/>
      <c r="AT38" s="885"/>
      <c r="AU38" s="885"/>
      <c r="AV38" s="885"/>
      <c r="AW38" s="885"/>
      <c r="AX38" s="885"/>
      <c r="AY38" s="885"/>
      <c r="AZ38" s="885"/>
      <c r="BA38" s="885"/>
      <c r="BB38" s="885"/>
      <c r="BC38" s="885"/>
      <c r="BD38" s="885"/>
      <c r="BE38" s="885"/>
      <c r="BF38" s="885"/>
      <c r="BG38" s="885"/>
      <c r="BH38" s="885"/>
      <c r="BI38" s="885"/>
    </row>
    <row r="39" spans="1:61" s="29" customFormat="1" ht="14.45" customHeight="1" x14ac:dyDescent="0.25">
      <c r="A39" s="885"/>
      <c r="B39" s="892"/>
      <c r="C39" s="885"/>
      <c r="D39" s="885"/>
      <c r="E39" s="885"/>
      <c r="F39" s="885"/>
      <c r="G39" s="885"/>
      <c r="H39" s="885"/>
      <c r="I39" s="885"/>
      <c r="J39" s="885"/>
      <c r="K39" s="885"/>
      <c r="L39" s="892"/>
      <c r="M39" s="885"/>
      <c r="N39" s="885"/>
      <c r="O39" s="885"/>
      <c r="P39" s="885"/>
      <c r="Q39" s="885"/>
      <c r="R39" s="885"/>
      <c r="S39" s="885"/>
      <c r="T39" s="885"/>
      <c r="U39" s="885"/>
      <c r="V39" s="885"/>
      <c r="W39" s="885"/>
      <c r="X39" s="885"/>
      <c r="Y39" s="885"/>
      <c r="Z39" s="885"/>
      <c r="AA39" s="885"/>
      <c r="AB39" s="885"/>
      <c r="AC39" s="885"/>
      <c r="AD39" s="885"/>
      <c r="AE39" s="885"/>
      <c r="AF39" s="885"/>
      <c r="AG39" s="885"/>
      <c r="AH39" s="885"/>
      <c r="AI39" s="885"/>
      <c r="AJ39" s="885"/>
      <c r="AK39" s="885"/>
      <c r="AL39" s="885"/>
      <c r="AM39" s="885"/>
      <c r="AN39" s="885"/>
      <c r="AO39" s="885"/>
      <c r="AP39" s="885"/>
      <c r="AQ39" s="885"/>
      <c r="AR39" s="885"/>
      <c r="AS39" s="885"/>
      <c r="AT39" s="885"/>
      <c r="AU39" s="885"/>
      <c r="AV39" s="885"/>
      <c r="AW39" s="885"/>
      <c r="AX39" s="885"/>
      <c r="AY39" s="885"/>
      <c r="AZ39" s="885"/>
      <c r="BA39" s="885"/>
      <c r="BB39" s="885"/>
      <c r="BC39" s="885"/>
      <c r="BD39" s="885"/>
      <c r="BE39" s="885"/>
      <c r="BF39" s="885"/>
      <c r="BG39" s="885"/>
      <c r="BH39" s="885"/>
      <c r="BI39" s="885"/>
    </row>
    <row r="40" spans="1:61" ht="14.45" customHeight="1" x14ac:dyDescent="0.25">
      <c r="A40" s="885"/>
      <c r="B40" s="888"/>
      <c r="C40" s="885"/>
      <c r="D40" s="885"/>
      <c r="E40" s="885"/>
      <c r="F40" s="885"/>
      <c r="G40" s="885"/>
      <c r="H40" s="885"/>
      <c r="I40" s="885"/>
      <c r="J40" s="885"/>
      <c r="K40" s="885"/>
      <c r="L40" s="888"/>
      <c r="M40" s="885"/>
      <c r="N40" s="885"/>
      <c r="O40" s="885"/>
      <c r="P40" s="885"/>
      <c r="Q40" s="885"/>
      <c r="R40" s="885"/>
      <c r="S40" s="885"/>
      <c r="T40" s="885"/>
      <c r="U40" s="885"/>
      <c r="V40" s="885"/>
      <c r="W40" s="885"/>
      <c r="X40" s="885"/>
      <c r="Y40" s="885"/>
      <c r="Z40" s="885"/>
      <c r="AA40" s="885"/>
      <c r="AB40" s="885"/>
      <c r="AC40" s="885"/>
      <c r="AD40" s="885"/>
      <c r="AE40" s="885"/>
      <c r="AF40" s="885"/>
      <c r="AG40" s="885"/>
      <c r="AH40" s="885"/>
      <c r="AI40" s="885"/>
      <c r="AJ40" s="885"/>
      <c r="AK40" s="885"/>
      <c r="AL40" s="885"/>
      <c r="AM40" s="885"/>
      <c r="AN40" s="885"/>
      <c r="AO40" s="885"/>
      <c r="AP40" s="885"/>
      <c r="AQ40" s="885"/>
      <c r="AR40" s="885"/>
      <c r="AS40" s="885"/>
      <c r="AT40" s="885"/>
      <c r="AU40" s="885"/>
      <c r="AV40" s="885"/>
      <c r="AW40" s="885"/>
      <c r="AX40" s="885"/>
      <c r="AY40" s="885"/>
      <c r="AZ40" s="885"/>
      <c r="BA40" s="885"/>
      <c r="BB40" s="885"/>
      <c r="BC40" s="885"/>
      <c r="BD40" s="885"/>
      <c r="BE40" s="885"/>
      <c r="BF40" s="885"/>
      <c r="BG40" s="885"/>
      <c r="BH40" s="885"/>
      <c r="BI40" s="885"/>
    </row>
    <row r="41" spans="1:61" ht="14.45" customHeight="1" x14ac:dyDescent="0.25">
      <c r="A41" s="885"/>
      <c r="B41" s="888"/>
      <c r="C41" s="885"/>
      <c r="D41" s="885"/>
      <c r="E41" s="885"/>
      <c r="F41" s="885"/>
      <c r="G41" s="885"/>
      <c r="H41" s="885"/>
      <c r="I41" s="885"/>
      <c r="J41" s="885"/>
      <c r="K41" s="885"/>
      <c r="L41" s="888"/>
      <c r="M41" s="885"/>
      <c r="N41" s="885"/>
      <c r="O41" s="885"/>
      <c r="P41" s="885"/>
      <c r="Q41" s="885"/>
      <c r="R41" s="885"/>
      <c r="S41" s="885"/>
      <c r="T41" s="885"/>
      <c r="U41" s="885"/>
      <c r="V41" s="885"/>
      <c r="W41" s="885"/>
      <c r="X41" s="885"/>
      <c r="Y41" s="885"/>
      <c r="Z41" s="885"/>
      <c r="AA41" s="885"/>
      <c r="AB41" s="885"/>
      <c r="AC41" s="885"/>
      <c r="AD41" s="885"/>
      <c r="AE41" s="885"/>
      <c r="AF41" s="885"/>
      <c r="AG41" s="885"/>
      <c r="AH41" s="885"/>
      <c r="AI41" s="885"/>
      <c r="AJ41" s="885"/>
      <c r="AK41" s="885"/>
      <c r="AL41" s="885"/>
      <c r="AM41" s="885"/>
      <c r="AN41" s="885"/>
      <c r="AO41" s="885"/>
      <c r="AP41" s="885"/>
      <c r="AQ41" s="885"/>
      <c r="AR41" s="885"/>
      <c r="AS41" s="885"/>
      <c r="AT41" s="885"/>
      <c r="AU41" s="885"/>
      <c r="AV41" s="885"/>
      <c r="AW41" s="885"/>
      <c r="AX41" s="885"/>
      <c r="AY41" s="885"/>
      <c r="AZ41" s="885"/>
      <c r="BA41" s="885"/>
      <c r="BB41" s="885"/>
      <c r="BC41" s="885"/>
      <c r="BD41" s="885"/>
      <c r="BE41" s="885"/>
      <c r="BF41" s="885"/>
      <c r="BG41" s="885"/>
      <c r="BH41" s="885"/>
      <c r="BI41" s="885"/>
    </row>
    <row r="42" spans="1:61" ht="14.45" customHeight="1" x14ac:dyDescent="0.25">
      <c r="A42" s="885"/>
      <c r="B42" s="888"/>
      <c r="C42" s="885"/>
      <c r="D42" s="885"/>
      <c r="E42" s="885"/>
      <c r="F42" s="885"/>
      <c r="G42" s="885"/>
      <c r="H42" s="885"/>
      <c r="I42" s="885"/>
      <c r="J42" s="885"/>
      <c r="K42" s="885"/>
      <c r="L42" s="888"/>
      <c r="M42" s="885"/>
      <c r="N42" s="885"/>
      <c r="O42" s="885"/>
      <c r="P42" s="885"/>
      <c r="Q42" s="885"/>
      <c r="R42" s="885"/>
      <c r="S42" s="885"/>
      <c r="T42" s="885"/>
      <c r="U42" s="885"/>
      <c r="V42" s="885"/>
      <c r="W42" s="885"/>
      <c r="X42" s="885"/>
      <c r="Y42" s="885"/>
      <c r="Z42" s="885"/>
      <c r="AA42" s="885"/>
      <c r="AB42" s="885"/>
      <c r="AC42" s="885"/>
      <c r="AD42" s="885"/>
      <c r="AE42" s="885"/>
      <c r="AF42" s="885"/>
      <c r="AG42" s="885"/>
      <c r="AH42" s="885"/>
      <c r="AI42" s="885"/>
      <c r="AJ42" s="885"/>
      <c r="AK42" s="885"/>
      <c r="AL42" s="885"/>
      <c r="AM42" s="885"/>
      <c r="AN42" s="885"/>
      <c r="AO42" s="885"/>
      <c r="AP42" s="885"/>
      <c r="AQ42" s="885"/>
      <c r="AR42" s="885"/>
      <c r="AS42" s="885"/>
      <c r="AT42" s="885"/>
      <c r="AU42" s="885"/>
      <c r="AV42" s="885"/>
      <c r="AW42" s="885"/>
      <c r="AX42" s="885"/>
      <c r="AY42" s="885"/>
      <c r="AZ42" s="885"/>
      <c r="BA42" s="885"/>
      <c r="BB42" s="885"/>
      <c r="BC42" s="885"/>
      <c r="BD42" s="885"/>
      <c r="BE42" s="885"/>
      <c r="BF42" s="885"/>
      <c r="BG42" s="885"/>
      <c r="BH42" s="885"/>
      <c r="BI42" s="885"/>
    </row>
    <row r="43" spans="1:61" ht="14.45" customHeight="1" x14ac:dyDescent="0.25">
      <c r="A43" s="885"/>
      <c r="B43" s="888"/>
      <c r="C43" s="885"/>
      <c r="D43" s="885"/>
      <c r="E43" s="885"/>
      <c r="F43" s="885"/>
      <c r="G43" s="885"/>
      <c r="H43" s="885"/>
      <c r="I43" s="885"/>
      <c r="J43" s="885"/>
      <c r="K43" s="885"/>
      <c r="L43" s="888"/>
      <c r="M43" s="885"/>
      <c r="N43" s="885"/>
      <c r="O43" s="885"/>
      <c r="P43" s="885"/>
      <c r="Q43" s="885"/>
      <c r="R43" s="885"/>
      <c r="S43" s="885"/>
      <c r="T43" s="885"/>
      <c r="U43" s="885"/>
      <c r="V43" s="885"/>
      <c r="W43" s="885"/>
      <c r="X43" s="885"/>
      <c r="Y43" s="885"/>
      <c r="Z43" s="885"/>
      <c r="AA43" s="885"/>
      <c r="AB43" s="885"/>
      <c r="AC43" s="885"/>
      <c r="AD43" s="885"/>
      <c r="AE43" s="885"/>
      <c r="AF43" s="885"/>
      <c r="AG43" s="885"/>
      <c r="AH43" s="885"/>
      <c r="AI43" s="885"/>
      <c r="AJ43" s="885"/>
      <c r="AK43" s="885"/>
      <c r="AL43" s="885"/>
      <c r="AM43" s="885"/>
      <c r="AN43" s="885"/>
      <c r="AO43" s="885"/>
      <c r="AP43" s="885"/>
      <c r="AQ43" s="885"/>
      <c r="AR43" s="885"/>
      <c r="AS43" s="885"/>
      <c r="AT43" s="885"/>
      <c r="AU43" s="885"/>
      <c r="AV43" s="885"/>
      <c r="AW43" s="885"/>
      <c r="AX43" s="885"/>
      <c r="AY43" s="885"/>
      <c r="AZ43" s="885"/>
      <c r="BA43" s="885"/>
      <c r="BB43" s="885"/>
      <c r="BC43" s="885"/>
      <c r="BD43" s="885"/>
      <c r="BE43" s="885"/>
      <c r="BF43" s="885"/>
      <c r="BG43" s="885"/>
      <c r="BH43" s="885"/>
      <c r="BI43" s="885"/>
    </row>
    <row r="44" spans="1:61" ht="14.45" customHeight="1" x14ac:dyDescent="0.25">
      <c r="A44" s="885"/>
      <c r="B44" s="888"/>
      <c r="C44" s="885"/>
      <c r="D44" s="885"/>
      <c r="E44" s="885"/>
      <c r="F44" s="885"/>
      <c r="G44" s="885"/>
      <c r="H44" s="885"/>
      <c r="I44" s="885"/>
      <c r="J44" s="885"/>
      <c r="K44" s="885"/>
      <c r="L44" s="888"/>
      <c r="M44" s="885"/>
      <c r="N44" s="885"/>
      <c r="O44" s="885"/>
      <c r="P44" s="885"/>
      <c r="Q44" s="885"/>
      <c r="R44" s="885"/>
      <c r="S44" s="885"/>
      <c r="T44" s="885"/>
      <c r="U44" s="885"/>
      <c r="V44" s="885"/>
      <c r="W44" s="885"/>
      <c r="X44" s="885"/>
      <c r="Y44" s="885"/>
      <c r="Z44" s="885"/>
      <c r="AA44" s="885"/>
      <c r="AB44" s="885"/>
      <c r="AC44" s="885"/>
      <c r="AD44" s="885"/>
      <c r="AE44" s="885"/>
      <c r="AF44" s="885"/>
      <c r="AG44" s="885"/>
      <c r="AH44" s="885"/>
      <c r="AI44" s="885"/>
      <c r="AJ44" s="885"/>
      <c r="AK44" s="885"/>
      <c r="AL44" s="885"/>
      <c r="AM44" s="885"/>
      <c r="AN44" s="885"/>
      <c r="AO44" s="885"/>
      <c r="AP44" s="885"/>
      <c r="AQ44" s="885"/>
      <c r="AR44" s="885"/>
      <c r="AS44" s="885"/>
      <c r="AT44" s="885"/>
      <c r="AU44" s="885"/>
      <c r="AV44" s="885"/>
      <c r="AW44" s="885"/>
      <c r="AX44" s="885"/>
      <c r="AY44" s="885"/>
      <c r="AZ44" s="885"/>
      <c r="BA44" s="885"/>
      <c r="BB44" s="885"/>
      <c r="BC44" s="885"/>
      <c r="BD44" s="885"/>
      <c r="BE44" s="885"/>
      <c r="BF44" s="885"/>
      <c r="BG44" s="885"/>
      <c r="BH44" s="885"/>
      <c r="BI44" s="885"/>
    </row>
    <row r="45" spans="1:61" s="29" customFormat="1" ht="14.45" customHeight="1" x14ac:dyDescent="0.25">
      <c r="A45" s="885"/>
      <c r="B45" s="892"/>
      <c r="C45" s="885"/>
      <c r="D45" s="241" t="str">
        <f>D22</f>
        <v>Projektant:</v>
      </c>
      <c r="E45" s="917"/>
      <c r="F45" s="917"/>
      <c r="G45" s="241" t="str">
        <f>D25</f>
        <v>Zpracovatel:</v>
      </c>
      <c r="H45" s="917"/>
      <c r="I45" s="917"/>
      <c r="J45" s="917"/>
      <c r="K45" s="917"/>
      <c r="L45" s="892"/>
      <c r="M45" s="885"/>
      <c r="N45" s="885"/>
      <c r="O45" s="885"/>
      <c r="P45" s="885"/>
      <c r="Q45" s="885"/>
      <c r="R45" s="885"/>
      <c r="S45" s="885"/>
      <c r="T45" s="885"/>
      <c r="U45" s="885"/>
      <c r="V45" s="885"/>
      <c r="W45" s="885"/>
      <c r="X45" s="885"/>
      <c r="Y45" s="885"/>
      <c r="Z45" s="885"/>
      <c r="AA45" s="885"/>
      <c r="AB45" s="885"/>
      <c r="AC45" s="885"/>
      <c r="AD45" s="885"/>
      <c r="AE45" s="885"/>
      <c r="AF45" s="885"/>
      <c r="AG45" s="885"/>
      <c r="AH45" s="885"/>
      <c r="AI45" s="885"/>
      <c r="AJ45" s="885"/>
      <c r="AK45" s="885"/>
      <c r="AL45" s="885"/>
      <c r="AM45" s="885"/>
      <c r="AN45" s="885"/>
      <c r="AO45" s="885"/>
      <c r="AP45" s="885"/>
      <c r="AQ45" s="885"/>
      <c r="AR45" s="885"/>
      <c r="AS45" s="885"/>
      <c r="AT45" s="885"/>
      <c r="AU45" s="885"/>
      <c r="AV45" s="885"/>
      <c r="AW45" s="885"/>
      <c r="AX45" s="885"/>
      <c r="AY45" s="885"/>
      <c r="AZ45" s="885"/>
      <c r="BA45" s="885"/>
      <c r="BB45" s="885"/>
      <c r="BC45" s="885"/>
      <c r="BD45" s="885"/>
      <c r="BE45" s="885"/>
      <c r="BF45" s="885"/>
      <c r="BG45" s="885"/>
      <c r="BH45" s="885"/>
      <c r="BI45" s="885"/>
    </row>
    <row r="46" spans="1:61" x14ac:dyDescent="0.25">
      <c r="A46" s="885"/>
      <c r="B46" s="888"/>
      <c r="C46" s="885"/>
      <c r="D46" s="885"/>
      <c r="E46" s="885"/>
      <c r="F46" s="885"/>
      <c r="G46" s="885"/>
      <c r="H46" s="885"/>
      <c r="I46" s="885"/>
      <c r="J46" s="885"/>
      <c r="K46" s="885"/>
      <c r="L46" s="888"/>
      <c r="M46" s="885"/>
      <c r="N46" s="885"/>
      <c r="O46" s="885"/>
      <c r="P46" s="885"/>
      <c r="Q46" s="885"/>
      <c r="R46" s="885"/>
      <c r="S46" s="885"/>
      <c r="T46" s="885"/>
      <c r="U46" s="885"/>
      <c r="V46" s="885"/>
      <c r="W46" s="885"/>
      <c r="X46" s="885"/>
      <c r="Y46" s="885"/>
      <c r="Z46" s="885"/>
      <c r="AA46" s="885"/>
      <c r="AB46" s="885"/>
      <c r="AC46" s="885"/>
      <c r="AD46" s="885"/>
      <c r="AE46" s="885"/>
      <c r="AF46" s="885"/>
      <c r="AG46" s="885"/>
      <c r="AH46" s="885"/>
      <c r="AI46" s="885"/>
      <c r="AJ46" s="885"/>
      <c r="AK46" s="885"/>
      <c r="AL46" s="885"/>
      <c r="AM46" s="885"/>
      <c r="AN46" s="885"/>
      <c r="AO46" s="885"/>
      <c r="AP46" s="885"/>
      <c r="AQ46" s="885"/>
      <c r="AR46" s="885"/>
      <c r="AS46" s="885"/>
      <c r="AT46" s="885"/>
      <c r="AU46" s="885"/>
      <c r="AV46" s="885"/>
      <c r="AW46" s="885"/>
      <c r="AX46" s="885"/>
      <c r="AY46" s="885"/>
      <c r="AZ46" s="885"/>
      <c r="BA46" s="885"/>
      <c r="BB46" s="885"/>
      <c r="BC46" s="885"/>
      <c r="BD46" s="885"/>
      <c r="BE46" s="885"/>
      <c r="BF46" s="885"/>
      <c r="BG46" s="885"/>
      <c r="BH46" s="885"/>
      <c r="BI46" s="885"/>
    </row>
    <row r="47" spans="1:61" x14ac:dyDescent="0.25">
      <c r="A47" s="885"/>
      <c r="B47" s="888"/>
      <c r="C47" s="885"/>
      <c r="D47" s="885"/>
      <c r="E47" s="885"/>
      <c r="F47" s="885"/>
      <c r="G47" s="885"/>
      <c r="H47" s="885"/>
      <c r="I47" s="885"/>
      <c r="J47" s="885"/>
      <c r="K47" s="885"/>
      <c r="L47" s="888"/>
      <c r="M47" s="885"/>
      <c r="N47" s="885"/>
      <c r="O47" s="885"/>
      <c r="P47" s="885"/>
      <c r="Q47" s="885"/>
      <c r="R47" s="885"/>
      <c r="S47" s="885"/>
      <c r="T47" s="885"/>
      <c r="U47" s="885"/>
      <c r="V47" s="885"/>
      <c r="W47" s="885"/>
      <c r="X47" s="885"/>
      <c r="Y47" s="885"/>
      <c r="Z47" s="885"/>
      <c r="AA47" s="885"/>
      <c r="AB47" s="885"/>
      <c r="AC47" s="885"/>
      <c r="AD47" s="885"/>
      <c r="AE47" s="885"/>
      <c r="AF47" s="885"/>
      <c r="AG47" s="885"/>
      <c r="AH47" s="885"/>
      <c r="AI47" s="885"/>
      <c r="AJ47" s="885"/>
      <c r="AK47" s="885"/>
      <c r="AL47" s="885"/>
      <c r="AM47" s="885"/>
      <c r="AN47" s="885"/>
      <c r="AO47" s="885"/>
      <c r="AP47" s="885"/>
      <c r="AQ47" s="885"/>
      <c r="AR47" s="885"/>
      <c r="AS47" s="885"/>
      <c r="AT47" s="885"/>
      <c r="AU47" s="885"/>
      <c r="AV47" s="885"/>
      <c r="AW47" s="885"/>
      <c r="AX47" s="885"/>
      <c r="AY47" s="885"/>
      <c r="AZ47" s="885"/>
      <c r="BA47" s="885"/>
      <c r="BB47" s="885"/>
      <c r="BC47" s="885"/>
      <c r="BD47" s="885"/>
      <c r="BE47" s="885"/>
      <c r="BF47" s="885"/>
      <c r="BG47" s="885"/>
      <c r="BH47" s="885"/>
      <c r="BI47" s="885"/>
    </row>
    <row r="48" spans="1:61" x14ac:dyDescent="0.25">
      <c r="A48" s="885"/>
      <c r="B48" s="888"/>
      <c r="C48" s="885"/>
      <c r="D48" s="885"/>
      <c r="E48" s="885"/>
      <c r="F48" s="885"/>
      <c r="G48" s="885"/>
      <c r="H48" s="885"/>
      <c r="I48" s="885"/>
      <c r="J48" s="885"/>
      <c r="K48" s="885"/>
      <c r="L48" s="888"/>
      <c r="M48" s="885"/>
      <c r="N48" s="885"/>
      <c r="O48" s="885"/>
      <c r="P48" s="885"/>
      <c r="Q48" s="885"/>
      <c r="R48" s="885"/>
      <c r="S48" s="885"/>
      <c r="T48" s="885"/>
      <c r="U48" s="885"/>
      <c r="V48" s="885"/>
      <c r="W48" s="885"/>
      <c r="X48" s="885"/>
      <c r="Y48" s="885"/>
      <c r="Z48" s="885"/>
      <c r="AA48" s="885"/>
      <c r="AB48" s="885"/>
      <c r="AC48" s="885"/>
      <c r="AD48" s="885"/>
      <c r="AE48" s="885"/>
      <c r="AF48" s="885"/>
      <c r="AG48" s="885"/>
      <c r="AH48" s="885"/>
      <c r="AI48" s="885"/>
      <c r="AJ48" s="885"/>
      <c r="AK48" s="885"/>
      <c r="AL48" s="885"/>
      <c r="AM48" s="885"/>
      <c r="AN48" s="885"/>
      <c r="AO48" s="885"/>
      <c r="AP48" s="885"/>
      <c r="AQ48" s="885"/>
      <c r="AR48" s="885"/>
      <c r="AS48" s="885"/>
      <c r="AT48" s="885"/>
      <c r="AU48" s="885"/>
      <c r="AV48" s="885"/>
      <c r="AW48" s="885"/>
      <c r="AX48" s="885"/>
      <c r="AY48" s="885"/>
      <c r="AZ48" s="885"/>
      <c r="BA48" s="885"/>
      <c r="BB48" s="885"/>
      <c r="BC48" s="885"/>
      <c r="BD48" s="885"/>
      <c r="BE48" s="885"/>
      <c r="BF48" s="885"/>
      <c r="BG48" s="885"/>
      <c r="BH48" s="885"/>
      <c r="BI48" s="885"/>
    </row>
    <row r="49" spans="1:61" x14ac:dyDescent="0.25">
      <c r="A49" s="885"/>
      <c r="B49" s="888"/>
      <c r="C49" s="885"/>
      <c r="D49" s="885"/>
      <c r="E49" s="885"/>
      <c r="F49" s="885"/>
      <c r="G49" s="885"/>
      <c r="H49" s="885"/>
      <c r="I49" s="885"/>
      <c r="J49" s="885"/>
      <c r="K49" s="885"/>
      <c r="L49" s="888"/>
      <c r="M49" s="885"/>
      <c r="N49" s="885"/>
      <c r="O49" s="885"/>
      <c r="P49" s="885"/>
      <c r="Q49" s="885"/>
      <c r="R49" s="885"/>
      <c r="S49" s="885"/>
      <c r="T49" s="885"/>
      <c r="U49" s="885"/>
      <c r="V49" s="885"/>
      <c r="W49" s="885"/>
      <c r="X49" s="885"/>
      <c r="Y49" s="885"/>
      <c r="Z49" s="885"/>
      <c r="AA49" s="885"/>
      <c r="AB49" s="885"/>
      <c r="AC49" s="885"/>
      <c r="AD49" s="885"/>
      <c r="AE49" s="885"/>
      <c r="AF49" s="885"/>
      <c r="AG49" s="885"/>
      <c r="AH49" s="885"/>
      <c r="AI49" s="885"/>
      <c r="AJ49" s="885"/>
      <c r="AK49" s="885"/>
      <c r="AL49" s="885"/>
      <c r="AM49" s="885"/>
      <c r="AN49" s="885"/>
      <c r="AO49" s="885"/>
      <c r="AP49" s="885"/>
      <c r="AQ49" s="885"/>
      <c r="AR49" s="885"/>
      <c r="AS49" s="885"/>
      <c r="AT49" s="885"/>
      <c r="AU49" s="885"/>
      <c r="AV49" s="885"/>
      <c r="AW49" s="885"/>
      <c r="AX49" s="885"/>
      <c r="AY49" s="885"/>
      <c r="AZ49" s="885"/>
      <c r="BA49" s="885"/>
      <c r="BB49" s="885"/>
      <c r="BC49" s="885"/>
      <c r="BD49" s="885"/>
      <c r="BE49" s="885"/>
      <c r="BF49" s="885"/>
      <c r="BG49" s="885"/>
      <c r="BH49" s="885"/>
      <c r="BI49" s="885"/>
    </row>
    <row r="50" spans="1:61" x14ac:dyDescent="0.25">
      <c r="A50" s="885"/>
      <c r="B50" s="888"/>
      <c r="C50" s="885"/>
      <c r="D50" s="885"/>
      <c r="E50" s="885"/>
      <c r="F50" s="885"/>
      <c r="G50" s="885"/>
      <c r="H50" s="885"/>
      <c r="I50" s="885"/>
      <c r="J50" s="885"/>
      <c r="K50" s="885"/>
      <c r="L50" s="888"/>
      <c r="M50" s="885"/>
      <c r="N50" s="885"/>
      <c r="O50" s="885"/>
      <c r="P50" s="885"/>
      <c r="Q50" s="885"/>
      <c r="R50" s="885"/>
      <c r="S50" s="885"/>
      <c r="T50" s="885"/>
      <c r="U50" s="885"/>
      <c r="V50" s="885"/>
      <c r="W50" s="885"/>
      <c r="X50" s="885"/>
      <c r="Y50" s="885"/>
      <c r="Z50" s="885"/>
      <c r="AA50" s="885"/>
      <c r="AB50" s="885"/>
      <c r="AC50" s="885"/>
      <c r="AD50" s="885"/>
      <c r="AE50" s="885"/>
      <c r="AF50" s="885"/>
      <c r="AG50" s="885"/>
      <c r="AH50" s="885"/>
      <c r="AI50" s="885"/>
      <c r="AJ50" s="885"/>
      <c r="AK50" s="885"/>
      <c r="AL50" s="885"/>
      <c r="AM50" s="885"/>
      <c r="AN50" s="885"/>
      <c r="AO50" s="885"/>
      <c r="AP50" s="885"/>
      <c r="AQ50" s="885"/>
      <c r="AR50" s="885"/>
      <c r="AS50" s="885"/>
      <c r="AT50" s="885"/>
      <c r="AU50" s="885"/>
      <c r="AV50" s="885"/>
      <c r="AW50" s="885"/>
      <c r="AX50" s="885"/>
      <c r="AY50" s="885"/>
      <c r="AZ50" s="885"/>
      <c r="BA50" s="885"/>
      <c r="BB50" s="885"/>
      <c r="BC50" s="885"/>
      <c r="BD50" s="885"/>
      <c r="BE50" s="885"/>
      <c r="BF50" s="885"/>
      <c r="BG50" s="885"/>
      <c r="BH50" s="885"/>
      <c r="BI50" s="885"/>
    </row>
    <row r="51" spans="1:61" x14ac:dyDescent="0.25">
      <c r="A51" s="885"/>
      <c r="B51" s="888"/>
      <c r="C51" s="885"/>
      <c r="D51" s="885"/>
      <c r="E51" s="885"/>
      <c r="F51" s="885"/>
      <c r="G51" s="885"/>
      <c r="H51" s="885"/>
      <c r="I51" s="885"/>
      <c r="J51" s="885"/>
      <c r="K51" s="885"/>
      <c r="L51" s="888"/>
      <c r="M51" s="885"/>
      <c r="N51" s="885"/>
      <c r="O51" s="885"/>
      <c r="P51" s="885"/>
      <c r="Q51" s="885"/>
      <c r="R51" s="885"/>
      <c r="S51" s="885"/>
      <c r="T51" s="885"/>
      <c r="U51" s="885"/>
      <c r="V51" s="885"/>
      <c r="W51" s="885"/>
      <c r="X51" s="885"/>
      <c r="Y51" s="885"/>
      <c r="Z51" s="885"/>
      <c r="AA51" s="885"/>
      <c r="AB51" s="885"/>
      <c r="AC51" s="885"/>
      <c r="AD51" s="885"/>
      <c r="AE51" s="885"/>
      <c r="AF51" s="885"/>
      <c r="AG51" s="885"/>
      <c r="AH51" s="885"/>
      <c r="AI51" s="885"/>
      <c r="AJ51" s="885"/>
      <c r="AK51" s="885"/>
      <c r="AL51" s="885"/>
      <c r="AM51" s="885"/>
      <c r="AN51" s="885"/>
      <c r="AO51" s="885"/>
      <c r="AP51" s="885"/>
      <c r="AQ51" s="885"/>
      <c r="AR51" s="885"/>
      <c r="AS51" s="885"/>
      <c r="AT51" s="885"/>
      <c r="AU51" s="885"/>
      <c r="AV51" s="885"/>
      <c r="AW51" s="885"/>
      <c r="AX51" s="885"/>
      <c r="AY51" s="885"/>
      <c r="AZ51" s="885"/>
      <c r="BA51" s="885"/>
      <c r="BB51" s="885"/>
      <c r="BC51" s="885"/>
      <c r="BD51" s="885"/>
      <c r="BE51" s="885"/>
      <c r="BF51" s="885"/>
      <c r="BG51" s="885"/>
      <c r="BH51" s="885"/>
      <c r="BI51" s="885"/>
    </row>
    <row r="52" spans="1:61" x14ac:dyDescent="0.25">
      <c r="A52" s="885"/>
      <c r="B52" s="888"/>
      <c r="C52" s="885"/>
      <c r="D52" s="885"/>
      <c r="E52" s="885"/>
      <c r="F52" s="885"/>
      <c r="G52" s="885"/>
      <c r="H52" s="885"/>
      <c r="I52" s="885"/>
      <c r="J52" s="885"/>
      <c r="K52" s="885"/>
      <c r="L52" s="888"/>
      <c r="M52" s="885"/>
      <c r="N52" s="885"/>
      <c r="O52" s="885"/>
      <c r="P52" s="885"/>
      <c r="Q52" s="885"/>
      <c r="R52" s="885"/>
      <c r="S52" s="885"/>
      <c r="T52" s="885"/>
      <c r="U52" s="885"/>
      <c r="V52" s="885"/>
      <c r="W52" s="885"/>
      <c r="X52" s="885"/>
      <c r="Y52" s="885"/>
      <c r="Z52" s="885"/>
      <c r="AA52" s="885"/>
      <c r="AB52" s="885"/>
      <c r="AC52" s="885"/>
      <c r="AD52" s="885"/>
      <c r="AE52" s="885"/>
      <c r="AF52" s="885"/>
      <c r="AG52" s="885"/>
      <c r="AH52" s="885"/>
      <c r="AI52" s="885"/>
      <c r="AJ52" s="885"/>
      <c r="AK52" s="885"/>
      <c r="AL52" s="885"/>
      <c r="AM52" s="885"/>
      <c r="AN52" s="885"/>
      <c r="AO52" s="885"/>
      <c r="AP52" s="885"/>
      <c r="AQ52" s="885"/>
      <c r="AR52" s="885"/>
      <c r="AS52" s="885"/>
      <c r="AT52" s="885"/>
      <c r="AU52" s="885"/>
      <c r="AV52" s="885"/>
      <c r="AW52" s="885"/>
      <c r="AX52" s="885"/>
      <c r="AY52" s="885"/>
      <c r="AZ52" s="885"/>
      <c r="BA52" s="885"/>
      <c r="BB52" s="885"/>
      <c r="BC52" s="885"/>
      <c r="BD52" s="885"/>
      <c r="BE52" s="885"/>
      <c r="BF52" s="885"/>
      <c r="BG52" s="885"/>
      <c r="BH52" s="885"/>
      <c r="BI52" s="885"/>
    </row>
    <row r="53" spans="1:61" x14ac:dyDescent="0.25">
      <c r="A53" s="885"/>
      <c r="B53" s="888"/>
      <c r="C53" s="885"/>
      <c r="D53" s="885"/>
      <c r="E53" s="885"/>
      <c r="F53" s="885"/>
      <c r="G53" s="885"/>
      <c r="H53" s="885"/>
      <c r="I53" s="885"/>
      <c r="J53" s="885"/>
      <c r="K53" s="885"/>
      <c r="L53" s="888"/>
      <c r="M53" s="885"/>
      <c r="N53" s="885"/>
      <c r="O53" s="885"/>
      <c r="P53" s="885"/>
      <c r="Q53" s="885"/>
      <c r="R53" s="885"/>
      <c r="S53" s="885"/>
      <c r="T53" s="885"/>
      <c r="U53" s="885"/>
      <c r="V53" s="885"/>
      <c r="W53" s="885"/>
      <c r="X53" s="885"/>
      <c r="Y53" s="885"/>
      <c r="Z53" s="885"/>
      <c r="AA53" s="885"/>
      <c r="AB53" s="885"/>
      <c r="AC53" s="885"/>
      <c r="AD53" s="885"/>
      <c r="AE53" s="885"/>
      <c r="AF53" s="885"/>
      <c r="AG53" s="885"/>
      <c r="AH53" s="885"/>
      <c r="AI53" s="885"/>
      <c r="AJ53" s="885"/>
      <c r="AK53" s="885"/>
      <c r="AL53" s="885"/>
      <c r="AM53" s="885"/>
      <c r="AN53" s="885"/>
      <c r="AO53" s="885"/>
      <c r="AP53" s="885"/>
      <c r="AQ53" s="885"/>
      <c r="AR53" s="885"/>
      <c r="AS53" s="885"/>
      <c r="AT53" s="885"/>
      <c r="AU53" s="885"/>
      <c r="AV53" s="885"/>
      <c r="AW53" s="885"/>
      <c r="AX53" s="885"/>
      <c r="AY53" s="885"/>
      <c r="AZ53" s="885"/>
      <c r="BA53" s="885"/>
      <c r="BB53" s="885"/>
      <c r="BC53" s="885"/>
      <c r="BD53" s="885"/>
      <c r="BE53" s="885"/>
      <c r="BF53" s="885"/>
      <c r="BG53" s="885"/>
      <c r="BH53" s="885"/>
      <c r="BI53" s="885"/>
    </row>
    <row r="54" spans="1:61" x14ac:dyDescent="0.25">
      <c r="A54" s="885"/>
      <c r="B54" s="888"/>
      <c r="C54" s="885"/>
      <c r="D54" s="885"/>
      <c r="E54" s="885"/>
      <c r="F54" s="885"/>
      <c r="G54" s="885"/>
      <c r="H54" s="885"/>
      <c r="I54" s="885"/>
      <c r="J54" s="885"/>
      <c r="K54" s="885"/>
      <c r="L54" s="888"/>
      <c r="M54" s="885"/>
      <c r="N54" s="885"/>
      <c r="O54" s="885"/>
      <c r="P54" s="885"/>
      <c r="Q54" s="885"/>
      <c r="R54" s="885"/>
      <c r="S54" s="885"/>
      <c r="T54" s="885"/>
      <c r="U54" s="885"/>
      <c r="V54" s="885"/>
      <c r="W54" s="885"/>
      <c r="X54" s="885"/>
      <c r="Y54" s="885"/>
      <c r="Z54" s="885"/>
      <c r="AA54" s="885"/>
      <c r="AB54" s="885"/>
      <c r="AC54" s="885"/>
      <c r="AD54" s="885"/>
      <c r="AE54" s="885"/>
      <c r="AF54" s="885"/>
      <c r="AG54" s="885"/>
      <c r="AH54" s="885"/>
      <c r="AI54" s="885"/>
      <c r="AJ54" s="885"/>
      <c r="AK54" s="885"/>
      <c r="AL54" s="885"/>
      <c r="AM54" s="885"/>
      <c r="AN54" s="885"/>
      <c r="AO54" s="885"/>
      <c r="AP54" s="885"/>
      <c r="AQ54" s="885"/>
      <c r="AR54" s="885"/>
      <c r="AS54" s="885"/>
      <c r="AT54" s="885"/>
      <c r="AU54" s="885"/>
      <c r="AV54" s="885"/>
      <c r="AW54" s="885"/>
      <c r="AX54" s="885"/>
      <c r="AY54" s="885"/>
      <c r="AZ54" s="885"/>
      <c r="BA54" s="885"/>
      <c r="BB54" s="885"/>
      <c r="BC54" s="885"/>
      <c r="BD54" s="885"/>
      <c r="BE54" s="885"/>
      <c r="BF54" s="885"/>
      <c r="BG54" s="885"/>
      <c r="BH54" s="885"/>
      <c r="BI54" s="885"/>
    </row>
    <row r="55" spans="1:61" x14ac:dyDescent="0.25">
      <c r="A55" s="885"/>
      <c r="B55" s="888"/>
      <c r="C55" s="885"/>
      <c r="D55" s="885"/>
      <c r="E55" s="885"/>
      <c r="F55" s="885"/>
      <c r="G55" s="885"/>
      <c r="H55" s="885"/>
      <c r="I55" s="885"/>
      <c r="J55" s="885"/>
      <c r="K55" s="885"/>
      <c r="L55" s="888"/>
      <c r="M55" s="885"/>
      <c r="N55" s="885"/>
      <c r="O55" s="885"/>
      <c r="P55" s="885"/>
      <c r="Q55" s="885"/>
      <c r="R55" s="885"/>
      <c r="S55" s="885"/>
      <c r="T55" s="885"/>
      <c r="U55" s="885"/>
      <c r="V55" s="885"/>
      <c r="W55" s="885"/>
      <c r="X55" s="885"/>
      <c r="Y55" s="885"/>
      <c r="Z55" s="885"/>
      <c r="AA55" s="885"/>
      <c r="AB55" s="885"/>
      <c r="AC55" s="885"/>
      <c r="AD55" s="885"/>
      <c r="AE55" s="885"/>
      <c r="AF55" s="885"/>
      <c r="AG55" s="885"/>
      <c r="AH55" s="885"/>
      <c r="AI55" s="885"/>
      <c r="AJ55" s="885"/>
      <c r="AK55" s="885"/>
      <c r="AL55" s="885"/>
      <c r="AM55" s="885"/>
      <c r="AN55" s="885"/>
      <c r="AO55" s="885"/>
      <c r="AP55" s="885"/>
      <c r="AQ55" s="885"/>
      <c r="AR55" s="885"/>
      <c r="AS55" s="885"/>
      <c r="AT55" s="885"/>
      <c r="AU55" s="885"/>
      <c r="AV55" s="885"/>
      <c r="AW55" s="885"/>
      <c r="AX55" s="885"/>
      <c r="AY55" s="885"/>
      <c r="AZ55" s="885"/>
      <c r="BA55" s="885"/>
      <c r="BB55" s="885"/>
      <c r="BC55" s="885"/>
      <c r="BD55" s="885"/>
      <c r="BE55" s="885"/>
      <c r="BF55" s="885"/>
      <c r="BG55" s="885"/>
      <c r="BH55" s="885"/>
      <c r="BI55" s="885"/>
    </row>
    <row r="56" spans="1:61" s="29" customFormat="1" x14ac:dyDescent="0.25">
      <c r="A56" s="885"/>
      <c r="B56" s="892"/>
      <c r="C56" s="885"/>
      <c r="D56" s="243" t="s">
        <v>42</v>
      </c>
      <c r="E56" s="918"/>
      <c r="F56" s="919" t="s">
        <v>43</v>
      </c>
      <c r="G56" s="243" t="str">
        <f>D56</f>
        <v>Datum a podpis:</v>
      </c>
      <c r="H56" s="918"/>
      <c r="I56" s="918"/>
      <c r="J56" s="246" t="str">
        <f>F56</f>
        <v>Razítko</v>
      </c>
      <c r="K56" s="918"/>
      <c r="L56" s="892"/>
      <c r="M56" s="885"/>
      <c r="N56" s="885"/>
      <c r="O56" s="885"/>
      <c r="P56" s="885"/>
      <c r="Q56" s="885"/>
      <c r="R56" s="885"/>
      <c r="S56" s="885"/>
      <c r="T56" s="885"/>
      <c r="U56" s="885"/>
      <c r="V56" s="885"/>
      <c r="W56" s="885"/>
      <c r="X56" s="885"/>
      <c r="Y56" s="885"/>
      <c r="Z56" s="885"/>
      <c r="AA56" s="885"/>
      <c r="AB56" s="885"/>
      <c r="AC56" s="885"/>
      <c r="AD56" s="885"/>
      <c r="AE56" s="885"/>
      <c r="AF56" s="885"/>
      <c r="AG56" s="885"/>
      <c r="AH56" s="885"/>
      <c r="AI56" s="885"/>
      <c r="AJ56" s="885"/>
      <c r="AK56" s="885"/>
      <c r="AL56" s="885"/>
      <c r="AM56" s="885"/>
      <c r="AN56" s="885"/>
      <c r="AO56" s="885"/>
      <c r="AP56" s="885"/>
      <c r="AQ56" s="885"/>
      <c r="AR56" s="885"/>
      <c r="AS56" s="885"/>
      <c r="AT56" s="885"/>
      <c r="AU56" s="885"/>
      <c r="AV56" s="885"/>
      <c r="AW56" s="885"/>
      <c r="AX56" s="885"/>
      <c r="AY56" s="885"/>
      <c r="AZ56" s="885"/>
      <c r="BA56" s="885"/>
      <c r="BB56" s="885"/>
      <c r="BC56" s="885"/>
      <c r="BD56" s="885"/>
      <c r="BE56" s="885"/>
      <c r="BF56" s="885"/>
      <c r="BG56" s="885"/>
      <c r="BH56" s="885"/>
      <c r="BI56" s="885"/>
    </row>
    <row r="57" spans="1:61" x14ac:dyDescent="0.25">
      <c r="A57" s="885"/>
      <c r="B57" s="888"/>
      <c r="C57" s="885"/>
      <c r="D57" s="885"/>
      <c r="E57" s="885"/>
      <c r="F57" s="885"/>
      <c r="G57" s="885"/>
      <c r="H57" s="885"/>
      <c r="I57" s="885"/>
      <c r="J57" s="885"/>
      <c r="K57" s="885"/>
      <c r="L57" s="888"/>
      <c r="M57" s="885"/>
      <c r="N57" s="885"/>
      <c r="O57" s="885"/>
      <c r="P57" s="885"/>
      <c r="Q57" s="885"/>
      <c r="R57" s="885"/>
      <c r="S57" s="885"/>
      <c r="T57" s="885"/>
      <c r="U57" s="885"/>
      <c r="V57" s="885"/>
      <c r="W57" s="885"/>
      <c r="X57" s="885"/>
      <c r="Y57" s="885"/>
      <c r="Z57" s="885"/>
      <c r="AA57" s="885"/>
      <c r="AB57" s="885"/>
      <c r="AC57" s="885"/>
      <c r="AD57" s="885"/>
      <c r="AE57" s="885"/>
      <c r="AF57" s="885"/>
      <c r="AG57" s="885"/>
      <c r="AH57" s="885"/>
      <c r="AI57" s="885"/>
      <c r="AJ57" s="885"/>
      <c r="AK57" s="885"/>
      <c r="AL57" s="885"/>
      <c r="AM57" s="885"/>
      <c r="AN57" s="885"/>
      <c r="AO57" s="885"/>
      <c r="AP57" s="885"/>
      <c r="AQ57" s="885"/>
      <c r="AR57" s="885"/>
      <c r="AS57" s="885"/>
      <c r="AT57" s="885"/>
      <c r="AU57" s="885"/>
      <c r="AV57" s="885"/>
      <c r="AW57" s="885"/>
      <c r="AX57" s="885"/>
      <c r="AY57" s="885"/>
      <c r="AZ57" s="885"/>
      <c r="BA57" s="885"/>
      <c r="BB57" s="885"/>
      <c r="BC57" s="885"/>
      <c r="BD57" s="885"/>
      <c r="BE57" s="885"/>
      <c r="BF57" s="885"/>
      <c r="BG57" s="885"/>
      <c r="BH57" s="885"/>
      <c r="BI57" s="885"/>
    </row>
    <row r="58" spans="1:61" x14ac:dyDescent="0.25">
      <c r="A58" s="885"/>
      <c r="B58" s="888"/>
      <c r="C58" s="885"/>
      <c r="D58" s="885"/>
      <c r="E58" s="885"/>
      <c r="F58" s="885"/>
      <c r="G58" s="885"/>
      <c r="H58" s="885"/>
      <c r="I58" s="885"/>
      <c r="J58" s="885"/>
      <c r="K58" s="885"/>
      <c r="L58" s="888"/>
      <c r="M58" s="885"/>
      <c r="N58" s="885"/>
      <c r="O58" s="885"/>
      <c r="P58" s="885"/>
      <c r="Q58" s="885"/>
      <c r="R58" s="885"/>
      <c r="S58" s="885"/>
      <c r="T58" s="885"/>
      <c r="U58" s="885"/>
      <c r="V58" s="885"/>
      <c r="W58" s="885"/>
      <c r="X58" s="885"/>
      <c r="Y58" s="885"/>
      <c r="Z58" s="885"/>
      <c r="AA58" s="885"/>
      <c r="AB58" s="885"/>
      <c r="AC58" s="885"/>
      <c r="AD58" s="885"/>
      <c r="AE58" s="885"/>
      <c r="AF58" s="885"/>
      <c r="AG58" s="885"/>
      <c r="AH58" s="885"/>
      <c r="AI58" s="885"/>
      <c r="AJ58" s="885"/>
      <c r="AK58" s="885"/>
      <c r="AL58" s="885"/>
      <c r="AM58" s="885"/>
      <c r="AN58" s="885"/>
      <c r="AO58" s="885"/>
      <c r="AP58" s="885"/>
      <c r="AQ58" s="885"/>
      <c r="AR58" s="885"/>
      <c r="AS58" s="885"/>
      <c r="AT58" s="885"/>
      <c r="AU58" s="885"/>
      <c r="AV58" s="885"/>
      <c r="AW58" s="885"/>
      <c r="AX58" s="885"/>
      <c r="AY58" s="885"/>
      <c r="AZ58" s="885"/>
      <c r="BA58" s="885"/>
      <c r="BB58" s="885"/>
      <c r="BC58" s="885"/>
      <c r="BD58" s="885"/>
      <c r="BE58" s="885"/>
      <c r="BF58" s="885"/>
      <c r="BG58" s="885"/>
      <c r="BH58" s="885"/>
      <c r="BI58" s="885"/>
    </row>
    <row r="59" spans="1:61" x14ac:dyDescent="0.25">
      <c r="A59" s="885"/>
      <c r="B59" s="888"/>
      <c r="C59" s="885"/>
      <c r="D59" s="885"/>
      <c r="E59" s="885"/>
      <c r="F59" s="885"/>
      <c r="G59" s="885"/>
      <c r="H59" s="885"/>
      <c r="I59" s="885"/>
      <c r="J59" s="885"/>
      <c r="K59" s="885"/>
      <c r="L59" s="888"/>
      <c r="M59" s="885"/>
      <c r="N59" s="885"/>
      <c r="O59" s="885"/>
      <c r="P59" s="885"/>
      <c r="Q59" s="885"/>
      <c r="R59" s="885"/>
      <c r="S59" s="885"/>
      <c r="T59" s="885"/>
      <c r="U59" s="885"/>
      <c r="V59" s="885"/>
      <c r="W59" s="885"/>
      <c r="X59" s="885"/>
      <c r="Y59" s="885"/>
      <c r="Z59" s="885"/>
      <c r="AA59" s="885"/>
      <c r="AB59" s="885"/>
      <c r="AC59" s="885"/>
      <c r="AD59" s="885"/>
      <c r="AE59" s="885"/>
      <c r="AF59" s="885"/>
      <c r="AG59" s="885"/>
      <c r="AH59" s="885"/>
      <c r="AI59" s="885"/>
      <c r="AJ59" s="885"/>
      <c r="AK59" s="885"/>
      <c r="AL59" s="885"/>
      <c r="AM59" s="885"/>
      <c r="AN59" s="885"/>
      <c r="AO59" s="885"/>
      <c r="AP59" s="885"/>
      <c r="AQ59" s="885"/>
      <c r="AR59" s="885"/>
      <c r="AS59" s="885"/>
      <c r="AT59" s="885"/>
      <c r="AU59" s="885"/>
      <c r="AV59" s="885"/>
      <c r="AW59" s="885"/>
      <c r="AX59" s="885"/>
      <c r="AY59" s="885"/>
      <c r="AZ59" s="885"/>
      <c r="BA59" s="885"/>
      <c r="BB59" s="885"/>
      <c r="BC59" s="885"/>
      <c r="BD59" s="885"/>
      <c r="BE59" s="885"/>
      <c r="BF59" s="885"/>
      <c r="BG59" s="885"/>
      <c r="BH59" s="885"/>
      <c r="BI59" s="885"/>
    </row>
    <row r="60" spans="1:61" s="29" customFormat="1" x14ac:dyDescent="0.25">
      <c r="A60" s="885"/>
      <c r="B60" s="892"/>
      <c r="C60" s="885"/>
      <c r="D60" s="241" t="str">
        <f>D16</f>
        <v>Zadavatel:</v>
      </c>
      <c r="E60" s="917"/>
      <c r="F60" s="917"/>
      <c r="G60" s="241" t="str">
        <f>D19</f>
        <v>Zhotovitel:</v>
      </c>
      <c r="H60" s="917"/>
      <c r="I60" s="917"/>
      <c r="J60" s="917"/>
      <c r="K60" s="917"/>
      <c r="L60" s="892"/>
      <c r="M60" s="885"/>
      <c r="N60" s="885"/>
      <c r="O60" s="885"/>
      <c r="P60" s="885"/>
      <c r="Q60" s="885"/>
      <c r="R60" s="885"/>
      <c r="S60" s="885"/>
      <c r="T60" s="885"/>
      <c r="U60" s="885"/>
      <c r="V60" s="885"/>
      <c r="W60" s="885"/>
      <c r="X60" s="885"/>
      <c r="Y60" s="885"/>
      <c r="Z60" s="885"/>
      <c r="AA60" s="885"/>
      <c r="AB60" s="885"/>
      <c r="AC60" s="885"/>
      <c r="AD60" s="885"/>
      <c r="AE60" s="885"/>
      <c r="AF60" s="885"/>
      <c r="AG60" s="885"/>
      <c r="AH60" s="885"/>
      <c r="AI60" s="885"/>
      <c r="AJ60" s="885"/>
      <c r="AK60" s="885"/>
      <c r="AL60" s="885"/>
      <c r="AM60" s="885"/>
      <c r="AN60" s="885"/>
      <c r="AO60" s="885"/>
      <c r="AP60" s="885"/>
      <c r="AQ60" s="885"/>
      <c r="AR60" s="885"/>
      <c r="AS60" s="885"/>
      <c r="AT60" s="885"/>
      <c r="AU60" s="885"/>
      <c r="AV60" s="885"/>
      <c r="AW60" s="885"/>
      <c r="AX60" s="885"/>
      <c r="AY60" s="885"/>
      <c r="AZ60" s="885"/>
      <c r="BA60" s="885"/>
      <c r="BB60" s="885"/>
      <c r="BC60" s="885"/>
      <c r="BD60" s="885"/>
      <c r="BE60" s="885"/>
      <c r="BF60" s="885"/>
      <c r="BG60" s="885"/>
      <c r="BH60" s="885"/>
      <c r="BI60" s="885"/>
    </row>
    <row r="61" spans="1:61" x14ac:dyDescent="0.25">
      <c r="A61" s="885"/>
      <c r="B61" s="888"/>
      <c r="C61" s="885"/>
      <c r="D61" s="885"/>
      <c r="E61" s="885"/>
      <c r="F61" s="885"/>
      <c r="G61" s="885"/>
      <c r="H61" s="885"/>
      <c r="I61" s="885"/>
      <c r="J61" s="885"/>
      <c r="K61" s="885"/>
      <c r="L61" s="888"/>
      <c r="M61" s="885"/>
      <c r="N61" s="885"/>
      <c r="O61" s="885"/>
      <c r="P61" s="885"/>
      <c r="Q61" s="885"/>
      <c r="R61" s="885"/>
      <c r="S61" s="885"/>
      <c r="T61" s="885"/>
      <c r="U61" s="885"/>
      <c r="V61" s="885"/>
      <c r="W61" s="885"/>
      <c r="X61" s="885"/>
      <c r="Y61" s="885"/>
      <c r="Z61" s="885"/>
      <c r="AA61" s="885"/>
      <c r="AB61" s="885"/>
      <c r="AC61" s="885"/>
      <c r="AD61" s="885"/>
      <c r="AE61" s="885"/>
      <c r="AF61" s="885"/>
      <c r="AG61" s="885"/>
      <c r="AH61" s="885"/>
      <c r="AI61" s="885"/>
      <c r="AJ61" s="885"/>
      <c r="AK61" s="885"/>
      <c r="AL61" s="885"/>
      <c r="AM61" s="885"/>
      <c r="AN61" s="885"/>
      <c r="AO61" s="885"/>
      <c r="AP61" s="885"/>
      <c r="AQ61" s="885"/>
      <c r="AR61" s="885"/>
      <c r="AS61" s="885"/>
      <c r="AT61" s="885"/>
      <c r="AU61" s="885"/>
      <c r="AV61" s="885"/>
      <c r="AW61" s="885"/>
      <c r="AX61" s="885"/>
      <c r="AY61" s="885"/>
      <c r="AZ61" s="885"/>
      <c r="BA61" s="885"/>
      <c r="BB61" s="885"/>
      <c r="BC61" s="885"/>
      <c r="BD61" s="885"/>
      <c r="BE61" s="885"/>
      <c r="BF61" s="885"/>
      <c r="BG61" s="885"/>
      <c r="BH61" s="885"/>
      <c r="BI61" s="885"/>
    </row>
    <row r="62" spans="1:61" x14ac:dyDescent="0.25">
      <c r="A62" s="885"/>
      <c r="B62" s="888"/>
      <c r="C62" s="885"/>
      <c r="D62" s="885"/>
      <c r="E62" s="885"/>
      <c r="F62" s="885"/>
      <c r="G62" s="885"/>
      <c r="H62" s="885"/>
      <c r="I62" s="885"/>
      <c r="J62" s="885"/>
      <c r="K62" s="885"/>
      <c r="L62" s="888"/>
      <c r="M62" s="885"/>
      <c r="N62" s="885"/>
      <c r="O62" s="885"/>
      <c r="P62" s="885"/>
      <c r="Q62" s="885"/>
      <c r="R62" s="885"/>
      <c r="S62" s="885"/>
      <c r="T62" s="885"/>
      <c r="U62" s="885"/>
      <c r="V62" s="885"/>
      <c r="W62" s="885"/>
      <c r="X62" s="885"/>
      <c r="Y62" s="885"/>
      <c r="Z62" s="885"/>
      <c r="AA62" s="885"/>
      <c r="AB62" s="885"/>
      <c r="AC62" s="885"/>
      <c r="AD62" s="885"/>
      <c r="AE62" s="885"/>
      <c r="AF62" s="885"/>
      <c r="AG62" s="885"/>
      <c r="AH62" s="885"/>
      <c r="AI62" s="885"/>
      <c r="AJ62" s="885"/>
      <c r="AK62" s="885"/>
      <c r="AL62" s="885"/>
      <c r="AM62" s="885"/>
      <c r="AN62" s="885"/>
      <c r="AO62" s="885"/>
      <c r="AP62" s="885"/>
      <c r="AQ62" s="885"/>
      <c r="AR62" s="885"/>
      <c r="AS62" s="885"/>
      <c r="AT62" s="885"/>
      <c r="AU62" s="885"/>
      <c r="AV62" s="885"/>
      <c r="AW62" s="885"/>
      <c r="AX62" s="885"/>
      <c r="AY62" s="885"/>
      <c r="AZ62" s="885"/>
      <c r="BA62" s="885"/>
      <c r="BB62" s="885"/>
      <c r="BC62" s="885"/>
      <c r="BD62" s="885"/>
      <c r="BE62" s="885"/>
      <c r="BF62" s="885"/>
      <c r="BG62" s="885"/>
      <c r="BH62" s="885"/>
      <c r="BI62" s="885"/>
    </row>
    <row r="63" spans="1:61" x14ac:dyDescent="0.25">
      <c r="A63" s="885"/>
      <c r="B63" s="888"/>
      <c r="C63" s="885"/>
      <c r="D63" s="885"/>
      <c r="E63" s="885"/>
      <c r="F63" s="885"/>
      <c r="G63" s="885"/>
      <c r="H63" s="885"/>
      <c r="I63" s="885"/>
      <c r="J63" s="885"/>
      <c r="K63" s="885"/>
      <c r="L63" s="888"/>
      <c r="M63" s="885"/>
      <c r="N63" s="885"/>
      <c r="O63" s="885"/>
      <c r="P63" s="885"/>
      <c r="Q63" s="885"/>
      <c r="R63" s="885"/>
      <c r="S63" s="885"/>
      <c r="T63" s="885"/>
      <c r="U63" s="885"/>
      <c r="V63" s="885"/>
      <c r="W63" s="885"/>
      <c r="X63" s="885"/>
      <c r="Y63" s="885"/>
      <c r="Z63" s="885"/>
      <c r="AA63" s="885"/>
      <c r="AB63" s="885"/>
      <c r="AC63" s="885"/>
      <c r="AD63" s="885"/>
      <c r="AE63" s="885"/>
      <c r="AF63" s="885"/>
      <c r="AG63" s="885"/>
      <c r="AH63" s="885"/>
      <c r="AI63" s="885"/>
      <c r="AJ63" s="885"/>
      <c r="AK63" s="885"/>
      <c r="AL63" s="885"/>
      <c r="AM63" s="885"/>
      <c r="AN63" s="885"/>
      <c r="AO63" s="885"/>
      <c r="AP63" s="885"/>
      <c r="AQ63" s="885"/>
      <c r="AR63" s="885"/>
      <c r="AS63" s="885"/>
      <c r="AT63" s="885"/>
      <c r="AU63" s="885"/>
      <c r="AV63" s="885"/>
      <c r="AW63" s="885"/>
      <c r="AX63" s="885"/>
      <c r="AY63" s="885"/>
      <c r="AZ63" s="885"/>
      <c r="BA63" s="885"/>
      <c r="BB63" s="885"/>
      <c r="BC63" s="885"/>
      <c r="BD63" s="885"/>
      <c r="BE63" s="885"/>
      <c r="BF63" s="885"/>
      <c r="BG63" s="885"/>
      <c r="BH63" s="885"/>
      <c r="BI63" s="885"/>
    </row>
    <row r="64" spans="1:61" x14ac:dyDescent="0.25">
      <c r="A64" s="885"/>
      <c r="B64" s="888"/>
      <c r="C64" s="885"/>
      <c r="D64" s="885"/>
      <c r="E64" s="885"/>
      <c r="F64" s="885"/>
      <c r="G64" s="885"/>
      <c r="H64" s="885"/>
      <c r="I64" s="885"/>
      <c r="J64" s="885"/>
      <c r="K64" s="885"/>
      <c r="L64" s="888"/>
      <c r="M64" s="885"/>
      <c r="N64" s="885"/>
      <c r="O64" s="885"/>
      <c r="P64" s="885"/>
      <c r="Q64" s="885"/>
      <c r="R64" s="885"/>
      <c r="S64" s="885"/>
      <c r="T64" s="885"/>
      <c r="U64" s="885"/>
      <c r="V64" s="885"/>
      <c r="W64" s="885"/>
      <c r="X64" s="885"/>
      <c r="Y64" s="885"/>
      <c r="Z64" s="885"/>
      <c r="AA64" s="885"/>
      <c r="AB64" s="885"/>
      <c r="AC64" s="885"/>
      <c r="AD64" s="885"/>
      <c r="AE64" s="885"/>
      <c r="AF64" s="885"/>
      <c r="AG64" s="885"/>
      <c r="AH64" s="885"/>
      <c r="AI64" s="885"/>
      <c r="AJ64" s="885"/>
      <c r="AK64" s="885"/>
      <c r="AL64" s="885"/>
      <c r="AM64" s="885"/>
      <c r="AN64" s="885"/>
      <c r="AO64" s="885"/>
      <c r="AP64" s="885"/>
      <c r="AQ64" s="885"/>
      <c r="AR64" s="885"/>
      <c r="AS64" s="885"/>
      <c r="AT64" s="885"/>
      <c r="AU64" s="885"/>
      <c r="AV64" s="885"/>
      <c r="AW64" s="885"/>
      <c r="AX64" s="885"/>
      <c r="AY64" s="885"/>
      <c r="AZ64" s="885"/>
      <c r="BA64" s="885"/>
      <c r="BB64" s="885"/>
      <c r="BC64" s="885"/>
      <c r="BD64" s="885"/>
      <c r="BE64" s="885"/>
      <c r="BF64" s="885"/>
      <c r="BG64" s="885"/>
      <c r="BH64" s="885"/>
      <c r="BI64" s="885"/>
    </row>
    <row r="65" spans="1:61" x14ac:dyDescent="0.25">
      <c r="A65" s="885"/>
      <c r="B65" s="888"/>
      <c r="C65" s="885"/>
      <c r="D65" s="885"/>
      <c r="E65" s="885"/>
      <c r="F65" s="885"/>
      <c r="G65" s="885"/>
      <c r="H65" s="885"/>
      <c r="I65" s="885"/>
      <c r="J65" s="885"/>
      <c r="K65" s="885"/>
      <c r="L65" s="888"/>
      <c r="M65" s="885"/>
      <c r="N65" s="885"/>
      <c r="O65" s="885"/>
      <c r="P65" s="885"/>
      <c r="Q65" s="885"/>
      <c r="R65" s="885"/>
      <c r="S65" s="885"/>
      <c r="T65" s="885"/>
      <c r="U65" s="885"/>
      <c r="V65" s="885"/>
      <c r="W65" s="885"/>
      <c r="X65" s="885"/>
      <c r="Y65" s="885"/>
      <c r="Z65" s="885"/>
      <c r="AA65" s="885"/>
      <c r="AB65" s="885"/>
      <c r="AC65" s="885"/>
      <c r="AD65" s="885"/>
      <c r="AE65" s="885"/>
      <c r="AF65" s="885"/>
      <c r="AG65" s="885"/>
      <c r="AH65" s="885"/>
      <c r="AI65" s="885"/>
      <c r="AJ65" s="885"/>
      <c r="AK65" s="885"/>
      <c r="AL65" s="885"/>
      <c r="AM65" s="885"/>
      <c r="AN65" s="885"/>
      <c r="AO65" s="885"/>
      <c r="AP65" s="885"/>
      <c r="AQ65" s="885"/>
      <c r="AR65" s="885"/>
      <c r="AS65" s="885"/>
      <c r="AT65" s="885"/>
      <c r="AU65" s="885"/>
      <c r="AV65" s="885"/>
      <c r="AW65" s="885"/>
      <c r="AX65" s="885"/>
      <c r="AY65" s="885"/>
      <c r="AZ65" s="885"/>
      <c r="BA65" s="885"/>
      <c r="BB65" s="885"/>
      <c r="BC65" s="885"/>
      <c r="BD65" s="885"/>
      <c r="BE65" s="885"/>
      <c r="BF65" s="885"/>
      <c r="BG65" s="885"/>
      <c r="BH65" s="885"/>
      <c r="BI65" s="885"/>
    </row>
    <row r="66" spans="1:61" x14ac:dyDescent="0.25">
      <c r="A66" s="885"/>
      <c r="B66" s="888"/>
      <c r="C66" s="885"/>
      <c r="D66" s="885"/>
      <c r="E66" s="885"/>
      <c r="F66" s="885"/>
      <c r="G66" s="885"/>
      <c r="H66" s="885"/>
      <c r="I66" s="885"/>
      <c r="J66" s="885"/>
      <c r="K66" s="885"/>
      <c r="L66" s="888"/>
      <c r="M66" s="885"/>
      <c r="N66" s="885"/>
      <c r="O66" s="885"/>
      <c r="P66" s="885"/>
      <c r="Q66" s="885"/>
      <c r="R66" s="885"/>
      <c r="S66" s="885"/>
      <c r="T66" s="885"/>
      <c r="U66" s="885"/>
      <c r="V66" s="885"/>
      <c r="W66" s="885"/>
      <c r="X66" s="885"/>
      <c r="Y66" s="885"/>
      <c r="Z66" s="885"/>
      <c r="AA66" s="885"/>
      <c r="AB66" s="885"/>
      <c r="AC66" s="885"/>
      <c r="AD66" s="885"/>
      <c r="AE66" s="885"/>
      <c r="AF66" s="885"/>
      <c r="AG66" s="885"/>
      <c r="AH66" s="885"/>
      <c r="AI66" s="885"/>
      <c r="AJ66" s="885"/>
      <c r="AK66" s="885"/>
      <c r="AL66" s="885"/>
      <c r="AM66" s="885"/>
      <c r="AN66" s="885"/>
      <c r="AO66" s="885"/>
      <c r="AP66" s="885"/>
      <c r="AQ66" s="885"/>
      <c r="AR66" s="885"/>
      <c r="AS66" s="885"/>
      <c r="AT66" s="885"/>
      <c r="AU66" s="885"/>
      <c r="AV66" s="885"/>
      <c r="AW66" s="885"/>
      <c r="AX66" s="885"/>
      <c r="AY66" s="885"/>
      <c r="AZ66" s="885"/>
      <c r="BA66" s="885"/>
      <c r="BB66" s="885"/>
      <c r="BC66" s="885"/>
      <c r="BD66" s="885"/>
      <c r="BE66" s="885"/>
      <c r="BF66" s="885"/>
      <c r="BG66" s="885"/>
      <c r="BH66" s="885"/>
      <c r="BI66" s="885"/>
    </row>
    <row r="67" spans="1:61" x14ac:dyDescent="0.25">
      <c r="A67" s="885"/>
      <c r="B67" s="888"/>
      <c r="C67" s="885"/>
      <c r="D67" s="885"/>
      <c r="E67" s="885"/>
      <c r="F67" s="885"/>
      <c r="G67" s="885"/>
      <c r="H67" s="885"/>
      <c r="I67" s="885"/>
      <c r="J67" s="885"/>
      <c r="K67" s="885"/>
      <c r="L67" s="888"/>
      <c r="M67" s="885"/>
      <c r="N67" s="885"/>
      <c r="O67" s="885"/>
      <c r="P67" s="885"/>
      <c r="Q67" s="885"/>
      <c r="R67" s="885"/>
      <c r="S67" s="885"/>
      <c r="T67" s="885"/>
      <c r="U67" s="885"/>
      <c r="V67" s="885"/>
      <c r="W67" s="885"/>
      <c r="X67" s="885"/>
      <c r="Y67" s="885"/>
      <c r="Z67" s="885"/>
      <c r="AA67" s="885"/>
      <c r="AB67" s="885"/>
      <c r="AC67" s="885"/>
      <c r="AD67" s="885"/>
      <c r="AE67" s="885"/>
      <c r="AF67" s="885"/>
      <c r="AG67" s="885"/>
      <c r="AH67" s="885"/>
      <c r="AI67" s="885"/>
      <c r="AJ67" s="885"/>
      <c r="AK67" s="885"/>
      <c r="AL67" s="885"/>
      <c r="AM67" s="885"/>
      <c r="AN67" s="885"/>
      <c r="AO67" s="885"/>
      <c r="AP67" s="885"/>
      <c r="AQ67" s="885"/>
      <c r="AR67" s="885"/>
      <c r="AS67" s="885"/>
      <c r="AT67" s="885"/>
      <c r="AU67" s="885"/>
      <c r="AV67" s="885"/>
      <c r="AW67" s="885"/>
      <c r="AX67" s="885"/>
      <c r="AY67" s="885"/>
      <c r="AZ67" s="885"/>
      <c r="BA67" s="885"/>
      <c r="BB67" s="885"/>
      <c r="BC67" s="885"/>
      <c r="BD67" s="885"/>
      <c r="BE67" s="885"/>
      <c r="BF67" s="885"/>
      <c r="BG67" s="885"/>
      <c r="BH67" s="885"/>
      <c r="BI67" s="885"/>
    </row>
    <row r="68" spans="1:61" x14ac:dyDescent="0.25">
      <c r="A68" s="885"/>
      <c r="B68" s="888"/>
      <c r="C68" s="885"/>
      <c r="D68" s="885"/>
      <c r="E68" s="885"/>
      <c r="F68" s="885"/>
      <c r="G68" s="885"/>
      <c r="H68" s="885"/>
      <c r="I68" s="885"/>
      <c r="J68" s="885"/>
      <c r="K68" s="885"/>
      <c r="L68" s="888"/>
      <c r="M68" s="885"/>
      <c r="N68" s="885"/>
      <c r="O68" s="885"/>
      <c r="P68" s="885"/>
      <c r="Q68" s="885"/>
      <c r="R68" s="885"/>
      <c r="S68" s="885"/>
      <c r="T68" s="885"/>
      <c r="U68" s="885"/>
      <c r="V68" s="885"/>
      <c r="W68" s="885"/>
      <c r="X68" s="885"/>
      <c r="Y68" s="885"/>
      <c r="Z68" s="885"/>
      <c r="AA68" s="885"/>
      <c r="AB68" s="885"/>
      <c r="AC68" s="885"/>
      <c r="AD68" s="885"/>
      <c r="AE68" s="885"/>
      <c r="AF68" s="885"/>
      <c r="AG68" s="885"/>
      <c r="AH68" s="885"/>
      <c r="AI68" s="885"/>
      <c r="AJ68" s="885"/>
      <c r="AK68" s="885"/>
      <c r="AL68" s="885"/>
      <c r="AM68" s="885"/>
      <c r="AN68" s="885"/>
      <c r="AO68" s="885"/>
      <c r="AP68" s="885"/>
      <c r="AQ68" s="885"/>
      <c r="AR68" s="885"/>
      <c r="AS68" s="885"/>
      <c r="AT68" s="885"/>
      <c r="AU68" s="885"/>
      <c r="AV68" s="885"/>
      <c r="AW68" s="885"/>
      <c r="AX68" s="885"/>
      <c r="AY68" s="885"/>
      <c r="AZ68" s="885"/>
      <c r="BA68" s="885"/>
      <c r="BB68" s="885"/>
      <c r="BC68" s="885"/>
      <c r="BD68" s="885"/>
      <c r="BE68" s="885"/>
      <c r="BF68" s="885"/>
      <c r="BG68" s="885"/>
      <c r="BH68" s="885"/>
      <c r="BI68" s="885"/>
    </row>
    <row r="69" spans="1:61" x14ac:dyDescent="0.25">
      <c r="A69" s="885"/>
      <c r="B69" s="888"/>
      <c r="C69" s="885"/>
      <c r="D69" s="885"/>
      <c r="E69" s="885"/>
      <c r="F69" s="885"/>
      <c r="G69" s="885"/>
      <c r="H69" s="885"/>
      <c r="I69" s="885"/>
      <c r="J69" s="885"/>
      <c r="K69" s="885"/>
      <c r="L69" s="888"/>
      <c r="M69" s="885"/>
      <c r="N69" s="885"/>
      <c r="O69" s="885"/>
      <c r="P69" s="885"/>
      <c r="Q69" s="885"/>
      <c r="R69" s="885"/>
      <c r="S69" s="885"/>
      <c r="T69" s="885"/>
      <c r="U69" s="885"/>
      <c r="V69" s="885"/>
      <c r="W69" s="885"/>
      <c r="X69" s="885"/>
      <c r="Y69" s="885"/>
      <c r="Z69" s="885"/>
      <c r="AA69" s="885"/>
      <c r="AB69" s="885"/>
      <c r="AC69" s="885"/>
      <c r="AD69" s="885"/>
      <c r="AE69" s="885"/>
      <c r="AF69" s="885"/>
      <c r="AG69" s="885"/>
      <c r="AH69" s="885"/>
      <c r="AI69" s="885"/>
      <c r="AJ69" s="885"/>
      <c r="AK69" s="885"/>
      <c r="AL69" s="885"/>
      <c r="AM69" s="885"/>
      <c r="AN69" s="885"/>
      <c r="AO69" s="885"/>
      <c r="AP69" s="885"/>
      <c r="AQ69" s="885"/>
      <c r="AR69" s="885"/>
      <c r="AS69" s="885"/>
      <c r="AT69" s="885"/>
      <c r="AU69" s="885"/>
      <c r="AV69" s="885"/>
      <c r="AW69" s="885"/>
      <c r="AX69" s="885"/>
      <c r="AY69" s="885"/>
      <c r="AZ69" s="885"/>
      <c r="BA69" s="885"/>
      <c r="BB69" s="885"/>
      <c r="BC69" s="885"/>
      <c r="BD69" s="885"/>
      <c r="BE69" s="885"/>
      <c r="BF69" s="885"/>
      <c r="BG69" s="885"/>
      <c r="BH69" s="885"/>
      <c r="BI69" s="885"/>
    </row>
    <row r="70" spans="1:61" x14ac:dyDescent="0.25">
      <c r="A70" s="885"/>
      <c r="B70" s="888"/>
      <c r="C70" s="885"/>
      <c r="D70" s="885"/>
      <c r="E70" s="885"/>
      <c r="F70" s="885"/>
      <c r="G70" s="885"/>
      <c r="H70" s="885"/>
      <c r="I70" s="885"/>
      <c r="J70" s="885"/>
      <c r="K70" s="885"/>
      <c r="L70" s="888"/>
      <c r="M70" s="885"/>
      <c r="N70" s="885"/>
      <c r="O70" s="885"/>
      <c r="P70" s="885"/>
      <c r="Q70" s="885"/>
      <c r="R70" s="885"/>
      <c r="S70" s="885"/>
      <c r="T70" s="885"/>
      <c r="U70" s="885"/>
      <c r="V70" s="885"/>
      <c r="W70" s="885"/>
      <c r="X70" s="885"/>
      <c r="Y70" s="885"/>
      <c r="Z70" s="885"/>
      <c r="AA70" s="885"/>
      <c r="AB70" s="885"/>
      <c r="AC70" s="885"/>
      <c r="AD70" s="885"/>
      <c r="AE70" s="885"/>
      <c r="AF70" s="885"/>
      <c r="AG70" s="885"/>
      <c r="AH70" s="885"/>
      <c r="AI70" s="885"/>
      <c r="AJ70" s="885"/>
      <c r="AK70" s="885"/>
      <c r="AL70" s="885"/>
      <c r="AM70" s="885"/>
      <c r="AN70" s="885"/>
      <c r="AO70" s="885"/>
      <c r="AP70" s="885"/>
      <c r="AQ70" s="885"/>
      <c r="AR70" s="885"/>
      <c r="AS70" s="885"/>
      <c r="AT70" s="885"/>
      <c r="AU70" s="885"/>
      <c r="AV70" s="885"/>
      <c r="AW70" s="885"/>
      <c r="AX70" s="885"/>
      <c r="AY70" s="885"/>
      <c r="AZ70" s="885"/>
      <c r="BA70" s="885"/>
      <c r="BB70" s="885"/>
      <c r="BC70" s="885"/>
      <c r="BD70" s="885"/>
      <c r="BE70" s="885"/>
      <c r="BF70" s="885"/>
      <c r="BG70" s="885"/>
      <c r="BH70" s="885"/>
      <c r="BI70" s="885"/>
    </row>
    <row r="71" spans="1:61" s="29" customFormat="1" x14ac:dyDescent="0.25">
      <c r="A71" s="885"/>
      <c r="B71" s="892"/>
      <c r="C71" s="885"/>
      <c r="D71" s="243" t="str">
        <f>D56</f>
        <v>Datum a podpis:</v>
      </c>
      <c r="E71" s="918"/>
      <c r="F71" s="919" t="str">
        <f>F56</f>
        <v>Razítko</v>
      </c>
      <c r="G71" s="243" t="str">
        <f>D56</f>
        <v>Datum a podpis:</v>
      </c>
      <c r="H71" s="918"/>
      <c r="I71" s="918"/>
      <c r="J71" s="246" t="str">
        <f>F56</f>
        <v>Razítko</v>
      </c>
      <c r="K71" s="918"/>
      <c r="L71" s="892"/>
      <c r="M71" s="885"/>
      <c r="N71" s="885"/>
      <c r="O71" s="885"/>
      <c r="P71" s="885"/>
      <c r="Q71" s="885"/>
      <c r="R71" s="885"/>
      <c r="S71" s="885"/>
      <c r="T71" s="885"/>
      <c r="U71" s="885"/>
      <c r="V71" s="885"/>
      <c r="W71" s="885"/>
      <c r="X71" s="885"/>
      <c r="Y71" s="885"/>
      <c r="Z71" s="885"/>
      <c r="AA71" s="885"/>
      <c r="AB71" s="885"/>
      <c r="AC71" s="885"/>
      <c r="AD71" s="885"/>
      <c r="AE71" s="885"/>
      <c r="AF71" s="885"/>
      <c r="AG71" s="885"/>
      <c r="AH71" s="885"/>
      <c r="AI71" s="885"/>
      <c r="AJ71" s="885"/>
      <c r="AK71" s="885"/>
      <c r="AL71" s="885"/>
      <c r="AM71" s="885"/>
      <c r="AN71" s="885"/>
      <c r="AO71" s="885"/>
      <c r="AP71" s="885"/>
      <c r="AQ71" s="885"/>
      <c r="AR71" s="885"/>
      <c r="AS71" s="885"/>
      <c r="AT71" s="885"/>
      <c r="AU71" s="885"/>
      <c r="AV71" s="885"/>
      <c r="AW71" s="885"/>
      <c r="AX71" s="885"/>
      <c r="AY71" s="885"/>
      <c r="AZ71" s="885"/>
      <c r="BA71" s="885"/>
      <c r="BB71" s="885"/>
      <c r="BC71" s="885"/>
      <c r="BD71" s="885"/>
      <c r="BE71" s="885"/>
      <c r="BF71" s="885"/>
      <c r="BG71" s="885"/>
      <c r="BH71" s="885"/>
      <c r="BI71" s="885"/>
    </row>
    <row r="72" spans="1:61" s="29" customFormat="1" ht="14.45" customHeight="1" x14ac:dyDescent="0.25">
      <c r="A72" s="885"/>
      <c r="B72" s="920"/>
      <c r="C72" s="921"/>
      <c r="D72" s="921"/>
      <c r="E72" s="921"/>
      <c r="F72" s="921"/>
      <c r="G72" s="921"/>
      <c r="H72" s="921"/>
      <c r="I72" s="921"/>
      <c r="J72" s="921"/>
      <c r="K72" s="921"/>
      <c r="L72" s="892"/>
      <c r="M72" s="885"/>
      <c r="N72" s="885"/>
      <c r="O72" s="885"/>
      <c r="P72" s="885"/>
      <c r="Q72" s="885"/>
      <c r="R72" s="885"/>
      <c r="S72" s="885"/>
      <c r="T72" s="885"/>
      <c r="U72" s="885"/>
      <c r="V72" s="885"/>
      <c r="W72" s="885"/>
      <c r="X72" s="885"/>
      <c r="Y72" s="885"/>
      <c r="Z72" s="885"/>
      <c r="AA72" s="885"/>
      <c r="AB72" s="885"/>
      <c r="AC72" s="885"/>
      <c r="AD72" s="885"/>
      <c r="AE72" s="885"/>
      <c r="AF72" s="885"/>
      <c r="AG72" s="885"/>
      <c r="AH72" s="885"/>
      <c r="AI72" s="885"/>
      <c r="AJ72" s="885"/>
      <c r="AK72" s="885"/>
      <c r="AL72" s="885"/>
      <c r="AM72" s="885"/>
      <c r="AN72" s="885"/>
      <c r="AO72" s="885"/>
      <c r="AP72" s="885"/>
      <c r="AQ72" s="885"/>
      <c r="AR72" s="885"/>
      <c r="AS72" s="885"/>
      <c r="AT72" s="885"/>
      <c r="AU72" s="885"/>
      <c r="AV72" s="885"/>
      <c r="AW72" s="885"/>
      <c r="AX72" s="885"/>
      <c r="AY72" s="885"/>
      <c r="AZ72" s="885"/>
      <c r="BA72" s="885"/>
      <c r="BB72" s="885"/>
      <c r="BC72" s="885"/>
      <c r="BD72" s="885"/>
      <c r="BE72" s="885"/>
      <c r="BF72" s="885"/>
      <c r="BG72" s="885"/>
      <c r="BH72" s="885"/>
      <c r="BI72" s="885"/>
    </row>
    <row r="73" spans="1:61" ht="11.25" customHeight="1" x14ac:dyDescent="0.25">
      <c r="A73" s="885"/>
      <c r="B73" s="885"/>
      <c r="C73" s="885"/>
      <c r="D73" s="885"/>
      <c r="E73" s="885"/>
      <c r="F73" s="885"/>
      <c r="G73" s="885"/>
      <c r="H73" s="885"/>
      <c r="I73" s="885"/>
      <c r="J73" s="885"/>
      <c r="K73" s="885"/>
      <c r="L73" s="922"/>
      <c r="M73" s="885"/>
      <c r="N73" s="885"/>
      <c r="O73" s="885"/>
      <c r="P73" s="885"/>
      <c r="Q73" s="885"/>
      <c r="R73" s="885"/>
      <c r="S73" s="885"/>
      <c r="T73" s="885"/>
      <c r="U73" s="885"/>
      <c r="V73" s="885"/>
      <c r="W73" s="885"/>
      <c r="X73" s="885"/>
      <c r="Y73" s="885"/>
      <c r="Z73" s="885"/>
      <c r="AA73" s="885"/>
      <c r="AB73" s="885"/>
      <c r="AC73" s="885"/>
      <c r="AD73" s="885"/>
      <c r="AE73" s="885"/>
      <c r="AF73" s="885"/>
      <c r="AG73" s="885"/>
      <c r="AH73" s="885"/>
      <c r="AI73" s="885"/>
      <c r="AJ73" s="885"/>
      <c r="AK73" s="885"/>
      <c r="AL73" s="885"/>
      <c r="AM73" s="885"/>
      <c r="AN73" s="885"/>
      <c r="AO73" s="885"/>
      <c r="AP73" s="885"/>
      <c r="AQ73" s="885"/>
      <c r="AR73" s="885"/>
      <c r="AS73" s="885"/>
      <c r="AT73" s="885"/>
      <c r="AU73" s="885"/>
      <c r="AV73" s="885"/>
      <c r="AW73" s="885"/>
      <c r="AX73" s="885"/>
      <c r="AY73" s="885"/>
      <c r="AZ73" s="885"/>
      <c r="BA73" s="885"/>
      <c r="BB73" s="885"/>
      <c r="BC73" s="885"/>
      <c r="BD73" s="885"/>
      <c r="BE73" s="885"/>
      <c r="BF73" s="885"/>
      <c r="BG73" s="885"/>
      <c r="BH73" s="885"/>
      <c r="BI73" s="885"/>
    </row>
    <row r="74" spans="1:61" ht="11.25" customHeight="1" x14ac:dyDescent="0.25">
      <c r="A74" s="885"/>
      <c r="B74" s="885"/>
      <c r="C74" s="885"/>
      <c r="D74" s="885"/>
      <c r="E74" s="885"/>
      <c r="F74" s="885"/>
      <c r="G74" s="885"/>
      <c r="H74" s="885"/>
      <c r="I74" s="885"/>
      <c r="J74" s="885"/>
      <c r="K74" s="885"/>
      <c r="L74" s="922"/>
      <c r="M74" s="885"/>
      <c r="N74" s="885"/>
      <c r="O74" s="885"/>
      <c r="P74" s="885"/>
      <c r="Q74" s="885"/>
      <c r="R74" s="885"/>
      <c r="S74" s="885"/>
      <c r="T74" s="885"/>
      <c r="U74" s="885"/>
      <c r="V74" s="885"/>
      <c r="W74" s="885"/>
      <c r="X74" s="885"/>
      <c r="Y74" s="885"/>
      <c r="Z74" s="885"/>
      <c r="AA74" s="885"/>
      <c r="AB74" s="885"/>
      <c r="AC74" s="885"/>
      <c r="AD74" s="885"/>
      <c r="AE74" s="885"/>
      <c r="AF74" s="885"/>
      <c r="AG74" s="885"/>
      <c r="AH74" s="885"/>
      <c r="AI74" s="885"/>
      <c r="AJ74" s="885"/>
      <c r="AK74" s="885"/>
      <c r="AL74" s="885"/>
      <c r="AM74" s="885"/>
      <c r="AN74" s="885"/>
      <c r="AO74" s="885"/>
      <c r="AP74" s="885"/>
      <c r="AQ74" s="885"/>
      <c r="AR74" s="885"/>
      <c r="AS74" s="885"/>
      <c r="AT74" s="885"/>
      <c r="AU74" s="885"/>
      <c r="AV74" s="885"/>
      <c r="AW74" s="885"/>
      <c r="AX74" s="885"/>
      <c r="AY74" s="885"/>
      <c r="AZ74" s="885"/>
      <c r="BA74" s="885"/>
      <c r="BB74" s="885"/>
      <c r="BC74" s="885"/>
      <c r="BD74" s="885"/>
      <c r="BE74" s="885"/>
      <c r="BF74" s="885"/>
      <c r="BG74" s="885"/>
      <c r="BH74" s="885"/>
      <c r="BI74" s="885"/>
    </row>
    <row r="75" spans="1:61" ht="11.25" customHeight="1" x14ac:dyDescent="0.25">
      <c r="L75" s="923"/>
    </row>
    <row r="76" spans="1:61" s="29" customFormat="1" ht="6.95" customHeight="1" x14ac:dyDescent="0.25">
      <c r="B76" s="924"/>
      <c r="C76" s="925"/>
      <c r="D76" s="925"/>
      <c r="E76" s="925"/>
      <c r="F76" s="925"/>
      <c r="G76" s="925"/>
      <c r="H76" s="925"/>
      <c r="I76" s="925"/>
      <c r="J76" s="925"/>
      <c r="K76" s="926"/>
      <c r="L76" s="927"/>
    </row>
    <row r="77" spans="1:61" s="29" customFormat="1" ht="24.95" customHeight="1" x14ac:dyDescent="0.25">
      <c r="B77" s="928"/>
      <c r="C77" s="929" t="s">
        <v>134</v>
      </c>
      <c r="K77" s="930"/>
      <c r="L77" s="927"/>
      <c r="M77" s="931"/>
    </row>
    <row r="78" spans="1:61" s="29" customFormat="1" ht="6.95" customHeight="1" x14ac:dyDescent="0.25">
      <c r="B78" s="928"/>
      <c r="K78" s="930"/>
      <c r="L78" s="927"/>
    </row>
    <row r="79" spans="1:61" s="29" customFormat="1" ht="12" customHeight="1" x14ac:dyDescent="0.25">
      <c r="B79" s="928"/>
      <c r="C79" s="259" t="s">
        <v>12</v>
      </c>
      <c r="K79" s="930"/>
      <c r="L79" s="927"/>
    </row>
    <row r="80" spans="1:61" s="29" customFormat="1" x14ac:dyDescent="0.25">
      <c r="B80" s="928"/>
      <c r="E80" s="3242" t="s">
        <v>13</v>
      </c>
      <c r="F80" s="3276"/>
      <c r="G80" s="3276"/>
      <c r="H80" s="3276"/>
      <c r="K80" s="930"/>
      <c r="L80" s="927"/>
      <c r="AA80" s="260" t="s">
        <v>13</v>
      </c>
    </row>
    <row r="81" spans="2:27" x14ac:dyDescent="0.25">
      <c r="B81" s="932"/>
      <c r="C81" s="259" t="s">
        <v>132</v>
      </c>
      <c r="K81" s="933"/>
      <c r="L81" s="927"/>
    </row>
    <row r="82" spans="2:27" x14ac:dyDescent="0.25">
      <c r="B82" s="932"/>
      <c r="E82" s="3242" t="s">
        <v>471</v>
      </c>
      <c r="F82" s="3274"/>
      <c r="G82" s="3274"/>
      <c r="H82" s="3274"/>
      <c r="K82" s="933"/>
      <c r="L82" s="927"/>
      <c r="AA82" s="260" t="s">
        <v>471</v>
      </c>
    </row>
    <row r="83" spans="2:27" x14ac:dyDescent="0.25">
      <c r="B83" s="932"/>
      <c r="C83" s="259" t="s">
        <v>326</v>
      </c>
      <c r="K83" s="933"/>
      <c r="L83" s="927"/>
    </row>
    <row r="84" spans="2:27" s="29" customFormat="1" x14ac:dyDescent="0.25">
      <c r="B84" s="928"/>
      <c r="E84" s="3277" t="s">
        <v>472</v>
      </c>
      <c r="F84" s="3276"/>
      <c r="G84" s="3276"/>
      <c r="H84" s="3276"/>
      <c r="K84" s="930"/>
      <c r="L84" s="927"/>
      <c r="AA84" s="934" t="s">
        <v>472</v>
      </c>
    </row>
    <row r="85" spans="2:27" s="29" customFormat="1" ht="6.95" customHeight="1" x14ac:dyDescent="0.25">
      <c r="B85" s="928"/>
      <c r="K85" s="930"/>
      <c r="L85" s="927"/>
    </row>
    <row r="86" spans="2:27" s="29" customFormat="1" ht="12" customHeight="1" x14ac:dyDescent="0.25">
      <c r="B86" s="928"/>
      <c r="C86" s="259" t="s">
        <v>17</v>
      </c>
      <c r="F86" s="264"/>
      <c r="I86" s="259" t="str">
        <f>I14</f>
        <v>Datum:</v>
      </c>
      <c r="J86" s="935">
        <f>J14</f>
        <v>46300</v>
      </c>
      <c r="K86" s="930"/>
      <c r="L86" s="927"/>
    </row>
    <row r="87" spans="2:27" s="29" customFormat="1" ht="6.95" customHeight="1" x14ac:dyDescent="0.25">
      <c r="B87" s="928"/>
      <c r="K87" s="930"/>
      <c r="L87" s="927"/>
    </row>
    <row r="88" spans="2:27" s="29" customFormat="1" ht="15.2" customHeight="1" x14ac:dyDescent="0.25">
      <c r="B88" s="928"/>
      <c r="C88" s="259" t="s">
        <v>19</v>
      </c>
      <c r="F88" s="264" t="s">
        <v>22</v>
      </c>
      <c r="I88" s="259" t="str">
        <f>D22</f>
        <v>Projektant:</v>
      </c>
      <c r="J88" s="936" t="str">
        <f>IF(E23="","",E23)</f>
        <v>Studio Anarchitekt s.r.o.</v>
      </c>
      <c r="K88" s="930"/>
      <c r="L88" s="927"/>
    </row>
    <row r="89" spans="2:27" s="29" customFormat="1" ht="15.2" customHeight="1" x14ac:dyDescent="0.25">
      <c r="B89" s="928"/>
      <c r="C89" s="259" t="s">
        <v>24</v>
      </c>
      <c r="F89" s="264" t="str">
        <f>IF(E20="Vyplň údaj","",E20)</f>
        <v/>
      </c>
      <c r="I89" s="259" t="str">
        <f>D25</f>
        <v>Zpracovatel:</v>
      </c>
      <c r="J89" s="936" t="str">
        <f>IF(E26="","",E26)</f>
        <v>Ing. Theodor Collino</v>
      </c>
      <c r="K89" s="930"/>
      <c r="L89" s="927"/>
    </row>
    <row r="90" spans="2:27" s="29" customFormat="1" ht="10.35" customHeight="1" x14ac:dyDescent="0.25">
      <c r="B90" s="928"/>
      <c r="K90" s="930"/>
      <c r="L90" s="927"/>
    </row>
    <row r="91" spans="2:27" s="31" customFormat="1" ht="29.25" customHeight="1" x14ac:dyDescent="0.25">
      <c r="B91" s="937"/>
      <c r="C91" s="268" t="s">
        <v>135</v>
      </c>
      <c r="D91" s="269"/>
      <c r="E91" s="269"/>
      <c r="F91" s="269"/>
      <c r="G91" s="269"/>
      <c r="H91" s="269"/>
      <c r="I91" s="269"/>
      <c r="J91" s="270" t="s">
        <v>136</v>
      </c>
      <c r="K91" s="271"/>
      <c r="L91" s="927" t="s">
        <v>16</v>
      </c>
      <c r="M91" s="938"/>
      <c r="N91" s="938"/>
      <c r="O91" s="938"/>
      <c r="P91" s="938"/>
      <c r="Q91" s="938"/>
      <c r="R91" s="938"/>
      <c r="S91" s="938"/>
      <c r="T91" s="938"/>
    </row>
    <row r="92" spans="2:27" s="29" customFormat="1" ht="10.35" customHeight="1" x14ac:dyDescent="0.2">
      <c r="B92" s="928"/>
      <c r="C92" s="939"/>
      <c r="J92" s="940"/>
      <c r="K92" s="930"/>
      <c r="L92" s="927" t="s">
        <v>16</v>
      </c>
      <c r="M92" s="941"/>
      <c r="N92" s="941"/>
      <c r="O92" s="941"/>
      <c r="P92" s="942"/>
      <c r="Q92" s="941"/>
      <c r="R92" s="942"/>
      <c r="S92" s="941"/>
      <c r="T92" s="942"/>
    </row>
    <row r="93" spans="2:27" s="29" customFormat="1" ht="23.1" customHeight="1" x14ac:dyDescent="0.2">
      <c r="B93" s="928"/>
      <c r="C93" s="939" t="s">
        <v>137</v>
      </c>
      <c r="J93" s="940">
        <f>J116</f>
        <v>0</v>
      </c>
      <c r="K93" s="930"/>
      <c r="L93" s="927" t="s">
        <v>16</v>
      </c>
      <c r="M93" s="941"/>
      <c r="N93" s="941"/>
      <c r="O93" s="941"/>
      <c r="P93" s="942"/>
      <c r="Q93" s="941"/>
      <c r="R93" s="942"/>
      <c r="S93" s="941"/>
      <c r="T93" s="942"/>
    </row>
    <row r="94" spans="2:27" s="32" customFormat="1" ht="24.95" customHeight="1" x14ac:dyDescent="0.2">
      <c r="B94" s="943"/>
      <c r="C94" s="944"/>
      <c r="D94" s="945" t="s">
        <v>138</v>
      </c>
      <c r="E94" s="945"/>
      <c r="F94" s="945"/>
      <c r="G94" s="945"/>
      <c r="H94" s="946"/>
      <c r="I94" s="947"/>
      <c r="J94" s="948">
        <f>J117</f>
        <v>0</v>
      </c>
      <c r="K94" s="949"/>
      <c r="L94" s="927" t="s">
        <v>16</v>
      </c>
      <c r="N94" s="950"/>
      <c r="O94" s="951"/>
      <c r="P94" s="951"/>
      <c r="Q94" s="951"/>
      <c r="R94" s="951"/>
      <c r="S94" s="951"/>
      <c r="T94" s="951"/>
    </row>
    <row r="95" spans="2:27" s="33" customFormat="1" ht="20.100000000000001" customHeight="1" x14ac:dyDescent="0.2">
      <c r="B95" s="952"/>
      <c r="C95" s="953"/>
      <c r="D95" s="954" t="s">
        <v>139</v>
      </c>
      <c r="E95" s="955"/>
      <c r="F95" s="956"/>
      <c r="G95" s="957"/>
      <c r="H95" s="958"/>
      <c r="I95" s="959"/>
      <c r="J95" s="960">
        <f>J118</f>
        <v>0</v>
      </c>
      <c r="K95" s="961"/>
      <c r="L95" s="927" t="s">
        <v>16</v>
      </c>
      <c r="M95" s="962"/>
      <c r="N95" s="950"/>
      <c r="O95" s="951"/>
      <c r="P95" s="951"/>
      <c r="Q95" s="951"/>
      <c r="R95" s="951"/>
      <c r="S95" s="951"/>
      <c r="T95" s="951"/>
    </row>
    <row r="96" spans="2:27" s="29" customFormat="1" ht="6.95" customHeight="1" x14ac:dyDescent="0.25">
      <c r="B96" s="963"/>
      <c r="C96" s="964"/>
      <c r="D96" s="965"/>
      <c r="E96" s="964"/>
      <c r="F96" s="964"/>
      <c r="G96" s="964"/>
      <c r="H96" s="964"/>
      <c r="I96" s="964"/>
      <c r="J96" s="966"/>
      <c r="K96" s="967"/>
      <c r="L96" s="927"/>
    </row>
    <row r="97" spans="2:27" ht="11.25" customHeight="1" x14ac:dyDescent="0.25"/>
    <row r="98" spans="2:27" ht="11.25" customHeight="1" x14ac:dyDescent="0.25"/>
    <row r="99" spans="2:27" ht="11.25" customHeight="1" x14ac:dyDescent="0.25"/>
    <row r="100" spans="2:27" ht="6.95" customHeight="1" x14ac:dyDescent="0.25">
      <c r="B100" s="924"/>
      <c r="C100" s="925"/>
      <c r="D100" s="925"/>
      <c r="E100" s="925"/>
      <c r="F100" s="925"/>
      <c r="G100" s="925"/>
      <c r="H100" s="925"/>
      <c r="I100" s="925"/>
      <c r="J100" s="925"/>
      <c r="K100" s="926"/>
      <c r="L100" s="927"/>
    </row>
    <row r="101" spans="2:27" ht="24.95" customHeight="1" x14ac:dyDescent="0.25">
      <c r="B101" s="928"/>
      <c r="C101" s="929" t="s">
        <v>150</v>
      </c>
      <c r="D101" s="29"/>
      <c r="E101" s="29"/>
      <c r="F101" s="29"/>
      <c r="G101" s="29"/>
      <c r="H101" s="29"/>
      <c r="I101" s="29"/>
      <c r="J101" s="29"/>
      <c r="K101" s="930"/>
      <c r="L101" s="927"/>
      <c r="M101" s="931" t="s">
        <v>7</v>
      </c>
    </row>
    <row r="102" spans="2:27" ht="6.95" customHeight="1" x14ac:dyDescent="0.25">
      <c r="B102" s="928"/>
      <c r="C102" s="29"/>
      <c r="D102" s="29"/>
      <c r="E102" s="29"/>
      <c r="F102" s="29"/>
      <c r="G102" s="29"/>
      <c r="H102" s="29"/>
      <c r="I102" s="29"/>
      <c r="J102" s="29"/>
      <c r="K102" s="930"/>
      <c r="L102" s="927"/>
    </row>
    <row r="103" spans="2:27" ht="12" customHeight="1" x14ac:dyDescent="0.25">
      <c r="B103" s="928"/>
      <c r="C103" s="259" t="str">
        <f>D6</f>
        <v>Stavba:</v>
      </c>
      <c r="D103" s="29"/>
      <c r="E103" s="29"/>
      <c r="F103" s="29"/>
      <c r="G103" s="29"/>
      <c r="H103" s="29"/>
      <c r="I103" s="29"/>
      <c r="J103" s="29"/>
      <c r="K103" s="930"/>
      <c r="L103" s="927"/>
    </row>
    <row r="104" spans="2:27" x14ac:dyDescent="0.25">
      <c r="B104" s="928"/>
      <c r="C104" s="29"/>
      <c r="D104" s="29"/>
      <c r="E104" s="3242" t="str">
        <f>IF(E7="","",E7)</f>
        <v>REVITALIZACE ZÁMECKÉHO PARKU ‐ TVRZIŠTĚ KLUČOV</v>
      </c>
      <c r="F104" s="3274"/>
      <c r="G104" s="3274"/>
      <c r="H104" s="3274"/>
      <c r="I104" s="29"/>
      <c r="J104" s="29"/>
      <c r="K104" s="930"/>
      <c r="L104" s="927"/>
      <c r="AA104" s="968" t="str">
        <f>IF(AA7="","",AA7)</f>
        <v>REVITALIZACE ZÁMECKÉHO PARKU ‐ TVRZIŠTĚ KLUČOV</v>
      </c>
    </row>
    <row r="105" spans="2:27" x14ac:dyDescent="0.25">
      <c r="B105" s="932"/>
      <c r="C105" s="259" t="str">
        <f>D8</f>
        <v>Objekt:</v>
      </c>
      <c r="K105" s="933"/>
      <c r="L105" s="927"/>
      <c r="AA105" s="969"/>
    </row>
    <row r="106" spans="2:27" x14ac:dyDescent="0.25">
      <c r="B106" s="932"/>
      <c r="E106" s="3242" t="str">
        <f>E9</f>
        <v>SO.12 - SADOVÉ ÚPRAVY A ZÁVLAHA</v>
      </c>
      <c r="F106" s="3274"/>
      <c r="G106" s="3274"/>
      <c r="H106" s="3274"/>
      <c r="K106" s="933"/>
      <c r="L106" s="927"/>
      <c r="AA106" s="968" t="str">
        <f>AA9</f>
        <v>SO.12 - SADOVÉ ÚPRAVY A ZÁVLAHA</v>
      </c>
    </row>
    <row r="107" spans="2:27" x14ac:dyDescent="0.25">
      <c r="B107" s="932"/>
      <c r="C107" s="259" t="str">
        <f>D10</f>
        <v>Soupis:</v>
      </c>
      <c r="K107" s="933"/>
      <c r="L107" s="927"/>
      <c r="AA107" s="969"/>
    </row>
    <row r="108" spans="2:27" x14ac:dyDescent="0.25">
      <c r="B108" s="928"/>
      <c r="C108" s="29"/>
      <c r="D108" s="29"/>
      <c r="E108" s="3277" t="str">
        <f>E11</f>
        <v>SO.12-K - Kácení</v>
      </c>
      <c r="F108" s="3274"/>
      <c r="G108" s="3274"/>
      <c r="H108" s="3274"/>
      <c r="I108" s="29"/>
      <c r="J108" s="29"/>
      <c r="K108" s="930"/>
      <c r="L108" s="927"/>
      <c r="AA108" s="970" t="str">
        <f>AA11</f>
        <v>SO.12-K - Kácení</v>
      </c>
    </row>
    <row r="109" spans="2:27" x14ac:dyDescent="0.25">
      <c r="B109" s="928"/>
      <c r="C109" s="29"/>
      <c r="D109" s="29"/>
      <c r="E109" s="29"/>
      <c r="F109" s="29"/>
      <c r="G109" s="29"/>
      <c r="H109" s="29"/>
      <c r="I109" s="29"/>
      <c r="J109" s="29"/>
      <c r="K109" s="930"/>
      <c r="L109" s="927"/>
    </row>
    <row r="110" spans="2:27" x14ac:dyDescent="0.25">
      <c r="B110" s="928"/>
      <c r="C110" s="259" t="str">
        <f>D14</f>
        <v>Místo:</v>
      </c>
      <c r="D110" s="29"/>
      <c r="E110" s="29"/>
      <c r="F110" s="264" t="str">
        <f>IF(F14="","",F14)</f>
        <v/>
      </c>
      <c r="G110" s="29"/>
      <c r="H110" s="29"/>
      <c r="I110" s="259" t="str">
        <f>I14</f>
        <v>Datum:</v>
      </c>
      <c r="J110" s="935">
        <f>J14</f>
        <v>46300</v>
      </c>
      <c r="K110" s="930"/>
      <c r="L110" s="927"/>
    </row>
    <row r="111" spans="2:27" x14ac:dyDescent="0.25">
      <c r="B111" s="928"/>
      <c r="C111" s="29"/>
      <c r="D111" s="29"/>
      <c r="E111" s="29"/>
      <c r="F111" s="29"/>
      <c r="G111" s="29"/>
      <c r="H111" s="29"/>
      <c r="I111" s="29"/>
      <c r="J111" s="29"/>
      <c r="K111" s="930"/>
      <c r="L111" s="927"/>
    </row>
    <row r="112" spans="2:27" ht="25.5" x14ac:dyDescent="0.25">
      <c r="B112" s="928"/>
      <c r="C112" s="259" t="str">
        <f>D16</f>
        <v>Zadavatel:</v>
      </c>
      <c r="D112" s="29"/>
      <c r="E112" s="29"/>
      <c r="F112" s="264" t="str">
        <f>IF(E17="","",E17)</f>
        <v>Obec Klučov</v>
      </c>
      <c r="G112" s="29"/>
      <c r="H112" s="29"/>
      <c r="I112" s="259" t="str">
        <f>D22</f>
        <v>Projektant:</v>
      </c>
      <c r="J112" s="936" t="str">
        <f>IF(E23="","",E23)</f>
        <v>Studio Anarchitekt s.r.o.</v>
      </c>
      <c r="K112" s="930"/>
      <c r="L112" s="927"/>
    </row>
    <row r="113" spans="2:62" x14ac:dyDescent="0.25">
      <c r="B113" s="928"/>
      <c r="C113" s="259" t="str">
        <f>D19</f>
        <v>Zhotovitel:</v>
      </c>
      <c r="D113" s="29"/>
      <c r="E113" s="29"/>
      <c r="F113" s="264" t="str">
        <f>IF(E20="Vyplň údaj","",E20)</f>
        <v/>
      </c>
      <c r="G113" s="29"/>
      <c r="H113" s="29"/>
      <c r="I113" s="259" t="str">
        <f>D25</f>
        <v>Zpracovatel:</v>
      </c>
      <c r="J113" s="936" t="str">
        <f>IF(E26="","",E26)</f>
        <v>Ing. Theodor Collino</v>
      </c>
      <c r="K113" s="930"/>
      <c r="L113" s="927"/>
    </row>
    <row r="114" spans="2:62" x14ac:dyDescent="0.25">
      <c r="B114" s="928"/>
      <c r="C114" s="29"/>
      <c r="D114" s="29"/>
      <c r="E114" s="29"/>
      <c r="F114" s="29"/>
      <c r="G114" s="29"/>
      <c r="H114" s="29"/>
      <c r="I114" s="29"/>
      <c r="J114" s="29"/>
      <c r="K114" s="930"/>
      <c r="L114" s="927"/>
    </row>
    <row r="115" spans="2:62" ht="36" x14ac:dyDescent="0.25">
      <c r="B115" s="937"/>
      <c r="C115" s="317" t="s">
        <v>151</v>
      </c>
      <c r="D115" s="318" t="s">
        <v>50</v>
      </c>
      <c r="E115" s="318" t="s">
        <v>45</v>
      </c>
      <c r="F115" s="318" t="s">
        <v>47</v>
      </c>
      <c r="G115" s="318" t="s">
        <v>152</v>
      </c>
      <c r="H115" s="318" t="s">
        <v>153</v>
      </c>
      <c r="I115" s="318" t="s">
        <v>154</v>
      </c>
      <c r="J115" s="319" t="s">
        <v>136</v>
      </c>
      <c r="K115" s="320" t="s">
        <v>155</v>
      </c>
      <c r="L115" s="927" t="s">
        <v>16</v>
      </c>
      <c r="M115" s="971"/>
      <c r="N115" s="972" t="s">
        <v>37</v>
      </c>
      <c r="O115" s="972" t="s">
        <v>156</v>
      </c>
      <c r="P115" s="972" t="s">
        <v>53</v>
      </c>
      <c r="Q115" s="972" t="s">
        <v>157</v>
      </c>
      <c r="R115" s="972" t="s">
        <v>158</v>
      </c>
      <c r="S115" s="972" t="s">
        <v>159</v>
      </c>
      <c r="T115" s="973" t="s">
        <v>160</v>
      </c>
    </row>
    <row r="116" spans="2:62" ht="15.75" x14ac:dyDescent="0.25">
      <c r="B116" s="928"/>
      <c r="C116" s="939" t="s">
        <v>63</v>
      </c>
      <c r="D116" s="29"/>
      <c r="E116" s="29"/>
      <c r="F116" s="29"/>
      <c r="G116" s="29"/>
      <c r="H116" s="29"/>
      <c r="I116" s="29"/>
      <c r="J116" s="974">
        <f>J117</f>
        <v>0</v>
      </c>
      <c r="K116" s="930"/>
      <c r="L116" s="927" t="s">
        <v>16</v>
      </c>
      <c r="M116" s="975"/>
      <c r="N116" s="976"/>
      <c r="O116" s="976"/>
      <c r="P116" s="977">
        <f>P117</f>
        <v>0</v>
      </c>
      <c r="Q116" s="976"/>
      <c r="R116" s="977">
        <f>R117</f>
        <v>0.11433</v>
      </c>
      <c r="S116" s="976"/>
      <c r="T116" s="978">
        <f>T117</f>
        <v>0</v>
      </c>
    </row>
    <row r="117" spans="2:62" ht="15.75" x14ac:dyDescent="0.25">
      <c r="B117" s="943"/>
      <c r="C117" s="944"/>
      <c r="D117" s="979" t="s">
        <v>64</v>
      </c>
      <c r="E117" s="980" t="s">
        <v>161</v>
      </c>
      <c r="F117" s="32" t="s">
        <v>162</v>
      </c>
      <c r="G117" s="981"/>
      <c r="H117" s="982"/>
      <c r="I117" s="983"/>
      <c r="J117" s="983">
        <f>J118</f>
        <v>0</v>
      </c>
      <c r="K117" s="984"/>
      <c r="L117" s="927" t="s">
        <v>16</v>
      </c>
      <c r="M117" s="985"/>
      <c r="N117" s="950"/>
      <c r="O117" s="951"/>
      <c r="P117" s="951">
        <f>P118</f>
        <v>0</v>
      </c>
      <c r="Q117" s="951"/>
      <c r="R117" s="951">
        <f>R118</f>
        <v>0.11433</v>
      </c>
      <c r="S117" s="951"/>
      <c r="T117" s="986">
        <f>T118</f>
        <v>0</v>
      </c>
      <c r="AR117" s="884">
        <v>1</v>
      </c>
      <c r="AT117" s="884" t="s">
        <v>64</v>
      </c>
      <c r="AU117" s="884">
        <v>0</v>
      </c>
      <c r="AY117" s="32" t="s">
        <v>163</v>
      </c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884">
        <v>0</v>
      </c>
    </row>
    <row r="118" spans="2:62" ht="23.1" customHeight="1" x14ac:dyDescent="0.25">
      <c r="B118" s="952"/>
      <c r="C118" s="953"/>
      <c r="D118" s="979" t="s">
        <v>64</v>
      </c>
      <c r="E118" s="987" t="s">
        <v>164</v>
      </c>
      <c r="F118" s="962" t="s">
        <v>165</v>
      </c>
      <c r="G118" s="988"/>
      <c r="H118" s="989"/>
      <c r="I118" s="990"/>
      <c r="J118" s="990">
        <f>J119 + J121 + J138 + J148 + J155 + J174 + J178 + J182</f>
        <v>0</v>
      </c>
      <c r="K118" s="990"/>
      <c r="L118" s="927" t="s">
        <v>16</v>
      </c>
      <c r="M118" s="991"/>
      <c r="N118" s="950"/>
      <c r="O118" s="951"/>
      <c r="P118" s="951">
        <f>P119 + P121 + P138 + P148 + P155 + P174 + P178 + P182</f>
        <v>0</v>
      </c>
      <c r="Q118" s="951"/>
      <c r="R118" s="951">
        <f>R119 + R121 + R138 + R148 + R155 + R174 + R178 + R182</f>
        <v>0.11433</v>
      </c>
      <c r="S118" s="951"/>
      <c r="T118" s="986">
        <f>T119 + T121 + T138 + T148 + T155 + T174 + T178 + T182</f>
        <v>0</v>
      </c>
      <c r="AR118" s="884">
        <v>1</v>
      </c>
      <c r="AT118" s="884" t="s">
        <v>64</v>
      </c>
      <c r="AU118" s="884">
        <v>1</v>
      </c>
      <c r="AY118" s="33" t="s">
        <v>163</v>
      </c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884">
        <v>0</v>
      </c>
    </row>
    <row r="119" spans="2:62" x14ac:dyDescent="0.25">
      <c r="B119" s="992"/>
      <c r="C119" s="993" t="s">
        <v>473</v>
      </c>
      <c r="D119" s="993" t="s">
        <v>168</v>
      </c>
      <c r="E119" s="994" t="s">
        <v>474</v>
      </c>
      <c r="F119" s="351" t="s">
        <v>475</v>
      </c>
      <c r="G119" s="995" t="s">
        <v>196</v>
      </c>
      <c r="H119" s="403">
        <v>3766</v>
      </c>
      <c r="I119" s="354"/>
      <c r="J119" s="355">
        <f>ROUND(H119*I119,2)</f>
        <v>0</v>
      </c>
      <c r="K119" s="355" t="s">
        <v>172</v>
      </c>
      <c r="L119" s="927" t="s">
        <v>16</v>
      </c>
      <c r="M119" s="996"/>
      <c r="N119" s="997" t="s">
        <v>38</v>
      </c>
      <c r="O119" s="998"/>
      <c r="P119" s="998">
        <f>H119*O119</f>
        <v>0</v>
      </c>
      <c r="Q119" s="998">
        <v>3.0000000000000001E-5</v>
      </c>
      <c r="R119" s="998">
        <f>H119*Q119</f>
        <v>0.11298</v>
      </c>
      <c r="S119" s="998">
        <v>0</v>
      </c>
      <c r="T119" s="999">
        <f>H119*S119</f>
        <v>0</v>
      </c>
      <c r="AR119" s="884">
        <v>4</v>
      </c>
      <c r="AT119" s="884" t="s">
        <v>168</v>
      </c>
      <c r="AU119" s="884">
        <v>2</v>
      </c>
      <c r="AY119" s="1000" t="s">
        <v>163</v>
      </c>
      <c r="AZ119" s="1000"/>
      <c r="BA119" s="1000"/>
      <c r="BB119" s="1000"/>
      <c r="BC119" s="1000"/>
      <c r="BD119" s="1000"/>
      <c r="BE119" s="1000">
        <f>IF(N119="základní",J119,0)</f>
        <v>0</v>
      </c>
      <c r="BF119" s="1000">
        <f>IF(N119="snížená",J119,0)</f>
        <v>0</v>
      </c>
      <c r="BG119" s="1000">
        <f>IF(N119="zákl. přenesená",J119,0)</f>
        <v>0</v>
      </c>
      <c r="BH119" s="1000">
        <f>IF(N119="sníž. přenesená",J119,0)</f>
        <v>0</v>
      </c>
      <c r="BI119" s="1000">
        <f>IF(N119="nulová",J119,0)</f>
        <v>0</v>
      </c>
      <c r="BJ119" s="884">
        <v>1</v>
      </c>
    </row>
    <row r="120" spans="2:62" x14ac:dyDescent="0.25">
      <c r="B120" s="928"/>
      <c r="C120" s="29"/>
      <c r="D120" s="361" t="s">
        <v>173</v>
      </c>
      <c r="E120" s="29"/>
      <c r="F120" s="362" t="s">
        <v>476</v>
      </c>
      <c r="G120" s="29"/>
      <c r="H120" s="29"/>
      <c r="I120" s="29"/>
      <c r="J120" s="29"/>
      <c r="K120" s="930"/>
      <c r="L120" s="927" t="s">
        <v>16</v>
      </c>
      <c r="M120" s="1001"/>
      <c r="N120" s="29"/>
      <c r="O120" s="29"/>
      <c r="P120" s="29"/>
      <c r="Q120" s="29"/>
      <c r="R120" s="29"/>
      <c r="S120" s="29"/>
      <c r="T120" s="1002"/>
      <c r="AT120" s="1003" t="s">
        <v>173</v>
      </c>
      <c r="AU120" s="1003">
        <v>0</v>
      </c>
      <c r="AV120" s="29"/>
      <c r="AW120" s="29"/>
      <c r="AX120" s="29"/>
      <c r="AY120" s="29" t="s">
        <v>163</v>
      </c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884">
        <v>0</v>
      </c>
    </row>
    <row r="121" spans="2:62" ht="24" x14ac:dyDescent="0.25">
      <c r="B121" s="992"/>
      <c r="C121" s="993" t="s">
        <v>477</v>
      </c>
      <c r="D121" s="993" t="s">
        <v>168</v>
      </c>
      <c r="E121" s="994" t="s">
        <v>478</v>
      </c>
      <c r="F121" s="351" t="s">
        <v>479</v>
      </c>
      <c r="G121" s="995" t="s">
        <v>196</v>
      </c>
      <c r="H121" s="353">
        <v>398</v>
      </c>
      <c r="I121" s="354"/>
      <c r="J121" s="355">
        <f>ROUND(H121*I121,2)</f>
        <v>0</v>
      </c>
      <c r="K121" s="355" t="s">
        <v>172</v>
      </c>
      <c r="L121" s="927" t="s">
        <v>16</v>
      </c>
      <c r="M121" s="996"/>
      <c r="N121" s="997" t="s">
        <v>38</v>
      </c>
      <c r="O121" s="998"/>
      <c r="P121" s="998">
        <f>H121*O121</f>
        <v>0</v>
      </c>
      <c r="Q121" s="998">
        <v>0</v>
      </c>
      <c r="R121" s="998">
        <f>H121*Q121</f>
        <v>0</v>
      </c>
      <c r="S121" s="998">
        <v>0</v>
      </c>
      <c r="T121" s="999">
        <f>H121*S121</f>
        <v>0</v>
      </c>
      <c r="AR121" s="884">
        <v>4</v>
      </c>
      <c r="AT121" s="884" t="s">
        <v>168</v>
      </c>
      <c r="AU121" s="884">
        <v>2</v>
      </c>
      <c r="AY121" s="1000" t="s">
        <v>163</v>
      </c>
      <c r="AZ121" s="1000"/>
      <c r="BA121" s="1000"/>
      <c r="BB121" s="1000"/>
      <c r="BC121" s="1000"/>
      <c r="BD121" s="1000"/>
      <c r="BE121" s="1000">
        <f>IF(N121="základní",J121,0)</f>
        <v>0</v>
      </c>
      <c r="BF121" s="1000">
        <f>IF(N121="snížená",J121,0)</f>
        <v>0</v>
      </c>
      <c r="BG121" s="1000">
        <f>IF(N121="zákl. přenesená",J121,0)</f>
        <v>0</v>
      </c>
      <c r="BH121" s="1000">
        <f>IF(N121="sníž. přenesená",J121,0)</f>
        <v>0</v>
      </c>
      <c r="BI121" s="1000">
        <f>IF(N121="nulová",J121,0)</f>
        <v>0</v>
      </c>
      <c r="BJ121" s="884">
        <v>1</v>
      </c>
    </row>
    <row r="122" spans="2:62" x14ac:dyDescent="0.25">
      <c r="B122" s="928"/>
      <c r="C122" s="29"/>
      <c r="D122" s="361" t="s">
        <v>173</v>
      </c>
      <c r="E122" s="29"/>
      <c r="F122" s="362" t="s">
        <v>480</v>
      </c>
      <c r="G122" s="29"/>
      <c r="H122" s="29"/>
      <c r="I122" s="29"/>
      <c r="J122" s="29"/>
      <c r="K122" s="930"/>
      <c r="L122" s="927" t="s">
        <v>16</v>
      </c>
      <c r="M122" s="1001"/>
      <c r="N122" s="29"/>
      <c r="O122" s="29"/>
      <c r="P122" s="29"/>
      <c r="Q122" s="29"/>
      <c r="R122" s="29"/>
      <c r="S122" s="29"/>
      <c r="T122" s="1002"/>
      <c r="AT122" s="1003" t="s">
        <v>173</v>
      </c>
      <c r="AU122" s="1003">
        <v>0</v>
      </c>
      <c r="AV122" s="29"/>
      <c r="AW122" s="29"/>
      <c r="AX122" s="29"/>
      <c r="AY122" s="29" t="s">
        <v>163</v>
      </c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884">
        <v>0</v>
      </c>
    </row>
    <row r="123" spans="2:62" ht="11.25" customHeight="1" x14ac:dyDescent="0.25">
      <c r="B123" s="1004"/>
      <c r="C123" s="1005"/>
      <c r="D123" s="361" t="s">
        <v>175</v>
      </c>
      <c r="E123" s="1006"/>
      <c r="F123" s="1007" t="s">
        <v>481</v>
      </c>
      <c r="G123" s="1008"/>
      <c r="H123" s="1009">
        <v>18</v>
      </c>
      <c r="I123" s="1010"/>
      <c r="J123" s="1010"/>
      <c r="K123" s="1010"/>
      <c r="L123" s="927" t="s">
        <v>16</v>
      </c>
      <c r="M123" s="1011"/>
      <c r="N123" s="1012"/>
      <c r="O123" s="1013"/>
      <c r="P123" s="1013"/>
      <c r="Q123" s="1013"/>
      <c r="R123" s="1013"/>
      <c r="S123" s="1013"/>
      <c r="T123" s="1014"/>
      <c r="AT123" s="1015" t="s">
        <v>175</v>
      </c>
      <c r="AU123" s="1015">
        <v>0</v>
      </c>
      <c r="AV123" s="1015">
        <v>2</v>
      </c>
      <c r="AW123" s="1015" t="b">
        <v>1</v>
      </c>
      <c r="AX123" s="1015"/>
      <c r="AY123" s="1015" t="s">
        <v>163</v>
      </c>
      <c r="AZ123" s="1015"/>
      <c r="BA123" s="1015"/>
      <c r="BB123" s="1015"/>
      <c r="BC123" s="1015"/>
      <c r="BD123" s="1015"/>
      <c r="BE123" s="1015"/>
      <c r="BF123" s="1015"/>
      <c r="BG123" s="1015"/>
      <c r="BH123" s="1015"/>
      <c r="BI123" s="1015"/>
      <c r="BJ123" s="884">
        <v>0</v>
      </c>
    </row>
    <row r="124" spans="2:62" ht="11.25" customHeight="1" x14ac:dyDescent="0.25">
      <c r="B124" s="1004"/>
      <c r="C124" s="1005"/>
      <c r="D124" s="361" t="s">
        <v>175</v>
      </c>
      <c r="E124" s="1006"/>
      <c r="F124" s="1007" t="s">
        <v>482</v>
      </c>
      <c r="G124" s="1008"/>
      <c r="H124" s="1009">
        <v>88</v>
      </c>
      <c r="I124" s="1010"/>
      <c r="J124" s="1010"/>
      <c r="K124" s="1010"/>
      <c r="L124" s="927" t="s">
        <v>16</v>
      </c>
      <c r="M124" s="1011"/>
      <c r="N124" s="1012"/>
      <c r="O124" s="1013"/>
      <c r="P124" s="1013"/>
      <c r="Q124" s="1013"/>
      <c r="R124" s="1013"/>
      <c r="S124" s="1013"/>
      <c r="T124" s="1014"/>
      <c r="AT124" s="1015" t="s">
        <v>175</v>
      </c>
      <c r="AU124" s="1015">
        <v>0</v>
      </c>
      <c r="AV124" s="1015">
        <v>2</v>
      </c>
      <c r="AW124" s="1015" t="b">
        <v>1</v>
      </c>
      <c r="AX124" s="1015"/>
      <c r="AY124" s="1015" t="s">
        <v>163</v>
      </c>
      <c r="AZ124" s="1015"/>
      <c r="BA124" s="1015"/>
      <c r="BB124" s="1015"/>
      <c r="BC124" s="1015"/>
      <c r="BD124" s="1015"/>
      <c r="BE124" s="1015"/>
      <c r="BF124" s="1015"/>
      <c r="BG124" s="1015"/>
      <c r="BH124" s="1015"/>
      <c r="BI124" s="1015"/>
      <c r="BJ124" s="884">
        <v>0</v>
      </c>
    </row>
    <row r="125" spans="2:62" ht="11.25" customHeight="1" x14ac:dyDescent="0.25">
      <c r="B125" s="1004"/>
      <c r="C125" s="1005"/>
      <c r="D125" s="361" t="s">
        <v>175</v>
      </c>
      <c r="E125" s="1006"/>
      <c r="F125" s="1007" t="s">
        <v>483</v>
      </c>
      <c r="G125" s="1008"/>
      <c r="H125" s="1009">
        <v>58</v>
      </c>
      <c r="I125" s="1010"/>
      <c r="J125" s="1010"/>
      <c r="K125" s="1010"/>
      <c r="L125" s="927" t="s">
        <v>16</v>
      </c>
      <c r="M125" s="1011"/>
      <c r="N125" s="1012"/>
      <c r="O125" s="1013"/>
      <c r="P125" s="1013"/>
      <c r="Q125" s="1013"/>
      <c r="R125" s="1013"/>
      <c r="S125" s="1013"/>
      <c r="T125" s="1014"/>
      <c r="AT125" s="1015" t="s">
        <v>175</v>
      </c>
      <c r="AU125" s="1015">
        <v>0</v>
      </c>
      <c r="AV125" s="1015">
        <v>2</v>
      </c>
      <c r="AW125" s="1015" t="b">
        <v>1</v>
      </c>
      <c r="AX125" s="1015"/>
      <c r="AY125" s="1015" t="s">
        <v>163</v>
      </c>
      <c r="AZ125" s="1015"/>
      <c r="BA125" s="1015"/>
      <c r="BB125" s="1015"/>
      <c r="BC125" s="1015"/>
      <c r="BD125" s="1015"/>
      <c r="BE125" s="1015"/>
      <c r="BF125" s="1015"/>
      <c r="BG125" s="1015"/>
      <c r="BH125" s="1015"/>
      <c r="BI125" s="1015"/>
      <c r="BJ125" s="884">
        <v>0</v>
      </c>
    </row>
    <row r="126" spans="2:62" ht="11.25" customHeight="1" x14ac:dyDescent="0.25">
      <c r="B126" s="1004"/>
      <c r="C126" s="1005"/>
      <c r="D126" s="361" t="s">
        <v>175</v>
      </c>
      <c r="E126" s="1006"/>
      <c r="F126" s="1007" t="s">
        <v>484</v>
      </c>
      <c r="G126" s="1008"/>
      <c r="H126" s="1009">
        <v>33</v>
      </c>
      <c r="I126" s="1010"/>
      <c r="J126" s="1010"/>
      <c r="K126" s="1010"/>
      <c r="L126" s="927" t="s">
        <v>16</v>
      </c>
      <c r="M126" s="1011"/>
      <c r="N126" s="1012"/>
      <c r="O126" s="1013"/>
      <c r="P126" s="1013"/>
      <c r="Q126" s="1013"/>
      <c r="R126" s="1013"/>
      <c r="S126" s="1013"/>
      <c r="T126" s="1014"/>
      <c r="AT126" s="1015" t="s">
        <v>175</v>
      </c>
      <c r="AU126" s="1015">
        <v>0</v>
      </c>
      <c r="AV126" s="1015">
        <v>2</v>
      </c>
      <c r="AW126" s="1015" t="b">
        <v>1</v>
      </c>
      <c r="AX126" s="1015"/>
      <c r="AY126" s="1015" t="s">
        <v>163</v>
      </c>
      <c r="AZ126" s="1015"/>
      <c r="BA126" s="1015"/>
      <c r="BB126" s="1015"/>
      <c r="BC126" s="1015"/>
      <c r="BD126" s="1015"/>
      <c r="BE126" s="1015"/>
      <c r="BF126" s="1015"/>
      <c r="BG126" s="1015"/>
      <c r="BH126" s="1015"/>
      <c r="BI126" s="1015"/>
      <c r="BJ126" s="884">
        <v>0</v>
      </c>
    </row>
    <row r="127" spans="2:62" ht="11.25" customHeight="1" x14ac:dyDescent="0.25">
      <c r="B127" s="1004"/>
      <c r="C127" s="1005"/>
      <c r="D127" s="361" t="s">
        <v>175</v>
      </c>
      <c r="E127" s="1006"/>
      <c r="F127" s="1007" t="s">
        <v>485</v>
      </c>
      <c r="G127" s="1008"/>
      <c r="H127" s="1009">
        <v>47</v>
      </c>
      <c r="I127" s="1010"/>
      <c r="J127" s="1010"/>
      <c r="K127" s="1010"/>
      <c r="L127" s="927" t="s">
        <v>16</v>
      </c>
      <c r="M127" s="1011"/>
      <c r="N127" s="1012"/>
      <c r="O127" s="1013"/>
      <c r="P127" s="1013"/>
      <c r="Q127" s="1013"/>
      <c r="R127" s="1013"/>
      <c r="S127" s="1013"/>
      <c r="T127" s="1014"/>
      <c r="AT127" s="1015" t="s">
        <v>175</v>
      </c>
      <c r="AU127" s="1015">
        <v>0</v>
      </c>
      <c r="AV127" s="1015">
        <v>2</v>
      </c>
      <c r="AW127" s="1015" t="b">
        <v>1</v>
      </c>
      <c r="AX127" s="1015"/>
      <c r="AY127" s="1015" t="s">
        <v>163</v>
      </c>
      <c r="AZ127" s="1015"/>
      <c r="BA127" s="1015"/>
      <c r="BB127" s="1015"/>
      <c r="BC127" s="1015"/>
      <c r="BD127" s="1015"/>
      <c r="BE127" s="1015"/>
      <c r="BF127" s="1015"/>
      <c r="BG127" s="1015"/>
      <c r="BH127" s="1015"/>
      <c r="BI127" s="1015"/>
      <c r="BJ127" s="884">
        <v>0</v>
      </c>
    </row>
    <row r="128" spans="2:62" ht="11.25" customHeight="1" x14ac:dyDescent="0.25">
      <c r="B128" s="1004"/>
      <c r="C128" s="1005"/>
      <c r="D128" s="361" t="s">
        <v>175</v>
      </c>
      <c r="E128" s="1006"/>
      <c r="F128" s="1007" t="s">
        <v>486</v>
      </c>
      <c r="G128" s="1008"/>
      <c r="H128" s="1009">
        <v>8</v>
      </c>
      <c r="I128" s="1010"/>
      <c r="J128" s="1010"/>
      <c r="K128" s="1010"/>
      <c r="L128" s="927" t="s">
        <v>16</v>
      </c>
      <c r="M128" s="1011"/>
      <c r="N128" s="1012"/>
      <c r="O128" s="1013"/>
      <c r="P128" s="1013"/>
      <c r="Q128" s="1013"/>
      <c r="R128" s="1013"/>
      <c r="S128" s="1013"/>
      <c r="T128" s="1014"/>
      <c r="AT128" s="1015" t="s">
        <v>175</v>
      </c>
      <c r="AU128" s="1015">
        <v>0</v>
      </c>
      <c r="AV128" s="1015">
        <v>2</v>
      </c>
      <c r="AW128" s="1015" t="b">
        <v>1</v>
      </c>
      <c r="AX128" s="1015"/>
      <c r="AY128" s="1015" t="s">
        <v>163</v>
      </c>
      <c r="AZ128" s="1015"/>
      <c r="BA128" s="1015"/>
      <c r="BB128" s="1015"/>
      <c r="BC128" s="1015"/>
      <c r="BD128" s="1015"/>
      <c r="BE128" s="1015"/>
      <c r="BF128" s="1015"/>
      <c r="BG128" s="1015"/>
      <c r="BH128" s="1015"/>
      <c r="BI128" s="1015"/>
      <c r="BJ128" s="884">
        <v>0</v>
      </c>
    </row>
    <row r="129" spans="2:62" ht="11.25" customHeight="1" x14ac:dyDescent="0.25">
      <c r="B129" s="1004"/>
      <c r="C129" s="1005"/>
      <c r="D129" s="361" t="s">
        <v>175</v>
      </c>
      <c r="E129" s="1006"/>
      <c r="F129" s="1007" t="s">
        <v>487</v>
      </c>
      <c r="G129" s="1008"/>
      <c r="H129" s="1009">
        <v>19</v>
      </c>
      <c r="I129" s="1010"/>
      <c r="J129" s="1010"/>
      <c r="K129" s="1010"/>
      <c r="L129" s="927" t="s">
        <v>16</v>
      </c>
      <c r="M129" s="1011"/>
      <c r="N129" s="1012"/>
      <c r="O129" s="1013"/>
      <c r="P129" s="1013"/>
      <c r="Q129" s="1013"/>
      <c r="R129" s="1013"/>
      <c r="S129" s="1013"/>
      <c r="T129" s="1014"/>
      <c r="AT129" s="1015" t="s">
        <v>175</v>
      </c>
      <c r="AU129" s="1015">
        <v>0</v>
      </c>
      <c r="AV129" s="1015">
        <v>2</v>
      </c>
      <c r="AW129" s="1015" t="b">
        <v>1</v>
      </c>
      <c r="AX129" s="1015"/>
      <c r="AY129" s="1015" t="s">
        <v>163</v>
      </c>
      <c r="AZ129" s="1015"/>
      <c r="BA129" s="1015"/>
      <c r="BB129" s="1015"/>
      <c r="BC129" s="1015"/>
      <c r="BD129" s="1015"/>
      <c r="BE129" s="1015"/>
      <c r="BF129" s="1015"/>
      <c r="BG129" s="1015"/>
      <c r="BH129" s="1015"/>
      <c r="BI129" s="1015"/>
      <c r="BJ129" s="884">
        <v>0</v>
      </c>
    </row>
    <row r="130" spans="2:62" ht="11.25" customHeight="1" x14ac:dyDescent="0.25">
      <c r="B130" s="1004"/>
      <c r="C130" s="1005"/>
      <c r="D130" s="361" t="s">
        <v>175</v>
      </c>
      <c r="E130" s="1006"/>
      <c r="F130" s="1007" t="s">
        <v>488</v>
      </c>
      <c r="G130" s="1008"/>
      <c r="H130" s="1009">
        <v>12</v>
      </c>
      <c r="I130" s="1010"/>
      <c r="J130" s="1010"/>
      <c r="K130" s="1010"/>
      <c r="L130" s="927" t="s">
        <v>16</v>
      </c>
      <c r="M130" s="1011"/>
      <c r="N130" s="1012"/>
      <c r="O130" s="1013"/>
      <c r="P130" s="1013"/>
      <c r="Q130" s="1013"/>
      <c r="R130" s="1013"/>
      <c r="S130" s="1013"/>
      <c r="T130" s="1014"/>
      <c r="AT130" s="1015" t="s">
        <v>175</v>
      </c>
      <c r="AU130" s="1015">
        <v>0</v>
      </c>
      <c r="AV130" s="1015">
        <v>2</v>
      </c>
      <c r="AW130" s="1015" t="b">
        <v>1</v>
      </c>
      <c r="AX130" s="1015"/>
      <c r="AY130" s="1015" t="s">
        <v>163</v>
      </c>
      <c r="AZ130" s="1015"/>
      <c r="BA130" s="1015"/>
      <c r="BB130" s="1015"/>
      <c r="BC130" s="1015"/>
      <c r="BD130" s="1015"/>
      <c r="BE130" s="1015"/>
      <c r="BF130" s="1015"/>
      <c r="BG130" s="1015"/>
      <c r="BH130" s="1015"/>
      <c r="BI130" s="1015"/>
      <c r="BJ130" s="884">
        <v>0</v>
      </c>
    </row>
    <row r="131" spans="2:62" ht="11.25" customHeight="1" x14ac:dyDescent="0.25">
      <c r="B131" s="1004"/>
      <c r="C131" s="1005"/>
      <c r="D131" s="361" t="s">
        <v>175</v>
      </c>
      <c r="E131" s="1006"/>
      <c r="F131" s="1007" t="s">
        <v>489</v>
      </c>
      <c r="G131" s="1008"/>
      <c r="H131" s="1009">
        <v>3</v>
      </c>
      <c r="I131" s="1010"/>
      <c r="J131" s="1010"/>
      <c r="K131" s="1010"/>
      <c r="L131" s="927" t="s">
        <v>16</v>
      </c>
      <c r="M131" s="1011"/>
      <c r="N131" s="1012"/>
      <c r="O131" s="1013"/>
      <c r="P131" s="1013"/>
      <c r="Q131" s="1013"/>
      <c r="R131" s="1013"/>
      <c r="S131" s="1013"/>
      <c r="T131" s="1014"/>
      <c r="AT131" s="1015" t="s">
        <v>175</v>
      </c>
      <c r="AU131" s="1015">
        <v>0</v>
      </c>
      <c r="AV131" s="1015">
        <v>2</v>
      </c>
      <c r="AW131" s="1015" t="b">
        <v>1</v>
      </c>
      <c r="AX131" s="1015"/>
      <c r="AY131" s="1015" t="s">
        <v>163</v>
      </c>
      <c r="AZ131" s="1015"/>
      <c r="BA131" s="1015"/>
      <c r="BB131" s="1015"/>
      <c r="BC131" s="1015"/>
      <c r="BD131" s="1015"/>
      <c r="BE131" s="1015"/>
      <c r="BF131" s="1015"/>
      <c r="BG131" s="1015"/>
      <c r="BH131" s="1015"/>
      <c r="BI131" s="1015"/>
      <c r="BJ131" s="884">
        <v>0</v>
      </c>
    </row>
    <row r="132" spans="2:62" ht="11.25" customHeight="1" x14ac:dyDescent="0.25">
      <c r="B132" s="1004"/>
      <c r="C132" s="1005"/>
      <c r="D132" s="361" t="s">
        <v>175</v>
      </c>
      <c r="E132" s="1006"/>
      <c r="F132" s="1007" t="s">
        <v>488</v>
      </c>
      <c r="G132" s="1008"/>
      <c r="H132" s="1009">
        <v>12</v>
      </c>
      <c r="I132" s="1010"/>
      <c r="J132" s="1010"/>
      <c r="K132" s="1010"/>
      <c r="L132" s="927" t="s">
        <v>16</v>
      </c>
      <c r="M132" s="1011"/>
      <c r="N132" s="1012"/>
      <c r="O132" s="1013"/>
      <c r="P132" s="1013"/>
      <c r="Q132" s="1013"/>
      <c r="R132" s="1013"/>
      <c r="S132" s="1013"/>
      <c r="T132" s="1014"/>
      <c r="AT132" s="1015" t="s">
        <v>175</v>
      </c>
      <c r="AU132" s="1015">
        <v>0</v>
      </c>
      <c r="AV132" s="1015">
        <v>2</v>
      </c>
      <c r="AW132" s="1015" t="b">
        <v>1</v>
      </c>
      <c r="AX132" s="1015"/>
      <c r="AY132" s="1015" t="s">
        <v>163</v>
      </c>
      <c r="AZ132" s="1015"/>
      <c r="BA132" s="1015"/>
      <c r="BB132" s="1015"/>
      <c r="BC132" s="1015"/>
      <c r="BD132" s="1015"/>
      <c r="BE132" s="1015"/>
      <c r="BF132" s="1015"/>
      <c r="BG132" s="1015"/>
      <c r="BH132" s="1015"/>
      <c r="BI132" s="1015"/>
      <c r="BJ132" s="884">
        <v>0</v>
      </c>
    </row>
    <row r="133" spans="2:62" ht="11.25" customHeight="1" x14ac:dyDescent="0.25">
      <c r="B133" s="1004"/>
      <c r="C133" s="1005"/>
      <c r="D133" s="361" t="s">
        <v>175</v>
      </c>
      <c r="E133" s="1006"/>
      <c r="F133" s="1007" t="s">
        <v>490</v>
      </c>
      <c r="G133" s="1008"/>
      <c r="H133" s="1009">
        <v>67</v>
      </c>
      <c r="I133" s="1010"/>
      <c r="J133" s="1010"/>
      <c r="K133" s="1010"/>
      <c r="L133" s="927" t="s">
        <v>16</v>
      </c>
      <c r="M133" s="1011"/>
      <c r="N133" s="1012"/>
      <c r="O133" s="1013"/>
      <c r="P133" s="1013"/>
      <c r="Q133" s="1013"/>
      <c r="R133" s="1013"/>
      <c r="S133" s="1013"/>
      <c r="T133" s="1014"/>
      <c r="AT133" s="1015" t="s">
        <v>175</v>
      </c>
      <c r="AU133" s="1015">
        <v>0</v>
      </c>
      <c r="AV133" s="1015">
        <v>2</v>
      </c>
      <c r="AW133" s="1015" t="b">
        <v>1</v>
      </c>
      <c r="AX133" s="1015"/>
      <c r="AY133" s="1015" t="s">
        <v>163</v>
      </c>
      <c r="AZ133" s="1015"/>
      <c r="BA133" s="1015"/>
      <c r="BB133" s="1015"/>
      <c r="BC133" s="1015"/>
      <c r="BD133" s="1015"/>
      <c r="BE133" s="1015"/>
      <c r="BF133" s="1015"/>
      <c r="BG133" s="1015"/>
      <c r="BH133" s="1015"/>
      <c r="BI133" s="1015"/>
      <c r="BJ133" s="884">
        <v>0</v>
      </c>
    </row>
    <row r="134" spans="2:62" ht="11.25" customHeight="1" x14ac:dyDescent="0.25">
      <c r="B134" s="1004"/>
      <c r="C134" s="1005"/>
      <c r="D134" s="361" t="s">
        <v>175</v>
      </c>
      <c r="E134" s="1006"/>
      <c r="F134" s="1007" t="s">
        <v>491</v>
      </c>
      <c r="G134" s="1008"/>
      <c r="H134" s="1009">
        <v>29</v>
      </c>
      <c r="I134" s="1010"/>
      <c r="J134" s="1010"/>
      <c r="K134" s="1010"/>
      <c r="L134" s="927" t="s">
        <v>16</v>
      </c>
      <c r="M134" s="1011"/>
      <c r="N134" s="1012"/>
      <c r="O134" s="1013"/>
      <c r="P134" s="1013"/>
      <c r="Q134" s="1013"/>
      <c r="R134" s="1013"/>
      <c r="S134" s="1013"/>
      <c r="T134" s="1014"/>
      <c r="AT134" s="1015" t="s">
        <v>175</v>
      </c>
      <c r="AU134" s="1015">
        <v>0</v>
      </c>
      <c r="AV134" s="1015">
        <v>2</v>
      </c>
      <c r="AW134" s="1015" t="b">
        <v>1</v>
      </c>
      <c r="AX134" s="1015"/>
      <c r="AY134" s="1015" t="s">
        <v>163</v>
      </c>
      <c r="AZ134" s="1015"/>
      <c r="BA134" s="1015"/>
      <c r="BB134" s="1015"/>
      <c r="BC134" s="1015"/>
      <c r="BD134" s="1015"/>
      <c r="BE134" s="1015"/>
      <c r="BF134" s="1015"/>
      <c r="BG134" s="1015"/>
      <c r="BH134" s="1015"/>
      <c r="BI134" s="1015"/>
      <c r="BJ134" s="884">
        <v>0</v>
      </c>
    </row>
    <row r="135" spans="2:62" ht="11.25" customHeight="1" x14ac:dyDescent="0.25">
      <c r="B135" s="1004"/>
      <c r="C135" s="1005"/>
      <c r="D135" s="361" t="s">
        <v>175</v>
      </c>
      <c r="E135" s="1006"/>
      <c r="F135" s="1007" t="s">
        <v>492</v>
      </c>
      <c r="G135" s="1008"/>
      <c r="H135" s="1009">
        <v>4</v>
      </c>
      <c r="I135" s="1010"/>
      <c r="J135" s="1010"/>
      <c r="K135" s="1010"/>
      <c r="L135" s="927" t="s">
        <v>16</v>
      </c>
      <c r="M135" s="1011"/>
      <c r="N135" s="1012"/>
      <c r="O135" s="1013"/>
      <c r="P135" s="1013"/>
      <c r="Q135" s="1013"/>
      <c r="R135" s="1013"/>
      <c r="S135" s="1013"/>
      <c r="T135" s="1014"/>
      <c r="AT135" s="1015" t="s">
        <v>175</v>
      </c>
      <c r="AU135" s="1015">
        <v>0</v>
      </c>
      <c r="AV135" s="1015">
        <v>2</v>
      </c>
      <c r="AW135" s="1015" t="b">
        <v>1</v>
      </c>
      <c r="AX135" s="1015"/>
      <c r="AY135" s="1015" t="s">
        <v>163</v>
      </c>
      <c r="AZ135" s="1015"/>
      <c r="BA135" s="1015"/>
      <c r="BB135" s="1015"/>
      <c r="BC135" s="1015"/>
      <c r="BD135" s="1015"/>
      <c r="BE135" s="1015"/>
      <c r="BF135" s="1015"/>
      <c r="BG135" s="1015"/>
      <c r="BH135" s="1015"/>
      <c r="BI135" s="1015"/>
      <c r="BJ135" s="884">
        <v>0</v>
      </c>
    </row>
    <row r="136" spans="2:62" ht="11.25" customHeight="1" x14ac:dyDescent="0.25">
      <c r="B136" s="1004"/>
      <c r="C136" s="1005"/>
      <c r="D136" s="361" t="s">
        <v>175</v>
      </c>
      <c r="E136" s="1006"/>
      <c r="F136" s="1016" t="s">
        <v>493</v>
      </c>
      <c r="G136" s="1017"/>
      <c r="H136" s="1018"/>
      <c r="I136" s="1010"/>
      <c r="J136" s="1010"/>
      <c r="K136" s="1010"/>
      <c r="L136" s="927" t="s">
        <v>16</v>
      </c>
      <c r="M136" s="1011"/>
      <c r="N136" s="1012"/>
      <c r="O136" s="1013"/>
      <c r="P136" s="1013"/>
      <c r="Q136" s="1013"/>
      <c r="R136" s="1013"/>
      <c r="S136" s="1013"/>
      <c r="T136" s="1014"/>
      <c r="AT136" s="1015" t="s">
        <v>175</v>
      </c>
      <c r="AU136" s="1015">
        <v>0</v>
      </c>
      <c r="AV136" s="1015">
        <v>1</v>
      </c>
      <c r="AW136" s="1015" t="b">
        <v>1</v>
      </c>
      <c r="AX136" s="1015"/>
      <c r="AY136" s="1015" t="s">
        <v>163</v>
      </c>
      <c r="AZ136" s="1015"/>
      <c r="BA136" s="1015"/>
      <c r="BB136" s="1015"/>
      <c r="BC136" s="1015"/>
      <c r="BD136" s="1015"/>
      <c r="BE136" s="1015"/>
      <c r="BF136" s="1015"/>
      <c r="BG136" s="1015"/>
      <c r="BH136" s="1015"/>
      <c r="BI136" s="1015"/>
      <c r="BJ136" s="884">
        <v>0</v>
      </c>
    </row>
    <row r="137" spans="2:62" ht="11.25" customHeight="1" x14ac:dyDescent="0.25">
      <c r="B137" s="1004"/>
      <c r="C137" s="1005"/>
      <c r="D137" s="361" t="s">
        <v>175</v>
      </c>
      <c r="E137" s="1006"/>
      <c r="F137" s="1019" t="s">
        <v>178</v>
      </c>
      <c r="G137" s="1017"/>
      <c r="H137" s="1020">
        <v>398</v>
      </c>
      <c r="I137" s="1010"/>
      <c r="J137" s="1010"/>
      <c r="K137" s="1010"/>
      <c r="L137" s="927" t="s">
        <v>16</v>
      </c>
      <c r="M137" s="1011"/>
      <c r="N137" s="1012"/>
      <c r="O137" s="1013"/>
      <c r="P137" s="1013"/>
      <c r="Q137" s="1013"/>
      <c r="R137" s="1013"/>
      <c r="S137" s="1013"/>
      <c r="T137" s="1014"/>
      <c r="AT137" s="1015" t="s">
        <v>175</v>
      </c>
      <c r="AU137" s="1015">
        <v>0</v>
      </c>
      <c r="AV137" s="1015">
        <v>4</v>
      </c>
      <c r="AW137" s="1015" t="b">
        <v>1</v>
      </c>
      <c r="AX137" s="1015" t="b">
        <v>1</v>
      </c>
      <c r="AY137" s="1015" t="s">
        <v>163</v>
      </c>
      <c r="AZ137" s="1015"/>
      <c r="BA137" s="1015"/>
      <c r="BB137" s="1015"/>
      <c r="BC137" s="1015"/>
      <c r="BD137" s="1015"/>
      <c r="BE137" s="1015"/>
      <c r="BF137" s="1015"/>
      <c r="BG137" s="1015"/>
      <c r="BH137" s="1015"/>
      <c r="BI137" s="1015"/>
      <c r="BJ137" s="884">
        <v>0</v>
      </c>
    </row>
    <row r="138" spans="2:62" ht="24" x14ac:dyDescent="0.25">
      <c r="B138" s="992"/>
      <c r="C138" s="993" t="s">
        <v>494</v>
      </c>
      <c r="D138" s="993" t="s">
        <v>168</v>
      </c>
      <c r="E138" s="994" t="s">
        <v>495</v>
      </c>
      <c r="F138" s="351" t="s">
        <v>496</v>
      </c>
      <c r="G138" s="995" t="s">
        <v>196</v>
      </c>
      <c r="H138" s="353">
        <v>1323</v>
      </c>
      <c r="I138" s="354"/>
      <c r="J138" s="355">
        <f>ROUND(H138*I138,2)</f>
        <v>0</v>
      </c>
      <c r="K138" s="355" t="s">
        <v>172</v>
      </c>
      <c r="L138" s="927" t="s">
        <v>16</v>
      </c>
      <c r="M138" s="996"/>
      <c r="N138" s="997" t="s">
        <v>38</v>
      </c>
      <c r="O138" s="998"/>
      <c r="P138" s="998">
        <f>H138*O138</f>
        <v>0</v>
      </c>
      <c r="Q138" s="998">
        <v>0</v>
      </c>
      <c r="R138" s="998">
        <f>H138*Q138</f>
        <v>0</v>
      </c>
      <c r="S138" s="998">
        <v>0</v>
      </c>
      <c r="T138" s="999">
        <f>H138*S138</f>
        <v>0</v>
      </c>
      <c r="AR138" s="884">
        <v>4</v>
      </c>
      <c r="AT138" s="884" t="s">
        <v>168</v>
      </c>
      <c r="AU138" s="884">
        <v>2</v>
      </c>
      <c r="AY138" s="1000" t="s">
        <v>163</v>
      </c>
      <c r="AZ138" s="1000"/>
      <c r="BA138" s="1000"/>
      <c r="BB138" s="1000"/>
      <c r="BC138" s="1000"/>
      <c r="BD138" s="1000"/>
      <c r="BE138" s="1000">
        <f>IF(N138="základní",J138,0)</f>
        <v>0</v>
      </c>
      <c r="BF138" s="1000">
        <f>IF(N138="snížená",J138,0)</f>
        <v>0</v>
      </c>
      <c r="BG138" s="1000">
        <f>IF(N138="zákl. přenesená",J138,0)</f>
        <v>0</v>
      </c>
      <c r="BH138" s="1000">
        <f>IF(N138="sníž. přenesená",J138,0)</f>
        <v>0</v>
      </c>
      <c r="BI138" s="1000">
        <f>IF(N138="nulová",J138,0)</f>
        <v>0</v>
      </c>
      <c r="BJ138" s="884">
        <v>1</v>
      </c>
    </row>
    <row r="139" spans="2:62" x14ac:dyDescent="0.25">
      <c r="B139" s="928"/>
      <c r="C139" s="29"/>
      <c r="D139" s="361" t="s">
        <v>173</v>
      </c>
      <c r="E139" s="29"/>
      <c r="F139" s="362" t="s">
        <v>497</v>
      </c>
      <c r="G139" s="29"/>
      <c r="H139" s="29"/>
      <c r="I139" s="29"/>
      <c r="J139" s="29"/>
      <c r="K139" s="930"/>
      <c r="L139" s="927" t="s">
        <v>16</v>
      </c>
      <c r="M139" s="1001"/>
      <c r="N139" s="29"/>
      <c r="O139" s="29"/>
      <c r="P139" s="29"/>
      <c r="Q139" s="29"/>
      <c r="R139" s="29"/>
      <c r="S139" s="29"/>
      <c r="T139" s="1002"/>
      <c r="AT139" s="1003" t="s">
        <v>173</v>
      </c>
      <c r="AU139" s="1003">
        <v>0</v>
      </c>
      <c r="AV139" s="29"/>
      <c r="AW139" s="29"/>
      <c r="AX139" s="29"/>
      <c r="AY139" s="29" t="s">
        <v>163</v>
      </c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884">
        <v>0</v>
      </c>
    </row>
    <row r="140" spans="2:62" ht="11.25" customHeight="1" x14ac:dyDescent="0.25">
      <c r="B140" s="1004"/>
      <c r="C140" s="1005"/>
      <c r="D140" s="361" t="s">
        <v>175</v>
      </c>
      <c r="E140" s="1006"/>
      <c r="F140" s="1007" t="s">
        <v>498</v>
      </c>
      <c r="G140" s="1008"/>
      <c r="H140" s="1009">
        <v>226</v>
      </c>
      <c r="I140" s="1010"/>
      <c r="J140" s="1010"/>
      <c r="K140" s="1010"/>
      <c r="L140" s="927" t="s">
        <v>16</v>
      </c>
      <c r="M140" s="1011"/>
      <c r="N140" s="1012"/>
      <c r="O140" s="1013"/>
      <c r="P140" s="1013"/>
      <c r="Q140" s="1013"/>
      <c r="R140" s="1013"/>
      <c r="S140" s="1013"/>
      <c r="T140" s="1014"/>
      <c r="AT140" s="1015" t="s">
        <v>175</v>
      </c>
      <c r="AU140" s="1015">
        <v>0</v>
      </c>
      <c r="AV140" s="1015">
        <v>2</v>
      </c>
      <c r="AW140" s="1015" t="b">
        <v>1</v>
      </c>
      <c r="AX140" s="1015"/>
      <c r="AY140" s="1015" t="s">
        <v>163</v>
      </c>
      <c r="AZ140" s="1015"/>
      <c r="BA140" s="1015"/>
      <c r="BB140" s="1015"/>
      <c r="BC140" s="1015"/>
      <c r="BD140" s="1015"/>
      <c r="BE140" s="1015"/>
      <c r="BF140" s="1015"/>
      <c r="BG140" s="1015"/>
      <c r="BH140" s="1015"/>
      <c r="BI140" s="1015"/>
      <c r="BJ140" s="884">
        <v>0</v>
      </c>
    </row>
    <row r="141" spans="2:62" ht="11.25" customHeight="1" x14ac:dyDescent="0.25">
      <c r="B141" s="1004"/>
      <c r="C141" s="1005"/>
      <c r="D141" s="361" t="s">
        <v>175</v>
      </c>
      <c r="E141" s="1006"/>
      <c r="F141" s="1007" t="s">
        <v>499</v>
      </c>
      <c r="G141" s="1008"/>
      <c r="H141" s="1009">
        <v>245</v>
      </c>
      <c r="I141" s="1010"/>
      <c r="J141" s="1010"/>
      <c r="K141" s="1010"/>
      <c r="L141" s="927" t="s">
        <v>16</v>
      </c>
      <c r="M141" s="1011"/>
      <c r="N141" s="1012"/>
      <c r="O141" s="1013"/>
      <c r="P141" s="1013"/>
      <c r="Q141" s="1013"/>
      <c r="R141" s="1013"/>
      <c r="S141" s="1013"/>
      <c r="T141" s="1014"/>
      <c r="AT141" s="1015" t="s">
        <v>175</v>
      </c>
      <c r="AU141" s="1015">
        <v>0</v>
      </c>
      <c r="AV141" s="1015">
        <v>2</v>
      </c>
      <c r="AW141" s="1015" t="b">
        <v>1</v>
      </c>
      <c r="AX141" s="1015"/>
      <c r="AY141" s="1015" t="s">
        <v>163</v>
      </c>
      <c r="AZ141" s="1015"/>
      <c r="BA141" s="1015"/>
      <c r="BB141" s="1015"/>
      <c r="BC141" s="1015"/>
      <c r="BD141" s="1015"/>
      <c r="BE141" s="1015"/>
      <c r="BF141" s="1015"/>
      <c r="BG141" s="1015"/>
      <c r="BH141" s="1015"/>
      <c r="BI141" s="1015"/>
      <c r="BJ141" s="884">
        <v>0</v>
      </c>
    </row>
    <row r="142" spans="2:62" ht="11.25" customHeight="1" x14ac:dyDescent="0.25">
      <c r="B142" s="1004"/>
      <c r="C142" s="1005"/>
      <c r="D142" s="361" t="s">
        <v>175</v>
      </c>
      <c r="E142" s="1006"/>
      <c r="F142" s="1007" t="s">
        <v>500</v>
      </c>
      <c r="G142" s="1008"/>
      <c r="H142" s="1009">
        <v>421</v>
      </c>
      <c r="I142" s="1010"/>
      <c r="J142" s="1010"/>
      <c r="K142" s="1010"/>
      <c r="L142" s="927" t="s">
        <v>16</v>
      </c>
      <c r="M142" s="1011"/>
      <c r="N142" s="1012"/>
      <c r="O142" s="1013"/>
      <c r="P142" s="1013"/>
      <c r="Q142" s="1013"/>
      <c r="R142" s="1013"/>
      <c r="S142" s="1013"/>
      <c r="T142" s="1014"/>
      <c r="AT142" s="1015" t="s">
        <v>175</v>
      </c>
      <c r="AU142" s="1015">
        <v>0</v>
      </c>
      <c r="AV142" s="1015">
        <v>2</v>
      </c>
      <c r="AW142" s="1015" t="b">
        <v>1</v>
      </c>
      <c r="AX142" s="1015"/>
      <c r="AY142" s="1015" t="s">
        <v>163</v>
      </c>
      <c r="AZ142" s="1015"/>
      <c r="BA142" s="1015"/>
      <c r="BB142" s="1015"/>
      <c r="BC142" s="1015"/>
      <c r="BD142" s="1015"/>
      <c r="BE142" s="1015"/>
      <c r="BF142" s="1015"/>
      <c r="BG142" s="1015"/>
      <c r="BH142" s="1015"/>
      <c r="BI142" s="1015"/>
      <c r="BJ142" s="884">
        <v>0</v>
      </c>
    </row>
    <row r="143" spans="2:62" ht="11.25" customHeight="1" x14ac:dyDescent="0.25">
      <c r="B143" s="1004"/>
      <c r="C143" s="1005"/>
      <c r="D143" s="361" t="s">
        <v>175</v>
      </c>
      <c r="E143" s="1006"/>
      <c r="F143" s="1007" t="s">
        <v>501</v>
      </c>
      <c r="G143" s="1008"/>
      <c r="H143" s="1009">
        <v>111</v>
      </c>
      <c r="I143" s="1010"/>
      <c r="J143" s="1010"/>
      <c r="K143" s="1010"/>
      <c r="L143" s="927" t="s">
        <v>16</v>
      </c>
      <c r="M143" s="1011"/>
      <c r="N143" s="1012"/>
      <c r="O143" s="1013"/>
      <c r="P143" s="1013"/>
      <c r="Q143" s="1013"/>
      <c r="R143" s="1013"/>
      <c r="S143" s="1013"/>
      <c r="T143" s="1014"/>
      <c r="AT143" s="1015" t="s">
        <v>175</v>
      </c>
      <c r="AU143" s="1015">
        <v>0</v>
      </c>
      <c r="AV143" s="1015">
        <v>2</v>
      </c>
      <c r="AW143" s="1015" t="b">
        <v>1</v>
      </c>
      <c r="AX143" s="1015"/>
      <c r="AY143" s="1015" t="s">
        <v>163</v>
      </c>
      <c r="AZ143" s="1015"/>
      <c r="BA143" s="1015"/>
      <c r="BB143" s="1015"/>
      <c r="BC143" s="1015"/>
      <c r="BD143" s="1015"/>
      <c r="BE143" s="1015"/>
      <c r="BF143" s="1015"/>
      <c r="BG143" s="1015"/>
      <c r="BH143" s="1015"/>
      <c r="BI143" s="1015"/>
      <c r="BJ143" s="884">
        <v>0</v>
      </c>
    </row>
    <row r="144" spans="2:62" ht="11.25" customHeight="1" x14ac:dyDescent="0.25">
      <c r="B144" s="1004"/>
      <c r="C144" s="1005"/>
      <c r="D144" s="361" t="s">
        <v>175</v>
      </c>
      <c r="E144" s="1006"/>
      <c r="F144" s="1007" t="s">
        <v>502</v>
      </c>
      <c r="G144" s="1008"/>
      <c r="H144" s="1009">
        <v>207</v>
      </c>
      <c r="I144" s="1010"/>
      <c r="J144" s="1010"/>
      <c r="K144" s="1010"/>
      <c r="L144" s="927" t="s">
        <v>16</v>
      </c>
      <c r="M144" s="1011"/>
      <c r="N144" s="1012"/>
      <c r="O144" s="1013"/>
      <c r="P144" s="1013"/>
      <c r="Q144" s="1013"/>
      <c r="R144" s="1013"/>
      <c r="S144" s="1013"/>
      <c r="T144" s="1014"/>
      <c r="AT144" s="1015" t="s">
        <v>175</v>
      </c>
      <c r="AU144" s="1015">
        <v>0</v>
      </c>
      <c r="AV144" s="1015">
        <v>2</v>
      </c>
      <c r="AW144" s="1015" t="b">
        <v>1</v>
      </c>
      <c r="AX144" s="1015"/>
      <c r="AY144" s="1015" t="s">
        <v>163</v>
      </c>
      <c r="AZ144" s="1015"/>
      <c r="BA144" s="1015"/>
      <c r="BB144" s="1015"/>
      <c r="BC144" s="1015"/>
      <c r="BD144" s="1015"/>
      <c r="BE144" s="1015"/>
      <c r="BF144" s="1015"/>
      <c r="BG144" s="1015"/>
      <c r="BH144" s="1015"/>
      <c r="BI144" s="1015"/>
      <c r="BJ144" s="884">
        <v>0</v>
      </c>
    </row>
    <row r="145" spans="2:62" ht="11.25" customHeight="1" x14ac:dyDescent="0.25">
      <c r="B145" s="1004"/>
      <c r="C145" s="1005"/>
      <c r="D145" s="361" t="s">
        <v>175</v>
      </c>
      <c r="E145" s="1006"/>
      <c r="F145" s="1007" t="s">
        <v>503</v>
      </c>
      <c r="G145" s="1008"/>
      <c r="H145" s="1009">
        <v>113</v>
      </c>
      <c r="I145" s="1010"/>
      <c r="J145" s="1010"/>
      <c r="K145" s="1010"/>
      <c r="L145" s="927" t="s">
        <v>16</v>
      </c>
      <c r="M145" s="1011"/>
      <c r="N145" s="1012"/>
      <c r="O145" s="1013"/>
      <c r="P145" s="1013"/>
      <c r="Q145" s="1013"/>
      <c r="R145" s="1013"/>
      <c r="S145" s="1013"/>
      <c r="T145" s="1014"/>
      <c r="AT145" s="1015" t="s">
        <v>175</v>
      </c>
      <c r="AU145" s="1015">
        <v>0</v>
      </c>
      <c r="AV145" s="1015">
        <v>2</v>
      </c>
      <c r="AW145" s="1015" t="b">
        <v>1</v>
      </c>
      <c r="AX145" s="1015"/>
      <c r="AY145" s="1015" t="s">
        <v>163</v>
      </c>
      <c r="AZ145" s="1015"/>
      <c r="BA145" s="1015"/>
      <c r="BB145" s="1015"/>
      <c r="BC145" s="1015"/>
      <c r="BD145" s="1015"/>
      <c r="BE145" s="1015"/>
      <c r="BF145" s="1015"/>
      <c r="BG145" s="1015"/>
      <c r="BH145" s="1015"/>
      <c r="BI145" s="1015"/>
      <c r="BJ145" s="884">
        <v>0</v>
      </c>
    </row>
    <row r="146" spans="2:62" ht="11.25" customHeight="1" x14ac:dyDescent="0.25">
      <c r="B146" s="1004"/>
      <c r="C146" s="1005"/>
      <c r="D146" s="361" t="s">
        <v>175</v>
      </c>
      <c r="E146" s="1006"/>
      <c r="F146" s="1016" t="s">
        <v>504</v>
      </c>
      <c r="G146" s="1017"/>
      <c r="H146" s="1018"/>
      <c r="I146" s="1010"/>
      <c r="J146" s="1010"/>
      <c r="K146" s="1010"/>
      <c r="L146" s="927" t="s">
        <v>16</v>
      </c>
      <c r="M146" s="1011"/>
      <c r="N146" s="1012"/>
      <c r="O146" s="1013"/>
      <c r="P146" s="1013"/>
      <c r="Q146" s="1013"/>
      <c r="R146" s="1013"/>
      <c r="S146" s="1013"/>
      <c r="T146" s="1014"/>
      <c r="AT146" s="1015" t="s">
        <v>175</v>
      </c>
      <c r="AU146" s="1015">
        <v>0</v>
      </c>
      <c r="AV146" s="1015">
        <v>1</v>
      </c>
      <c r="AW146" s="1015" t="b">
        <v>1</v>
      </c>
      <c r="AX146" s="1015"/>
      <c r="AY146" s="1015" t="s">
        <v>163</v>
      </c>
      <c r="AZ146" s="1015"/>
      <c r="BA146" s="1015"/>
      <c r="BB146" s="1015"/>
      <c r="BC146" s="1015"/>
      <c r="BD146" s="1015"/>
      <c r="BE146" s="1015"/>
      <c r="BF146" s="1015"/>
      <c r="BG146" s="1015"/>
      <c r="BH146" s="1015"/>
      <c r="BI146" s="1015"/>
      <c r="BJ146" s="884">
        <v>0</v>
      </c>
    </row>
    <row r="147" spans="2:62" ht="11.25" customHeight="1" x14ac:dyDescent="0.25">
      <c r="B147" s="1004"/>
      <c r="C147" s="1005"/>
      <c r="D147" s="361" t="s">
        <v>175</v>
      </c>
      <c r="E147" s="1006"/>
      <c r="F147" s="1019" t="s">
        <v>178</v>
      </c>
      <c r="G147" s="1017"/>
      <c r="H147" s="1020">
        <v>1323</v>
      </c>
      <c r="I147" s="1010"/>
      <c r="J147" s="1010"/>
      <c r="K147" s="1010"/>
      <c r="L147" s="927" t="s">
        <v>16</v>
      </c>
      <c r="M147" s="1011"/>
      <c r="N147" s="1012"/>
      <c r="O147" s="1013"/>
      <c r="P147" s="1013"/>
      <c r="Q147" s="1013"/>
      <c r="R147" s="1013"/>
      <c r="S147" s="1013"/>
      <c r="T147" s="1014"/>
      <c r="AT147" s="1015" t="s">
        <v>175</v>
      </c>
      <c r="AU147" s="1015">
        <v>0</v>
      </c>
      <c r="AV147" s="1015">
        <v>4</v>
      </c>
      <c r="AW147" s="1015" t="b">
        <v>1</v>
      </c>
      <c r="AX147" s="1015" t="b">
        <v>1</v>
      </c>
      <c r="AY147" s="1015" t="s">
        <v>163</v>
      </c>
      <c r="AZ147" s="1015"/>
      <c r="BA147" s="1015"/>
      <c r="BB147" s="1015"/>
      <c r="BC147" s="1015"/>
      <c r="BD147" s="1015"/>
      <c r="BE147" s="1015"/>
      <c r="BF147" s="1015"/>
      <c r="BG147" s="1015"/>
      <c r="BH147" s="1015"/>
      <c r="BI147" s="1015"/>
      <c r="BJ147" s="884">
        <v>0</v>
      </c>
    </row>
    <row r="148" spans="2:62" ht="24" x14ac:dyDescent="0.25">
      <c r="B148" s="992"/>
      <c r="C148" s="993" t="s">
        <v>505</v>
      </c>
      <c r="D148" s="993" t="s">
        <v>168</v>
      </c>
      <c r="E148" s="994" t="s">
        <v>506</v>
      </c>
      <c r="F148" s="351" t="s">
        <v>507</v>
      </c>
      <c r="G148" s="995" t="s">
        <v>196</v>
      </c>
      <c r="H148" s="353">
        <v>2045</v>
      </c>
      <c r="I148" s="354"/>
      <c r="J148" s="355">
        <f>ROUND(H148*I148,2)</f>
        <v>0</v>
      </c>
      <c r="K148" s="355" t="s">
        <v>172</v>
      </c>
      <c r="L148" s="927" t="s">
        <v>16</v>
      </c>
      <c r="M148" s="996"/>
      <c r="N148" s="997" t="s">
        <v>38</v>
      </c>
      <c r="O148" s="998"/>
      <c r="P148" s="998">
        <f>H148*O148</f>
        <v>0</v>
      </c>
      <c r="Q148" s="998">
        <v>0</v>
      </c>
      <c r="R148" s="998">
        <f>H148*Q148</f>
        <v>0</v>
      </c>
      <c r="S148" s="998">
        <v>0</v>
      </c>
      <c r="T148" s="999">
        <f>H148*S148</f>
        <v>0</v>
      </c>
      <c r="AR148" s="884">
        <v>4</v>
      </c>
      <c r="AT148" s="884" t="s">
        <v>168</v>
      </c>
      <c r="AU148" s="884">
        <v>2</v>
      </c>
      <c r="AY148" s="1000" t="s">
        <v>163</v>
      </c>
      <c r="AZ148" s="1000"/>
      <c r="BA148" s="1000"/>
      <c r="BB148" s="1000"/>
      <c r="BC148" s="1000"/>
      <c r="BD148" s="1000"/>
      <c r="BE148" s="1000">
        <f>IF(N148="základní",J148,0)</f>
        <v>0</v>
      </c>
      <c r="BF148" s="1000">
        <f>IF(N148="snížená",J148,0)</f>
        <v>0</v>
      </c>
      <c r="BG148" s="1000">
        <f>IF(N148="zákl. přenesená",J148,0)</f>
        <v>0</v>
      </c>
      <c r="BH148" s="1000">
        <f>IF(N148="sníž. přenesená",J148,0)</f>
        <v>0</v>
      </c>
      <c r="BI148" s="1000">
        <f>IF(N148="nulová",J148,0)</f>
        <v>0</v>
      </c>
      <c r="BJ148" s="884">
        <v>1</v>
      </c>
    </row>
    <row r="149" spans="2:62" x14ac:dyDescent="0.25">
      <c r="B149" s="928"/>
      <c r="C149" s="29"/>
      <c r="D149" s="361" t="s">
        <v>173</v>
      </c>
      <c r="E149" s="29"/>
      <c r="F149" s="362" t="s">
        <v>508</v>
      </c>
      <c r="G149" s="29"/>
      <c r="H149" s="29"/>
      <c r="I149" s="29"/>
      <c r="J149" s="29"/>
      <c r="K149" s="930"/>
      <c r="L149" s="927" t="s">
        <v>16</v>
      </c>
      <c r="M149" s="1001"/>
      <c r="N149" s="29"/>
      <c r="O149" s="29"/>
      <c r="P149" s="29"/>
      <c r="Q149" s="29"/>
      <c r="R149" s="29"/>
      <c r="S149" s="29"/>
      <c r="T149" s="1002"/>
      <c r="AT149" s="1003" t="s">
        <v>173</v>
      </c>
      <c r="AU149" s="1003">
        <v>0</v>
      </c>
      <c r="AV149" s="29"/>
      <c r="AW149" s="29"/>
      <c r="AX149" s="29"/>
      <c r="AY149" s="29" t="s">
        <v>163</v>
      </c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884">
        <v>0</v>
      </c>
    </row>
    <row r="150" spans="2:62" ht="11.25" customHeight="1" x14ac:dyDescent="0.25">
      <c r="B150" s="1004"/>
      <c r="C150" s="1005"/>
      <c r="D150" s="361" t="s">
        <v>175</v>
      </c>
      <c r="E150" s="1006"/>
      <c r="F150" s="1007" t="s">
        <v>509</v>
      </c>
      <c r="G150" s="1008"/>
      <c r="H150" s="1009">
        <v>715</v>
      </c>
      <c r="I150" s="1010"/>
      <c r="J150" s="1010"/>
      <c r="K150" s="1010"/>
      <c r="L150" s="927" t="s">
        <v>16</v>
      </c>
      <c r="M150" s="1011"/>
      <c r="N150" s="1012"/>
      <c r="O150" s="1013"/>
      <c r="P150" s="1013"/>
      <c r="Q150" s="1013"/>
      <c r="R150" s="1013"/>
      <c r="S150" s="1013"/>
      <c r="T150" s="1014"/>
      <c r="AT150" s="1015" t="s">
        <v>175</v>
      </c>
      <c r="AU150" s="1015">
        <v>0</v>
      </c>
      <c r="AV150" s="1015">
        <v>2</v>
      </c>
      <c r="AW150" s="1015" t="b">
        <v>1</v>
      </c>
      <c r="AX150" s="1015"/>
      <c r="AY150" s="1015" t="s">
        <v>163</v>
      </c>
      <c r="AZ150" s="1015"/>
      <c r="BA150" s="1015"/>
      <c r="BB150" s="1015"/>
      <c r="BC150" s="1015"/>
      <c r="BD150" s="1015"/>
      <c r="BE150" s="1015"/>
      <c r="BF150" s="1015"/>
      <c r="BG150" s="1015"/>
      <c r="BH150" s="1015"/>
      <c r="BI150" s="1015"/>
      <c r="BJ150" s="884">
        <v>0</v>
      </c>
    </row>
    <row r="151" spans="2:62" ht="11.25" customHeight="1" x14ac:dyDescent="0.25">
      <c r="B151" s="1004"/>
      <c r="C151" s="1005"/>
      <c r="D151" s="361" t="s">
        <v>175</v>
      </c>
      <c r="E151" s="1006"/>
      <c r="F151" s="1007" t="s">
        <v>510</v>
      </c>
      <c r="G151" s="1008"/>
      <c r="H151" s="1009">
        <v>650</v>
      </c>
      <c r="I151" s="1010"/>
      <c r="J151" s="1010"/>
      <c r="K151" s="1010"/>
      <c r="L151" s="927" t="s">
        <v>16</v>
      </c>
      <c r="M151" s="1011"/>
      <c r="N151" s="1012"/>
      <c r="O151" s="1013"/>
      <c r="P151" s="1013"/>
      <c r="Q151" s="1013"/>
      <c r="R151" s="1013"/>
      <c r="S151" s="1013"/>
      <c r="T151" s="1014"/>
      <c r="AT151" s="1015" t="s">
        <v>175</v>
      </c>
      <c r="AU151" s="1015">
        <v>0</v>
      </c>
      <c r="AV151" s="1015">
        <v>2</v>
      </c>
      <c r="AW151" s="1015" t="b">
        <v>1</v>
      </c>
      <c r="AX151" s="1015"/>
      <c r="AY151" s="1015" t="s">
        <v>163</v>
      </c>
      <c r="AZ151" s="1015"/>
      <c r="BA151" s="1015"/>
      <c r="BB151" s="1015"/>
      <c r="BC151" s="1015"/>
      <c r="BD151" s="1015"/>
      <c r="BE151" s="1015"/>
      <c r="BF151" s="1015"/>
      <c r="BG151" s="1015"/>
      <c r="BH151" s="1015"/>
      <c r="BI151" s="1015"/>
      <c r="BJ151" s="884">
        <v>0</v>
      </c>
    </row>
    <row r="152" spans="2:62" ht="11.25" customHeight="1" x14ac:dyDescent="0.25">
      <c r="B152" s="1004"/>
      <c r="C152" s="1005"/>
      <c r="D152" s="361" t="s">
        <v>175</v>
      </c>
      <c r="E152" s="1006"/>
      <c r="F152" s="1007" t="s">
        <v>511</v>
      </c>
      <c r="G152" s="1008"/>
      <c r="H152" s="1009">
        <v>680</v>
      </c>
      <c r="I152" s="1010"/>
      <c r="J152" s="1010"/>
      <c r="K152" s="1010"/>
      <c r="L152" s="927" t="s">
        <v>16</v>
      </c>
      <c r="M152" s="1011"/>
      <c r="N152" s="1012"/>
      <c r="O152" s="1013"/>
      <c r="P152" s="1013"/>
      <c r="Q152" s="1013"/>
      <c r="R152" s="1013"/>
      <c r="S152" s="1013"/>
      <c r="T152" s="1014"/>
      <c r="AT152" s="1015" t="s">
        <v>175</v>
      </c>
      <c r="AU152" s="1015">
        <v>0</v>
      </c>
      <c r="AV152" s="1015">
        <v>2</v>
      </c>
      <c r="AW152" s="1015" t="b">
        <v>1</v>
      </c>
      <c r="AX152" s="1015"/>
      <c r="AY152" s="1015" t="s">
        <v>163</v>
      </c>
      <c r="AZ152" s="1015"/>
      <c r="BA152" s="1015"/>
      <c r="BB152" s="1015"/>
      <c r="BC152" s="1015"/>
      <c r="BD152" s="1015"/>
      <c r="BE152" s="1015"/>
      <c r="BF152" s="1015"/>
      <c r="BG152" s="1015"/>
      <c r="BH152" s="1015"/>
      <c r="BI152" s="1015"/>
      <c r="BJ152" s="884">
        <v>0</v>
      </c>
    </row>
    <row r="153" spans="2:62" ht="11.25" customHeight="1" x14ac:dyDescent="0.25">
      <c r="B153" s="1004"/>
      <c r="C153" s="1005"/>
      <c r="D153" s="361" t="s">
        <v>175</v>
      </c>
      <c r="E153" s="1006"/>
      <c r="F153" s="1016" t="s">
        <v>512</v>
      </c>
      <c r="G153" s="1017"/>
      <c r="H153" s="1018"/>
      <c r="I153" s="1010"/>
      <c r="J153" s="1010"/>
      <c r="K153" s="1010"/>
      <c r="L153" s="927" t="s">
        <v>16</v>
      </c>
      <c r="M153" s="1011"/>
      <c r="N153" s="1012"/>
      <c r="O153" s="1013"/>
      <c r="P153" s="1013"/>
      <c r="Q153" s="1013"/>
      <c r="R153" s="1013"/>
      <c r="S153" s="1013"/>
      <c r="T153" s="1014"/>
      <c r="AT153" s="1015" t="s">
        <v>175</v>
      </c>
      <c r="AU153" s="1015">
        <v>0</v>
      </c>
      <c r="AV153" s="1015">
        <v>1</v>
      </c>
      <c r="AW153" s="1015" t="b">
        <v>1</v>
      </c>
      <c r="AX153" s="1015"/>
      <c r="AY153" s="1015" t="s">
        <v>163</v>
      </c>
      <c r="AZ153" s="1015"/>
      <c r="BA153" s="1015"/>
      <c r="BB153" s="1015"/>
      <c r="BC153" s="1015"/>
      <c r="BD153" s="1015"/>
      <c r="BE153" s="1015"/>
      <c r="BF153" s="1015"/>
      <c r="BG153" s="1015"/>
      <c r="BH153" s="1015"/>
      <c r="BI153" s="1015"/>
      <c r="BJ153" s="884">
        <v>0</v>
      </c>
    </row>
    <row r="154" spans="2:62" ht="11.25" customHeight="1" x14ac:dyDescent="0.25">
      <c r="B154" s="1004"/>
      <c r="C154" s="1005"/>
      <c r="D154" s="361" t="s">
        <v>175</v>
      </c>
      <c r="E154" s="1006"/>
      <c r="F154" s="1019" t="s">
        <v>178</v>
      </c>
      <c r="G154" s="1017"/>
      <c r="H154" s="1020">
        <v>2045</v>
      </c>
      <c r="I154" s="1010"/>
      <c r="J154" s="1010"/>
      <c r="K154" s="1010"/>
      <c r="L154" s="927" t="s">
        <v>16</v>
      </c>
      <c r="M154" s="1011"/>
      <c r="N154" s="1012"/>
      <c r="O154" s="1013"/>
      <c r="P154" s="1013"/>
      <c r="Q154" s="1013"/>
      <c r="R154" s="1013"/>
      <c r="S154" s="1013"/>
      <c r="T154" s="1014"/>
      <c r="AT154" s="1015" t="s">
        <v>175</v>
      </c>
      <c r="AU154" s="1015">
        <v>0</v>
      </c>
      <c r="AV154" s="1015">
        <v>4</v>
      </c>
      <c r="AW154" s="1015" t="b">
        <v>1</v>
      </c>
      <c r="AX154" s="1015" t="b">
        <v>1</v>
      </c>
      <c r="AY154" s="1015" t="s">
        <v>163</v>
      </c>
      <c r="AZ154" s="1015"/>
      <c r="BA154" s="1015"/>
      <c r="BB154" s="1015"/>
      <c r="BC154" s="1015"/>
      <c r="BD154" s="1015"/>
      <c r="BE154" s="1015"/>
      <c r="BF154" s="1015"/>
      <c r="BG154" s="1015"/>
      <c r="BH154" s="1015"/>
      <c r="BI154" s="1015"/>
      <c r="BJ154" s="884">
        <v>0</v>
      </c>
    </row>
    <row r="155" spans="2:62" ht="24" x14ac:dyDescent="0.25">
      <c r="B155" s="992"/>
      <c r="C155" s="993" t="s">
        <v>222</v>
      </c>
      <c r="D155" s="993" t="s">
        <v>168</v>
      </c>
      <c r="E155" s="994" t="s">
        <v>513</v>
      </c>
      <c r="F155" s="351" t="s">
        <v>514</v>
      </c>
      <c r="G155" s="995" t="s">
        <v>196</v>
      </c>
      <c r="H155" s="353">
        <v>15</v>
      </c>
      <c r="I155" s="354"/>
      <c r="J155" s="355">
        <f>ROUND(H155*I155,2)</f>
        <v>0</v>
      </c>
      <c r="K155" s="355" t="s">
        <v>172</v>
      </c>
      <c r="L155" s="927" t="s">
        <v>16</v>
      </c>
      <c r="M155" s="996"/>
      <c r="N155" s="997" t="s">
        <v>38</v>
      </c>
      <c r="O155" s="998"/>
      <c r="P155" s="998">
        <f>H155*O155</f>
        <v>0</v>
      </c>
      <c r="Q155" s="998">
        <v>0</v>
      </c>
      <c r="R155" s="998">
        <f>H155*Q155</f>
        <v>0</v>
      </c>
      <c r="S155" s="998">
        <v>0</v>
      </c>
      <c r="T155" s="999">
        <f>H155*S155</f>
        <v>0</v>
      </c>
      <c r="AR155" s="884">
        <v>4</v>
      </c>
      <c r="AT155" s="884" t="s">
        <v>168</v>
      </c>
      <c r="AU155" s="884">
        <v>2</v>
      </c>
      <c r="AY155" s="1000" t="s">
        <v>163</v>
      </c>
      <c r="AZ155" s="1000"/>
      <c r="BA155" s="1000"/>
      <c r="BB155" s="1000"/>
      <c r="BC155" s="1000"/>
      <c r="BD155" s="1000"/>
      <c r="BE155" s="1000">
        <f>IF(N155="základní",J155,0)</f>
        <v>0</v>
      </c>
      <c r="BF155" s="1000">
        <f>IF(N155="snížená",J155,0)</f>
        <v>0</v>
      </c>
      <c r="BG155" s="1000">
        <f>IF(N155="zákl. přenesená",J155,0)</f>
        <v>0</v>
      </c>
      <c r="BH155" s="1000">
        <f>IF(N155="sníž. přenesená",J155,0)</f>
        <v>0</v>
      </c>
      <c r="BI155" s="1000">
        <f>IF(N155="nulová",J155,0)</f>
        <v>0</v>
      </c>
      <c r="BJ155" s="884">
        <v>1</v>
      </c>
    </row>
    <row r="156" spans="2:62" x14ac:dyDescent="0.25">
      <c r="B156" s="928"/>
      <c r="C156" s="29"/>
      <c r="D156" s="361" t="s">
        <v>173</v>
      </c>
      <c r="E156" s="29"/>
      <c r="F156" s="362" t="s">
        <v>515</v>
      </c>
      <c r="G156" s="29"/>
      <c r="H156" s="29"/>
      <c r="I156" s="29"/>
      <c r="J156" s="29"/>
      <c r="K156" s="930"/>
      <c r="L156" s="927" t="s">
        <v>16</v>
      </c>
      <c r="M156" s="1001"/>
      <c r="N156" s="29"/>
      <c r="O156" s="29"/>
      <c r="P156" s="29"/>
      <c r="Q156" s="29"/>
      <c r="R156" s="29"/>
      <c r="S156" s="29"/>
      <c r="T156" s="1002"/>
      <c r="AT156" s="1003" t="s">
        <v>173</v>
      </c>
      <c r="AU156" s="1003">
        <v>0</v>
      </c>
      <c r="AV156" s="29"/>
      <c r="AW156" s="29"/>
      <c r="AX156" s="29"/>
      <c r="AY156" s="29" t="s">
        <v>163</v>
      </c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884">
        <v>0</v>
      </c>
    </row>
    <row r="157" spans="2:62" ht="11.25" customHeight="1" x14ac:dyDescent="0.25">
      <c r="B157" s="1004"/>
      <c r="C157" s="1005"/>
      <c r="D157" s="361" t="s">
        <v>175</v>
      </c>
      <c r="E157" s="1006"/>
      <c r="F157" s="1007" t="s">
        <v>516</v>
      </c>
      <c r="G157" s="1008"/>
      <c r="H157" s="1009">
        <v>1</v>
      </c>
      <c r="I157" s="1010"/>
      <c r="J157" s="1010"/>
      <c r="K157" s="1010"/>
      <c r="L157" s="927" t="s">
        <v>16</v>
      </c>
      <c r="M157" s="1011"/>
      <c r="N157" s="1012"/>
      <c r="O157" s="1013"/>
      <c r="P157" s="1013"/>
      <c r="Q157" s="1013"/>
      <c r="R157" s="1013"/>
      <c r="S157" s="1013"/>
      <c r="T157" s="1014"/>
      <c r="AT157" s="1015" t="s">
        <v>175</v>
      </c>
      <c r="AU157" s="1015">
        <v>0</v>
      </c>
      <c r="AV157" s="1015">
        <v>2</v>
      </c>
      <c r="AW157" s="1015" t="b">
        <v>1</v>
      </c>
      <c r="AX157" s="1015"/>
      <c r="AY157" s="1015" t="s">
        <v>163</v>
      </c>
      <c r="AZ157" s="1015"/>
      <c r="BA157" s="1015"/>
      <c r="BB157" s="1015"/>
      <c r="BC157" s="1015"/>
      <c r="BD157" s="1015"/>
      <c r="BE157" s="1015"/>
      <c r="BF157" s="1015"/>
      <c r="BG157" s="1015"/>
      <c r="BH157" s="1015"/>
      <c r="BI157" s="1015"/>
      <c r="BJ157" s="884">
        <v>0</v>
      </c>
    </row>
    <row r="158" spans="2:62" ht="11.25" customHeight="1" x14ac:dyDescent="0.25">
      <c r="B158" s="1004"/>
      <c r="C158" s="1005"/>
      <c r="D158" s="361" t="s">
        <v>175</v>
      </c>
      <c r="E158" s="1006"/>
      <c r="F158" s="1007" t="s">
        <v>517</v>
      </c>
      <c r="G158" s="1008"/>
      <c r="H158" s="1009">
        <v>1</v>
      </c>
      <c r="I158" s="1010"/>
      <c r="J158" s="1010"/>
      <c r="K158" s="1010"/>
      <c r="L158" s="927" t="s">
        <v>16</v>
      </c>
      <c r="M158" s="1011"/>
      <c r="N158" s="1012"/>
      <c r="O158" s="1013"/>
      <c r="P158" s="1013"/>
      <c r="Q158" s="1013"/>
      <c r="R158" s="1013"/>
      <c r="S158" s="1013"/>
      <c r="T158" s="1014"/>
      <c r="AT158" s="1015" t="s">
        <v>175</v>
      </c>
      <c r="AU158" s="1015">
        <v>0</v>
      </c>
      <c r="AV158" s="1015">
        <v>2</v>
      </c>
      <c r="AW158" s="1015" t="b">
        <v>1</v>
      </c>
      <c r="AX158" s="1015"/>
      <c r="AY158" s="1015" t="s">
        <v>163</v>
      </c>
      <c r="AZ158" s="1015"/>
      <c r="BA158" s="1015"/>
      <c r="BB158" s="1015"/>
      <c r="BC158" s="1015"/>
      <c r="BD158" s="1015"/>
      <c r="BE158" s="1015"/>
      <c r="BF158" s="1015"/>
      <c r="BG158" s="1015"/>
      <c r="BH158" s="1015"/>
      <c r="BI158" s="1015"/>
      <c r="BJ158" s="884">
        <v>0</v>
      </c>
    </row>
    <row r="159" spans="2:62" ht="11.25" customHeight="1" x14ac:dyDescent="0.25">
      <c r="B159" s="1004"/>
      <c r="C159" s="1005"/>
      <c r="D159" s="361" t="s">
        <v>175</v>
      </c>
      <c r="E159" s="1006"/>
      <c r="F159" s="1007" t="s">
        <v>517</v>
      </c>
      <c r="G159" s="1008"/>
      <c r="H159" s="1009">
        <v>1</v>
      </c>
      <c r="I159" s="1010"/>
      <c r="J159" s="1010"/>
      <c r="K159" s="1010"/>
      <c r="L159" s="927" t="s">
        <v>16</v>
      </c>
      <c r="M159" s="1011"/>
      <c r="N159" s="1012"/>
      <c r="O159" s="1013"/>
      <c r="P159" s="1013"/>
      <c r="Q159" s="1013"/>
      <c r="R159" s="1013"/>
      <c r="S159" s="1013"/>
      <c r="T159" s="1014"/>
      <c r="AT159" s="1015" t="s">
        <v>175</v>
      </c>
      <c r="AU159" s="1015">
        <v>0</v>
      </c>
      <c r="AV159" s="1015">
        <v>2</v>
      </c>
      <c r="AW159" s="1015" t="b">
        <v>1</v>
      </c>
      <c r="AX159" s="1015"/>
      <c r="AY159" s="1015" t="s">
        <v>163</v>
      </c>
      <c r="AZ159" s="1015"/>
      <c r="BA159" s="1015"/>
      <c r="BB159" s="1015"/>
      <c r="BC159" s="1015"/>
      <c r="BD159" s="1015"/>
      <c r="BE159" s="1015"/>
      <c r="BF159" s="1015"/>
      <c r="BG159" s="1015"/>
      <c r="BH159" s="1015"/>
      <c r="BI159" s="1015"/>
      <c r="BJ159" s="884">
        <v>0</v>
      </c>
    </row>
    <row r="160" spans="2:62" ht="11.25" customHeight="1" x14ac:dyDescent="0.25">
      <c r="B160" s="1004"/>
      <c r="C160" s="1005"/>
      <c r="D160" s="361" t="s">
        <v>175</v>
      </c>
      <c r="E160" s="1006"/>
      <c r="F160" s="1007" t="s">
        <v>517</v>
      </c>
      <c r="G160" s="1008"/>
      <c r="H160" s="1009">
        <v>1</v>
      </c>
      <c r="I160" s="1010"/>
      <c r="J160" s="1010"/>
      <c r="K160" s="1010"/>
      <c r="L160" s="927" t="s">
        <v>16</v>
      </c>
      <c r="M160" s="1011"/>
      <c r="N160" s="1012"/>
      <c r="O160" s="1013"/>
      <c r="P160" s="1013"/>
      <c r="Q160" s="1013"/>
      <c r="R160" s="1013"/>
      <c r="S160" s="1013"/>
      <c r="T160" s="1014"/>
      <c r="AT160" s="1015" t="s">
        <v>175</v>
      </c>
      <c r="AU160" s="1015">
        <v>0</v>
      </c>
      <c r="AV160" s="1015">
        <v>2</v>
      </c>
      <c r="AW160" s="1015" t="b">
        <v>1</v>
      </c>
      <c r="AX160" s="1015"/>
      <c r="AY160" s="1015" t="s">
        <v>163</v>
      </c>
      <c r="AZ160" s="1015"/>
      <c r="BA160" s="1015"/>
      <c r="BB160" s="1015"/>
      <c r="BC160" s="1015"/>
      <c r="BD160" s="1015"/>
      <c r="BE160" s="1015"/>
      <c r="BF160" s="1015"/>
      <c r="BG160" s="1015"/>
      <c r="BH160" s="1015"/>
      <c r="BI160" s="1015"/>
      <c r="BJ160" s="884">
        <v>0</v>
      </c>
    </row>
    <row r="161" spans="2:62" ht="11.25" customHeight="1" x14ac:dyDescent="0.25">
      <c r="B161" s="1004"/>
      <c r="C161" s="1005"/>
      <c r="D161" s="361" t="s">
        <v>175</v>
      </c>
      <c r="E161" s="1006"/>
      <c r="F161" s="1007" t="s">
        <v>516</v>
      </c>
      <c r="G161" s="1008"/>
      <c r="H161" s="1009">
        <v>1</v>
      </c>
      <c r="I161" s="1010"/>
      <c r="J161" s="1010"/>
      <c r="K161" s="1010"/>
      <c r="L161" s="927" t="s">
        <v>16</v>
      </c>
      <c r="M161" s="1011"/>
      <c r="N161" s="1012"/>
      <c r="O161" s="1013"/>
      <c r="P161" s="1013"/>
      <c r="Q161" s="1013"/>
      <c r="R161" s="1013"/>
      <c r="S161" s="1013"/>
      <c r="T161" s="1014"/>
      <c r="AT161" s="1015" t="s">
        <v>175</v>
      </c>
      <c r="AU161" s="1015">
        <v>0</v>
      </c>
      <c r="AV161" s="1015">
        <v>2</v>
      </c>
      <c r="AW161" s="1015" t="b">
        <v>1</v>
      </c>
      <c r="AX161" s="1015"/>
      <c r="AY161" s="1015" t="s">
        <v>163</v>
      </c>
      <c r="AZ161" s="1015"/>
      <c r="BA161" s="1015"/>
      <c r="BB161" s="1015"/>
      <c r="BC161" s="1015"/>
      <c r="BD161" s="1015"/>
      <c r="BE161" s="1015"/>
      <c r="BF161" s="1015"/>
      <c r="BG161" s="1015"/>
      <c r="BH161" s="1015"/>
      <c r="BI161" s="1015"/>
      <c r="BJ161" s="884">
        <v>0</v>
      </c>
    </row>
    <row r="162" spans="2:62" ht="11.25" customHeight="1" x14ac:dyDescent="0.25">
      <c r="B162" s="1004"/>
      <c r="C162" s="1005"/>
      <c r="D162" s="361" t="s">
        <v>175</v>
      </c>
      <c r="E162" s="1006"/>
      <c r="F162" s="1007" t="s">
        <v>517</v>
      </c>
      <c r="G162" s="1008"/>
      <c r="H162" s="1009">
        <v>1</v>
      </c>
      <c r="I162" s="1010"/>
      <c r="J162" s="1010"/>
      <c r="K162" s="1010"/>
      <c r="L162" s="927" t="s">
        <v>16</v>
      </c>
      <c r="M162" s="1011"/>
      <c r="N162" s="1012"/>
      <c r="O162" s="1013"/>
      <c r="P162" s="1013"/>
      <c r="Q162" s="1013"/>
      <c r="R162" s="1013"/>
      <c r="S162" s="1013"/>
      <c r="T162" s="1014"/>
      <c r="AT162" s="1015" t="s">
        <v>175</v>
      </c>
      <c r="AU162" s="1015">
        <v>0</v>
      </c>
      <c r="AV162" s="1015">
        <v>2</v>
      </c>
      <c r="AW162" s="1015" t="b">
        <v>1</v>
      </c>
      <c r="AX162" s="1015"/>
      <c r="AY162" s="1015" t="s">
        <v>163</v>
      </c>
      <c r="AZ162" s="1015"/>
      <c r="BA162" s="1015"/>
      <c r="BB162" s="1015"/>
      <c r="BC162" s="1015"/>
      <c r="BD162" s="1015"/>
      <c r="BE162" s="1015"/>
      <c r="BF162" s="1015"/>
      <c r="BG162" s="1015"/>
      <c r="BH162" s="1015"/>
      <c r="BI162" s="1015"/>
      <c r="BJ162" s="884">
        <v>0</v>
      </c>
    </row>
    <row r="163" spans="2:62" ht="11.25" customHeight="1" x14ac:dyDescent="0.25">
      <c r="B163" s="1004"/>
      <c r="C163" s="1005"/>
      <c r="D163" s="361" t="s">
        <v>175</v>
      </c>
      <c r="E163" s="1006"/>
      <c r="F163" s="1007" t="s">
        <v>517</v>
      </c>
      <c r="G163" s="1008"/>
      <c r="H163" s="1009">
        <v>1</v>
      </c>
      <c r="I163" s="1010"/>
      <c r="J163" s="1010"/>
      <c r="K163" s="1010"/>
      <c r="L163" s="927" t="s">
        <v>16</v>
      </c>
      <c r="M163" s="1011"/>
      <c r="N163" s="1012"/>
      <c r="O163" s="1013"/>
      <c r="P163" s="1013"/>
      <c r="Q163" s="1013"/>
      <c r="R163" s="1013"/>
      <c r="S163" s="1013"/>
      <c r="T163" s="1014"/>
      <c r="AT163" s="1015" t="s">
        <v>175</v>
      </c>
      <c r="AU163" s="1015">
        <v>0</v>
      </c>
      <c r="AV163" s="1015">
        <v>2</v>
      </c>
      <c r="AW163" s="1015" t="b">
        <v>1</v>
      </c>
      <c r="AX163" s="1015"/>
      <c r="AY163" s="1015" t="s">
        <v>163</v>
      </c>
      <c r="AZ163" s="1015"/>
      <c r="BA163" s="1015"/>
      <c r="BB163" s="1015"/>
      <c r="BC163" s="1015"/>
      <c r="BD163" s="1015"/>
      <c r="BE163" s="1015"/>
      <c r="BF163" s="1015"/>
      <c r="BG163" s="1015"/>
      <c r="BH163" s="1015"/>
      <c r="BI163" s="1015"/>
      <c r="BJ163" s="884">
        <v>0</v>
      </c>
    </row>
    <row r="164" spans="2:62" ht="11.25" customHeight="1" x14ac:dyDescent="0.25">
      <c r="B164" s="1004"/>
      <c r="C164" s="1005"/>
      <c r="D164" s="361" t="s">
        <v>175</v>
      </c>
      <c r="E164" s="1006"/>
      <c r="F164" s="1007" t="s">
        <v>517</v>
      </c>
      <c r="G164" s="1008"/>
      <c r="H164" s="1009">
        <v>1</v>
      </c>
      <c r="I164" s="1010"/>
      <c r="J164" s="1010"/>
      <c r="K164" s="1010"/>
      <c r="L164" s="927" t="s">
        <v>16</v>
      </c>
      <c r="M164" s="1011"/>
      <c r="N164" s="1012"/>
      <c r="O164" s="1013"/>
      <c r="P164" s="1013"/>
      <c r="Q164" s="1013"/>
      <c r="R164" s="1013"/>
      <c r="S164" s="1013"/>
      <c r="T164" s="1014"/>
      <c r="AT164" s="1015" t="s">
        <v>175</v>
      </c>
      <c r="AU164" s="1015">
        <v>0</v>
      </c>
      <c r="AV164" s="1015">
        <v>2</v>
      </c>
      <c r="AW164" s="1015" t="b">
        <v>1</v>
      </c>
      <c r="AX164" s="1015"/>
      <c r="AY164" s="1015" t="s">
        <v>163</v>
      </c>
      <c r="AZ164" s="1015"/>
      <c r="BA164" s="1015"/>
      <c r="BB164" s="1015"/>
      <c r="BC164" s="1015"/>
      <c r="BD164" s="1015"/>
      <c r="BE164" s="1015"/>
      <c r="BF164" s="1015"/>
      <c r="BG164" s="1015"/>
      <c r="BH164" s="1015"/>
      <c r="BI164" s="1015"/>
      <c r="BJ164" s="884">
        <v>0</v>
      </c>
    </row>
    <row r="165" spans="2:62" ht="11.25" customHeight="1" x14ac:dyDescent="0.25">
      <c r="B165" s="1004"/>
      <c r="C165" s="1005"/>
      <c r="D165" s="361" t="s">
        <v>175</v>
      </c>
      <c r="E165" s="1006"/>
      <c r="F165" s="1007" t="s">
        <v>518</v>
      </c>
      <c r="G165" s="1008"/>
      <c r="H165" s="1009">
        <v>1</v>
      </c>
      <c r="I165" s="1010"/>
      <c r="J165" s="1010"/>
      <c r="K165" s="1010"/>
      <c r="L165" s="927" t="s">
        <v>16</v>
      </c>
      <c r="M165" s="1011"/>
      <c r="N165" s="1012"/>
      <c r="O165" s="1013"/>
      <c r="P165" s="1013"/>
      <c r="Q165" s="1013"/>
      <c r="R165" s="1013"/>
      <c r="S165" s="1013"/>
      <c r="T165" s="1014"/>
      <c r="AT165" s="1015" t="s">
        <v>175</v>
      </c>
      <c r="AU165" s="1015">
        <v>0</v>
      </c>
      <c r="AV165" s="1015">
        <v>2</v>
      </c>
      <c r="AW165" s="1015" t="b">
        <v>1</v>
      </c>
      <c r="AX165" s="1015"/>
      <c r="AY165" s="1015" t="s">
        <v>163</v>
      </c>
      <c r="AZ165" s="1015"/>
      <c r="BA165" s="1015"/>
      <c r="BB165" s="1015"/>
      <c r="BC165" s="1015"/>
      <c r="BD165" s="1015"/>
      <c r="BE165" s="1015"/>
      <c r="BF165" s="1015"/>
      <c r="BG165" s="1015"/>
      <c r="BH165" s="1015"/>
      <c r="BI165" s="1015"/>
      <c r="BJ165" s="884">
        <v>0</v>
      </c>
    </row>
    <row r="166" spans="2:62" ht="11.25" customHeight="1" x14ac:dyDescent="0.25">
      <c r="B166" s="1004"/>
      <c r="C166" s="1005"/>
      <c r="D166" s="361" t="s">
        <v>175</v>
      </c>
      <c r="E166" s="1006"/>
      <c r="F166" s="1007" t="s">
        <v>519</v>
      </c>
      <c r="G166" s="1008"/>
      <c r="H166" s="1009">
        <v>1</v>
      </c>
      <c r="I166" s="1010"/>
      <c r="J166" s="1010"/>
      <c r="K166" s="1010"/>
      <c r="L166" s="927" t="s">
        <v>16</v>
      </c>
      <c r="M166" s="1011"/>
      <c r="N166" s="1012"/>
      <c r="O166" s="1013"/>
      <c r="P166" s="1013"/>
      <c r="Q166" s="1013"/>
      <c r="R166" s="1013"/>
      <c r="S166" s="1013"/>
      <c r="T166" s="1014"/>
      <c r="AT166" s="1015" t="s">
        <v>175</v>
      </c>
      <c r="AU166" s="1015">
        <v>0</v>
      </c>
      <c r="AV166" s="1015">
        <v>2</v>
      </c>
      <c r="AW166" s="1015" t="b">
        <v>1</v>
      </c>
      <c r="AX166" s="1015"/>
      <c r="AY166" s="1015" t="s">
        <v>163</v>
      </c>
      <c r="AZ166" s="1015"/>
      <c r="BA166" s="1015"/>
      <c r="BB166" s="1015"/>
      <c r="BC166" s="1015"/>
      <c r="BD166" s="1015"/>
      <c r="BE166" s="1015"/>
      <c r="BF166" s="1015"/>
      <c r="BG166" s="1015"/>
      <c r="BH166" s="1015"/>
      <c r="BI166" s="1015"/>
      <c r="BJ166" s="884">
        <v>0</v>
      </c>
    </row>
    <row r="167" spans="2:62" ht="11.25" customHeight="1" x14ac:dyDescent="0.25">
      <c r="B167" s="1004"/>
      <c r="C167" s="1005"/>
      <c r="D167" s="361" t="s">
        <v>175</v>
      </c>
      <c r="E167" s="1006"/>
      <c r="F167" s="1007" t="s">
        <v>520</v>
      </c>
      <c r="G167" s="1008"/>
      <c r="H167" s="1009">
        <v>1</v>
      </c>
      <c r="I167" s="1010"/>
      <c r="J167" s="1010"/>
      <c r="K167" s="1010"/>
      <c r="L167" s="927" t="s">
        <v>16</v>
      </c>
      <c r="M167" s="1011"/>
      <c r="N167" s="1012"/>
      <c r="O167" s="1013"/>
      <c r="P167" s="1013"/>
      <c r="Q167" s="1013"/>
      <c r="R167" s="1013"/>
      <c r="S167" s="1013"/>
      <c r="T167" s="1014"/>
      <c r="AT167" s="1015" t="s">
        <v>175</v>
      </c>
      <c r="AU167" s="1015">
        <v>0</v>
      </c>
      <c r="AV167" s="1015">
        <v>2</v>
      </c>
      <c r="AW167" s="1015" t="b">
        <v>1</v>
      </c>
      <c r="AX167" s="1015"/>
      <c r="AY167" s="1015" t="s">
        <v>163</v>
      </c>
      <c r="AZ167" s="1015"/>
      <c r="BA167" s="1015"/>
      <c r="BB167" s="1015"/>
      <c r="BC167" s="1015"/>
      <c r="BD167" s="1015"/>
      <c r="BE167" s="1015"/>
      <c r="BF167" s="1015"/>
      <c r="BG167" s="1015"/>
      <c r="BH167" s="1015"/>
      <c r="BI167" s="1015"/>
      <c r="BJ167" s="884">
        <v>0</v>
      </c>
    </row>
    <row r="168" spans="2:62" ht="11.25" customHeight="1" x14ac:dyDescent="0.25">
      <c r="B168" s="1004"/>
      <c r="C168" s="1005"/>
      <c r="D168" s="361" t="s">
        <v>175</v>
      </c>
      <c r="E168" s="1006"/>
      <c r="F168" s="1007" t="s">
        <v>520</v>
      </c>
      <c r="G168" s="1008"/>
      <c r="H168" s="1009">
        <v>1</v>
      </c>
      <c r="I168" s="1010"/>
      <c r="J168" s="1010"/>
      <c r="K168" s="1010"/>
      <c r="L168" s="927" t="s">
        <v>16</v>
      </c>
      <c r="M168" s="1011"/>
      <c r="N168" s="1012"/>
      <c r="O168" s="1013"/>
      <c r="P168" s="1013"/>
      <c r="Q168" s="1013"/>
      <c r="R168" s="1013"/>
      <c r="S168" s="1013"/>
      <c r="T168" s="1014"/>
      <c r="AT168" s="1015" t="s">
        <v>175</v>
      </c>
      <c r="AU168" s="1015">
        <v>0</v>
      </c>
      <c r="AV168" s="1015">
        <v>2</v>
      </c>
      <c r="AW168" s="1015" t="b">
        <v>1</v>
      </c>
      <c r="AX168" s="1015"/>
      <c r="AY168" s="1015" t="s">
        <v>163</v>
      </c>
      <c r="AZ168" s="1015"/>
      <c r="BA168" s="1015"/>
      <c r="BB168" s="1015"/>
      <c r="BC168" s="1015"/>
      <c r="BD168" s="1015"/>
      <c r="BE168" s="1015"/>
      <c r="BF168" s="1015"/>
      <c r="BG168" s="1015"/>
      <c r="BH168" s="1015"/>
      <c r="BI168" s="1015"/>
      <c r="BJ168" s="884">
        <v>0</v>
      </c>
    </row>
    <row r="169" spans="2:62" ht="11.25" customHeight="1" x14ac:dyDescent="0.25">
      <c r="B169" s="1004"/>
      <c r="C169" s="1005"/>
      <c r="D169" s="361" t="s">
        <v>175</v>
      </c>
      <c r="E169" s="1006"/>
      <c r="F169" s="1007" t="s">
        <v>521</v>
      </c>
      <c r="G169" s="1008"/>
      <c r="H169" s="1009">
        <v>1</v>
      </c>
      <c r="I169" s="1010"/>
      <c r="J169" s="1010"/>
      <c r="K169" s="1010"/>
      <c r="L169" s="927" t="s">
        <v>16</v>
      </c>
      <c r="M169" s="1011"/>
      <c r="N169" s="1012"/>
      <c r="O169" s="1013"/>
      <c r="P169" s="1013"/>
      <c r="Q169" s="1013"/>
      <c r="R169" s="1013"/>
      <c r="S169" s="1013"/>
      <c r="T169" s="1014"/>
      <c r="AT169" s="1015" t="s">
        <v>175</v>
      </c>
      <c r="AU169" s="1015">
        <v>0</v>
      </c>
      <c r="AV169" s="1015">
        <v>2</v>
      </c>
      <c r="AW169" s="1015" t="b">
        <v>1</v>
      </c>
      <c r="AX169" s="1015"/>
      <c r="AY169" s="1015" t="s">
        <v>163</v>
      </c>
      <c r="AZ169" s="1015"/>
      <c r="BA169" s="1015"/>
      <c r="BB169" s="1015"/>
      <c r="BC169" s="1015"/>
      <c r="BD169" s="1015"/>
      <c r="BE169" s="1015"/>
      <c r="BF169" s="1015"/>
      <c r="BG169" s="1015"/>
      <c r="BH169" s="1015"/>
      <c r="BI169" s="1015"/>
      <c r="BJ169" s="884">
        <v>0</v>
      </c>
    </row>
    <row r="170" spans="2:62" ht="11.25" customHeight="1" x14ac:dyDescent="0.25">
      <c r="B170" s="1004"/>
      <c r="C170" s="1005"/>
      <c r="D170" s="361" t="s">
        <v>175</v>
      </c>
      <c r="E170" s="1006"/>
      <c r="F170" s="1007" t="s">
        <v>516</v>
      </c>
      <c r="G170" s="1008"/>
      <c r="H170" s="1009">
        <v>1</v>
      </c>
      <c r="I170" s="1010"/>
      <c r="J170" s="1010"/>
      <c r="K170" s="1010"/>
      <c r="L170" s="927" t="s">
        <v>16</v>
      </c>
      <c r="M170" s="1011"/>
      <c r="N170" s="1012"/>
      <c r="O170" s="1013"/>
      <c r="P170" s="1013"/>
      <c r="Q170" s="1013"/>
      <c r="R170" s="1013"/>
      <c r="S170" s="1013"/>
      <c r="T170" s="1014"/>
      <c r="AT170" s="1015" t="s">
        <v>175</v>
      </c>
      <c r="AU170" s="1015">
        <v>0</v>
      </c>
      <c r="AV170" s="1015">
        <v>2</v>
      </c>
      <c r="AW170" s="1015" t="b">
        <v>1</v>
      </c>
      <c r="AX170" s="1015"/>
      <c r="AY170" s="1015" t="s">
        <v>163</v>
      </c>
      <c r="AZ170" s="1015"/>
      <c r="BA170" s="1015"/>
      <c r="BB170" s="1015"/>
      <c r="BC170" s="1015"/>
      <c r="BD170" s="1015"/>
      <c r="BE170" s="1015"/>
      <c r="BF170" s="1015"/>
      <c r="BG170" s="1015"/>
      <c r="BH170" s="1015"/>
      <c r="BI170" s="1015"/>
      <c r="BJ170" s="884">
        <v>0</v>
      </c>
    </row>
    <row r="171" spans="2:62" ht="11.25" customHeight="1" x14ac:dyDescent="0.25">
      <c r="B171" s="1004"/>
      <c r="C171" s="1005"/>
      <c r="D171" s="361" t="s">
        <v>175</v>
      </c>
      <c r="E171" s="1006"/>
      <c r="F171" s="1007" t="s">
        <v>517</v>
      </c>
      <c r="G171" s="1008"/>
      <c r="H171" s="1009">
        <v>1</v>
      </c>
      <c r="I171" s="1010"/>
      <c r="J171" s="1010"/>
      <c r="K171" s="1010"/>
      <c r="L171" s="927" t="s">
        <v>16</v>
      </c>
      <c r="M171" s="1011"/>
      <c r="N171" s="1012"/>
      <c r="O171" s="1013"/>
      <c r="P171" s="1013"/>
      <c r="Q171" s="1013"/>
      <c r="R171" s="1013"/>
      <c r="S171" s="1013"/>
      <c r="T171" s="1014"/>
      <c r="AT171" s="1015" t="s">
        <v>175</v>
      </c>
      <c r="AU171" s="1015">
        <v>0</v>
      </c>
      <c r="AV171" s="1015">
        <v>2</v>
      </c>
      <c r="AW171" s="1015" t="b">
        <v>1</v>
      </c>
      <c r="AX171" s="1015"/>
      <c r="AY171" s="1015" t="s">
        <v>163</v>
      </c>
      <c r="AZ171" s="1015"/>
      <c r="BA171" s="1015"/>
      <c r="BB171" s="1015"/>
      <c r="BC171" s="1015"/>
      <c r="BD171" s="1015"/>
      <c r="BE171" s="1015"/>
      <c r="BF171" s="1015"/>
      <c r="BG171" s="1015"/>
      <c r="BH171" s="1015"/>
      <c r="BI171" s="1015"/>
      <c r="BJ171" s="884">
        <v>0</v>
      </c>
    </row>
    <row r="172" spans="2:62" ht="11.25" customHeight="1" x14ac:dyDescent="0.25">
      <c r="B172" s="1004"/>
      <c r="C172" s="1005"/>
      <c r="D172" s="361" t="s">
        <v>175</v>
      </c>
      <c r="E172" s="1006"/>
      <c r="F172" s="1016" t="s">
        <v>522</v>
      </c>
      <c r="G172" s="1017"/>
      <c r="H172" s="1018"/>
      <c r="I172" s="1010"/>
      <c r="J172" s="1010"/>
      <c r="K172" s="1010"/>
      <c r="L172" s="927" t="s">
        <v>16</v>
      </c>
      <c r="M172" s="1011"/>
      <c r="N172" s="1012"/>
      <c r="O172" s="1013"/>
      <c r="P172" s="1013"/>
      <c r="Q172" s="1013"/>
      <c r="R172" s="1013"/>
      <c r="S172" s="1013"/>
      <c r="T172" s="1014"/>
      <c r="AT172" s="1015" t="s">
        <v>175</v>
      </c>
      <c r="AU172" s="1015">
        <v>0</v>
      </c>
      <c r="AV172" s="1015">
        <v>1</v>
      </c>
      <c r="AW172" s="1015" t="b">
        <v>1</v>
      </c>
      <c r="AX172" s="1015"/>
      <c r="AY172" s="1015" t="s">
        <v>163</v>
      </c>
      <c r="AZ172" s="1015"/>
      <c r="BA172" s="1015"/>
      <c r="BB172" s="1015"/>
      <c r="BC172" s="1015"/>
      <c r="BD172" s="1015"/>
      <c r="BE172" s="1015"/>
      <c r="BF172" s="1015"/>
      <c r="BG172" s="1015"/>
      <c r="BH172" s="1015"/>
      <c r="BI172" s="1015"/>
      <c r="BJ172" s="884">
        <v>0</v>
      </c>
    </row>
    <row r="173" spans="2:62" ht="11.25" customHeight="1" x14ac:dyDescent="0.25">
      <c r="B173" s="1004"/>
      <c r="C173" s="1005"/>
      <c r="D173" s="361" t="s">
        <v>175</v>
      </c>
      <c r="E173" s="1006"/>
      <c r="F173" s="1019" t="s">
        <v>178</v>
      </c>
      <c r="G173" s="1017"/>
      <c r="H173" s="1020">
        <v>15</v>
      </c>
      <c r="I173" s="1010"/>
      <c r="J173" s="1010"/>
      <c r="K173" s="1010"/>
      <c r="L173" s="927" t="s">
        <v>16</v>
      </c>
      <c r="M173" s="1011"/>
      <c r="N173" s="1012"/>
      <c r="O173" s="1013"/>
      <c r="P173" s="1013"/>
      <c r="Q173" s="1013"/>
      <c r="R173" s="1013"/>
      <c r="S173" s="1013"/>
      <c r="T173" s="1014"/>
      <c r="AT173" s="1015" t="s">
        <v>175</v>
      </c>
      <c r="AU173" s="1015">
        <v>0</v>
      </c>
      <c r="AV173" s="1015">
        <v>4</v>
      </c>
      <c r="AW173" s="1015" t="b">
        <v>1</v>
      </c>
      <c r="AX173" s="1015" t="b">
        <v>1</v>
      </c>
      <c r="AY173" s="1015" t="s">
        <v>163</v>
      </c>
      <c r="AZ173" s="1015"/>
      <c r="BA173" s="1015"/>
      <c r="BB173" s="1015"/>
      <c r="BC173" s="1015"/>
      <c r="BD173" s="1015"/>
      <c r="BE173" s="1015"/>
      <c r="BF173" s="1015"/>
      <c r="BG173" s="1015"/>
      <c r="BH173" s="1015"/>
      <c r="BI173" s="1015"/>
      <c r="BJ173" s="884">
        <v>0</v>
      </c>
    </row>
    <row r="174" spans="2:62" x14ac:dyDescent="0.25">
      <c r="B174" s="992"/>
      <c r="C174" s="993" t="s">
        <v>523</v>
      </c>
      <c r="D174" s="993" t="s">
        <v>168</v>
      </c>
      <c r="E174" s="994" t="s">
        <v>524</v>
      </c>
      <c r="F174" s="351" t="s">
        <v>525</v>
      </c>
      <c r="G174" s="995" t="s">
        <v>526</v>
      </c>
      <c r="H174" s="353">
        <v>15</v>
      </c>
      <c r="I174" s="354"/>
      <c r="J174" s="355">
        <f>ROUND(H174*I174,2)</f>
        <v>0</v>
      </c>
      <c r="K174" s="355" t="s">
        <v>172</v>
      </c>
      <c r="L174" s="927" t="s">
        <v>16</v>
      </c>
      <c r="M174" s="996"/>
      <c r="N174" s="997" t="s">
        <v>38</v>
      </c>
      <c r="O174" s="998"/>
      <c r="P174" s="998">
        <f>H174*O174</f>
        <v>0</v>
      </c>
      <c r="Q174" s="998">
        <v>0</v>
      </c>
      <c r="R174" s="998">
        <f>H174*Q174</f>
        <v>0</v>
      </c>
      <c r="S174" s="998">
        <v>0</v>
      </c>
      <c r="T174" s="999">
        <f>H174*S174</f>
        <v>0</v>
      </c>
      <c r="AR174" s="884">
        <v>4</v>
      </c>
      <c r="AT174" s="884" t="s">
        <v>168</v>
      </c>
      <c r="AU174" s="884">
        <v>2</v>
      </c>
      <c r="AY174" s="1000" t="s">
        <v>163</v>
      </c>
      <c r="AZ174" s="1000"/>
      <c r="BA174" s="1000"/>
      <c r="BB174" s="1000"/>
      <c r="BC174" s="1000"/>
      <c r="BD174" s="1000"/>
      <c r="BE174" s="1000">
        <f>IF(N174="základní",J174,0)</f>
        <v>0</v>
      </c>
      <c r="BF174" s="1000">
        <f>IF(N174="snížená",J174,0)</f>
        <v>0</v>
      </c>
      <c r="BG174" s="1000">
        <f>IF(N174="zákl. přenesená",J174,0)</f>
        <v>0</v>
      </c>
      <c r="BH174" s="1000">
        <f>IF(N174="sníž. přenesená",J174,0)</f>
        <v>0</v>
      </c>
      <c r="BI174" s="1000">
        <f>IF(N174="nulová",J174,0)</f>
        <v>0</v>
      </c>
      <c r="BJ174" s="884">
        <v>1</v>
      </c>
    </row>
    <row r="175" spans="2:62" x14ac:dyDescent="0.25">
      <c r="B175" s="928"/>
      <c r="C175" s="29"/>
      <c r="D175" s="361" t="s">
        <v>173</v>
      </c>
      <c r="E175" s="29"/>
      <c r="F175" s="362" t="s">
        <v>527</v>
      </c>
      <c r="G175" s="29"/>
      <c r="H175" s="29"/>
      <c r="I175" s="29"/>
      <c r="J175" s="29"/>
      <c r="K175" s="930"/>
      <c r="L175" s="927" t="s">
        <v>16</v>
      </c>
      <c r="M175" s="1001"/>
      <c r="N175" s="29"/>
      <c r="O175" s="29"/>
      <c r="P175" s="29"/>
      <c r="Q175" s="29"/>
      <c r="R175" s="29"/>
      <c r="S175" s="29"/>
      <c r="T175" s="1002"/>
      <c r="AT175" s="1003" t="s">
        <v>173</v>
      </c>
      <c r="AU175" s="1003">
        <v>0</v>
      </c>
      <c r="AV175" s="29"/>
      <c r="AW175" s="29"/>
      <c r="AX175" s="29"/>
      <c r="AY175" s="29" t="s">
        <v>163</v>
      </c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884">
        <v>0</v>
      </c>
    </row>
    <row r="176" spans="2:62" ht="11.25" customHeight="1" x14ac:dyDescent="0.25">
      <c r="B176" s="1004"/>
      <c r="C176" s="1005"/>
      <c r="D176" s="361" t="s">
        <v>175</v>
      </c>
      <c r="E176" s="1006"/>
      <c r="F176" s="1007" t="s">
        <v>528</v>
      </c>
      <c r="G176" s="1008"/>
      <c r="H176" s="1009">
        <v>15</v>
      </c>
      <c r="I176" s="1010"/>
      <c r="J176" s="1010"/>
      <c r="K176" s="1010"/>
      <c r="L176" s="927" t="s">
        <v>16</v>
      </c>
      <c r="M176" s="1011"/>
      <c r="N176" s="1012"/>
      <c r="O176" s="1013"/>
      <c r="P176" s="1013"/>
      <c r="Q176" s="1013"/>
      <c r="R176" s="1013"/>
      <c r="S176" s="1013"/>
      <c r="T176" s="1014"/>
      <c r="AT176" s="1015" t="s">
        <v>175</v>
      </c>
      <c r="AU176" s="1015">
        <v>0</v>
      </c>
      <c r="AV176" s="1015">
        <v>2</v>
      </c>
      <c r="AW176" s="1015" t="b">
        <v>1</v>
      </c>
      <c r="AX176" s="1015"/>
      <c r="AY176" s="1015" t="s">
        <v>163</v>
      </c>
      <c r="AZ176" s="1015"/>
      <c r="BA176" s="1015"/>
      <c r="BB176" s="1015"/>
      <c r="BC176" s="1015"/>
      <c r="BD176" s="1015"/>
      <c r="BE176" s="1015"/>
      <c r="BF176" s="1015"/>
      <c r="BG176" s="1015"/>
      <c r="BH176" s="1015"/>
      <c r="BI176" s="1015"/>
      <c r="BJ176" s="884">
        <v>0</v>
      </c>
    </row>
    <row r="177" spans="2:62" ht="11.25" customHeight="1" x14ac:dyDescent="0.25">
      <c r="B177" s="1004"/>
      <c r="C177" s="1005"/>
      <c r="D177" s="361" t="s">
        <v>175</v>
      </c>
      <c r="E177" s="1006"/>
      <c r="F177" s="1019" t="s">
        <v>178</v>
      </c>
      <c r="G177" s="1017"/>
      <c r="H177" s="1020">
        <v>15</v>
      </c>
      <c r="I177" s="1010"/>
      <c r="J177" s="1010"/>
      <c r="K177" s="1010"/>
      <c r="L177" s="927" t="s">
        <v>16</v>
      </c>
      <c r="M177" s="1011"/>
      <c r="N177" s="1012"/>
      <c r="O177" s="1013"/>
      <c r="P177" s="1013"/>
      <c r="Q177" s="1013"/>
      <c r="R177" s="1013"/>
      <c r="S177" s="1013"/>
      <c r="T177" s="1014"/>
      <c r="AT177" s="1015" t="s">
        <v>175</v>
      </c>
      <c r="AU177" s="1015">
        <v>0</v>
      </c>
      <c r="AV177" s="1015">
        <v>4</v>
      </c>
      <c r="AW177" s="1015" t="b">
        <v>1</v>
      </c>
      <c r="AX177" s="1015" t="b">
        <v>1</v>
      </c>
      <c r="AY177" s="1015" t="s">
        <v>163</v>
      </c>
      <c r="AZ177" s="1015"/>
      <c r="BA177" s="1015"/>
      <c r="BB177" s="1015"/>
      <c r="BC177" s="1015"/>
      <c r="BD177" s="1015"/>
      <c r="BE177" s="1015"/>
      <c r="BF177" s="1015"/>
      <c r="BG177" s="1015"/>
      <c r="BH177" s="1015"/>
      <c r="BI177" s="1015"/>
      <c r="BJ177" s="884">
        <v>0</v>
      </c>
    </row>
    <row r="178" spans="2:62" x14ac:dyDescent="0.25">
      <c r="B178" s="992"/>
      <c r="C178" s="993" t="s">
        <v>529</v>
      </c>
      <c r="D178" s="993" t="s">
        <v>168</v>
      </c>
      <c r="E178" s="994" t="s">
        <v>530</v>
      </c>
      <c r="F178" s="351" t="s">
        <v>531</v>
      </c>
      <c r="G178" s="995" t="s">
        <v>526</v>
      </c>
      <c r="H178" s="353">
        <v>15</v>
      </c>
      <c r="I178" s="354"/>
      <c r="J178" s="355">
        <f>ROUND(H178*I178,2)</f>
        <v>0</v>
      </c>
      <c r="K178" s="355" t="s">
        <v>172</v>
      </c>
      <c r="L178" s="927" t="s">
        <v>16</v>
      </c>
      <c r="M178" s="996"/>
      <c r="N178" s="997" t="s">
        <v>38</v>
      </c>
      <c r="O178" s="998"/>
      <c r="P178" s="998">
        <f>H178*O178</f>
        <v>0</v>
      </c>
      <c r="Q178" s="998">
        <v>9.0000000000000006E-5</v>
      </c>
      <c r="R178" s="998">
        <f>H178*Q178</f>
        <v>1.3500000000000001E-3</v>
      </c>
      <c r="S178" s="998">
        <v>0</v>
      </c>
      <c r="T178" s="999">
        <f>H178*S178</f>
        <v>0</v>
      </c>
      <c r="AR178" s="884">
        <v>4</v>
      </c>
      <c r="AT178" s="884" t="s">
        <v>168</v>
      </c>
      <c r="AU178" s="884">
        <v>2</v>
      </c>
      <c r="AY178" s="1000" t="s">
        <v>163</v>
      </c>
      <c r="AZ178" s="1000"/>
      <c r="BA178" s="1000"/>
      <c r="BB178" s="1000"/>
      <c r="BC178" s="1000"/>
      <c r="BD178" s="1000"/>
      <c r="BE178" s="1000">
        <f>IF(N178="základní",J178,0)</f>
        <v>0</v>
      </c>
      <c r="BF178" s="1000">
        <f>IF(N178="snížená",J178,0)</f>
        <v>0</v>
      </c>
      <c r="BG178" s="1000">
        <f>IF(N178="zákl. přenesená",J178,0)</f>
        <v>0</v>
      </c>
      <c r="BH178" s="1000">
        <f>IF(N178="sníž. přenesená",J178,0)</f>
        <v>0</v>
      </c>
      <c r="BI178" s="1000">
        <f>IF(N178="nulová",J178,0)</f>
        <v>0</v>
      </c>
      <c r="BJ178" s="884">
        <v>1</v>
      </c>
    </row>
    <row r="179" spans="2:62" x14ac:dyDescent="0.25">
      <c r="B179" s="928"/>
      <c r="C179" s="29"/>
      <c r="D179" s="361" t="s">
        <v>173</v>
      </c>
      <c r="E179" s="29"/>
      <c r="F179" s="362" t="s">
        <v>532</v>
      </c>
      <c r="G179" s="29"/>
      <c r="H179" s="29"/>
      <c r="I179" s="29"/>
      <c r="J179" s="29"/>
      <c r="K179" s="930"/>
      <c r="L179" s="927" t="s">
        <v>16</v>
      </c>
      <c r="M179" s="1001"/>
      <c r="N179" s="29"/>
      <c r="O179" s="29"/>
      <c r="P179" s="29"/>
      <c r="Q179" s="29"/>
      <c r="R179" s="29"/>
      <c r="S179" s="29"/>
      <c r="T179" s="1002"/>
      <c r="AT179" s="1003" t="s">
        <v>173</v>
      </c>
      <c r="AU179" s="1003">
        <v>0</v>
      </c>
      <c r="AV179" s="29"/>
      <c r="AW179" s="29"/>
      <c r="AX179" s="29"/>
      <c r="AY179" s="29" t="s">
        <v>163</v>
      </c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884">
        <v>0</v>
      </c>
    </row>
    <row r="180" spans="2:62" ht="11.25" customHeight="1" x14ac:dyDescent="0.25">
      <c r="B180" s="1004"/>
      <c r="C180" s="1005"/>
      <c r="D180" s="361" t="s">
        <v>175</v>
      </c>
      <c r="E180" s="1006"/>
      <c r="F180" s="1007" t="s">
        <v>528</v>
      </c>
      <c r="G180" s="1008"/>
      <c r="H180" s="1009">
        <v>15</v>
      </c>
      <c r="I180" s="1010"/>
      <c r="J180" s="1010"/>
      <c r="K180" s="1010"/>
      <c r="L180" s="927" t="s">
        <v>16</v>
      </c>
      <c r="M180" s="1011"/>
      <c r="N180" s="1012"/>
      <c r="O180" s="1013"/>
      <c r="P180" s="1013"/>
      <c r="Q180" s="1013"/>
      <c r="R180" s="1013"/>
      <c r="S180" s="1013"/>
      <c r="T180" s="1014"/>
      <c r="AT180" s="1015" t="s">
        <v>175</v>
      </c>
      <c r="AU180" s="1015">
        <v>0</v>
      </c>
      <c r="AV180" s="1015">
        <v>2</v>
      </c>
      <c r="AW180" s="1015" t="b">
        <v>1</v>
      </c>
      <c r="AX180" s="1015"/>
      <c r="AY180" s="1015" t="s">
        <v>163</v>
      </c>
      <c r="AZ180" s="1015"/>
      <c r="BA180" s="1015"/>
      <c r="BB180" s="1015"/>
      <c r="BC180" s="1015"/>
      <c r="BD180" s="1015"/>
      <c r="BE180" s="1015"/>
      <c r="BF180" s="1015"/>
      <c r="BG180" s="1015"/>
      <c r="BH180" s="1015"/>
      <c r="BI180" s="1015"/>
      <c r="BJ180" s="884">
        <v>0</v>
      </c>
    </row>
    <row r="181" spans="2:62" ht="11.25" customHeight="1" x14ac:dyDescent="0.25">
      <c r="B181" s="1004"/>
      <c r="C181" s="1005"/>
      <c r="D181" s="361" t="s">
        <v>175</v>
      </c>
      <c r="E181" s="1006"/>
      <c r="F181" s="1019" t="s">
        <v>178</v>
      </c>
      <c r="G181" s="1017"/>
      <c r="H181" s="1020">
        <v>15</v>
      </c>
      <c r="I181" s="1010"/>
      <c r="J181" s="1010"/>
      <c r="K181" s="1010"/>
      <c r="L181" s="927" t="s">
        <v>16</v>
      </c>
      <c r="M181" s="1011"/>
      <c r="N181" s="1012"/>
      <c r="O181" s="1013"/>
      <c r="P181" s="1013"/>
      <c r="Q181" s="1013"/>
      <c r="R181" s="1013"/>
      <c r="S181" s="1013"/>
      <c r="T181" s="1014"/>
      <c r="AT181" s="1015" t="s">
        <v>175</v>
      </c>
      <c r="AU181" s="1015">
        <v>0</v>
      </c>
      <c r="AV181" s="1015">
        <v>4</v>
      </c>
      <c r="AW181" s="1015" t="b">
        <v>1</v>
      </c>
      <c r="AX181" s="1015" t="b">
        <v>1</v>
      </c>
      <c r="AY181" s="1015" t="s">
        <v>163</v>
      </c>
      <c r="AZ181" s="1015"/>
      <c r="BA181" s="1015"/>
      <c r="BB181" s="1015"/>
      <c r="BC181" s="1015"/>
      <c r="BD181" s="1015"/>
      <c r="BE181" s="1015"/>
      <c r="BF181" s="1015"/>
      <c r="BG181" s="1015"/>
      <c r="BH181" s="1015"/>
      <c r="BI181" s="1015"/>
      <c r="BJ181" s="884">
        <v>0</v>
      </c>
    </row>
    <row r="182" spans="2:62" x14ac:dyDescent="0.25">
      <c r="B182" s="992"/>
      <c r="C182" s="993" t="s">
        <v>233</v>
      </c>
      <c r="D182" s="993" t="s">
        <v>168</v>
      </c>
      <c r="E182" s="994" t="s">
        <v>533</v>
      </c>
      <c r="F182" s="351" t="s">
        <v>534</v>
      </c>
      <c r="G182" s="995" t="s">
        <v>196</v>
      </c>
      <c r="H182" s="353">
        <v>3791</v>
      </c>
      <c r="I182" s="354"/>
      <c r="J182" s="355">
        <f>ROUND(H182*I182,2)</f>
        <v>0</v>
      </c>
      <c r="K182" s="355" t="s">
        <v>172</v>
      </c>
      <c r="L182" s="927" t="s">
        <v>16</v>
      </c>
      <c r="M182" s="996"/>
      <c r="N182" s="997" t="s">
        <v>38</v>
      </c>
      <c r="O182" s="998"/>
      <c r="P182" s="998">
        <f>H182*O182</f>
        <v>0</v>
      </c>
      <c r="Q182" s="998">
        <v>0</v>
      </c>
      <c r="R182" s="998">
        <f>H182*Q182</f>
        <v>0</v>
      </c>
      <c r="S182" s="998">
        <v>0</v>
      </c>
      <c r="T182" s="999">
        <f>H182*S182</f>
        <v>0</v>
      </c>
      <c r="AR182" s="884">
        <v>4</v>
      </c>
      <c r="AT182" s="884" t="s">
        <v>168</v>
      </c>
      <c r="AU182" s="884">
        <v>2</v>
      </c>
      <c r="AY182" s="1000" t="s">
        <v>163</v>
      </c>
      <c r="AZ182" s="1000"/>
      <c r="BA182" s="1000"/>
      <c r="BB182" s="1000"/>
      <c r="BC182" s="1000"/>
      <c r="BD182" s="1000"/>
      <c r="BE182" s="1000">
        <f>IF(N182="základní",J182,0)</f>
        <v>0</v>
      </c>
      <c r="BF182" s="1000">
        <f>IF(N182="snížená",J182,0)</f>
        <v>0</v>
      </c>
      <c r="BG182" s="1000">
        <f>IF(N182="zákl. přenesená",J182,0)</f>
        <v>0</v>
      </c>
      <c r="BH182" s="1000">
        <f>IF(N182="sníž. přenesená",J182,0)</f>
        <v>0</v>
      </c>
      <c r="BI182" s="1000">
        <f>IF(N182="nulová",J182,0)</f>
        <v>0</v>
      </c>
      <c r="BJ182" s="884">
        <v>1</v>
      </c>
    </row>
    <row r="183" spans="2:62" x14ac:dyDescent="0.25">
      <c r="B183" s="928"/>
      <c r="C183" s="29"/>
      <c r="D183" s="361" t="s">
        <v>173</v>
      </c>
      <c r="E183" s="29"/>
      <c r="F183" s="362" t="s">
        <v>535</v>
      </c>
      <c r="G183" s="29"/>
      <c r="H183" s="29"/>
      <c r="I183" s="29"/>
      <c r="J183" s="29"/>
      <c r="K183" s="930"/>
      <c r="L183" s="927" t="s">
        <v>16</v>
      </c>
      <c r="M183" s="1001"/>
      <c r="N183" s="29"/>
      <c r="O183" s="29"/>
      <c r="P183" s="29"/>
      <c r="Q183" s="29"/>
      <c r="R183" s="29"/>
      <c r="S183" s="29"/>
      <c r="T183" s="1002"/>
      <c r="AT183" s="1003" t="s">
        <v>173</v>
      </c>
      <c r="AU183" s="1003">
        <v>0</v>
      </c>
      <c r="AV183" s="29"/>
      <c r="AW183" s="29"/>
      <c r="AX183" s="29"/>
      <c r="AY183" s="29" t="s">
        <v>163</v>
      </c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884">
        <v>0</v>
      </c>
    </row>
    <row r="184" spans="2:62" ht="11.25" customHeight="1" x14ac:dyDescent="0.25">
      <c r="B184" s="1004"/>
      <c r="C184" s="1005"/>
      <c r="D184" s="361" t="s">
        <v>175</v>
      </c>
      <c r="E184" s="1006"/>
      <c r="F184" s="1007" t="s">
        <v>536</v>
      </c>
      <c r="G184" s="1008"/>
      <c r="H184" s="1009">
        <v>15</v>
      </c>
      <c r="I184" s="1010"/>
      <c r="J184" s="1010"/>
      <c r="K184" s="1010"/>
      <c r="L184" s="927" t="s">
        <v>16</v>
      </c>
      <c r="M184" s="1011"/>
      <c r="N184" s="1012"/>
      <c r="O184" s="1013"/>
      <c r="P184" s="1013"/>
      <c r="Q184" s="1013"/>
      <c r="R184" s="1013"/>
      <c r="S184" s="1013"/>
      <c r="T184" s="1014"/>
      <c r="AT184" s="1015" t="s">
        <v>175</v>
      </c>
      <c r="AU184" s="1015">
        <v>0</v>
      </c>
      <c r="AV184" s="1015">
        <v>2</v>
      </c>
      <c r="AW184" s="1015" t="b">
        <v>1</v>
      </c>
      <c r="AX184" s="1015"/>
      <c r="AY184" s="1015" t="s">
        <v>163</v>
      </c>
      <c r="AZ184" s="1015"/>
      <c r="BA184" s="1015"/>
      <c r="BB184" s="1015"/>
      <c r="BC184" s="1015"/>
      <c r="BD184" s="1015"/>
      <c r="BE184" s="1015"/>
      <c r="BF184" s="1015"/>
      <c r="BG184" s="1015"/>
      <c r="BH184" s="1015"/>
      <c r="BI184" s="1015"/>
      <c r="BJ184" s="884">
        <v>0</v>
      </c>
    </row>
    <row r="185" spans="2:62" ht="11.25" customHeight="1" x14ac:dyDescent="0.25">
      <c r="B185" s="1004"/>
      <c r="C185" s="1005"/>
      <c r="D185" s="361" t="s">
        <v>175</v>
      </c>
      <c r="E185" s="1006"/>
      <c r="F185" s="1007" t="s">
        <v>537</v>
      </c>
      <c r="G185" s="1008"/>
      <c r="H185" s="1009">
        <v>3776</v>
      </c>
      <c r="I185" s="1010"/>
      <c r="J185" s="1010"/>
      <c r="K185" s="1010"/>
      <c r="L185" s="927" t="s">
        <v>16</v>
      </c>
      <c r="M185" s="1011"/>
      <c r="N185" s="1012"/>
      <c r="O185" s="1013"/>
      <c r="P185" s="1013"/>
      <c r="Q185" s="1013"/>
      <c r="R185" s="1013"/>
      <c r="S185" s="1013"/>
      <c r="T185" s="1014"/>
      <c r="AT185" s="1015" t="s">
        <v>175</v>
      </c>
      <c r="AU185" s="1015">
        <v>0</v>
      </c>
      <c r="AV185" s="1015">
        <v>2</v>
      </c>
      <c r="AW185" s="1015" t="b">
        <v>1</v>
      </c>
      <c r="AX185" s="1015"/>
      <c r="AY185" s="1015" t="s">
        <v>163</v>
      </c>
      <c r="AZ185" s="1015"/>
      <c r="BA185" s="1015"/>
      <c r="BB185" s="1015"/>
      <c r="BC185" s="1015"/>
      <c r="BD185" s="1015"/>
      <c r="BE185" s="1015"/>
      <c r="BF185" s="1015"/>
      <c r="BG185" s="1015"/>
      <c r="BH185" s="1015"/>
      <c r="BI185" s="1015"/>
      <c r="BJ185" s="884">
        <v>0</v>
      </c>
    </row>
    <row r="186" spans="2:62" ht="11.25" customHeight="1" x14ac:dyDescent="0.25">
      <c r="B186" s="1004"/>
      <c r="C186" s="1005"/>
      <c r="D186" s="361" t="s">
        <v>175</v>
      </c>
      <c r="E186" s="1006"/>
      <c r="F186" s="1016" t="s">
        <v>538</v>
      </c>
      <c r="G186" s="1017"/>
      <c r="H186" s="1018"/>
      <c r="I186" s="1010"/>
      <c r="J186" s="1010"/>
      <c r="K186" s="1010"/>
      <c r="L186" s="927" t="s">
        <v>16</v>
      </c>
      <c r="M186" s="1011"/>
      <c r="N186" s="1012"/>
      <c r="O186" s="1013"/>
      <c r="P186" s="1013"/>
      <c r="Q186" s="1013"/>
      <c r="R186" s="1013"/>
      <c r="S186" s="1013"/>
      <c r="T186" s="1014"/>
      <c r="AT186" s="1015" t="s">
        <v>175</v>
      </c>
      <c r="AU186" s="1015">
        <v>0</v>
      </c>
      <c r="AV186" s="1015">
        <v>1</v>
      </c>
      <c r="AW186" s="1015" t="b">
        <v>1</v>
      </c>
      <c r="AX186" s="1015"/>
      <c r="AY186" s="1015" t="s">
        <v>163</v>
      </c>
      <c r="AZ186" s="1015"/>
      <c r="BA186" s="1015"/>
      <c r="BB186" s="1015"/>
      <c r="BC186" s="1015"/>
      <c r="BD186" s="1015"/>
      <c r="BE186" s="1015"/>
      <c r="BF186" s="1015"/>
      <c r="BG186" s="1015"/>
      <c r="BH186" s="1015"/>
      <c r="BI186" s="1015"/>
      <c r="BJ186" s="884">
        <v>0</v>
      </c>
    </row>
    <row r="187" spans="2:62" ht="11.25" customHeight="1" x14ac:dyDescent="0.25">
      <c r="B187" s="1004"/>
      <c r="C187" s="1005"/>
      <c r="D187" s="361" t="s">
        <v>175</v>
      </c>
      <c r="E187" s="1006"/>
      <c r="F187" s="1019" t="s">
        <v>178</v>
      </c>
      <c r="G187" s="1017"/>
      <c r="H187" s="1020">
        <v>3791</v>
      </c>
      <c r="I187" s="1010"/>
      <c r="J187" s="1010"/>
      <c r="K187" s="1010"/>
      <c r="L187" s="927" t="s">
        <v>16</v>
      </c>
      <c r="M187" s="1011"/>
      <c r="N187" s="1012"/>
      <c r="O187" s="1013"/>
      <c r="P187" s="1013"/>
      <c r="Q187" s="1013"/>
      <c r="R187" s="1013"/>
      <c r="S187" s="1013"/>
      <c r="T187" s="1014"/>
      <c r="AT187" s="1015" t="s">
        <v>175</v>
      </c>
      <c r="AU187" s="1015">
        <v>0</v>
      </c>
      <c r="AV187" s="1015">
        <v>4</v>
      </c>
      <c r="AW187" s="1015" t="b">
        <v>1</v>
      </c>
      <c r="AX187" s="1015" t="b">
        <v>1</v>
      </c>
      <c r="AY187" s="1015" t="s">
        <v>163</v>
      </c>
      <c r="AZ187" s="1015"/>
      <c r="BA187" s="1015"/>
      <c r="BB187" s="1015"/>
      <c r="BC187" s="1015"/>
      <c r="BD187" s="1015"/>
      <c r="BE187" s="1015"/>
      <c r="BF187" s="1015"/>
      <c r="BG187" s="1015"/>
      <c r="BH187" s="1015"/>
      <c r="BI187" s="1015"/>
      <c r="BJ187" s="884">
        <v>0</v>
      </c>
    </row>
    <row r="188" spans="2:62" ht="14.45" customHeight="1" x14ac:dyDescent="0.25">
      <c r="B188" s="1004"/>
      <c r="C188" s="1005"/>
      <c r="D188" s="1005"/>
      <c r="E188" s="1006"/>
      <c r="F188" s="1021"/>
      <c r="G188" s="1017"/>
      <c r="H188" s="1018"/>
      <c r="I188" s="1010"/>
      <c r="J188" s="1010"/>
      <c r="K188" s="1010"/>
      <c r="L188" s="927"/>
      <c r="M188" s="1011"/>
      <c r="N188" s="1012"/>
      <c r="O188" s="1013"/>
      <c r="P188" s="1013"/>
      <c r="Q188" s="1013"/>
      <c r="R188" s="1013"/>
      <c r="S188" s="1013"/>
      <c r="T188" s="1022"/>
    </row>
    <row r="189" spans="2:62" ht="42" customHeight="1" x14ac:dyDescent="0.25">
      <c r="B189" s="1004"/>
      <c r="C189" s="3278" t="s">
        <v>272</v>
      </c>
      <c r="D189" s="3278"/>
      <c r="E189" s="3278"/>
      <c r="F189" s="3278"/>
      <c r="G189" s="3278"/>
      <c r="H189" s="3278"/>
      <c r="I189" s="3278"/>
      <c r="J189" s="3278"/>
      <c r="K189" s="3279"/>
      <c r="L189" s="927"/>
      <c r="M189" s="1023"/>
      <c r="N189" s="1012"/>
      <c r="O189" s="1013"/>
      <c r="P189" s="1013"/>
      <c r="Q189" s="1013"/>
      <c r="R189" s="1013"/>
      <c r="S189" s="1013"/>
      <c r="T189" s="1024"/>
    </row>
    <row r="190" spans="2:62" x14ac:dyDescent="0.25">
      <c r="B190" s="963"/>
      <c r="C190" s="964"/>
      <c r="D190" s="964"/>
      <c r="E190" s="964"/>
      <c r="F190" s="964"/>
      <c r="G190" s="964"/>
      <c r="H190" s="964"/>
      <c r="I190" s="964"/>
      <c r="J190" s="964"/>
      <c r="K190" s="967"/>
      <c r="L190" s="927"/>
    </row>
  </sheetData>
  <autoFilter ref="C115:K116"/>
  <mergeCells count="16">
    <mergeCell ref="E84:H84"/>
    <mergeCell ref="E106:H106"/>
    <mergeCell ref="C189:K189"/>
    <mergeCell ref="E108:H108"/>
    <mergeCell ref="E104:H104"/>
    <mergeCell ref="L2:V2"/>
    <mergeCell ref="E82:H82"/>
    <mergeCell ref="E7:H7"/>
    <mergeCell ref="E23:H23"/>
    <mergeCell ref="E17:H17"/>
    <mergeCell ref="E11:H11"/>
    <mergeCell ref="E9:H9"/>
    <mergeCell ref="E20:H20"/>
    <mergeCell ref="E80:H80"/>
    <mergeCell ref="E26:H26"/>
    <mergeCell ref="E29:H29"/>
  </mergeCells>
  <hyperlinks>
    <hyperlink ref="F183" r:id="rId1"/>
    <hyperlink ref="H182" r:id="rId2" display="3791,00000000"/>
    <hyperlink ref="F179" r:id="rId3"/>
    <hyperlink ref="H178" r:id="rId4" display="15,00000000"/>
    <hyperlink ref="F175" r:id="rId5"/>
    <hyperlink ref="H174" r:id="rId6" display="15,00000000"/>
    <hyperlink ref="F156" r:id="rId7"/>
    <hyperlink ref="H155" r:id="rId8" display="15,00000000"/>
    <hyperlink ref="F149" r:id="rId9"/>
    <hyperlink ref="H148" r:id="rId10" display="2045,00000000"/>
    <hyperlink ref="F139" r:id="rId11"/>
    <hyperlink ref="H138" r:id="rId12" display="1323,00000000"/>
    <hyperlink ref="F122" r:id="rId13"/>
    <hyperlink ref="H121" r:id="rId14" display="398,00000000"/>
    <hyperlink ref="F120" r:id="rId15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43"/>
  <sheetViews>
    <sheetView showGridLines="0" workbookViewId="0">
      <selection activeCell="A29" sqref="A29:XFD29"/>
    </sheetView>
  </sheetViews>
  <sheetFormatPr defaultColWidth="9.140625" defaultRowHeight="15" x14ac:dyDescent="0.25"/>
  <cols>
    <col min="1" max="1" width="7.140625" style="1025" customWidth="1"/>
    <col min="2" max="2" width="1" style="1025" customWidth="1"/>
    <col min="3" max="3" width="3.5703125" style="1025" customWidth="1"/>
    <col min="4" max="4" width="4.140625" style="1025" customWidth="1"/>
    <col min="5" max="5" width="17.7109375" style="1025" customWidth="1"/>
    <col min="6" max="6" width="55.7109375" style="1025" customWidth="1"/>
    <col min="7" max="7" width="6.7109375" style="1025" customWidth="1"/>
    <col min="8" max="9" width="14.7109375" style="1025" customWidth="1"/>
    <col min="10" max="11" width="20.7109375" style="1025" customWidth="1"/>
    <col min="12" max="12" width="7.7109375" style="1025" customWidth="1"/>
    <col min="13" max="13" width="24.85546875" style="1025" hidden="1" customWidth="1"/>
    <col min="14" max="14" width="12.140625" style="1025" hidden="1" customWidth="1"/>
    <col min="15" max="15" width="10.28515625" style="1025" hidden="1" customWidth="1"/>
    <col min="16" max="16" width="11.140625" style="1025" hidden="1" customWidth="1"/>
    <col min="17" max="18" width="12.42578125" style="1025" hidden="1" customWidth="1"/>
    <col min="19" max="19" width="10.85546875" style="1025" hidden="1" customWidth="1"/>
    <col min="20" max="20" width="8.28515625" style="1025" hidden="1" customWidth="1"/>
    <col min="21" max="21" width="4.140625" style="1025" hidden="1" customWidth="1"/>
    <col min="22" max="22" width="10.5703125" style="1025" customWidth="1"/>
    <col min="23" max="23" width="14" style="1025" customWidth="1"/>
    <col min="24" max="24" width="10.5703125" style="1025" customWidth="1"/>
    <col min="25" max="25" width="12.85546875" style="1025" customWidth="1"/>
    <col min="26" max="26" width="9.42578125" style="1025" customWidth="1"/>
    <col min="27" max="27" width="94.85546875" style="1025" hidden="1" customWidth="1"/>
    <col min="28" max="28" width="14" style="1025" customWidth="1"/>
    <col min="29" max="29" width="9.42578125" style="1025" customWidth="1"/>
    <col min="30" max="30" width="12.85546875" style="1025" customWidth="1"/>
    <col min="31" max="31" width="14" style="1025" customWidth="1"/>
    <col min="32" max="43" width="9.140625" style="1025"/>
    <col min="44" max="65" width="9.140625" style="1025" hidden="1"/>
    <col min="66" max="16384" width="9.140625" style="1025"/>
  </cols>
  <sheetData>
    <row r="1" spans="1:61" ht="11.25" customHeight="1" x14ac:dyDescent="0.25">
      <c r="A1" s="1026"/>
      <c r="B1" s="1026"/>
      <c r="C1" s="1026"/>
      <c r="D1" s="1026"/>
      <c r="E1" s="1026"/>
      <c r="F1" s="1026"/>
      <c r="G1" s="1026"/>
      <c r="H1" s="1026"/>
      <c r="I1" s="1026"/>
      <c r="J1" s="1026"/>
      <c r="K1" s="1026"/>
      <c r="L1" s="1026"/>
      <c r="M1" s="1026"/>
      <c r="N1" s="1026"/>
      <c r="O1" s="1026"/>
      <c r="P1" s="1026"/>
      <c r="Q1" s="1026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  <c r="AH1" s="1026"/>
      <c r="AI1" s="1026"/>
      <c r="AJ1" s="1026"/>
      <c r="AK1" s="1026"/>
      <c r="AL1" s="1026"/>
      <c r="AM1" s="1026"/>
      <c r="AN1" s="1026"/>
      <c r="AO1" s="1026"/>
      <c r="AP1" s="1026"/>
      <c r="AQ1" s="1026"/>
      <c r="AR1" s="1026"/>
      <c r="AS1" s="1026"/>
      <c r="AT1" s="1026"/>
      <c r="AU1" s="1026"/>
      <c r="AV1" s="1026"/>
      <c r="AW1" s="1026"/>
      <c r="AX1" s="1026"/>
      <c r="AY1" s="1026"/>
      <c r="AZ1" s="1026"/>
      <c r="BA1" s="1026"/>
      <c r="BB1" s="1026"/>
      <c r="BC1" s="1026"/>
      <c r="BD1" s="1026"/>
      <c r="BE1" s="1026"/>
      <c r="BF1" s="1026"/>
      <c r="BG1" s="1026"/>
      <c r="BH1" s="1026"/>
      <c r="BI1" s="1026"/>
    </row>
    <row r="2" spans="1:61" ht="36.75" customHeight="1" x14ac:dyDescent="0.25">
      <c r="A2" s="1026"/>
      <c r="B2" s="1026"/>
      <c r="C2" s="1026"/>
      <c r="D2" s="1026"/>
      <c r="E2" s="1026"/>
      <c r="F2" s="1026"/>
      <c r="G2" s="1026"/>
      <c r="H2" s="1026"/>
      <c r="I2" s="1026"/>
      <c r="J2" s="1026"/>
      <c r="K2" s="1026"/>
      <c r="L2" s="3280" t="s">
        <v>5</v>
      </c>
      <c r="M2" s="3281"/>
      <c r="N2" s="3281"/>
      <c r="O2" s="3281"/>
      <c r="P2" s="3281"/>
      <c r="Q2" s="3281"/>
      <c r="R2" s="3281"/>
      <c r="S2" s="3281"/>
      <c r="T2" s="3281"/>
      <c r="U2" s="3281"/>
      <c r="V2" s="3281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  <c r="AH2" s="1026"/>
      <c r="AI2" s="1026"/>
      <c r="AJ2" s="1026"/>
      <c r="AK2" s="1026"/>
      <c r="AL2" s="1026"/>
      <c r="AM2" s="1026"/>
      <c r="AN2" s="1026"/>
      <c r="AO2" s="1026"/>
      <c r="AP2" s="1026"/>
      <c r="AQ2" s="1026"/>
      <c r="AR2" s="1026"/>
      <c r="AS2" s="1026"/>
      <c r="AT2" s="1026" t="s">
        <v>93</v>
      </c>
      <c r="AU2" s="1026"/>
      <c r="AV2" s="1026"/>
      <c r="AW2" s="1026"/>
      <c r="AX2" s="1026"/>
      <c r="AY2" s="1026"/>
      <c r="AZ2" s="1026"/>
      <c r="BA2" s="1026"/>
      <c r="BB2" s="1026"/>
      <c r="BC2" s="1026"/>
      <c r="BD2" s="1026"/>
      <c r="BE2" s="1026"/>
      <c r="BF2" s="1026"/>
      <c r="BG2" s="1026"/>
      <c r="BH2" s="1026"/>
      <c r="BI2" s="1026"/>
    </row>
    <row r="3" spans="1:61" ht="6.95" customHeight="1" x14ac:dyDescent="0.25">
      <c r="A3" s="1026"/>
      <c r="B3" s="1027"/>
      <c r="C3" s="1028"/>
      <c r="D3" s="1028"/>
      <c r="E3" s="1028"/>
      <c r="F3" s="1028"/>
      <c r="G3" s="1028"/>
      <c r="H3" s="1028"/>
      <c r="I3" s="1028"/>
      <c r="J3" s="1028"/>
      <c r="K3" s="1028"/>
      <c r="L3" s="1029"/>
      <c r="M3" s="1026"/>
      <c r="N3" s="1026"/>
      <c r="O3" s="1026"/>
      <c r="P3" s="1026"/>
      <c r="Q3" s="1026"/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  <c r="AH3" s="1026"/>
      <c r="AI3" s="1026"/>
      <c r="AJ3" s="1026"/>
      <c r="AK3" s="1026"/>
      <c r="AL3" s="1026"/>
      <c r="AM3" s="1026"/>
      <c r="AN3" s="1026"/>
      <c r="AO3" s="1026"/>
      <c r="AP3" s="1026"/>
      <c r="AQ3" s="1026"/>
      <c r="AR3" s="1026"/>
      <c r="AS3" s="1026"/>
      <c r="AT3" s="1026">
        <v>2</v>
      </c>
      <c r="AU3" s="1026"/>
      <c r="AV3" s="1026"/>
      <c r="AW3" s="1026"/>
      <c r="AX3" s="1026"/>
      <c r="AY3" s="1026"/>
      <c r="AZ3" s="1026"/>
      <c r="BA3" s="1026"/>
      <c r="BB3" s="1026"/>
      <c r="BC3" s="1026"/>
      <c r="BD3" s="1026"/>
      <c r="BE3" s="1026"/>
      <c r="BF3" s="1026"/>
      <c r="BG3" s="1026"/>
      <c r="BH3" s="1026"/>
      <c r="BI3" s="1026"/>
    </row>
    <row r="4" spans="1:61" ht="24.95" customHeight="1" x14ac:dyDescent="0.25">
      <c r="A4" s="1026"/>
      <c r="B4" s="1029"/>
      <c r="C4" s="1026"/>
      <c r="D4" s="1030" t="s">
        <v>131</v>
      </c>
      <c r="E4" s="1026"/>
      <c r="F4" s="1026"/>
      <c r="G4" s="1026"/>
      <c r="H4" s="1026"/>
      <c r="I4" s="1026"/>
      <c r="J4" s="1026"/>
      <c r="K4" s="1026"/>
      <c r="L4" s="1029"/>
      <c r="M4" s="1026"/>
      <c r="N4" s="1026"/>
      <c r="O4" s="1026"/>
      <c r="P4" s="1026"/>
      <c r="Q4" s="1026"/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  <c r="AH4" s="1026"/>
      <c r="AI4" s="1026"/>
      <c r="AJ4" s="1026"/>
      <c r="AK4" s="1026"/>
      <c r="AL4" s="1026"/>
      <c r="AM4" s="1026"/>
      <c r="AN4" s="1026"/>
      <c r="AO4" s="1026"/>
      <c r="AP4" s="1026"/>
      <c r="AQ4" s="1026"/>
      <c r="AR4" s="1026"/>
      <c r="AS4" s="1026"/>
      <c r="AT4" s="1026" t="b">
        <v>0</v>
      </c>
      <c r="AU4" s="1026"/>
      <c r="AV4" s="1026"/>
      <c r="AW4" s="1026"/>
      <c r="AX4" s="1026"/>
      <c r="AY4" s="1026"/>
      <c r="AZ4" s="1026"/>
      <c r="BA4" s="1026"/>
      <c r="BB4" s="1026"/>
      <c r="BC4" s="1026"/>
      <c r="BD4" s="1026"/>
      <c r="BE4" s="1026"/>
      <c r="BF4" s="1026"/>
      <c r="BG4" s="1026"/>
      <c r="BH4" s="1026"/>
      <c r="BI4" s="1026"/>
    </row>
    <row r="5" spans="1:61" ht="6.95" customHeight="1" x14ac:dyDescent="0.25">
      <c r="A5" s="1026"/>
      <c r="B5" s="1029"/>
      <c r="C5" s="1026"/>
      <c r="D5" s="1026"/>
      <c r="E5" s="1026"/>
      <c r="F5" s="1026"/>
      <c r="G5" s="1026"/>
      <c r="H5" s="1026"/>
      <c r="I5" s="1026"/>
      <c r="J5" s="1026"/>
      <c r="K5" s="1026"/>
      <c r="L5" s="1029"/>
      <c r="M5" s="1026"/>
      <c r="N5" s="1026"/>
      <c r="O5" s="1026"/>
      <c r="P5" s="1026"/>
      <c r="Q5" s="1026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  <c r="AH5" s="1026"/>
      <c r="AI5" s="1026"/>
      <c r="AJ5" s="1026"/>
      <c r="AK5" s="1026"/>
      <c r="AL5" s="1026"/>
      <c r="AM5" s="1026"/>
      <c r="AN5" s="1026"/>
      <c r="AO5" s="1026"/>
      <c r="AP5" s="1026"/>
      <c r="AQ5" s="1026"/>
      <c r="AR5" s="1026"/>
      <c r="AS5" s="1026"/>
      <c r="AT5" s="1026"/>
      <c r="AU5" s="1026"/>
      <c r="AV5" s="1026"/>
      <c r="AW5" s="1026"/>
      <c r="AX5" s="1026"/>
      <c r="AY5" s="1026"/>
      <c r="AZ5" s="1026"/>
      <c r="BA5" s="1026"/>
      <c r="BB5" s="1026"/>
      <c r="BC5" s="1026"/>
      <c r="BD5" s="1026"/>
      <c r="BE5" s="1026"/>
      <c r="BF5" s="1026"/>
      <c r="BG5" s="1026"/>
      <c r="BH5" s="1026"/>
      <c r="BI5" s="1026"/>
    </row>
    <row r="6" spans="1:61" ht="12" customHeight="1" x14ac:dyDescent="0.25">
      <c r="A6" s="1026"/>
      <c r="B6" s="1029"/>
      <c r="C6" s="1026"/>
      <c r="D6" s="1031" t="s">
        <v>12</v>
      </c>
      <c r="E6" s="1026"/>
      <c r="F6" s="1026"/>
      <c r="G6" s="1026"/>
      <c r="H6" s="1026"/>
      <c r="I6" s="1026"/>
      <c r="J6" s="1026"/>
      <c r="K6" s="1026"/>
      <c r="L6" s="1029"/>
      <c r="M6" s="1026"/>
      <c r="N6" s="1026"/>
      <c r="O6" s="1026"/>
      <c r="P6" s="1026"/>
      <c r="Q6" s="1026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  <c r="AH6" s="1026"/>
      <c r="AI6" s="1026"/>
      <c r="AJ6" s="1026"/>
      <c r="AK6" s="1026"/>
      <c r="AL6" s="1026"/>
      <c r="AM6" s="1026"/>
      <c r="AN6" s="1026"/>
      <c r="AO6" s="1026"/>
      <c r="AP6" s="1026"/>
      <c r="AQ6" s="1026"/>
      <c r="AR6" s="1026"/>
      <c r="AS6" s="1026"/>
      <c r="AT6" s="1026"/>
      <c r="AU6" s="1026"/>
      <c r="AV6" s="1026"/>
      <c r="AW6" s="1026"/>
      <c r="AX6" s="1026"/>
      <c r="AY6" s="1026"/>
      <c r="AZ6" s="1026"/>
      <c r="BA6" s="1026"/>
      <c r="BB6" s="1026"/>
      <c r="BC6" s="1026"/>
      <c r="BD6" s="1026"/>
      <c r="BE6" s="1026"/>
      <c r="BF6" s="1026"/>
      <c r="BG6" s="1026"/>
      <c r="BH6" s="1026"/>
      <c r="BI6" s="1026"/>
    </row>
    <row r="7" spans="1:61" x14ac:dyDescent="0.25">
      <c r="A7" s="1026"/>
      <c r="B7" s="1029"/>
      <c r="C7" s="1026"/>
      <c r="D7" s="1026"/>
      <c r="E7" s="3238" t="s">
        <v>13</v>
      </c>
      <c r="F7" s="3281"/>
      <c r="G7" s="3281"/>
      <c r="H7" s="3281"/>
      <c r="I7" s="1026"/>
      <c r="J7" s="1026"/>
      <c r="K7" s="1026"/>
      <c r="L7" s="1029"/>
      <c r="M7" s="1026"/>
      <c r="N7" s="1026"/>
      <c r="O7" s="1026"/>
      <c r="P7" s="1026"/>
      <c r="Q7" s="1026"/>
      <c r="R7" s="1026"/>
      <c r="S7" s="1026"/>
      <c r="T7" s="1026"/>
      <c r="U7" s="1026"/>
      <c r="V7" s="1026"/>
      <c r="W7" s="1026"/>
      <c r="X7" s="1026"/>
      <c r="Y7" s="1026"/>
      <c r="Z7" s="1026"/>
      <c r="AA7" s="1032" t="str">
        <f>E7</f>
        <v>REVITALIZACE ZÁMECKÉHO PARKU ‐ TVRZIŠTĚ KLUČOV</v>
      </c>
      <c r="AB7" s="1026"/>
      <c r="AC7" s="1026"/>
      <c r="AD7" s="1026"/>
      <c r="AE7" s="1026"/>
      <c r="AF7" s="1026"/>
      <c r="AG7" s="1026"/>
      <c r="AH7" s="1026"/>
      <c r="AI7" s="1026"/>
      <c r="AJ7" s="1026"/>
      <c r="AK7" s="1026"/>
      <c r="AL7" s="1026"/>
      <c r="AM7" s="1026"/>
      <c r="AN7" s="1026"/>
      <c r="AO7" s="1026"/>
      <c r="AP7" s="1026"/>
      <c r="AQ7" s="1026"/>
      <c r="AR7" s="1026"/>
      <c r="AS7" s="1026"/>
      <c r="AT7" s="1026"/>
      <c r="AU7" s="1026"/>
      <c r="AV7" s="1026"/>
      <c r="AW7" s="1026"/>
      <c r="AX7" s="1026"/>
      <c r="AY7" s="1026"/>
      <c r="AZ7" s="1026"/>
      <c r="BA7" s="1026"/>
      <c r="BB7" s="1026"/>
      <c r="BC7" s="1026"/>
      <c r="BD7" s="1026"/>
      <c r="BE7" s="1026"/>
      <c r="BF7" s="1026"/>
      <c r="BG7" s="1026"/>
      <c r="BH7" s="1026"/>
      <c r="BI7" s="1026"/>
    </row>
    <row r="8" spans="1:61" x14ac:dyDescent="0.25">
      <c r="A8" s="1026"/>
      <c r="B8" s="1029"/>
      <c r="C8" s="1026"/>
      <c r="D8" s="210" t="s">
        <v>132</v>
      </c>
      <c r="E8" s="1026"/>
      <c r="F8" s="1026"/>
      <c r="G8" s="1026"/>
      <c r="H8" s="1026"/>
      <c r="I8" s="1026"/>
      <c r="J8" s="1026"/>
      <c r="K8" s="1026"/>
      <c r="L8" s="1029"/>
      <c r="M8" s="1026"/>
      <c r="N8" s="1026"/>
      <c r="O8" s="1026"/>
      <c r="P8" s="1026"/>
      <c r="Q8" s="1026"/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  <c r="AH8" s="1026"/>
      <c r="AI8" s="1026"/>
      <c r="AJ8" s="1026"/>
      <c r="AK8" s="1026"/>
      <c r="AL8" s="1026"/>
      <c r="AM8" s="1026"/>
      <c r="AN8" s="1026"/>
      <c r="AO8" s="1026"/>
      <c r="AP8" s="1026"/>
      <c r="AQ8" s="1026"/>
      <c r="AR8" s="1026"/>
      <c r="AS8" s="1026"/>
      <c r="AT8" s="1026"/>
      <c r="AU8" s="1026"/>
      <c r="AV8" s="1026"/>
      <c r="AW8" s="1026"/>
      <c r="AX8" s="1026"/>
      <c r="AY8" s="1026"/>
      <c r="AZ8" s="1026"/>
      <c r="BA8" s="1026"/>
      <c r="BB8" s="1026"/>
      <c r="BC8" s="1026"/>
      <c r="BD8" s="1026"/>
      <c r="BE8" s="1026"/>
      <c r="BF8" s="1026"/>
      <c r="BG8" s="1026"/>
      <c r="BH8" s="1026"/>
      <c r="BI8" s="1026"/>
    </row>
    <row r="9" spans="1:61" x14ac:dyDescent="0.25">
      <c r="A9" s="1026"/>
      <c r="B9" s="1029"/>
      <c r="C9" s="1026"/>
      <c r="D9" s="1026"/>
      <c r="E9" s="3238" t="s">
        <v>471</v>
      </c>
      <c r="F9" s="3281"/>
      <c r="G9" s="3281"/>
      <c r="H9" s="3281"/>
      <c r="I9" s="1026"/>
      <c r="J9" s="1026"/>
      <c r="K9" s="1026"/>
      <c r="L9" s="1029"/>
      <c r="M9" s="1026"/>
      <c r="N9" s="1026"/>
      <c r="O9" s="1026"/>
      <c r="P9" s="1026"/>
      <c r="Q9" s="1026"/>
      <c r="R9" s="1026"/>
      <c r="S9" s="1026"/>
      <c r="T9" s="1026"/>
      <c r="U9" s="1026"/>
      <c r="V9" s="1026"/>
      <c r="W9" s="1026"/>
      <c r="X9" s="1026"/>
      <c r="Y9" s="1026"/>
      <c r="Z9" s="1026"/>
      <c r="AA9" s="1032" t="str">
        <f>E9</f>
        <v>SO.12 - SADOVÉ ÚPRAVY A ZÁVLAHA</v>
      </c>
      <c r="AB9" s="1026"/>
      <c r="AC9" s="1026"/>
      <c r="AD9" s="1026"/>
      <c r="AE9" s="1026"/>
      <c r="AF9" s="1026"/>
      <c r="AG9" s="1026"/>
      <c r="AH9" s="1026"/>
      <c r="AI9" s="1026"/>
      <c r="AJ9" s="1026"/>
      <c r="AK9" s="1026"/>
      <c r="AL9" s="1026"/>
      <c r="AM9" s="1026"/>
      <c r="AN9" s="1026"/>
      <c r="AO9" s="1026"/>
      <c r="AP9" s="1026"/>
      <c r="AQ9" s="1026"/>
      <c r="AR9" s="1026"/>
      <c r="AS9" s="1026"/>
      <c r="AT9" s="1026"/>
      <c r="AU9" s="1026"/>
      <c r="AV9" s="1026"/>
      <c r="AW9" s="1026"/>
      <c r="AX9" s="1026"/>
      <c r="AY9" s="1026"/>
      <c r="AZ9" s="1026"/>
      <c r="BA9" s="1026"/>
      <c r="BB9" s="1026"/>
      <c r="BC9" s="1026"/>
      <c r="BD9" s="1026"/>
      <c r="BE9" s="1026"/>
      <c r="BF9" s="1026"/>
      <c r="BG9" s="1026"/>
      <c r="BH9" s="1026"/>
      <c r="BI9" s="1026"/>
    </row>
    <row r="10" spans="1:61" x14ac:dyDescent="0.25">
      <c r="A10" s="1026"/>
      <c r="B10" s="1029"/>
      <c r="C10" s="1026"/>
      <c r="D10" s="210" t="s">
        <v>326</v>
      </c>
      <c r="E10" s="1026"/>
      <c r="F10" s="1026"/>
      <c r="G10" s="1026"/>
      <c r="H10" s="1026"/>
      <c r="I10" s="1026"/>
      <c r="J10" s="1026"/>
      <c r="K10" s="1026"/>
      <c r="L10" s="1029"/>
      <c r="M10" s="1026"/>
      <c r="N10" s="1026"/>
      <c r="O10" s="1026"/>
      <c r="P10" s="1026"/>
      <c r="Q10" s="1026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  <c r="AH10" s="1026"/>
      <c r="AI10" s="1026"/>
      <c r="AJ10" s="1026"/>
      <c r="AK10" s="1026"/>
      <c r="AL10" s="1026"/>
      <c r="AM10" s="1026"/>
      <c r="AN10" s="1026"/>
      <c r="AO10" s="1026"/>
      <c r="AP10" s="1026"/>
      <c r="AQ10" s="1026"/>
      <c r="AR10" s="1026"/>
      <c r="AS10" s="1026"/>
      <c r="AT10" s="1026"/>
      <c r="AU10" s="1026"/>
      <c r="AV10" s="1026"/>
      <c r="AW10" s="1026"/>
      <c r="AX10" s="1026"/>
      <c r="AY10" s="1026"/>
      <c r="AZ10" s="1026"/>
      <c r="BA10" s="1026"/>
      <c r="BB10" s="1026"/>
      <c r="BC10" s="1026"/>
      <c r="BD10" s="1026"/>
      <c r="BE10" s="1026"/>
      <c r="BF10" s="1026"/>
      <c r="BG10" s="1026"/>
      <c r="BH10" s="1026"/>
      <c r="BI10" s="1026"/>
    </row>
    <row r="11" spans="1:61" s="34" customFormat="1" x14ac:dyDescent="0.25">
      <c r="A11" s="1026"/>
      <c r="B11" s="1033"/>
      <c r="C11" s="1026"/>
      <c r="D11" s="1026"/>
      <c r="E11" s="3283" t="s">
        <v>539</v>
      </c>
      <c r="F11" s="3281"/>
      <c r="G11" s="3281"/>
      <c r="H11" s="3281"/>
      <c r="I11" s="1026"/>
      <c r="J11" s="1026"/>
      <c r="K11" s="1026"/>
      <c r="L11" s="1033"/>
      <c r="M11" s="1026"/>
      <c r="N11" s="1026"/>
      <c r="O11" s="1026"/>
      <c r="P11" s="1026"/>
      <c r="Q11" s="1026"/>
      <c r="R11" s="1026"/>
      <c r="S11" s="1026"/>
      <c r="T11" s="1026"/>
      <c r="U11" s="1026"/>
      <c r="V11" s="1026"/>
      <c r="W11" s="1026"/>
      <c r="X11" s="1026"/>
      <c r="Y11" s="1026"/>
      <c r="Z11" s="1026"/>
      <c r="AA11" s="1034" t="str">
        <f>E11</f>
        <v>SO.12-N - Nové sadové úpravy</v>
      </c>
      <c r="AB11" s="1026"/>
      <c r="AC11" s="1026"/>
      <c r="AD11" s="1026"/>
      <c r="AE11" s="1026"/>
      <c r="AF11" s="1026"/>
      <c r="AG11" s="1026"/>
      <c r="AH11" s="1026"/>
      <c r="AI11" s="1026"/>
      <c r="AJ11" s="1026"/>
      <c r="AK11" s="1026"/>
      <c r="AL11" s="1026"/>
      <c r="AM11" s="1026"/>
      <c r="AN11" s="1026"/>
      <c r="AO11" s="1026"/>
      <c r="AP11" s="1026"/>
      <c r="AQ11" s="1026"/>
      <c r="AR11" s="1026"/>
      <c r="AS11" s="1026"/>
      <c r="AT11" s="1026"/>
      <c r="AU11" s="1026"/>
      <c r="AV11" s="1026"/>
      <c r="AW11" s="1026"/>
      <c r="AX11" s="1026"/>
      <c r="AY11" s="1026"/>
      <c r="AZ11" s="1026"/>
      <c r="BA11" s="1026"/>
      <c r="BB11" s="1026"/>
      <c r="BC11" s="1026"/>
      <c r="BD11" s="1026"/>
      <c r="BE11" s="1026"/>
      <c r="BF11" s="1026"/>
      <c r="BG11" s="1026"/>
      <c r="BH11" s="1026"/>
      <c r="BI11" s="1026"/>
    </row>
    <row r="12" spans="1:61" s="34" customFormat="1" x14ac:dyDescent="0.25">
      <c r="A12" s="1026"/>
      <c r="B12" s="1033"/>
      <c r="C12" s="1026"/>
      <c r="D12" s="1026"/>
      <c r="E12" s="1026"/>
      <c r="F12" s="1026"/>
      <c r="G12" s="1026"/>
      <c r="H12" s="1026"/>
      <c r="I12" s="1026"/>
      <c r="J12" s="1026"/>
      <c r="K12" s="1026"/>
      <c r="L12" s="1033"/>
      <c r="M12" s="1026"/>
      <c r="N12" s="1026"/>
      <c r="O12" s="1026"/>
      <c r="P12" s="1026"/>
      <c r="Q12" s="1026"/>
      <c r="R12" s="1026"/>
      <c r="S12" s="1026"/>
      <c r="T12" s="1026"/>
      <c r="U12" s="1026"/>
      <c r="V12" s="1026"/>
      <c r="W12" s="1026"/>
      <c r="X12" s="1026"/>
      <c r="Y12" s="1026"/>
      <c r="Z12" s="1026"/>
      <c r="AA12" s="1026"/>
      <c r="AB12" s="1026"/>
      <c r="AC12" s="1026"/>
      <c r="AD12" s="1026"/>
      <c r="AE12" s="1026"/>
      <c r="AF12" s="1026"/>
      <c r="AG12" s="1026"/>
      <c r="AH12" s="1026"/>
      <c r="AI12" s="1026"/>
      <c r="AJ12" s="1026"/>
      <c r="AK12" s="1026"/>
      <c r="AL12" s="1026"/>
      <c r="AM12" s="1026"/>
      <c r="AN12" s="1026"/>
      <c r="AO12" s="1026"/>
      <c r="AP12" s="1026"/>
      <c r="AQ12" s="1026"/>
      <c r="AR12" s="1026"/>
      <c r="AS12" s="1026"/>
      <c r="AT12" s="1026"/>
      <c r="AU12" s="1026"/>
      <c r="AV12" s="1026"/>
      <c r="AW12" s="1026"/>
      <c r="AX12" s="1026"/>
      <c r="AY12" s="1026"/>
      <c r="AZ12" s="1026"/>
      <c r="BA12" s="1026"/>
      <c r="BB12" s="1026"/>
      <c r="BC12" s="1026"/>
      <c r="BD12" s="1026"/>
      <c r="BE12" s="1026"/>
      <c r="BF12" s="1026"/>
      <c r="BG12" s="1026"/>
      <c r="BH12" s="1026"/>
      <c r="BI12" s="1026"/>
    </row>
    <row r="13" spans="1:61" s="34" customFormat="1" x14ac:dyDescent="0.25">
      <c r="A13" s="1026"/>
      <c r="B13" s="1033"/>
      <c r="C13" s="1026"/>
      <c r="D13" s="210" t="s">
        <v>14</v>
      </c>
      <c r="E13" s="1026"/>
      <c r="F13" s="1035" t="s">
        <v>16</v>
      </c>
      <c r="G13" s="1026"/>
      <c r="H13" s="1026"/>
      <c r="I13" s="210" t="s">
        <v>15</v>
      </c>
      <c r="J13" s="214" t="s">
        <v>16</v>
      </c>
      <c r="K13" s="1026"/>
      <c r="L13" s="1033"/>
      <c r="M13" s="1026"/>
      <c r="N13" s="1026"/>
      <c r="O13" s="1026"/>
      <c r="P13" s="1026"/>
      <c r="Q13" s="1026"/>
      <c r="R13" s="1026"/>
      <c r="S13" s="1026"/>
      <c r="T13" s="1026"/>
      <c r="U13" s="1026"/>
      <c r="V13" s="1026"/>
      <c r="W13" s="1026"/>
      <c r="X13" s="1026"/>
      <c r="Y13" s="1026"/>
      <c r="Z13" s="1026"/>
      <c r="AA13" s="1026"/>
      <c r="AB13" s="1026"/>
      <c r="AC13" s="1026"/>
      <c r="AD13" s="1026"/>
      <c r="AE13" s="1026"/>
      <c r="AF13" s="1026"/>
      <c r="AG13" s="1026"/>
      <c r="AH13" s="1026"/>
      <c r="AI13" s="1026"/>
      <c r="AJ13" s="1026"/>
      <c r="AK13" s="1026"/>
      <c r="AL13" s="1026"/>
      <c r="AM13" s="1026"/>
      <c r="AN13" s="1026"/>
      <c r="AO13" s="1026"/>
      <c r="AP13" s="1026"/>
      <c r="AQ13" s="1026"/>
      <c r="AR13" s="1026"/>
      <c r="AS13" s="1026"/>
      <c r="AT13" s="1026"/>
      <c r="AU13" s="1026"/>
      <c r="AV13" s="1026"/>
      <c r="AW13" s="1026"/>
      <c r="AX13" s="1026"/>
      <c r="AY13" s="1026"/>
      <c r="AZ13" s="1026"/>
      <c r="BA13" s="1026"/>
      <c r="BB13" s="1026"/>
      <c r="BC13" s="1026"/>
      <c r="BD13" s="1026"/>
      <c r="BE13" s="1026"/>
      <c r="BF13" s="1026"/>
      <c r="BG13" s="1026"/>
      <c r="BH13" s="1026"/>
      <c r="BI13" s="1026"/>
    </row>
    <row r="14" spans="1:61" s="34" customFormat="1" x14ac:dyDescent="0.25">
      <c r="A14" s="1026"/>
      <c r="B14" s="1033"/>
      <c r="C14" s="1026"/>
      <c r="D14" s="210" t="s">
        <v>17</v>
      </c>
      <c r="E14" s="1026"/>
      <c r="F14" s="1036" t="s">
        <v>16</v>
      </c>
      <c r="G14" s="1026"/>
      <c r="H14" s="1026"/>
      <c r="I14" s="210" t="s">
        <v>18</v>
      </c>
      <c r="J14" s="1037">
        <f>'Rekapitulace stavby'!AN8</f>
        <v>46300</v>
      </c>
      <c r="K14" s="1026"/>
      <c r="L14" s="1033"/>
      <c r="M14" s="1026"/>
      <c r="N14" s="1026"/>
      <c r="O14" s="1026"/>
      <c r="P14" s="1026"/>
      <c r="Q14" s="1026"/>
      <c r="R14" s="1026"/>
      <c r="S14" s="1026"/>
      <c r="T14" s="1026"/>
      <c r="U14" s="1026"/>
      <c r="V14" s="1026"/>
      <c r="W14" s="1026"/>
      <c r="X14" s="1026"/>
      <c r="Y14" s="1026"/>
      <c r="Z14" s="1026"/>
      <c r="AA14" s="1026"/>
      <c r="AB14" s="1026"/>
      <c r="AC14" s="1026"/>
      <c r="AD14" s="1026"/>
      <c r="AE14" s="1026"/>
      <c r="AF14" s="1026"/>
      <c r="AG14" s="1026"/>
      <c r="AH14" s="1026"/>
      <c r="AI14" s="1026"/>
      <c r="AJ14" s="1026"/>
      <c r="AK14" s="1026"/>
      <c r="AL14" s="1026"/>
      <c r="AM14" s="1026"/>
      <c r="AN14" s="1026"/>
      <c r="AO14" s="1026"/>
      <c r="AP14" s="1026"/>
      <c r="AQ14" s="1026"/>
      <c r="AR14" s="1026"/>
      <c r="AS14" s="1026"/>
      <c r="AT14" s="1026"/>
      <c r="AU14" s="1026"/>
      <c r="AV14" s="1026"/>
      <c r="AW14" s="1026"/>
      <c r="AX14" s="1026"/>
      <c r="AY14" s="1026"/>
      <c r="AZ14" s="1026"/>
      <c r="BA14" s="1026"/>
      <c r="BB14" s="1026"/>
      <c r="BC14" s="1026"/>
      <c r="BD14" s="1026"/>
      <c r="BE14" s="1026"/>
      <c r="BF14" s="1026"/>
      <c r="BG14" s="1026"/>
      <c r="BH14" s="1026"/>
      <c r="BI14" s="1026"/>
    </row>
    <row r="15" spans="1:61" s="34" customFormat="1" x14ac:dyDescent="0.25">
      <c r="A15" s="1026"/>
      <c r="B15" s="1033"/>
      <c r="C15" s="1026"/>
      <c r="D15" s="1038" t="s">
        <v>16</v>
      </c>
      <c r="E15" s="1039"/>
      <c r="F15" s="1040" t="s">
        <v>16</v>
      </c>
      <c r="G15" s="1026"/>
      <c r="H15" s="1026"/>
      <c r="I15" s="1038" t="s">
        <v>16</v>
      </c>
      <c r="J15" s="1040" t="s">
        <v>16</v>
      </c>
      <c r="K15" s="1026"/>
      <c r="L15" s="1033"/>
      <c r="M15" s="1026"/>
      <c r="N15" s="1026"/>
      <c r="O15" s="1026"/>
      <c r="P15" s="1026"/>
      <c r="Q15" s="1026"/>
      <c r="R15" s="1026"/>
      <c r="S15" s="1026"/>
      <c r="T15" s="1026"/>
      <c r="U15" s="1026"/>
      <c r="V15" s="1026"/>
      <c r="W15" s="1026"/>
      <c r="X15" s="1026"/>
      <c r="Y15" s="1026"/>
      <c r="Z15" s="1026"/>
      <c r="AA15" s="1026"/>
      <c r="AB15" s="1026"/>
      <c r="AC15" s="1026"/>
      <c r="AD15" s="1026"/>
      <c r="AE15" s="1026"/>
      <c r="AF15" s="1026"/>
      <c r="AG15" s="1026"/>
      <c r="AH15" s="1026"/>
      <c r="AI15" s="1026"/>
      <c r="AJ15" s="1026"/>
      <c r="AK15" s="1026"/>
      <c r="AL15" s="1026"/>
      <c r="AM15" s="1026"/>
      <c r="AN15" s="1026"/>
      <c r="AO15" s="1026"/>
      <c r="AP15" s="1026"/>
      <c r="AQ15" s="1026"/>
      <c r="AR15" s="1026"/>
      <c r="AS15" s="1026"/>
      <c r="AT15" s="1026"/>
      <c r="AU15" s="1026"/>
      <c r="AV15" s="1026"/>
      <c r="AW15" s="1026"/>
      <c r="AX15" s="1026"/>
      <c r="AY15" s="1026"/>
      <c r="AZ15" s="1026"/>
      <c r="BA15" s="1026"/>
      <c r="BB15" s="1026"/>
      <c r="BC15" s="1026"/>
      <c r="BD15" s="1026"/>
      <c r="BE15" s="1026"/>
      <c r="BF15" s="1026"/>
      <c r="BG15" s="1026"/>
      <c r="BH15" s="1026"/>
      <c r="BI15" s="1026"/>
    </row>
    <row r="16" spans="1:61" s="34" customFormat="1" x14ac:dyDescent="0.25">
      <c r="A16" s="1026"/>
      <c r="B16" s="1033"/>
      <c r="C16" s="1026"/>
      <c r="D16" s="210" t="s">
        <v>19</v>
      </c>
      <c r="E16" s="1026"/>
      <c r="F16" s="1026"/>
      <c r="G16" s="1026"/>
      <c r="H16" s="1026"/>
      <c r="I16" s="210" t="s">
        <v>20</v>
      </c>
      <c r="J16" s="220" t="s">
        <v>21</v>
      </c>
      <c r="K16" s="1026"/>
      <c r="L16" s="1033"/>
      <c r="M16" s="1026"/>
      <c r="N16" s="1026"/>
      <c r="O16" s="1026"/>
      <c r="P16" s="1026"/>
      <c r="Q16" s="1026"/>
      <c r="R16" s="1026"/>
      <c r="S16" s="1026"/>
      <c r="T16" s="1026"/>
      <c r="U16" s="1026"/>
      <c r="V16" s="1026"/>
      <c r="W16" s="1026"/>
      <c r="X16" s="1026"/>
      <c r="Y16" s="1026"/>
      <c r="Z16" s="1026"/>
      <c r="AA16" s="1026"/>
      <c r="AB16" s="1026"/>
      <c r="AC16" s="1026"/>
      <c r="AD16" s="1026"/>
      <c r="AE16" s="1026"/>
      <c r="AF16" s="1026"/>
      <c r="AG16" s="1026"/>
      <c r="AH16" s="1026"/>
      <c r="AI16" s="1026"/>
      <c r="AJ16" s="1026"/>
      <c r="AK16" s="1026"/>
      <c r="AL16" s="1026"/>
      <c r="AM16" s="1026"/>
      <c r="AN16" s="1026"/>
      <c r="AO16" s="1026"/>
      <c r="AP16" s="1026"/>
      <c r="AQ16" s="1026"/>
      <c r="AR16" s="1026"/>
      <c r="AS16" s="1026"/>
      <c r="AT16" s="1026"/>
      <c r="AU16" s="1026"/>
      <c r="AV16" s="1026"/>
      <c r="AW16" s="1026"/>
      <c r="AX16" s="1026"/>
      <c r="AY16" s="1026"/>
      <c r="AZ16" s="1026"/>
      <c r="BA16" s="1026"/>
      <c r="BB16" s="1026"/>
      <c r="BC16" s="1026"/>
      <c r="BD16" s="1026"/>
      <c r="BE16" s="1026"/>
      <c r="BF16" s="1026"/>
      <c r="BG16" s="1026"/>
      <c r="BH16" s="1026"/>
      <c r="BI16" s="1026"/>
    </row>
    <row r="17" spans="1:61" s="34" customFormat="1" x14ac:dyDescent="0.25">
      <c r="A17" s="1026"/>
      <c r="B17" s="1033"/>
      <c r="C17" s="1026"/>
      <c r="D17" s="1026"/>
      <c r="E17" s="3239" t="s">
        <v>22</v>
      </c>
      <c r="F17" s="3281"/>
      <c r="G17" s="3281"/>
      <c r="H17" s="3281"/>
      <c r="I17" s="210" t="s">
        <v>23</v>
      </c>
      <c r="J17" s="220" t="s">
        <v>16</v>
      </c>
      <c r="K17" s="1026"/>
      <c r="L17" s="1033"/>
      <c r="M17" s="1026"/>
      <c r="N17" s="1026"/>
      <c r="O17" s="1026"/>
      <c r="P17" s="1026"/>
      <c r="Q17" s="1026"/>
      <c r="R17" s="1026"/>
      <c r="S17" s="1026"/>
      <c r="T17" s="1026"/>
      <c r="U17" s="1026"/>
      <c r="V17" s="1026"/>
      <c r="W17" s="1026"/>
      <c r="X17" s="1026"/>
      <c r="Y17" s="1026"/>
      <c r="Z17" s="1026"/>
      <c r="AA17" s="1026"/>
      <c r="AB17" s="1026"/>
      <c r="AC17" s="1026"/>
      <c r="AD17" s="1026"/>
      <c r="AE17" s="1026"/>
      <c r="AF17" s="1026"/>
      <c r="AG17" s="1026"/>
      <c r="AH17" s="1026"/>
      <c r="AI17" s="1026"/>
      <c r="AJ17" s="1026"/>
      <c r="AK17" s="1026"/>
      <c r="AL17" s="1026"/>
      <c r="AM17" s="1026"/>
      <c r="AN17" s="1026"/>
      <c r="AO17" s="1026"/>
      <c r="AP17" s="1026"/>
      <c r="AQ17" s="1026"/>
      <c r="AR17" s="1026"/>
      <c r="AS17" s="1026"/>
      <c r="AT17" s="1026"/>
      <c r="AU17" s="1026"/>
      <c r="AV17" s="1026"/>
      <c r="AW17" s="1026"/>
      <c r="AX17" s="1026"/>
      <c r="AY17" s="1026"/>
      <c r="AZ17" s="1026"/>
      <c r="BA17" s="1026"/>
      <c r="BB17" s="1026"/>
      <c r="BC17" s="1026"/>
      <c r="BD17" s="1026"/>
      <c r="BE17" s="1026"/>
      <c r="BF17" s="1026"/>
      <c r="BG17" s="1026"/>
      <c r="BH17" s="1026"/>
      <c r="BI17" s="1026"/>
    </row>
    <row r="18" spans="1:61" s="34" customFormat="1" x14ac:dyDescent="0.25">
      <c r="A18" s="1026"/>
      <c r="B18" s="1033"/>
      <c r="C18" s="1026"/>
      <c r="D18" s="1026"/>
      <c r="E18" s="1026"/>
      <c r="F18" s="1026"/>
      <c r="G18" s="1026"/>
      <c r="H18" s="1026"/>
      <c r="I18" s="1026"/>
      <c r="J18" s="1026"/>
      <c r="K18" s="1026"/>
      <c r="L18" s="1033"/>
      <c r="M18" s="1026"/>
      <c r="N18" s="1026"/>
      <c r="O18" s="1026"/>
      <c r="P18" s="1026"/>
      <c r="Q18" s="1026"/>
      <c r="R18" s="1026"/>
      <c r="S18" s="1026"/>
      <c r="T18" s="1026"/>
      <c r="U18" s="1026"/>
      <c r="V18" s="1026"/>
      <c r="W18" s="1026"/>
      <c r="X18" s="1026"/>
      <c r="Y18" s="1026"/>
      <c r="Z18" s="1026"/>
      <c r="AA18" s="1026"/>
      <c r="AB18" s="1026"/>
      <c r="AC18" s="1026"/>
      <c r="AD18" s="1026"/>
      <c r="AE18" s="1026"/>
      <c r="AF18" s="1026"/>
      <c r="AG18" s="1026"/>
      <c r="AH18" s="1026"/>
      <c r="AI18" s="1026"/>
      <c r="AJ18" s="1026"/>
      <c r="AK18" s="1026"/>
      <c r="AL18" s="1026"/>
      <c r="AM18" s="1026"/>
      <c r="AN18" s="1026"/>
      <c r="AO18" s="1026"/>
      <c r="AP18" s="1026"/>
      <c r="AQ18" s="1026"/>
      <c r="AR18" s="1026"/>
      <c r="AS18" s="1026"/>
      <c r="AT18" s="1026"/>
      <c r="AU18" s="1026"/>
      <c r="AV18" s="1026"/>
      <c r="AW18" s="1026"/>
      <c r="AX18" s="1026"/>
      <c r="AY18" s="1026"/>
      <c r="AZ18" s="1026"/>
      <c r="BA18" s="1026"/>
      <c r="BB18" s="1026"/>
      <c r="BC18" s="1026"/>
      <c r="BD18" s="1026"/>
      <c r="BE18" s="1026"/>
      <c r="BF18" s="1026"/>
      <c r="BG18" s="1026"/>
      <c r="BH18" s="1026"/>
      <c r="BI18" s="1026"/>
    </row>
    <row r="19" spans="1:61" s="34" customFormat="1" x14ac:dyDescent="0.25">
      <c r="A19" s="1026"/>
      <c r="B19" s="1033"/>
      <c r="C19" s="1026"/>
      <c r="D19" s="210" t="s">
        <v>24</v>
      </c>
      <c r="E19" s="1026"/>
      <c r="F19" s="1026"/>
      <c r="G19" s="1026"/>
      <c r="H19" s="1026"/>
      <c r="I19" s="210" t="str">
        <f>I16</f>
        <v>IČ:</v>
      </c>
      <c r="J19" s="221" t="str">
        <f>'Rekapitulace stavby'!AN13</f>
        <v>Vyplň údaj</v>
      </c>
      <c r="K19" s="1026"/>
      <c r="L19" s="1033"/>
      <c r="M19" s="1026"/>
      <c r="N19" s="1026"/>
      <c r="O19" s="1026"/>
      <c r="P19" s="1026"/>
      <c r="Q19" s="1026"/>
      <c r="R19" s="1026"/>
      <c r="S19" s="1026"/>
      <c r="T19" s="1026"/>
      <c r="U19" s="1026"/>
      <c r="V19" s="1026"/>
      <c r="W19" s="1026"/>
      <c r="X19" s="1026"/>
      <c r="Y19" s="1026"/>
      <c r="Z19" s="1026"/>
      <c r="AA19" s="1026"/>
      <c r="AB19" s="1026"/>
      <c r="AC19" s="1026"/>
      <c r="AD19" s="1026"/>
      <c r="AE19" s="1026"/>
      <c r="AF19" s="1026"/>
      <c r="AG19" s="1026"/>
      <c r="AH19" s="1026"/>
      <c r="AI19" s="1026"/>
      <c r="AJ19" s="1026"/>
      <c r="AK19" s="1026"/>
      <c r="AL19" s="1026"/>
      <c r="AM19" s="1026"/>
      <c r="AN19" s="1026"/>
      <c r="AO19" s="1026"/>
      <c r="AP19" s="1026"/>
      <c r="AQ19" s="1026"/>
      <c r="AR19" s="1026"/>
      <c r="AS19" s="1026"/>
      <c r="AT19" s="1026"/>
      <c r="AU19" s="1026"/>
      <c r="AV19" s="1026"/>
      <c r="AW19" s="1026"/>
      <c r="AX19" s="1026"/>
      <c r="AY19" s="1026"/>
      <c r="AZ19" s="1026"/>
      <c r="BA19" s="1026"/>
      <c r="BB19" s="1026"/>
      <c r="BC19" s="1026"/>
      <c r="BD19" s="1026"/>
      <c r="BE19" s="1026"/>
      <c r="BF19" s="1026"/>
      <c r="BG19" s="1026"/>
      <c r="BH19" s="1026"/>
      <c r="BI19" s="1026"/>
    </row>
    <row r="20" spans="1:61" s="34" customFormat="1" x14ac:dyDescent="0.25">
      <c r="A20" s="1026"/>
      <c r="B20" s="1033"/>
      <c r="C20" s="1026"/>
      <c r="D20" s="1026"/>
      <c r="E20" s="3241" t="str">
        <f>'Rekapitulace stavby'!E14</f>
        <v>Vyplň údaj</v>
      </c>
      <c r="F20" s="3281"/>
      <c r="G20" s="3281"/>
      <c r="H20" s="3281"/>
      <c r="I20" s="210" t="str">
        <f>I17</f>
        <v>DIČ:</v>
      </c>
      <c r="J20" s="221" t="str">
        <f>'Rekapitulace stavby'!AN14</f>
        <v>Vyplň údaj</v>
      </c>
      <c r="K20" s="1026"/>
      <c r="L20" s="1033"/>
      <c r="M20" s="1026"/>
      <c r="N20" s="1026"/>
      <c r="O20" s="1026"/>
      <c r="P20" s="1026"/>
      <c r="Q20" s="1026"/>
      <c r="R20" s="1026"/>
      <c r="S20" s="1026"/>
      <c r="T20" s="1026"/>
      <c r="U20" s="1026"/>
      <c r="V20" s="1026"/>
      <c r="W20" s="1026"/>
      <c r="X20" s="1026"/>
      <c r="Y20" s="1026"/>
      <c r="Z20" s="1026"/>
      <c r="AA20" s="1026"/>
      <c r="AB20" s="1026"/>
      <c r="AC20" s="1026"/>
      <c r="AD20" s="1026"/>
      <c r="AE20" s="1026"/>
      <c r="AF20" s="1026"/>
      <c r="AG20" s="1026"/>
      <c r="AH20" s="1026"/>
      <c r="AI20" s="1026"/>
      <c r="AJ20" s="1026"/>
      <c r="AK20" s="1026"/>
      <c r="AL20" s="1026"/>
      <c r="AM20" s="1026"/>
      <c r="AN20" s="1026"/>
      <c r="AO20" s="1026"/>
      <c r="AP20" s="1026"/>
      <c r="AQ20" s="1026"/>
      <c r="AR20" s="1026"/>
      <c r="AS20" s="1026"/>
      <c r="AT20" s="1026"/>
      <c r="AU20" s="1026"/>
      <c r="AV20" s="1026"/>
      <c r="AW20" s="1026"/>
      <c r="AX20" s="1026"/>
      <c r="AY20" s="1026"/>
      <c r="AZ20" s="1026"/>
      <c r="BA20" s="1026"/>
      <c r="BB20" s="1026"/>
      <c r="BC20" s="1026"/>
      <c r="BD20" s="1026"/>
      <c r="BE20" s="1026"/>
      <c r="BF20" s="1026"/>
      <c r="BG20" s="1026"/>
      <c r="BH20" s="1026"/>
      <c r="BI20" s="1026"/>
    </row>
    <row r="21" spans="1:61" s="34" customFormat="1" x14ac:dyDescent="0.25">
      <c r="A21" s="1026"/>
      <c r="B21" s="1033"/>
      <c r="C21" s="1026"/>
      <c r="D21" s="1026"/>
      <c r="E21" s="1026"/>
      <c r="F21" s="1026"/>
      <c r="G21" s="1026"/>
      <c r="H21" s="1026"/>
      <c r="I21" s="1026"/>
      <c r="J21" s="1026"/>
      <c r="K21" s="1026"/>
      <c r="L21" s="1033"/>
      <c r="M21" s="1026"/>
      <c r="N21" s="1026"/>
      <c r="O21" s="1026"/>
      <c r="P21" s="1026"/>
      <c r="Q21" s="1026"/>
      <c r="R21" s="1026"/>
      <c r="S21" s="1026"/>
      <c r="T21" s="1026"/>
      <c r="U21" s="1026"/>
      <c r="V21" s="1026"/>
      <c r="W21" s="1026"/>
      <c r="X21" s="1026"/>
      <c r="Y21" s="1026"/>
      <c r="Z21" s="1026"/>
      <c r="AA21" s="1026"/>
      <c r="AB21" s="1026"/>
      <c r="AC21" s="1026"/>
      <c r="AD21" s="1026"/>
      <c r="AE21" s="1026"/>
      <c r="AF21" s="1026"/>
      <c r="AG21" s="1026"/>
      <c r="AH21" s="1026"/>
      <c r="AI21" s="1026"/>
      <c r="AJ21" s="1026"/>
      <c r="AK21" s="1026"/>
      <c r="AL21" s="1026"/>
      <c r="AM21" s="1026"/>
      <c r="AN21" s="1026"/>
      <c r="AO21" s="1026"/>
      <c r="AP21" s="1026"/>
      <c r="AQ21" s="1026"/>
      <c r="AR21" s="1026"/>
      <c r="AS21" s="1026"/>
      <c r="AT21" s="1026"/>
      <c r="AU21" s="1026"/>
      <c r="AV21" s="1026"/>
      <c r="AW21" s="1026"/>
      <c r="AX21" s="1026"/>
      <c r="AY21" s="1026"/>
      <c r="AZ21" s="1026"/>
      <c r="BA21" s="1026"/>
      <c r="BB21" s="1026"/>
      <c r="BC21" s="1026"/>
      <c r="BD21" s="1026"/>
      <c r="BE21" s="1026"/>
      <c r="BF21" s="1026"/>
      <c r="BG21" s="1026"/>
      <c r="BH21" s="1026"/>
      <c r="BI21" s="1026"/>
    </row>
    <row r="22" spans="1:61" s="34" customFormat="1" x14ac:dyDescent="0.25">
      <c r="A22" s="1026"/>
      <c r="B22" s="1033"/>
      <c r="C22" s="1026"/>
      <c r="D22" s="210" t="s">
        <v>26</v>
      </c>
      <c r="E22" s="1026"/>
      <c r="F22" s="1026"/>
      <c r="G22" s="1026"/>
      <c r="H22" s="1026"/>
      <c r="I22" s="210" t="str">
        <f>I16</f>
        <v>IČ:</v>
      </c>
      <c r="J22" s="214" t="s">
        <v>16</v>
      </c>
      <c r="K22" s="1026"/>
      <c r="L22" s="1033"/>
      <c r="M22" s="1026"/>
      <c r="N22" s="1026"/>
      <c r="O22" s="1026"/>
      <c r="P22" s="1026"/>
      <c r="Q22" s="1026"/>
      <c r="R22" s="1026"/>
      <c r="S22" s="1026"/>
      <c r="T22" s="1026"/>
      <c r="U22" s="1026"/>
      <c r="V22" s="1026"/>
      <c r="W22" s="1026"/>
      <c r="X22" s="1026"/>
      <c r="Y22" s="1026"/>
      <c r="Z22" s="1026"/>
      <c r="AA22" s="1026"/>
      <c r="AB22" s="1026"/>
      <c r="AC22" s="1026"/>
      <c r="AD22" s="1026"/>
      <c r="AE22" s="1026"/>
      <c r="AF22" s="1026"/>
      <c r="AG22" s="1026"/>
      <c r="AH22" s="1026"/>
      <c r="AI22" s="1026"/>
      <c r="AJ22" s="1026"/>
      <c r="AK22" s="1026"/>
      <c r="AL22" s="1026"/>
      <c r="AM22" s="1026"/>
      <c r="AN22" s="1026"/>
      <c r="AO22" s="1026"/>
      <c r="AP22" s="1026"/>
      <c r="AQ22" s="1026"/>
      <c r="AR22" s="1026"/>
      <c r="AS22" s="1026"/>
      <c r="AT22" s="1026"/>
      <c r="AU22" s="1026"/>
      <c r="AV22" s="1026"/>
      <c r="AW22" s="1026"/>
      <c r="AX22" s="1026"/>
      <c r="AY22" s="1026"/>
      <c r="AZ22" s="1026"/>
      <c r="BA22" s="1026"/>
      <c r="BB22" s="1026"/>
      <c r="BC22" s="1026"/>
      <c r="BD22" s="1026"/>
      <c r="BE22" s="1026"/>
      <c r="BF22" s="1026"/>
      <c r="BG22" s="1026"/>
      <c r="BH22" s="1026"/>
      <c r="BI22" s="1026"/>
    </row>
    <row r="23" spans="1:61" s="34" customFormat="1" x14ac:dyDescent="0.25">
      <c r="A23" s="1026"/>
      <c r="B23" s="1033"/>
      <c r="C23" s="1026"/>
      <c r="D23" s="1026"/>
      <c r="E23" s="3239" t="s">
        <v>27</v>
      </c>
      <c r="F23" s="3281"/>
      <c r="G23" s="3281"/>
      <c r="H23" s="3281"/>
      <c r="I23" s="210" t="str">
        <f>I17</f>
        <v>DIČ:</v>
      </c>
      <c r="J23" s="220" t="s">
        <v>16</v>
      </c>
      <c r="K23" s="1026"/>
      <c r="L23" s="1033"/>
      <c r="M23" s="1026"/>
      <c r="N23" s="1026"/>
      <c r="O23" s="1026"/>
      <c r="P23" s="1026"/>
      <c r="Q23" s="1026"/>
      <c r="R23" s="1026"/>
      <c r="S23" s="1026"/>
      <c r="T23" s="1026"/>
      <c r="U23" s="1026"/>
      <c r="V23" s="1026"/>
      <c r="W23" s="1026"/>
      <c r="X23" s="1026"/>
      <c r="Y23" s="1026"/>
      <c r="Z23" s="1026"/>
      <c r="AA23" s="1026"/>
      <c r="AB23" s="1026"/>
      <c r="AC23" s="1026"/>
      <c r="AD23" s="1026"/>
      <c r="AE23" s="1026"/>
      <c r="AF23" s="1026"/>
      <c r="AG23" s="1026"/>
      <c r="AH23" s="1026"/>
      <c r="AI23" s="1026"/>
      <c r="AJ23" s="1026"/>
      <c r="AK23" s="1026"/>
      <c r="AL23" s="1026"/>
      <c r="AM23" s="1026"/>
      <c r="AN23" s="1026"/>
      <c r="AO23" s="1026"/>
      <c r="AP23" s="1026"/>
      <c r="AQ23" s="1026"/>
      <c r="AR23" s="1026"/>
      <c r="AS23" s="1026"/>
      <c r="AT23" s="1026"/>
      <c r="AU23" s="1026"/>
      <c r="AV23" s="1026"/>
      <c r="AW23" s="1026"/>
      <c r="AX23" s="1026"/>
      <c r="AY23" s="1026"/>
      <c r="AZ23" s="1026"/>
      <c r="BA23" s="1026"/>
      <c r="BB23" s="1026"/>
      <c r="BC23" s="1026"/>
      <c r="BD23" s="1026"/>
      <c r="BE23" s="1026"/>
      <c r="BF23" s="1026"/>
      <c r="BG23" s="1026"/>
      <c r="BH23" s="1026"/>
      <c r="BI23" s="1026"/>
    </row>
    <row r="24" spans="1:61" s="34" customFormat="1" x14ac:dyDescent="0.25">
      <c r="A24" s="1026"/>
      <c r="B24" s="1033"/>
      <c r="C24" s="1026"/>
      <c r="D24" s="1026"/>
      <c r="E24" s="1026"/>
      <c r="F24" s="1026"/>
      <c r="G24" s="1026"/>
      <c r="H24" s="1026"/>
      <c r="I24" s="1026"/>
      <c r="J24" s="1026"/>
      <c r="K24" s="1026"/>
      <c r="L24" s="1033"/>
      <c r="M24" s="1026"/>
      <c r="N24" s="1026"/>
      <c r="O24" s="1026"/>
      <c r="P24" s="1026"/>
      <c r="Q24" s="1026"/>
      <c r="R24" s="1026"/>
      <c r="S24" s="1026"/>
      <c r="T24" s="1026"/>
      <c r="U24" s="1026"/>
      <c r="V24" s="1026"/>
      <c r="W24" s="1026"/>
      <c r="X24" s="1026"/>
      <c r="Y24" s="1026"/>
      <c r="Z24" s="1026"/>
      <c r="AA24" s="1026"/>
      <c r="AB24" s="1026"/>
      <c r="AC24" s="1026"/>
      <c r="AD24" s="1026"/>
      <c r="AE24" s="1026"/>
      <c r="AF24" s="1026"/>
      <c r="AG24" s="1026"/>
      <c r="AH24" s="1026"/>
      <c r="AI24" s="1026"/>
      <c r="AJ24" s="1026"/>
      <c r="AK24" s="1026"/>
      <c r="AL24" s="1026"/>
      <c r="AM24" s="1026"/>
      <c r="AN24" s="1026"/>
      <c r="AO24" s="1026"/>
      <c r="AP24" s="1026"/>
      <c r="AQ24" s="1026"/>
      <c r="AR24" s="1026"/>
      <c r="AS24" s="1026"/>
      <c r="AT24" s="1026"/>
      <c r="AU24" s="1026"/>
      <c r="AV24" s="1026"/>
      <c r="AW24" s="1026"/>
      <c r="AX24" s="1026"/>
      <c r="AY24" s="1026"/>
      <c r="AZ24" s="1026"/>
      <c r="BA24" s="1026"/>
      <c r="BB24" s="1026"/>
      <c r="BC24" s="1026"/>
      <c r="BD24" s="1026"/>
      <c r="BE24" s="1026"/>
      <c r="BF24" s="1026"/>
      <c r="BG24" s="1026"/>
      <c r="BH24" s="1026"/>
      <c r="BI24" s="1026"/>
    </row>
    <row r="25" spans="1:61" s="34" customFormat="1" x14ac:dyDescent="0.25">
      <c r="A25" s="1026"/>
      <c r="B25" s="1033"/>
      <c r="C25" s="1026"/>
      <c r="D25" s="210" t="s">
        <v>28</v>
      </c>
      <c r="E25" s="1026"/>
      <c r="F25" s="1026"/>
      <c r="G25" s="1026"/>
      <c r="H25" s="1026"/>
      <c r="I25" s="210" t="str">
        <f>I16</f>
        <v>IČ:</v>
      </c>
      <c r="J25" s="220" t="s">
        <v>29</v>
      </c>
      <c r="K25" s="1026"/>
      <c r="L25" s="1033"/>
      <c r="M25" s="1026"/>
      <c r="N25" s="1026"/>
      <c r="O25" s="1026"/>
      <c r="P25" s="1026"/>
      <c r="Q25" s="1026"/>
      <c r="R25" s="1026"/>
      <c r="S25" s="1026"/>
      <c r="T25" s="1026"/>
      <c r="U25" s="1026"/>
      <c r="V25" s="1026"/>
      <c r="W25" s="1026"/>
      <c r="X25" s="1026"/>
      <c r="Y25" s="1026"/>
      <c r="Z25" s="1026"/>
      <c r="AA25" s="1026"/>
      <c r="AB25" s="1026"/>
      <c r="AC25" s="1026"/>
      <c r="AD25" s="1026"/>
      <c r="AE25" s="1026"/>
      <c r="AF25" s="1026"/>
      <c r="AG25" s="1026"/>
      <c r="AH25" s="1026"/>
      <c r="AI25" s="1026"/>
      <c r="AJ25" s="1026"/>
      <c r="AK25" s="1026"/>
      <c r="AL25" s="1026"/>
      <c r="AM25" s="1026"/>
      <c r="AN25" s="1026"/>
      <c r="AO25" s="1026"/>
      <c r="AP25" s="1026"/>
      <c r="AQ25" s="1026"/>
      <c r="AR25" s="1026"/>
      <c r="AS25" s="1026"/>
      <c r="AT25" s="1026"/>
      <c r="AU25" s="1026"/>
      <c r="AV25" s="1026"/>
      <c r="AW25" s="1026"/>
      <c r="AX25" s="1026"/>
      <c r="AY25" s="1026"/>
      <c r="AZ25" s="1026"/>
      <c r="BA25" s="1026"/>
      <c r="BB25" s="1026"/>
      <c r="BC25" s="1026"/>
      <c r="BD25" s="1026"/>
      <c r="BE25" s="1026"/>
      <c r="BF25" s="1026"/>
      <c r="BG25" s="1026"/>
      <c r="BH25" s="1026"/>
      <c r="BI25" s="1026"/>
    </row>
    <row r="26" spans="1:61" s="34" customFormat="1" x14ac:dyDescent="0.25">
      <c r="A26" s="1026"/>
      <c r="B26" s="1033"/>
      <c r="C26" s="1026"/>
      <c r="D26" s="1026"/>
      <c r="E26" s="3239" t="s">
        <v>30</v>
      </c>
      <c r="F26" s="3281"/>
      <c r="G26" s="3281"/>
      <c r="H26" s="3281"/>
      <c r="I26" s="210" t="str">
        <f>I17</f>
        <v>DIČ:</v>
      </c>
      <c r="J26" s="220" t="s">
        <v>31</v>
      </c>
      <c r="K26" s="1026"/>
      <c r="L26" s="1033"/>
      <c r="M26" s="1026"/>
      <c r="N26" s="1026"/>
      <c r="O26" s="1026"/>
      <c r="P26" s="1026"/>
      <c r="Q26" s="1026"/>
      <c r="R26" s="1026"/>
      <c r="S26" s="1026"/>
      <c r="T26" s="1026"/>
      <c r="U26" s="1026"/>
      <c r="V26" s="1026"/>
      <c r="W26" s="1026"/>
      <c r="X26" s="1026"/>
      <c r="Y26" s="1026"/>
      <c r="Z26" s="1026"/>
      <c r="AA26" s="1026"/>
      <c r="AB26" s="1026"/>
      <c r="AC26" s="1026"/>
      <c r="AD26" s="1026"/>
      <c r="AE26" s="1026"/>
      <c r="AF26" s="1026"/>
      <c r="AG26" s="1026"/>
      <c r="AH26" s="1026"/>
      <c r="AI26" s="1026"/>
      <c r="AJ26" s="1026"/>
      <c r="AK26" s="1026"/>
      <c r="AL26" s="1026"/>
      <c r="AM26" s="1026"/>
      <c r="AN26" s="1026"/>
      <c r="AO26" s="1026"/>
      <c r="AP26" s="1026"/>
      <c r="AQ26" s="1026"/>
      <c r="AR26" s="1026"/>
      <c r="AS26" s="1026"/>
      <c r="AT26" s="1026"/>
      <c r="AU26" s="1026"/>
      <c r="AV26" s="1026"/>
      <c r="AW26" s="1026"/>
      <c r="AX26" s="1026"/>
      <c r="AY26" s="1026"/>
      <c r="AZ26" s="1026"/>
      <c r="BA26" s="1026"/>
      <c r="BB26" s="1026"/>
      <c r="BC26" s="1026"/>
      <c r="BD26" s="1026"/>
      <c r="BE26" s="1026"/>
      <c r="BF26" s="1026"/>
      <c r="BG26" s="1026"/>
      <c r="BH26" s="1026"/>
      <c r="BI26" s="1026"/>
    </row>
    <row r="27" spans="1:61" s="34" customFormat="1" x14ac:dyDescent="0.25">
      <c r="A27" s="1026"/>
      <c r="B27" s="1033"/>
      <c r="C27" s="1026"/>
      <c r="D27" s="1026"/>
      <c r="E27" s="1026"/>
      <c r="F27" s="1026"/>
      <c r="G27" s="1026"/>
      <c r="H27" s="1026"/>
      <c r="I27" s="1026"/>
      <c r="J27" s="1026"/>
      <c r="K27" s="1026"/>
      <c r="L27" s="1033"/>
      <c r="M27" s="1026"/>
      <c r="N27" s="1026"/>
      <c r="O27" s="1026"/>
      <c r="P27" s="1026"/>
      <c r="Q27" s="1026"/>
      <c r="R27" s="1026"/>
      <c r="S27" s="1026"/>
      <c r="T27" s="1026"/>
      <c r="U27" s="1026"/>
      <c r="V27" s="1026"/>
      <c r="W27" s="1026"/>
      <c r="X27" s="1026"/>
      <c r="Y27" s="1026"/>
      <c r="Z27" s="1026"/>
      <c r="AA27" s="1026"/>
      <c r="AB27" s="1026"/>
      <c r="AC27" s="1026"/>
      <c r="AD27" s="1026"/>
      <c r="AE27" s="1026"/>
      <c r="AF27" s="1026"/>
      <c r="AG27" s="1026"/>
      <c r="AH27" s="1026"/>
      <c r="AI27" s="1026"/>
      <c r="AJ27" s="1026"/>
      <c r="AK27" s="1026"/>
      <c r="AL27" s="1026"/>
      <c r="AM27" s="1026"/>
      <c r="AN27" s="1026"/>
      <c r="AO27" s="1026"/>
      <c r="AP27" s="1026"/>
      <c r="AQ27" s="1026"/>
      <c r="AR27" s="1026"/>
      <c r="AS27" s="1026"/>
      <c r="AT27" s="1026"/>
      <c r="AU27" s="1026"/>
      <c r="AV27" s="1026"/>
      <c r="AW27" s="1026"/>
      <c r="AX27" s="1026"/>
      <c r="AY27" s="1026"/>
      <c r="AZ27" s="1026"/>
      <c r="BA27" s="1026"/>
      <c r="BB27" s="1026"/>
      <c r="BC27" s="1026"/>
      <c r="BD27" s="1026"/>
      <c r="BE27" s="1026"/>
      <c r="BF27" s="1026"/>
      <c r="BG27" s="1026"/>
      <c r="BH27" s="1026"/>
      <c r="BI27" s="1026"/>
    </row>
    <row r="28" spans="1:61" s="34" customFormat="1" x14ac:dyDescent="0.25">
      <c r="A28" s="1026"/>
      <c r="B28" s="1033"/>
      <c r="C28" s="1026"/>
      <c r="D28" s="210" t="s">
        <v>32</v>
      </c>
      <c r="E28" s="1026"/>
      <c r="F28" s="1026"/>
      <c r="G28" s="1026"/>
      <c r="H28" s="1026"/>
      <c r="I28" s="1026"/>
      <c r="J28" s="1026"/>
      <c r="K28" s="1026"/>
      <c r="L28" s="1033"/>
      <c r="M28" s="1026"/>
      <c r="N28" s="1026"/>
      <c r="O28" s="1026"/>
      <c r="P28" s="1026"/>
      <c r="Q28" s="1026"/>
      <c r="R28" s="1026"/>
      <c r="S28" s="1026"/>
      <c r="T28" s="1026"/>
      <c r="U28" s="1026"/>
      <c r="V28" s="1026"/>
      <c r="W28" s="1026"/>
      <c r="X28" s="1026"/>
      <c r="Y28" s="1026"/>
      <c r="Z28" s="1026"/>
      <c r="AA28" s="1026"/>
      <c r="AB28" s="1026"/>
      <c r="AC28" s="1026"/>
      <c r="AD28" s="1026"/>
      <c r="AE28" s="1026"/>
      <c r="AF28" s="1026"/>
      <c r="AG28" s="1026"/>
      <c r="AH28" s="1026"/>
      <c r="AI28" s="1026"/>
      <c r="AJ28" s="1026"/>
      <c r="AK28" s="1026"/>
      <c r="AL28" s="1026"/>
      <c r="AM28" s="1026"/>
      <c r="AN28" s="1026"/>
      <c r="AO28" s="1026"/>
      <c r="AP28" s="1026"/>
      <c r="AQ28" s="1026"/>
      <c r="AR28" s="1026"/>
      <c r="AS28" s="1026"/>
      <c r="AT28" s="1026"/>
      <c r="AU28" s="1026"/>
      <c r="AV28" s="1026"/>
      <c r="AW28" s="1026"/>
      <c r="AX28" s="1026"/>
      <c r="AY28" s="1026"/>
      <c r="AZ28" s="1026"/>
      <c r="BA28" s="1026"/>
      <c r="BB28" s="1026"/>
      <c r="BC28" s="1026"/>
      <c r="BD28" s="1026"/>
      <c r="BE28" s="1026"/>
      <c r="BF28" s="1026"/>
      <c r="BG28" s="1026"/>
      <c r="BH28" s="1026"/>
      <c r="BI28" s="1026"/>
    </row>
    <row r="29" spans="1:61" s="35" customFormat="1" x14ac:dyDescent="0.25">
      <c r="A29" s="1026"/>
      <c r="B29" s="3407"/>
      <c r="C29" s="1026"/>
      <c r="D29" s="1026"/>
      <c r="E29" s="3400" t="s">
        <v>3158</v>
      </c>
      <c r="F29" s="3401"/>
      <c r="G29" s="3401"/>
      <c r="H29" s="3401"/>
      <c r="I29" s="1026"/>
      <c r="J29" s="1026"/>
      <c r="K29" s="1026"/>
      <c r="L29" s="3407"/>
      <c r="M29" s="1026"/>
      <c r="N29" s="1026"/>
      <c r="O29" s="1026"/>
      <c r="P29" s="1026"/>
      <c r="Q29" s="1026"/>
      <c r="R29" s="1026"/>
      <c r="S29" s="1026"/>
      <c r="T29" s="1026"/>
      <c r="U29" s="1026"/>
      <c r="V29" s="1026"/>
      <c r="W29" s="1026"/>
      <c r="X29" s="1026"/>
      <c r="Y29" s="1026"/>
      <c r="Z29" s="1026"/>
      <c r="AA29" s="1041" t="str">
        <f>E29</f>
        <v>ZPŮSOBILÉ VÝDAJE</v>
      </c>
      <c r="AB29" s="1026"/>
      <c r="AC29" s="1026"/>
      <c r="AD29" s="1026"/>
      <c r="AE29" s="1026"/>
      <c r="AF29" s="1026"/>
      <c r="AG29" s="1026"/>
      <c r="AH29" s="1026"/>
      <c r="AI29" s="1026"/>
      <c r="AJ29" s="1026"/>
      <c r="AK29" s="1026"/>
      <c r="AL29" s="1026"/>
      <c r="AM29" s="1026"/>
      <c r="AN29" s="1026"/>
      <c r="AO29" s="1026"/>
      <c r="AP29" s="1026"/>
      <c r="AQ29" s="1026"/>
      <c r="AR29" s="1026"/>
      <c r="AS29" s="1026"/>
      <c r="AT29" s="1026"/>
      <c r="AU29" s="1026"/>
      <c r="AV29" s="1026"/>
      <c r="AW29" s="1026"/>
      <c r="AX29" s="1026"/>
      <c r="AY29" s="1026"/>
      <c r="AZ29" s="1026"/>
      <c r="BA29" s="1026"/>
      <c r="BB29" s="1026"/>
      <c r="BC29" s="1026"/>
      <c r="BD29" s="1026"/>
      <c r="BE29" s="1026"/>
      <c r="BF29" s="1026"/>
      <c r="BG29" s="1026"/>
      <c r="BH29" s="1026"/>
      <c r="BI29" s="1026"/>
    </row>
    <row r="30" spans="1:61" s="34" customFormat="1" x14ac:dyDescent="0.25">
      <c r="A30" s="1026"/>
      <c r="B30" s="1033"/>
      <c r="C30" s="1026"/>
      <c r="D30" s="1026"/>
      <c r="E30" s="1026"/>
      <c r="F30" s="1026"/>
      <c r="G30" s="1026"/>
      <c r="H30" s="1026"/>
      <c r="I30" s="1026"/>
      <c r="J30" s="1026"/>
      <c r="K30" s="1026"/>
      <c r="L30" s="1033"/>
      <c r="M30" s="1026"/>
      <c r="N30" s="1026"/>
      <c r="O30" s="1026"/>
      <c r="P30" s="1026"/>
      <c r="Q30" s="1026"/>
      <c r="R30" s="1026"/>
      <c r="S30" s="1026"/>
      <c r="T30" s="1026"/>
      <c r="U30" s="1026"/>
      <c r="V30" s="1026"/>
      <c r="W30" s="1026"/>
      <c r="X30" s="1026"/>
      <c r="Y30" s="1026"/>
      <c r="Z30" s="1026"/>
      <c r="AA30" s="1026"/>
      <c r="AB30" s="1026"/>
      <c r="AC30" s="1026"/>
      <c r="AD30" s="1026"/>
      <c r="AE30" s="1026"/>
      <c r="AF30" s="1026"/>
      <c r="AG30" s="1026"/>
      <c r="AH30" s="1026"/>
      <c r="AI30" s="1026"/>
      <c r="AJ30" s="1026"/>
      <c r="AK30" s="1026"/>
      <c r="AL30" s="1026"/>
      <c r="AM30" s="1026"/>
      <c r="AN30" s="1026"/>
      <c r="AO30" s="1026"/>
      <c r="AP30" s="1026"/>
      <c r="AQ30" s="1026"/>
      <c r="AR30" s="1026"/>
      <c r="AS30" s="1026"/>
      <c r="AT30" s="1026"/>
      <c r="AU30" s="1026"/>
      <c r="AV30" s="1026"/>
      <c r="AW30" s="1026"/>
      <c r="AX30" s="1026"/>
      <c r="AY30" s="1026"/>
      <c r="AZ30" s="1026"/>
      <c r="BA30" s="1026"/>
      <c r="BB30" s="1026"/>
      <c r="BC30" s="1026"/>
      <c r="BD30" s="1026"/>
      <c r="BE30" s="1026"/>
      <c r="BF30" s="1026"/>
      <c r="BG30" s="1026"/>
      <c r="BH30" s="1026"/>
      <c r="BI30" s="1026"/>
    </row>
    <row r="31" spans="1:61" s="34" customFormat="1" ht="6.95" customHeight="1" x14ac:dyDescent="0.25">
      <c r="A31" s="1026"/>
      <c r="B31" s="1033"/>
      <c r="C31" s="1026"/>
      <c r="D31" s="1042"/>
      <c r="E31" s="1042"/>
      <c r="F31" s="1042"/>
      <c r="G31" s="1042"/>
      <c r="H31" s="1042"/>
      <c r="I31" s="1042"/>
      <c r="J31" s="1042"/>
      <c r="K31" s="1042"/>
      <c r="L31" s="1033"/>
      <c r="M31" s="1026"/>
      <c r="N31" s="1026"/>
      <c r="O31" s="1026"/>
      <c r="P31" s="1026"/>
      <c r="Q31" s="1026"/>
      <c r="R31" s="1026"/>
      <c r="S31" s="1026"/>
      <c r="T31" s="1026"/>
      <c r="U31" s="1026"/>
      <c r="V31" s="1026"/>
      <c r="W31" s="1026"/>
      <c r="X31" s="1026"/>
      <c r="Y31" s="1026"/>
      <c r="Z31" s="1026"/>
      <c r="AA31" s="1026"/>
      <c r="AB31" s="1026"/>
      <c r="AC31" s="1026"/>
      <c r="AD31" s="1026"/>
      <c r="AE31" s="1026"/>
      <c r="AF31" s="1026"/>
      <c r="AG31" s="1026"/>
      <c r="AH31" s="1026"/>
      <c r="AI31" s="1026"/>
      <c r="AJ31" s="1026"/>
      <c r="AK31" s="1026"/>
      <c r="AL31" s="1026"/>
      <c r="AM31" s="1026"/>
      <c r="AN31" s="1026"/>
      <c r="AO31" s="1026"/>
      <c r="AP31" s="1026"/>
      <c r="AQ31" s="1026"/>
      <c r="AR31" s="1026"/>
      <c r="AS31" s="1026"/>
      <c r="AT31" s="1026"/>
      <c r="AU31" s="1026"/>
      <c r="AV31" s="1026"/>
      <c r="AW31" s="1026"/>
      <c r="AX31" s="1026"/>
      <c r="AY31" s="1026"/>
      <c r="AZ31" s="1026"/>
      <c r="BA31" s="1026"/>
      <c r="BB31" s="1026"/>
      <c r="BC31" s="1026"/>
      <c r="BD31" s="1026"/>
      <c r="BE31" s="1026"/>
      <c r="BF31" s="1026"/>
      <c r="BG31" s="1026"/>
      <c r="BH31" s="1026"/>
      <c r="BI31" s="1026"/>
    </row>
    <row r="32" spans="1:61" s="34" customFormat="1" ht="25.35" customHeight="1" x14ac:dyDescent="0.25">
      <c r="A32" s="1026"/>
      <c r="B32" s="1033"/>
      <c r="C32" s="1026"/>
      <c r="D32" s="1043" t="s">
        <v>33</v>
      </c>
      <c r="E32" s="1026"/>
      <c r="F32" s="1044"/>
      <c r="G32" s="1026"/>
      <c r="H32" s="1026"/>
      <c r="I32" s="1026"/>
      <c r="J32" s="1045">
        <f>ROUND(J120,2)</f>
        <v>0</v>
      </c>
      <c r="K32" s="1026"/>
      <c r="L32" s="1033"/>
      <c r="M32" s="1026"/>
      <c r="N32" s="1026"/>
      <c r="O32" s="1026"/>
      <c r="P32" s="1026"/>
      <c r="Q32" s="1026"/>
      <c r="R32" s="1026"/>
      <c r="S32" s="1026"/>
      <c r="T32" s="1026"/>
      <c r="U32" s="1026"/>
      <c r="V32" s="1026"/>
      <c r="W32" s="1026"/>
      <c r="X32" s="1026"/>
      <c r="Y32" s="1026"/>
      <c r="Z32" s="1026"/>
      <c r="AA32" s="1026"/>
      <c r="AB32" s="1026"/>
      <c r="AC32" s="1026"/>
      <c r="AD32" s="1026"/>
      <c r="AE32" s="1026"/>
      <c r="AF32" s="1026"/>
      <c r="AG32" s="1026"/>
      <c r="AH32" s="1026"/>
      <c r="AI32" s="1026"/>
      <c r="AJ32" s="1026"/>
      <c r="AK32" s="1026"/>
      <c r="AL32" s="1026"/>
      <c r="AM32" s="1026"/>
      <c r="AN32" s="1026"/>
      <c r="AO32" s="1026"/>
      <c r="AP32" s="1026"/>
      <c r="AQ32" s="1026"/>
      <c r="AR32" s="1026"/>
      <c r="AS32" s="1026"/>
      <c r="AT32" s="1026"/>
      <c r="AU32" s="1026"/>
      <c r="AV32" s="1026"/>
      <c r="AW32" s="1026"/>
      <c r="AX32" s="1026"/>
      <c r="AY32" s="1026"/>
      <c r="AZ32" s="1026"/>
      <c r="BA32" s="1026"/>
      <c r="BB32" s="1026"/>
      <c r="BC32" s="1026"/>
      <c r="BD32" s="1026"/>
      <c r="BE32" s="1026"/>
      <c r="BF32" s="1026"/>
      <c r="BG32" s="1026"/>
      <c r="BH32" s="1026"/>
      <c r="BI32" s="1026"/>
    </row>
    <row r="33" spans="1:61" s="34" customFormat="1" ht="6.95" customHeight="1" x14ac:dyDescent="0.25">
      <c r="A33" s="1026"/>
      <c r="B33" s="1033"/>
      <c r="C33" s="1026"/>
      <c r="D33" s="1042"/>
      <c r="E33" s="1042"/>
      <c r="F33" s="1046"/>
      <c r="G33" s="1042"/>
      <c r="H33" s="1042"/>
      <c r="I33" s="1042"/>
      <c r="J33" s="1046"/>
      <c r="K33" s="1042"/>
      <c r="L33" s="1033"/>
      <c r="M33" s="1026"/>
      <c r="N33" s="1026"/>
      <c r="O33" s="1026"/>
      <c r="P33" s="1026"/>
      <c r="Q33" s="1026"/>
      <c r="R33" s="1026"/>
      <c r="S33" s="1026"/>
      <c r="T33" s="1026"/>
      <c r="U33" s="1026"/>
      <c r="V33" s="1026"/>
      <c r="W33" s="1026"/>
      <c r="X33" s="1026"/>
      <c r="Y33" s="1026"/>
      <c r="Z33" s="1026"/>
      <c r="AA33" s="1026"/>
      <c r="AB33" s="1026"/>
      <c r="AC33" s="1026"/>
      <c r="AD33" s="1026"/>
      <c r="AE33" s="1026"/>
      <c r="AF33" s="1026"/>
      <c r="AG33" s="1026"/>
      <c r="AH33" s="1026"/>
      <c r="AI33" s="1026"/>
      <c r="AJ33" s="1026"/>
      <c r="AK33" s="1026"/>
      <c r="AL33" s="1026"/>
      <c r="AM33" s="1026"/>
      <c r="AN33" s="1026"/>
      <c r="AO33" s="1026"/>
      <c r="AP33" s="1026"/>
      <c r="AQ33" s="1026"/>
      <c r="AR33" s="1026"/>
      <c r="AS33" s="1026"/>
      <c r="AT33" s="1026"/>
      <c r="AU33" s="1026"/>
      <c r="AV33" s="1026"/>
      <c r="AW33" s="1026"/>
      <c r="AX33" s="1026"/>
      <c r="AY33" s="1026"/>
      <c r="AZ33" s="1026"/>
      <c r="BA33" s="1026"/>
      <c r="BB33" s="1026"/>
      <c r="BC33" s="1026"/>
      <c r="BD33" s="1026"/>
      <c r="BE33" s="1026"/>
      <c r="BF33" s="1026"/>
      <c r="BG33" s="1026"/>
      <c r="BH33" s="1026"/>
      <c r="BI33" s="1026"/>
    </row>
    <row r="34" spans="1:61" s="34" customFormat="1" ht="14.45" customHeight="1" x14ac:dyDescent="0.25">
      <c r="A34" s="1026"/>
      <c r="B34" s="1033"/>
      <c r="C34" s="1026"/>
      <c r="D34" s="1026"/>
      <c r="E34" s="1026"/>
      <c r="F34" s="1047" t="s">
        <v>35</v>
      </c>
      <c r="G34" s="1026"/>
      <c r="H34" s="1026"/>
      <c r="I34" s="229" t="s">
        <v>34</v>
      </c>
      <c r="J34" s="230" t="s">
        <v>36</v>
      </c>
      <c r="K34" s="1026"/>
      <c r="L34" s="1033"/>
      <c r="M34" s="1026"/>
      <c r="N34" s="1026"/>
      <c r="O34" s="1026"/>
      <c r="P34" s="1026"/>
      <c r="Q34" s="1026"/>
      <c r="R34" s="1026"/>
      <c r="S34" s="1026"/>
      <c r="T34" s="1026"/>
      <c r="U34" s="1026"/>
      <c r="V34" s="1026"/>
      <c r="W34" s="1026"/>
      <c r="X34" s="1026"/>
      <c r="Y34" s="1026"/>
      <c r="Z34" s="1026"/>
      <c r="AA34" s="1026"/>
      <c r="AB34" s="1026"/>
      <c r="AC34" s="1026"/>
      <c r="AD34" s="1026"/>
      <c r="AE34" s="1026"/>
      <c r="AF34" s="1026"/>
      <c r="AG34" s="1026"/>
      <c r="AH34" s="1026"/>
      <c r="AI34" s="1026"/>
      <c r="AJ34" s="1026"/>
      <c r="AK34" s="1026"/>
      <c r="AL34" s="1026"/>
      <c r="AM34" s="1026"/>
      <c r="AN34" s="1026"/>
      <c r="AO34" s="1026"/>
      <c r="AP34" s="1026"/>
      <c r="AQ34" s="1026"/>
      <c r="AR34" s="1026"/>
      <c r="AS34" s="1026"/>
      <c r="AT34" s="1026"/>
      <c r="AU34" s="1026"/>
      <c r="AV34" s="1026"/>
      <c r="AW34" s="1026"/>
      <c r="AX34" s="1026"/>
      <c r="AY34" s="1026"/>
      <c r="AZ34" s="1026"/>
      <c r="BA34" s="1026"/>
      <c r="BB34" s="1026"/>
      <c r="BC34" s="1026"/>
      <c r="BD34" s="1026"/>
      <c r="BE34" s="1026"/>
      <c r="BF34" s="1026"/>
      <c r="BG34" s="1026"/>
      <c r="BH34" s="1026"/>
      <c r="BI34" s="1026"/>
    </row>
    <row r="35" spans="1:61" s="34" customFormat="1" ht="14.45" customHeight="1" x14ac:dyDescent="0.25">
      <c r="A35" s="1026"/>
      <c r="B35" s="1033"/>
      <c r="C35" s="1026"/>
      <c r="D35" s="210" t="s">
        <v>37</v>
      </c>
      <c r="E35" s="1031" t="s">
        <v>38</v>
      </c>
      <c r="F35" s="1047">
        <f>SUM(BE120:BE340)</f>
        <v>0</v>
      </c>
      <c r="G35" s="1026"/>
      <c r="H35" s="1026"/>
      <c r="I35" s="1048">
        <v>0.21</v>
      </c>
      <c r="J35" s="1049">
        <f>ROUND(F35*I35,2)</f>
        <v>0</v>
      </c>
      <c r="K35" s="1026"/>
      <c r="L35" s="1033"/>
      <c r="M35" s="1026"/>
      <c r="N35" s="1026"/>
      <c r="O35" s="1026"/>
      <c r="P35" s="1026"/>
      <c r="Q35" s="1026"/>
      <c r="R35" s="1026"/>
      <c r="S35" s="1026"/>
      <c r="T35" s="1026"/>
      <c r="U35" s="1026"/>
      <c r="V35" s="1026"/>
      <c r="W35" s="1026"/>
      <c r="X35" s="1026"/>
      <c r="Y35" s="1026"/>
      <c r="Z35" s="1026"/>
      <c r="AA35" s="1026"/>
      <c r="AB35" s="1026"/>
      <c r="AC35" s="1026"/>
      <c r="AD35" s="1026"/>
      <c r="AE35" s="1026"/>
      <c r="AF35" s="1026"/>
      <c r="AG35" s="1026"/>
      <c r="AH35" s="1026"/>
      <c r="AI35" s="1026"/>
      <c r="AJ35" s="1026"/>
      <c r="AK35" s="1026"/>
      <c r="AL35" s="1026"/>
      <c r="AM35" s="1026"/>
      <c r="AN35" s="1026"/>
      <c r="AO35" s="1026"/>
      <c r="AP35" s="1026"/>
      <c r="AQ35" s="1026"/>
      <c r="AR35" s="1026"/>
      <c r="AS35" s="1026"/>
      <c r="AT35" s="1026"/>
      <c r="AU35" s="1026"/>
      <c r="AV35" s="1026"/>
      <c r="AW35" s="1026"/>
      <c r="AX35" s="1026"/>
      <c r="AY35" s="1026"/>
      <c r="AZ35" s="1026"/>
      <c r="BA35" s="1026"/>
      <c r="BB35" s="1026"/>
      <c r="BC35" s="1026"/>
      <c r="BD35" s="1026"/>
      <c r="BE35" s="1026"/>
      <c r="BF35" s="1026"/>
      <c r="BG35" s="1026"/>
      <c r="BH35" s="1026"/>
      <c r="BI35" s="1026"/>
    </row>
    <row r="36" spans="1:61" s="34" customFormat="1" ht="14.45" customHeight="1" x14ac:dyDescent="0.25">
      <c r="A36" s="1026"/>
      <c r="B36" s="1033"/>
      <c r="C36" s="1026"/>
      <c r="D36" s="210"/>
      <c r="E36" s="1031"/>
      <c r="F36" s="1047"/>
      <c r="G36" s="1026"/>
      <c r="H36" s="1026"/>
      <c r="I36" s="1048"/>
      <c r="J36" s="1049"/>
      <c r="K36" s="1026"/>
      <c r="L36" s="1033"/>
      <c r="M36" s="1026"/>
      <c r="N36" s="1026"/>
      <c r="O36" s="1026"/>
      <c r="P36" s="1026"/>
      <c r="Q36" s="1026"/>
      <c r="R36" s="1026"/>
      <c r="S36" s="1026"/>
      <c r="T36" s="1026"/>
      <c r="U36" s="1026"/>
      <c r="V36" s="1026"/>
      <c r="W36" s="1026"/>
      <c r="X36" s="1026"/>
      <c r="Y36" s="1026"/>
      <c r="Z36" s="1026"/>
      <c r="AA36" s="1026"/>
      <c r="AB36" s="1026"/>
      <c r="AC36" s="1026"/>
      <c r="AD36" s="1026"/>
      <c r="AE36" s="1026"/>
      <c r="AF36" s="1026"/>
      <c r="AG36" s="1026"/>
      <c r="AH36" s="1026"/>
      <c r="AI36" s="1026"/>
      <c r="AJ36" s="1026"/>
      <c r="AK36" s="1026"/>
      <c r="AL36" s="1026"/>
      <c r="AM36" s="1026"/>
      <c r="AN36" s="1026"/>
      <c r="AO36" s="1026"/>
      <c r="AP36" s="1026"/>
      <c r="AQ36" s="1026"/>
      <c r="AR36" s="1026"/>
      <c r="AS36" s="1026"/>
      <c r="AT36" s="1026"/>
      <c r="AU36" s="1026"/>
      <c r="AV36" s="1026"/>
      <c r="AW36" s="1026"/>
      <c r="AX36" s="1026"/>
      <c r="AY36" s="1026"/>
      <c r="AZ36" s="1026"/>
      <c r="BA36" s="1026"/>
      <c r="BB36" s="1026"/>
      <c r="BC36" s="1026"/>
      <c r="BD36" s="1026"/>
      <c r="BE36" s="1026"/>
      <c r="BF36" s="1026"/>
      <c r="BG36" s="1026"/>
      <c r="BH36" s="1026"/>
      <c r="BI36" s="1026"/>
    </row>
    <row r="37" spans="1:61" s="34" customFormat="1" ht="6.95" customHeight="1" x14ac:dyDescent="0.25">
      <c r="A37" s="1026"/>
      <c r="B37" s="1033"/>
      <c r="C37" s="1026"/>
      <c r="D37" s="1026"/>
      <c r="E37" s="1026"/>
      <c r="F37" s="1044"/>
      <c r="G37" s="1026"/>
      <c r="H37" s="1026"/>
      <c r="I37" s="1026"/>
      <c r="J37" s="1044"/>
      <c r="K37" s="1026"/>
      <c r="L37" s="1033"/>
      <c r="M37" s="1026"/>
      <c r="N37" s="1026"/>
      <c r="O37" s="1026"/>
      <c r="P37" s="1026"/>
      <c r="Q37" s="1026"/>
      <c r="R37" s="1026"/>
      <c r="S37" s="1026"/>
      <c r="T37" s="1026"/>
      <c r="U37" s="1026"/>
      <c r="V37" s="1026"/>
      <c r="W37" s="1026"/>
      <c r="X37" s="1026"/>
      <c r="Y37" s="1026"/>
      <c r="Z37" s="1026"/>
      <c r="AA37" s="1026"/>
      <c r="AB37" s="1026"/>
      <c r="AC37" s="1026"/>
      <c r="AD37" s="1026"/>
      <c r="AE37" s="1026"/>
      <c r="AF37" s="1026"/>
      <c r="AG37" s="1026"/>
      <c r="AH37" s="1026"/>
      <c r="AI37" s="1026"/>
      <c r="AJ37" s="1026"/>
      <c r="AK37" s="1026"/>
      <c r="AL37" s="1026"/>
      <c r="AM37" s="1026"/>
      <c r="AN37" s="1026"/>
      <c r="AO37" s="1026"/>
      <c r="AP37" s="1026"/>
      <c r="AQ37" s="1026"/>
      <c r="AR37" s="1026"/>
      <c r="AS37" s="1026"/>
      <c r="AT37" s="1026"/>
      <c r="AU37" s="1026"/>
      <c r="AV37" s="1026"/>
      <c r="AW37" s="1026"/>
      <c r="AX37" s="1026"/>
      <c r="AY37" s="1026"/>
      <c r="AZ37" s="1026"/>
      <c r="BA37" s="1026"/>
      <c r="BB37" s="1026"/>
      <c r="BC37" s="1026"/>
      <c r="BD37" s="1026"/>
      <c r="BE37" s="1026"/>
      <c r="BF37" s="1026"/>
      <c r="BG37" s="1026"/>
      <c r="BH37" s="1026"/>
      <c r="BI37" s="1026"/>
    </row>
    <row r="38" spans="1:61" s="34" customFormat="1" ht="25.35" customHeight="1" x14ac:dyDescent="0.25">
      <c r="A38" s="1026"/>
      <c r="B38" s="1033"/>
      <c r="C38" s="1050"/>
      <c r="D38" s="1051" t="s">
        <v>39</v>
      </c>
      <c r="E38" s="1052"/>
      <c r="F38" s="1053"/>
      <c r="G38" s="1054" t="s">
        <v>40</v>
      </c>
      <c r="H38" s="1055" t="s">
        <v>41</v>
      </c>
      <c r="I38" s="1052"/>
      <c r="J38" s="1056">
        <f>SUM(J32:J36)</f>
        <v>0</v>
      </c>
      <c r="K38" s="1057"/>
      <c r="L38" s="1033"/>
      <c r="M38" s="1026"/>
      <c r="N38" s="1026"/>
      <c r="O38" s="1026"/>
      <c r="P38" s="1026"/>
      <c r="Q38" s="1026"/>
      <c r="R38" s="1026"/>
      <c r="S38" s="1026"/>
      <c r="T38" s="1026"/>
      <c r="U38" s="1026"/>
      <c r="V38" s="1026"/>
      <c r="W38" s="1026"/>
      <c r="X38" s="1026"/>
      <c r="Y38" s="1026"/>
      <c r="Z38" s="1026"/>
      <c r="AA38" s="1026"/>
      <c r="AB38" s="1026"/>
      <c r="AC38" s="1026"/>
      <c r="AD38" s="1026"/>
      <c r="AE38" s="1026"/>
      <c r="AF38" s="1026"/>
      <c r="AG38" s="1026"/>
      <c r="AH38" s="1026"/>
      <c r="AI38" s="1026"/>
      <c r="AJ38" s="1026"/>
      <c r="AK38" s="1026"/>
      <c r="AL38" s="1026"/>
      <c r="AM38" s="1026"/>
      <c r="AN38" s="1026"/>
      <c r="AO38" s="1026"/>
      <c r="AP38" s="1026"/>
      <c r="AQ38" s="1026"/>
      <c r="AR38" s="1026"/>
      <c r="AS38" s="1026"/>
      <c r="AT38" s="1026"/>
      <c r="AU38" s="1026"/>
      <c r="AV38" s="1026"/>
      <c r="AW38" s="1026"/>
      <c r="AX38" s="1026"/>
      <c r="AY38" s="1026"/>
      <c r="AZ38" s="1026"/>
      <c r="BA38" s="1026"/>
      <c r="BB38" s="1026"/>
      <c r="BC38" s="1026"/>
      <c r="BD38" s="1026"/>
      <c r="BE38" s="1026"/>
      <c r="BF38" s="1026"/>
      <c r="BG38" s="1026"/>
      <c r="BH38" s="1026"/>
      <c r="BI38" s="1026"/>
    </row>
    <row r="39" spans="1:61" s="34" customFormat="1" ht="14.45" customHeight="1" x14ac:dyDescent="0.25">
      <c r="A39" s="1026"/>
      <c r="B39" s="1033"/>
      <c r="C39" s="1026"/>
      <c r="D39" s="1026"/>
      <c r="E39" s="1026"/>
      <c r="F39" s="1026"/>
      <c r="G39" s="1026"/>
      <c r="H39" s="1026"/>
      <c r="I39" s="1026"/>
      <c r="J39" s="1026"/>
      <c r="K39" s="1026"/>
      <c r="L39" s="1033"/>
      <c r="M39" s="1026"/>
      <c r="N39" s="1026"/>
      <c r="O39" s="1026"/>
      <c r="P39" s="1026"/>
      <c r="Q39" s="1026"/>
      <c r="R39" s="1026"/>
      <c r="S39" s="1026"/>
      <c r="T39" s="1026"/>
      <c r="U39" s="1026"/>
      <c r="V39" s="1026"/>
      <c r="W39" s="1026"/>
      <c r="X39" s="1026"/>
      <c r="Y39" s="1026"/>
      <c r="Z39" s="1026"/>
      <c r="AA39" s="1026"/>
      <c r="AB39" s="1026"/>
      <c r="AC39" s="1026"/>
      <c r="AD39" s="1026"/>
      <c r="AE39" s="1026"/>
      <c r="AF39" s="1026"/>
      <c r="AG39" s="1026"/>
      <c r="AH39" s="1026"/>
      <c r="AI39" s="1026"/>
      <c r="AJ39" s="1026"/>
      <c r="AK39" s="1026"/>
      <c r="AL39" s="1026"/>
      <c r="AM39" s="1026"/>
      <c r="AN39" s="1026"/>
      <c r="AO39" s="1026"/>
      <c r="AP39" s="1026"/>
      <c r="AQ39" s="1026"/>
      <c r="AR39" s="1026"/>
      <c r="AS39" s="1026"/>
      <c r="AT39" s="1026"/>
      <c r="AU39" s="1026"/>
      <c r="AV39" s="1026"/>
      <c r="AW39" s="1026"/>
      <c r="AX39" s="1026"/>
      <c r="AY39" s="1026"/>
      <c r="AZ39" s="1026"/>
      <c r="BA39" s="1026"/>
      <c r="BB39" s="1026"/>
      <c r="BC39" s="1026"/>
      <c r="BD39" s="1026"/>
      <c r="BE39" s="1026"/>
      <c r="BF39" s="1026"/>
      <c r="BG39" s="1026"/>
      <c r="BH39" s="1026"/>
      <c r="BI39" s="1026"/>
    </row>
    <row r="40" spans="1:61" ht="14.45" customHeight="1" x14ac:dyDescent="0.25">
      <c r="A40" s="1026"/>
      <c r="B40" s="1029"/>
      <c r="C40" s="1026"/>
      <c r="D40" s="1026"/>
      <c r="E40" s="1026"/>
      <c r="F40" s="1026"/>
      <c r="G40" s="1026"/>
      <c r="H40" s="1026"/>
      <c r="I40" s="1026"/>
      <c r="J40" s="1026"/>
      <c r="K40" s="1026"/>
      <c r="L40" s="1029"/>
      <c r="M40" s="1026"/>
      <c r="N40" s="1026"/>
      <c r="O40" s="1026"/>
      <c r="P40" s="1026"/>
      <c r="Q40" s="1026"/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  <c r="AH40" s="1026"/>
      <c r="AI40" s="1026"/>
      <c r="AJ40" s="1026"/>
      <c r="AK40" s="1026"/>
      <c r="AL40" s="1026"/>
      <c r="AM40" s="1026"/>
      <c r="AN40" s="1026"/>
      <c r="AO40" s="1026"/>
      <c r="AP40" s="1026"/>
      <c r="AQ40" s="1026"/>
      <c r="AR40" s="1026"/>
      <c r="AS40" s="1026"/>
      <c r="AT40" s="1026"/>
      <c r="AU40" s="1026"/>
      <c r="AV40" s="1026"/>
      <c r="AW40" s="1026"/>
      <c r="AX40" s="1026"/>
      <c r="AY40" s="1026"/>
      <c r="AZ40" s="1026"/>
      <c r="BA40" s="1026"/>
      <c r="BB40" s="1026"/>
      <c r="BC40" s="1026"/>
      <c r="BD40" s="1026"/>
      <c r="BE40" s="1026"/>
      <c r="BF40" s="1026"/>
      <c r="BG40" s="1026"/>
      <c r="BH40" s="1026"/>
      <c r="BI40" s="1026"/>
    </row>
    <row r="41" spans="1:61" ht="14.45" customHeight="1" x14ac:dyDescent="0.25">
      <c r="A41" s="1026"/>
      <c r="B41" s="1029"/>
      <c r="C41" s="1026"/>
      <c r="D41" s="1026"/>
      <c r="E41" s="1026"/>
      <c r="F41" s="1026"/>
      <c r="G41" s="1026"/>
      <c r="H41" s="1026"/>
      <c r="I41" s="1026"/>
      <c r="J41" s="1026"/>
      <c r="K41" s="1026"/>
      <c r="L41" s="1029"/>
      <c r="M41" s="1026"/>
      <c r="N41" s="1026"/>
      <c r="O41" s="1026"/>
      <c r="P41" s="1026"/>
      <c r="Q41" s="1026"/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  <c r="AH41" s="1026"/>
      <c r="AI41" s="1026"/>
      <c r="AJ41" s="1026"/>
      <c r="AK41" s="1026"/>
      <c r="AL41" s="1026"/>
      <c r="AM41" s="1026"/>
      <c r="AN41" s="1026"/>
      <c r="AO41" s="1026"/>
      <c r="AP41" s="1026"/>
      <c r="AQ41" s="1026"/>
      <c r="AR41" s="1026"/>
      <c r="AS41" s="1026"/>
      <c r="AT41" s="1026"/>
      <c r="AU41" s="1026"/>
      <c r="AV41" s="1026"/>
      <c r="AW41" s="1026"/>
      <c r="AX41" s="1026"/>
      <c r="AY41" s="1026"/>
      <c r="AZ41" s="1026"/>
      <c r="BA41" s="1026"/>
      <c r="BB41" s="1026"/>
      <c r="BC41" s="1026"/>
      <c r="BD41" s="1026"/>
      <c r="BE41" s="1026"/>
      <c r="BF41" s="1026"/>
      <c r="BG41" s="1026"/>
      <c r="BH41" s="1026"/>
      <c r="BI41" s="1026"/>
    </row>
    <row r="42" spans="1:61" ht="14.45" customHeight="1" x14ac:dyDescent="0.25">
      <c r="A42" s="1026"/>
      <c r="B42" s="1029"/>
      <c r="C42" s="1026"/>
      <c r="D42" s="1026"/>
      <c r="E42" s="1026"/>
      <c r="F42" s="1026"/>
      <c r="G42" s="1026"/>
      <c r="H42" s="1026"/>
      <c r="I42" s="1026"/>
      <c r="J42" s="1026"/>
      <c r="K42" s="1026"/>
      <c r="L42" s="1029"/>
      <c r="M42" s="1026"/>
      <c r="N42" s="1026"/>
      <c r="O42" s="1026"/>
      <c r="P42" s="1026"/>
      <c r="Q42" s="1026"/>
      <c r="R42" s="1026"/>
      <c r="S42" s="1026"/>
      <c r="T42" s="1026"/>
      <c r="U42" s="1026"/>
      <c r="V42" s="1026"/>
      <c r="W42" s="1026"/>
      <c r="X42" s="1026"/>
      <c r="Y42" s="1026"/>
      <c r="Z42" s="1026"/>
      <c r="AA42" s="1026"/>
      <c r="AB42" s="1026"/>
      <c r="AC42" s="1026"/>
      <c r="AD42" s="1026"/>
      <c r="AE42" s="1026"/>
      <c r="AF42" s="1026"/>
      <c r="AG42" s="1026"/>
      <c r="AH42" s="1026"/>
      <c r="AI42" s="1026"/>
      <c r="AJ42" s="1026"/>
      <c r="AK42" s="1026"/>
      <c r="AL42" s="1026"/>
      <c r="AM42" s="1026"/>
      <c r="AN42" s="1026"/>
      <c r="AO42" s="1026"/>
      <c r="AP42" s="1026"/>
      <c r="AQ42" s="1026"/>
      <c r="AR42" s="1026"/>
      <c r="AS42" s="1026"/>
      <c r="AT42" s="1026"/>
      <c r="AU42" s="1026"/>
      <c r="AV42" s="1026"/>
      <c r="AW42" s="1026"/>
      <c r="AX42" s="1026"/>
      <c r="AY42" s="1026"/>
      <c r="AZ42" s="1026"/>
      <c r="BA42" s="1026"/>
      <c r="BB42" s="1026"/>
      <c r="BC42" s="1026"/>
      <c r="BD42" s="1026"/>
      <c r="BE42" s="1026"/>
      <c r="BF42" s="1026"/>
      <c r="BG42" s="1026"/>
      <c r="BH42" s="1026"/>
      <c r="BI42" s="1026"/>
    </row>
    <row r="43" spans="1:61" ht="14.45" customHeight="1" x14ac:dyDescent="0.25">
      <c r="A43" s="1026"/>
      <c r="B43" s="1029"/>
      <c r="C43" s="1026"/>
      <c r="D43" s="1026"/>
      <c r="E43" s="1026"/>
      <c r="F43" s="1026"/>
      <c r="G43" s="1026"/>
      <c r="H43" s="1026"/>
      <c r="I43" s="1026"/>
      <c r="J43" s="1026"/>
      <c r="K43" s="1026"/>
      <c r="L43" s="1029"/>
      <c r="M43" s="1026"/>
      <c r="N43" s="1026"/>
      <c r="O43" s="1026"/>
      <c r="P43" s="1026"/>
      <c r="Q43" s="1026"/>
      <c r="R43" s="1026"/>
      <c r="S43" s="1026"/>
      <c r="T43" s="1026"/>
      <c r="U43" s="1026"/>
      <c r="V43" s="1026"/>
      <c r="W43" s="1026"/>
      <c r="X43" s="1026"/>
      <c r="Y43" s="1026"/>
      <c r="Z43" s="1026"/>
      <c r="AA43" s="1026"/>
      <c r="AB43" s="1026"/>
      <c r="AC43" s="1026"/>
      <c r="AD43" s="1026"/>
      <c r="AE43" s="1026"/>
      <c r="AF43" s="1026"/>
      <c r="AG43" s="1026"/>
      <c r="AH43" s="1026"/>
      <c r="AI43" s="1026"/>
      <c r="AJ43" s="1026"/>
      <c r="AK43" s="1026"/>
      <c r="AL43" s="1026"/>
      <c r="AM43" s="1026"/>
      <c r="AN43" s="1026"/>
      <c r="AO43" s="1026"/>
      <c r="AP43" s="1026"/>
      <c r="AQ43" s="1026"/>
      <c r="AR43" s="1026"/>
      <c r="AS43" s="1026"/>
      <c r="AT43" s="1026"/>
      <c r="AU43" s="1026"/>
      <c r="AV43" s="1026"/>
      <c r="AW43" s="1026"/>
      <c r="AX43" s="1026"/>
      <c r="AY43" s="1026"/>
      <c r="AZ43" s="1026"/>
      <c r="BA43" s="1026"/>
      <c r="BB43" s="1026"/>
      <c r="BC43" s="1026"/>
      <c r="BD43" s="1026"/>
      <c r="BE43" s="1026"/>
      <c r="BF43" s="1026"/>
      <c r="BG43" s="1026"/>
      <c r="BH43" s="1026"/>
      <c r="BI43" s="1026"/>
    </row>
    <row r="44" spans="1:61" ht="14.45" customHeight="1" x14ac:dyDescent="0.25">
      <c r="A44" s="1026"/>
      <c r="B44" s="1029"/>
      <c r="C44" s="1026"/>
      <c r="D44" s="1026"/>
      <c r="E44" s="1026"/>
      <c r="F44" s="1026"/>
      <c r="G44" s="1026"/>
      <c r="H44" s="1026"/>
      <c r="I44" s="1026"/>
      <c r="J44" s="1026"/>
      <c r="K44" s="1026"/>
      <c r="L44" s="1029"/>
      <c r="M44" s="1026"/>
      <c r="N44" s="1026"/>
      <c r="O44" s="1026"/>
      <c r="P44" s="1026"/>
      <c r="Q44" s="1026"/>
      <c r="R44" s="1026"/>
      <c r="S44" s="1026"/>
      <c r="T44" s="1026"/>
      <c r="U44" s="1026"/>
      <c r="V44" s="1026"/>
      <c r="W44" s="1026"/>
      <c r="X44" s="1026"/>
      <c r="Y44" s="1026"/>
      <c r="Z44" s="1026"/>
      <c r="AA44" s="1026"/>
      <c r="AB44" s="1026"/>
      <c r="AC44" s="1026"/>
      <c r="AD44" s="1026"/>
      <c r="AE44" s="1026"/>
      <c r="AF44" s="1026"/>
      <c r="AG44" s="1026"/>
      <c r="AH44" s="1026"/>
      <c r="AI44" s="1026"/>
      <c r="AJ44" s="1026"/>
      <c r="AK44" s="1026"/>
      <c r="AL44" s="1026"/>
      <c r="AM44" s="1026"/>
      <c r="AN44" s="1026"/>
      <c r="AO44" s="1026"/>
      <c r="AP44" s="1026"/>
      <c r="AQ44" s="1026"/>
      <c r="AR44" s="1026"/>
      <c r="AS44" s="1026"/>
      <c r="AT44" s="1026"/>
      <c r="AU44" s="1026"/>
      <c r="AV44" s="1026"/>
      <c r="AW44" s="1026"/>
      <c r="AX44" s="1026"/>
      <c r="AY44" s="1026"/>
      <c r="AZ44" s="1026"/>
      <c r="BA44" s="1026"/>
      <c r="BB44" s="1026"/>
      <c r="BC44" s="1026"/>
      <c r="BD44" s="1026"/>
      <c r="BE44" s="1026"/>
      <c r="BF44" s="1026"/>
      <c r="BG44" s="1026"/>
      <c r="BH44" s="1026"/>
      <c r="BI44" s="1026"/>
    </row>
    <row r="45" spans="1:61" s="34" customFormat="1" ht="14.45" customHeight="1" x14ac:dyDescent="0.25">
      <c r="A45" s="1026"/>
      <c r="B45" s="1033"/>
      <c r="C45" s="1026"/>
      <c r="D45" s="241" t="str">
        <f>D22</f>
        <v>Projektant:</v>
      </c>
      <c r="E45" s="1058"/>
      <c r="F45" s="1058"/>
      <c r="G45" s="241" t="str">
        <f>D25</f>
        <v>Zpracovatel:</v>
      </c>
      <c r="H45" s="1058"/>
      <c r="I45" s="1058"/>
      <c r="J45" s="1058"/>
      <c r="K45" s="1058"/>
      <c r="L45" s="1033"/>
      <c r="M45" s="1026"/>
      <c r="N45" s="1026"/>
      <c r="O45" s="1026"/>
      <c r="P45" s="1026"/>
      <c r="Q45" s="1026"/>
      <c r="R45" s="1026"/>
      <c r="S45" s="1026"/>
      <c r="T45" s="1026"/>
      <c r="U45" s="1026"/>
      <c r="V45" s="1026"/>
      <c r="W45" s="1026"/>
      <c r="X45" s="1026"/>
      <c r="Y45" s="1026"/>
      <c r="Z45" s="1026"/>
      <c r="AA45" s="1026"/>
      <c r="AB45" s="1026"/>
      <c r="AC45" s="1026"/>
      <c r="AD45" s="1026"/>
      <c r="AE45" s="1026"/>
      <c r="AF45" s="1026"/>
      <c r="AG45" s="1026"/>
      <c r="AH45" s="1026"/>
      <c r="AI45" s="1026"/>
      <c r="AJ45" s="1026"/>
      <c r="AK45" s="1026"/>
      <c r="AL45" s="1026"/>
      <c r="AM45" s="1026"/>
      <c r="AN45" s="1026"/>
      <c r="AO45" s="1026"/>
      <c r="AP45" s="1026"/>
      <c r="AQ45" s="1026"/>
      <c r="AR45" s="1026"/>
      <c r="AS45" s="1026"/>
      <c r="AT45" s="1026"/>
      <c r="AU45" s="1026"/>
      <c r="AV45" s="1026"/>
      <c r="AW45" s="1026"/>
      <c r="AX45" s="1026"/>
      <c r="AY45" s="1026"/>
      <c r="AZ45" s="1026"/>
      <c r="BA45" s="1026"/>
      <c r="BB45" s="1026"/>
      <c r="BC45" s="1026"/>
      <c r="BD45" s="1026"/>
      <c r="BE45" s="1026"/>
      <c r="BF45" s="1026"/>
      <c r="BG45" s="1026"/>
      <c r="BH45" s="1026"/>
      <c r="BI45" s="1026"/>
    </row>
    <row r="46" spans="1:61" x14ac:dyDescent="0.25">
      <c r="A46" s="1026"/>
      <c r="B46" s="1029"/>
      <c r="C46" s="1026"/>
      <c r="D46" s="1026"/>
      <c r="E46" s="1026"/>
      <c r="F46" s="1026"/>
      <c r="G46" s="1026"/>
      <c r="H46" s="1026"/>
      <c r="I46" s="1026"/>
      <c r="J46" s="1026"/>
      <c r="K46" s="1026"/>
      <c r="L46" s="1029"/>
      <c r="M46" s="1026"/>
      <c r="N46" s="1026"/>
      <c r="O46" s="1026"/>
      <c r="P46" s="1026"/>
      <c r="Q46" s="1026"/>
      <c r="R46" s="1026"/>
      <c r="S46" s="1026"/>
      <c r="T46" s="1026"/>
      <c r="U46" s="1026"/>
      <c r="V46" s="1026"/>
      <c r="W46" s="1026"/>
      <c r="X46" s="1026"/>
      <c r="Y46" s="1026"/>
      <c r="Z46" s="1026"/>
      <c r="AA46" s="1026"/>
      <c r="AB46" s="1026"/>
      <c r="AC46" s="1026"/>
      <c r="AD46" s="1026"/>
      <c r="AE46" s="1026"/>
      <c r="AF46" s="1026"/>
      <c r="AG46" s="1026"/>
      <c r="AH46" s="1026"/>
      <c r="AI46" s="1026"/>
      <c r="AJ46" s="1026"/>
      <c r="AK46" s="1026"/>
      <c r="AL46" s="1026"/>
      <c r="AM46" s="1026"/>
      <c r="AN46" s="1026"/>
      <c r="AO46" s="1026"/>
      <c r="AP46" s="1026"/>
      <c r="AQ46" s="1026"/>
      <c r="AR46" s="1026"/>
      <c r="AS46" s="1026"/>
      <c r="AT46" s="1026"/>
      <c r="AU46" s="1026"/>
      <c r="AV46" s="1026"/>
      <c r="AW46" s="1026"/>
      <c r="AX46" s="1026"/>
      <c r="AY46" s="1026"/>
      <c r="AZ46" s="1026"/>
      <c r="BA46" s="1026"/>
      <c r="BB46" s="1026"/>
      <c r="BC46" s="1026"/>
      <c r="BD46" s="1026"/>
      <c r="BE46" s="1026"/>
      <c r="BF46" s="1026"/>
      <c r="BG46" s="1026"/>
      <c r="BH46" s="1026"/>
      <c r="BI46" s="1026"/>
    </row>
    <row r="47" spans="1:61" x14ac:dyDescent="0.25">
      <c r="A47" s="1026"/>
      <c r="B47" s="1029"/>
      <c r="C47" s="1026"/>
      <c r="D47" s="1026"/>
      <c r="E47" s="1026"/>
      <c r="F47" s="1026"/>
      <c r="G47" s="1026"/>
      <c r="H47" s="1026"/>
      <c r="I47" s="1026"/>
      <c r="J47" s="1026"/>
      <c r="K47" s="1026"/>
      <c r="L47" s="1029"/>
      <c r="M47" s="1026"/>
      <c r="N47" s="1026"/>
      <c r="O47" s="1026"/>
      <c r="P47" s="1026"/>
      <c r="Q47" s="1026"/>
      <c r="R47" s="1026"/>
      <c r="S47" s="1026"/>
      <c r="T47" s="1026"/>
      <c r="U47" s="1026"/>
      <c r="V47" s="1026"/>
      <c r="W47" s="1026"/>
      <c r="X47" s="1026"/>
      <c r="Y47" s="1026"/>
      <c r="Z47" s="1026"/>
      <c r="AA47" s="1026"/>
      <c r="AB47" s="1026"/>
      <c r="AC47" s="1026"/>
      <c r="AD47" s="1026"/>
      <c r="AE47" s="1026"/>
      <c r="AF47" s="1026"/>
      <c r="AG47" s="1026"/>
      <c r="AH47" s="1026"/>
      <c r="AI47" s="1026"/>
      <c r="AJ47" s="1026"/>
      <c r="AK47" s="1026"/>
      <c r="AL47" s="1026"/>
      <c r="AM47" s="1026"/>
      <c r="AN47" s="1026"/>
      <c r="AO47" s="1026"/>
      <c r="AP47" s="1026"/>
      <c r="AQ47" s="1026"/>
      <c r="AR47" s="1026"/>
      <c r="AS47" s="1026"/>
      <c r="AT47" s="1026"/>
      <c r="AU47" s="1026"/>
      <c r="AV47" s="1026"/>
      <c r="AW47" s="1026"/>
      <c r="AX47" s="1026"/>
      <c r="AY47" s="1026"/>
      <c r="AZ47" s="1026"/>
      <c r="BA47" s="1026"/>
      <c r="BB47" s="1026"/>
      <c r="BC47" s="1026"/>
      <c r="BD47" s="1026"/>
      <c r="BE47" s="1026"/>
      <c r="BF47" s="1026"/>
      <c r="BG47" s="1026"/>
      <c r="BH47" s="1026"/>
      <c r="BI47" s="1026"/>
    </row>
    <row r="48" spans="1:61" x14ac:dyDescent="0.25">
      <c r="A48" s="1026"/>
      <c r="B48" s="1029"/>
      <c r="C48" s="1026"/>
      <c r="D48" s="1026"/>
      <c r="E48" s="1026"/>
      <c r="F48" s="1026"/>
      <c r="G48" s="1026"/>
      <c r="H48" s="1026"/>
      <c r="I48" s="1026"/>
      <c r="J48" s="1026"/>
      <c r="K48" s="1026"/>
      <c r="L48" s="1029"/>
      <c r="M48" s="1026"/>
      <c r="N48" s="1026"/>
      <c r="O48" s="1026"/>
      <c r="P48" s="1026"/>
      <c r="Q48" s="1026"/>
      <c r="R48" s="1026"/>
      <c r="S48" s="1026"/>
      <c r="T48" s="1026"/>
      <c r="U48" s="1026"/>
      <c r="V48" s="1026"/>
      <c r="W48" s="1026"/>
      <c r="X48" s="1026"/>
      <c r="Y48" s="1026"/>
      <c r="Z48" s="1026"/>
      <c r="AA48" s="1026"/>
      <c r="AB48" s="1026"/>
      <c r="AC48" s="1026"/>
      <c r="AD48" s="1026"/>
      <c r="AE48" s="1026"/>
      <c r="AF48" s="1026"/>
      <c r="AG48" s="1026"/>
      <c r="AH48" s="1026"/>
      <c r="AI48" s="1026"/>
      <c r="AJ48" s="1026"/>
      <c r="AK48" s="1026"/>
      <c r="AL48" s="1026"/>
      <c r="AM48" s="1026"/>
      <c r="AN48" s="1026"/>
      <c r="AO48" s="1026"/>
      <c r="AP48" s="1026"/>
      <c r="AQ48" s="1026"/>
      <c r="AR48" s="1026"/>
      <c r="AS48" s="1026"/>
      <c r="AT48" s="1026"/>
      <c r="AU48" s="1026"/>
      <c r="AV48" s="1026"/>
      <c r="AW48" s="1026"/>
      <c r="AX48" s="1026"/>
      <c r="AY48" s="1026"/>
      <c r="AZ48" s="1026"/>
      <c r="BA48" s="1026"/>
      <c r="BB48" s="1026"/>
      <c r="BC48" s="1026"/>
      <c r="BD48" s="1026"/>
      <c r="BE48" s="1026"/>
      <c r="BF48" s="1026"/>
      <c r="BG48" s="1026"/>
      <c r="BH48" s="1026"/>
      <c r="BI48" s="1026"/>
    </row>
    <row r="49" spans="1:61" x14ac:dyDescent="0.25">
      <c r="A49" s="1026"/>
      <c r="B49" s="1029"/>
      <c r="C49" s="1026"/>
      <c r="D49" s="1026"/>
      <c r="E49" s="1026"/>
      <c r="F49" s="1026"/>
      <c r="G49" s="1026"/>
      <c r="H49" s="1026"/>
      <c r="I49" s="1026"/>
      <c r="J49" s="1026"/>
      <c r="K49" s="1026"/>
      <c r="L49" s="1029"/>
      <c r="M49" s="1026"/>
      <c r="N49" s="1026"/>
      <c r="O49" s="1026"/>
      <c r="P49" s="1026"/>
      <c r="Q49" s="1026"/>
      <c r="R49" s="1026"/>
      <c r="S49" s="1026"/>
      <c r="T49" s="1026"/>
      <c r="U49" s="1026"/>
      <c r="V49" s="1026"/>
      <c r="W49" s="1026"/>
      <c r="X49" s="1026"/>
      <c r="Y49" s="1026"/>
      <c r="Z49" s="1026"/>
      <c r="AA49" s="1026"/>
      <c r="AB49" s="1026"/>
      <c r="AC49" s="1026"/>
      <c r="AD49" s="1026"/>
      <c r="AE49" s="1026"/>
      <c r="AF49" s="1026"/>
      <c r="AG49" s="1026"/>
      <c r="AH49" s="1026"/>
      <c r="AI49" s="1026"/>
      <c r="AJ49" s="1026"/>
      <c r="AK49" s="1026"/>
      <c r="AL49" s="1026"/>
      <c r="AM49" s="1026"/>
      <c r="AN49" s="1026"/>
      <c r="AO49" s="1026"/>
      <c r="AP49" s="1026"/>
      <c r="AQ49" s="1026"/>
      <c r="AR49" s="1026"/>
      <c r="AS49" s="1026"/>
      <c r="AT49" s="1026"/>
      <c r="AU49" s="1026"/>
      <c r="AV49" s="1026"/>
      <c r="AW49" s="1026"/>
      <c r="AX49" s="1026"/>
      <c r="AY49" s="1026"/>
      <c r="AZ49" s="1026"/>
      <c r="BA49" s="1026"/>
      <c r="BB49" s="1026"/>
      <c r="BC49" s="1026"/>
      <c r="BD49" s="1026"/>
      <c r="BE49" s="1026"/>
      <c r="BF49" s="1026"/>
      <c r="BG49" s="1026"/>
      <c r="BH49" s="1026"/>
      <c r="BI49" s="1026"/>
    </row>
    <row r="50" spans="1:61" x14ac:dyDescent="0.25">
      <c r="A50" s="1026"/>
      <c r="B50" s="1029"/>
      <c r="C50" s="1026"/>
      <c r="D50" s="1026"/>
      <c r="E50" s="1026"/>
      <c r="F50" s="1026"/>
      <c r="G50" s="1026"/>
      <c r="H50" s="1026"/>
      <c r="I50" s="1026"/>
      <c r="J50" s="1026"/>
      <c r="K50" s="1026"/>
      <c r="L50" s="1029"/>
      <c r="M50" s="1026"/>
      <c r="N50" s="1026"/>
      <c r="O50" s="1026"/>
      <c r="P50" s="1026"/>
      <c r="Q50" s="1026"/>
      <c r="R50" s="1026"/>
      <c r="S50" s="1026"/>
      <c r="T50" s="1026"/>
      <c r="U50" s="1026"/>
      <c r="V50" s="1026"/>
      <c r="W50" s="1026"/>
      <c r="X50" s="1026"/>
      <c r="Y50" s="1026"/>
      <c r="Z50" s="1026"/>
      <c r="AA50" s="1026"/>
      <c r="AB50" s="1026"/>
      <c r="AC50" s="1026"/>
      <c r="AD50" s="1026"/>
      <c r="AE50" s="1026"/>
      <c r="AF50" s="1026"/>
      <c r="AG50" s="1026"/>
      <c r="AH50" s="1026"/>
      <c r="AI50" s="1026"/>
      <c r="AJ50" s="1026"/>
      <c r="AK50" s="1026"/>
      <c r="AL50" s="1026"/>
      <c r="AM50" s="1026"/>
      <c r="AN50" s="1026"/>
      <c r="AO50" s="1026"/>
      <c r="AP50" s="1026"/>
      <c r="AQ50" s="1026"/>
      <c r="AR50" s="1026"/>
      <c r="AS50" s="1026"/>
      <c r="AT50" s="1026"/>
      <c r="AU50" s="1026"/>
      <c r="AV50" s="1026"/>
      <c r="AW50" s="1026"/>
      <c r="AX50" s="1026"/>
      <c r="AY50" s="1026"/>
      <c r="AZ50" s="1026"/>
      <c r="BA50" s="1026"/>
      <c r="BB50" s="1026"/>
      <c r="BC50" s="1026"/>
      <c r="BD50" s="1026"/>
      <c r="BE50" s="1026"/>
      <c r="BF50" s="1026"/>
      <c r="BG50" s="1026"/>
      <c r="BH50" s="1026"/>
      <c r="BI50" s="1026"/>
    </row>
    <row r="51" spans="1:61" x14ac:dyDescent="0.25">
      <c r="A51" s="1026"/>
      <c r="B51" s="1029"/>
      <c r="C51" s="1026"/>
      <c r="D51" s="1026"/>
      <c r="E51" s="1026"/>
      <c r="F51" s="1026"/>
      <c r="G51" s="1026"/>
      <c r="H51" s="1026"/>
      <c r="I51" s="1026"/>
      <c r="J51" s="1026"/>
      <c r="K51" s="1026"/>
      <c r="L51" s="1029"/>
      <c r="M51" s="1026"/>
      <c r="N51" s="1026"/>
      <c r="O51" s="1026"/>
      <c r="P51" s="1026"/>
      <c r="Q51" s="1026"/>
      <c r="R51" s="1026"/>
      <c r="S51" s="1026"/>
      <c r="T51" s="1026"/>
      <c r="U51" s="1026"/>
      <c r="V51" s="1026"/>
      <c r="W51" s="1026"/>
      <c r="X51" s="1026"/>
      <c r="Y51" s="1026"/>
      <c r="Z51" s="1026"/>
      <c r="AA51" s="1026"/>
      <c r="AB51" s="1026"/>
      <c r="AC51" s="1026"/>
      <c r="AD51" s="1026"/>
      <c r="AE51" s="1026"/>
      <c r="AF51" s="1026"/>
      <c r="AG51" s="1026"/>
      <c r="AH51" s="1026"/>
      <c r="AI51" s="1026"/>
      <c r="AJ51" s="1026"/>
      <c r="AK51" s="1026"/>
      <c r="AL51" s="1026"/>
      <c r="AM51" s="1026"/>
      <c r="AN51" s="1026"/>
      <c r="AO51" s="1026"/>
      <c r="AP51" s="1026"/>
      <c r="AQ51" s="1026"/>
      <c r="AR51" s="1026"/>
      <c r="AS51" s="1026"/>
      <c r="AT51" s="1026"/>
      <c r="AU51" s="1026"/>
      <c r="AV51" s="1026"/>
      <c r="AW51" s="1026"/>
      <c r="AX51" s="1026"/>
      <c r="AY51" s="1026"/>
      <c r="AZ51" s="1026"/>
      <c r="BA51" s="1026"/>
      <c r="BB51" s="1026"/>
      <c r="BC51" s="1026"/>
      <c r="BD51" s="1026"/>
      <c r="BE51" s="1026"/>
      <c r="BF51" s="1026"/>
      <c r="BG51" s="1026"/>
      <c r="BH51" s="1026"/>
      <c r="BI51" s="1026"/>
    </row>
    <row r="52" spans="1:61" x14ac:dyDescent="0.25">
      <c r="A52" s="1026"/>
      <c r="B52" s="1029"/>
      <c r="C52" s="1026"/>
      <c r="D52" s="1026"/>
      <c r="E52" s="1026"/>
      <c r="F52" s="1026"/>
      <c r="G52" s="1026"/>
      <c r="H52" s="1026"/>
      <c r="I52" s="1026"/>
      <c r="J52" s="1026"/>
      <c r="K52" s="1026"/>
      <c r="L52" s="1029"/>
      <c r="M52" s="1026"/>
      <c r="N52" s="1026"/>
      <c r="O52" s="1026"/>
      <c r="P52" s="1026"/>
      <c r="Q52" s="1026"/>
      <c r="R52" s="1026"/>
      <c r="S52" s="1026"/>
      <c r="T52" s="1026"/>
      <c r="U52" s="1026"/>
      <c r="V52" s="1026"/>
      <c r="W52" s="1026"/>
      <c r="X52" s="1026"/>
      <c r="Y52" s="1026"/>
      <c r="Z52" s="1026"/>
      <c r="AA52" s="1026"/>
      <c r="AB52" s="1026"/>
      <c r="AC52" s="1026"/>
      <c r="AD52" s="1026"/>
      <c r="AE52" s="1026"/>
      <c r="AF52" s="1026"/>
      <c r="AG52" s="1026"/>
      <c r="AH52" s="1026"/>
      <c r="AI52" s="1026"/>
      <c r="AJ52" s="1026"/>
      <c r="AK52" s="1026"/>
      <c r="AL52" s="1026"/>
      <c r="AM52" s="1026"/>
      <c r="AN52" s="1026"/>
      <c r="AO52" s="1026"/>
      <c r="AP52" s="1026"/>
      <c r="AQ52" s="1026"/>
      <c r="AR52" s="1026"/>
      <c r="AS52" s="1026"/>
      <c r="AT52" s="1026"/>
      <c r="AU52" s="1026"/>
      <c r="AV52" s="1026"/>
      <c r="AW52" s="1026"/>
      <c r="AX52" s="1026"/>
      <c r="AY52" s="1026"/>
      <c r="AZ52" s="1026"/>
      <c r="BA52" s="1026"/>
      <c r="BB52" s="1026"/>
      <c r="BC52" s="1026"/>
      <c r="BD52" s="1026"/>
      <c r="BE52" s="1026"/>
      <c r="BF52" s="1026"/>
      <c r="BG52" s="1026"/>
      <c r="BH52" s="1026"/>
      <c r="BI52" s="1026"/>
    </row>
    <row r="53" spans="1:61" x14ac:dyDescent="0.25">
      <c r="A53" s="1026"/>
      <c r="B53" s="1029"/>
      <c r="C53" s="1026"/>
      <c r="D53" s="1026"/>
      <c r="E53" s="1026"/>
      <c r="F53" s="1026"/>
      <c r="G53" s="1026"/>
      <c r="H53" s="1026"/>
      <c r="I53" s="1026"/>
      <c r="J53" s="1026"/>
      <c r="K53" s="1026"/>
      <c r="L53" s="1029"/>
      <c r="M53" s="1026"/>
      <c r="N53" s="1026"/>
      <c r="O53" s="1026"/>
      <c r="P53" s="1026"/>
      <c r="Q53" s="1026"/>
      <c r="R53" s="1026"/>
      <c r="S53" s="1026"/>
      <c r="T53" s="1026"/>
      <c r="U53" s="1026"/>
      <c r="V53" s="1026"/>
      <c r="W53" s="1026"/>
      <c r="X53" s="1026"/>
      <c r="Y53" s="1026"/>
      <c r="Z53" s="1026"/>
      <c r="AA53" s="1026"/>
      <c r="AB53" s="1026"/>
      <c r="AC53" s="1026"/>
      <c r="AD53" s="1026"/>
      <c r="AE53" s="1026"/>
      <c r="AF53" s="1026"/>
      <c r="AG53" s="1026"/>
      <c r="AH53" s="1026"/>
      <c r="AI53" s="1026"/>
      <c r="AJ53" s="1026"/>
      <c r="AK53" s="1026"/>
      <c r="AL53" s="1026"/>
      <c r="AM53" s="1026"/>
      <c r="AN53" s="1026"/>
      <c r="AO53" s="1026"/>
      <c r="AP53" s="1026"/>
      <c r="AQ53" s="1026"/>
      <c r="AR53" s="1026"/>
      <c r="AS53" s="1026"/>
      <c r="AT53" s="1026"/>
      <c r="AU53" s="1026"/>
      <c r="AV53" s="1026"/>
      <c r="AW53" s="1026"/>
      <c r="AX53" s="1026"/>
      <c r="AY53" s="1026"/>
      <c r="AZ53" s="1026"/>
      <c r="BA53" s="1026"/>
      <c r="BB53" s="1026"/>
      <c r="BC53" s="1026"/>
      <c r="BD53" s="1026"/>
      <c r="BE53" s="1026"/>
      <c r="BF53" s="1026"/>
      <c r="BG53" s="1026"/>
      <c r="BH53" s="1026"/>
      <c r="BI53" s="1026"/>
    </row>
    <row r="54" spans="1:61" x14ac:dyDescent="0.25">
      <c r="A54" s="1026"/>
      <c r="B54" s="1029"/>
      <c r="C54" s="1026"/>
      <c r="D54" s="1026"/>
      <c r="E54" s="1026"/>
      <c r="F54" s="1026"/>
      <c r="G54" s="1026"/>
      <c r="H54" s="1026"/>
      <c r="I54" s="1026"/>
      <c r="J54" s="1026"/>
      <c r="K54" s="1026"/>
      <c r="L54" s="1029"/>
      <c r="M54" s="1026"/>
      <c r="N54" s="1026"/>
      <c r="O54" s="1026"/>
      <c r="P54" s="1026"/>
      <c r="Q54" s="1026"/>
      <c r="R54" s="1026"/>
      <c r="S54" s="1026"/>
      <c r="T54" s="1026"/>
      <c r="U54" s="1026"/>
      <c r="V54" s="1026"/>
      <c r="W54" s="1026"/>
      <c r="X54" s="1026"/>
      <c r="Y54" s="1026"/>
      <c r="Z54" s="1026"/>
      <c r="AA54" s="1026"/>
      <c r="AB54" s="1026"/>
      <c r="AC54" s="1026"/>
      <c r="AD54" s="1026"/>
      <c r="AE54" s="1026"/>
      <c r="AF54" s="1026"/>
      <c r="AG54" s="1026"/>
      <c r="AH54" s="1026"/>
      <c r="AI54" s="1026"/>
      <c r="AJ54" s="1026"/>
      <c r="AK54" s="1026"/>
      <c r="AL54" s="1026"/>
      <c r="AM54" s="1026"/>
      <c r="AN54" s="1026"/>
      <c r="AO54" s="1026"/>
      <c r="AP54" s="1026"/>
      <c r="AQ54" s="1026"/>
      <c r="AR54" s="1026"/>
      <c r="AS54" s="1026"/>
      <c r="AT54" s="1026"/>
      <c r="AU54" s="1026"/>
      <c r="AV54" s="1026"/>
      <c r="AW54" s="1026"/>
      <c r="AX54" s="1026"/>
      <c r="AY54" s="1026"/>
      <c r="AZ54" s="1026"/>
      <c r="BA54" s="1026"/>
      <c r="BB54" s="1026"/>
      <c r="BC54" s="1026"/>
      <c r="BD54" s="1026"/>
      <c r="BE54" s="1026"/>
      <c r="BF54" s="1026"/>
      <c r="BG54" s="1026"/>
      <c r="BH54" s="1026"/>
      <c r="BI54" s="1026"/>
    </row>
    <row r="55" spans="1:61" x14ac:dyDescent="0.25">
      <c r="A55" s="1026"/>
      <c r="B55" s="1029"/>
      <c r="C55" s="1026"/>
      <c r="D55" s="1026"/>
      <c r="E55" s="1026"/>
      <c r="F55" s="1026"/>
      <c r="G55" s="1026"/>
      <c r="H55" s="1026"/>
      <c r="I55" s="1026"/>
      <c r="J55" s="1026"/>
      <c r="K55" s="1026"/>
      <c r="L55" s="1029"/>
      <c r="M55" s="1026"/>
      <c r="N55" s="1026"/>
      <c r="O55" s="1026"/>
      <c r="P55" s="1026"/>
      <c r="Q55" s="1026"/>
      <c r="R55" s="1026"/>
      <c r="S55" s="1026"/>
      <c r="T55" s="1026"/>
      <c r="U55" s="1026"/>
      <c r="V55" s="1026"/>
      <c r="W55" s="1026"/>
      <c r="X55" s="1026"/>
      <c r="Y55" s="1026"/>
      <c r="Z55" s="1026"/>
      <c r="AA55" s="1026"/>
      <c r="AB55" s="1026"/>
      <c r="AC55" s="1026"/>
      <c r="AD55" s="1026"/>
      <c r="AE55" s="1026"/>
      <c r="AF55" s="1026"/>
      <c r="AG55" s="1026"/>
      <c r="AH55" s="1026"/>
      <c r="AI55" s="1026"/>
      <c r="AJ55" s="1026"/>
      <c r="AK55" s="1026"/>
      <c r="AL55" s="1026"/>
      <c r="AM55" s="1026"/>
      <c r="AN55" s="1026"/>
      <c r="AO55" s="1026"/>
      <c r="AP55" s="1026"/>
      <c r="AQ55" s="1026"/>
      <c r="AR55" s="1026"/>
      <c r="AS55" s="1026"/>
      <c r="AT55" s="1026"/>
      <c r="AU55" s="1026"/>
      <c r="AV55" s="1026"/>
      <c r="AW55" s="1026"/>
      <c r="AX55" s="1026"/>
      <c r="AY55" s="1026"/>
      <c r="AZ55" s="1026"/>
      <c r="BA55" s="1026"/>
      <c r="BB55" s="1026"/>
      <c r="BC55" s="1026"/>
      <c r="BD55" s="1026"/>
      <c r="BE55" s="1026"/>
      <c r="BF55" s="1026"/>
      <c r="BG55" s="1026"/>
      <c r="BH55" s="1026"/>
      <c r="BI55" s="1026"/>
    </row>
    <row r="56" spans="1:61" s="34" customFormat="1" x14ac:dyDescent="0.25">
      <c r="A56" s="1026"/>
      <c r="B56" s="1033"/>
      <c r="C56" s="1026"/>
      <c r="D56" s="243" t="s">
        <v>42</v>
      </c>
      <c r="E56" s="1059"/>
      <c r="F56" s="1060" t="s">
        <v>43</v>
      </c>
      <c r="G56" s="243" t="str">
        <f>D56</f>
        <v>Datum a podpis:</v>
      </c>
      <c r="H56" s="1059"/>
      <c r="I56" s="1059"/>
      <c r="J56" s="246" t="str">
        <f>F56</f>
        <v>Razítko</v>
      </c>
      <c r="K56" s="1059"/>
      <c r="L56" s="1033"/>
      <c r="M56" s="1026"/>
      <c r="N56" s="1026"/>
      <c r="O56" s="1026"/>
      <c r="P56" s="1026"/>
      <c r="Q56" s="1026"/>
      <c r="R56" s="1026"/>
      <c r="S56" s="1026"/>
      <c r="T56" s="1026"/>
      <c r="U56" s="1026"/>
      <c r="V56" s="1026"/>
      <c r="W56" s="1026"/>
      <c r="X56" s="1026"/>
      <c r="Y56" s="1026"/>
      <c r="Z56" s="1026"/>
      <c r="AA56" s="1026"/>
      <c r="AB56" s="1026"/>
      <c r="AC56" s="1026"/>
      <c r="AD56" s="1026"/>
      <c r="AE56" s="1026"/>
      <c r="AF56" s="1026"/>
      <c r="AG56" s="1026"/>
      <c r="AH56" s="1026"/>
      <c r="AI56" s="1026"/>
      <c r="AJ56" s="1026"/>
      <c r="AK56" s="1026"/>
      <c r="AL56" s="1026"/>
      <c r="AM56" s="1026"/>
      <c r="AN56" s="1026"/>
      <c r="AO56" s="1026"/>
      <c r="AP56" s="1026"/>
      <c r="AQ56" s="1026"/>
      <c r="AR56" s="1026"/>
      <c r="AS56" s="1026"/>
      <c r="AT56" s="1026"/>
      <c r="AU56" s="1026"/>
      <c r="AV56" s="1026"/>
      <c r="AW56" s="1026"/>
      <c r="AX56" s="1026"/>
      <c r="AY56" s="1026"/>
      <c r="AZ56" s="1026"/>
      <c r="BA56" s="1026"/>
      <c r="BB56" s="1026"/>
      <c r="BC56" s="1026"/>
      <c r="BD56" s="1026"/>
      <c r="BE56" s="1026"/>
      <c r="BF56" s="1026"/>
      <c r="BG56" s="1026"/>
      <c r="BH56" s="1026"/>
      <c r="BI56" s="1026"/>
    </row>
    <row r="57" spans="1:61" x14ac:dyDescent="0.25">
      <c r="A57" s="1026"/>
      <c r="B57" s="1029"/>
      <c r="C57" s="1026"/>
      <c r="D57" s="1026"/>
      <c r="E57" s="1026"/>
      <c r="F57" s="1026"/>
      <c r="G57" s="1026"/>
      <c r="H57" s="1026"/>
      <c r="I57" s="1026"/>
      <c r="J57" s="1026"/>
      <c r="K57" s="1026"/>
      <c r="L57" s="1029"/>
      <c r="M57" s="1026"/>
      <c r="N57" s="1026"/>
      <c r="O57" s="1026"/>
      <c r="P57" s="1026"/>
      <c r="Q57" s="1026"/>
      <c r="R57" s="1026"/>
      <c r="S57" s="1026"/>
      <c r="T57" s="1026"/>
      <c r="U57" s="1026"/>
      <c r="V57" s="1026"/>
      <c r="W57" s="1026"/>
      <c r="X57" s="1026"/>
      <c r="Y57" s="1026"/>
      <c r="Z57" s="1026"/>
      <c r="AA57" s="1026"/>
      <c r="AB57" s="1026"/>
      <c r="AC57" s="1026"/>
      <c r="AD57" s="1026"/>
      <c r="AE57" s="1026"/>
      <c r="AF57" s="1026"/>
      <c r="AG57" s="1026"/>
      <c r="AH57" s="1026"/>
      <c r="AI57" s="1026"/>
      <c r="AJ57" s="1026"/>
      <c r="AK57" s="1026"/>
      <c r="AL57" s="1026"/>
      <c r="AM57" s="1026"/>
      <c r="AN57" s="1026"/>
      <c r="AO57" s="1026"/>
      <c r="AP57" s="1026"/>
      <c r="AQ57" s="1026"/>
      <c r="AR57" s="1026"/>
      <c r="AS57" s="1026"/>
      <c r="AT57" s="1026"/>
      <c r="AU57" s="1026"/>
      <c r="AV57" s="1026"/>
      <c r="AW57" s="1026"/>
      <c r="AX57" s="1026"/>
      <c r="AY57" s="1026"/>
      <c r="AZ57" s="1026"/>
      <c r="BA57" s="1026"/>
      <c r="BB57" s="1026"/>
      <c r="BC57" s="1026"/>
      <c r="BD57" s="1026"/>
      <c r="BE57" s="1026"/>
      <c r="BF57" s="1026"/>
      <c r="BG57" s="1026"/>
      <c r="BH57" s="1026"/>
      <c r="BI57" s="1026"/>
    </row>
    <row r="58" spans="1:61" x14ac:dyDescent="0.25">
      <c r="A58" s="1026"/>
      <c r="B58" s="1029"/>
      <c r="C58" s="1026"/>
      <c r="D58" s="1026"/>
      <c r="E58" s="1026"/>
      <c r="F58" s="1026"/>
      <c r="G58" s="1026"/>
      <c r="H58" s="1026"/>
      <c r="I58" s="1026"/>
      <c r="J58" s="1026"/>
      <c r="K58" s="1026"/>
      <c r="L58" s="1029"/>
      <c r="M58" s="1026"/>
      <c r="N58" s="1026"/>
      <c r="O58" s="1026"/>
      <c r="P58" s="1026"/>
      <c r="Q58" s="1026"/>
      <c r="R58" s="1026"/>
      <c r="S58" s="1026"/>
      <c r="T58" s="1026"/>
      <c r="U58" s="1026"/>
      <c r="V58" s="1026"/>
      <c r="W58" s="1026"/>
      <c r="X58" s="1026"/>
      <c r="Y58" s="1026"/>
      <c r="Z58" s="1026"/>
      <c r="AA58" s="1026"/>
      <c r="AB58" s="1026"/>
      <c r="AC58" s="1026"/>
      <c r="AD58" s="1026"/>
      <c r="AE58" s="1026"/>
      <c r="AF58" s="1026"/>
      <c r="AG58" s="1026"/>
      <c r="AH58" s="1026"/>
      <c r="AI58" s="1026"/>
      <c r="AJ58" s="1026"/>
      <c r="AK58" s="1026"/>
      <c r="AL58" s="1026"/>
      <c r="AM58" s="1026"/>
      <c r="AN58" s="1026"/>
      <c r="AO58" s="1026"/>
      <c r="AP58" s="1026"/>
      <c r="AQ58" s="1026"/>
      <c r="AR58" s="1026"/>
      <c r="AS58" s="1026"/>
      <c r="AT58" s="1026"/>
      <c r="AU58" s="1026"/>
      <c r="AV58" s="1026"/>
      <c r="AW58" s="1026"/>
      <c r="AX58" s="1026"/>
      <c r="AY58" s="1026"/>
      <c r="AZ58" s="1026"/>
      <c r="BA58" s="1026"/>
      <c r="BB58" s="1026"/>
      <c r="BC58" s="1026"/>
      <c r="BD58" s="1026"/>
      <c r="BE58" s="1026"/>
      <c r="BF58" s="1026"/>
      <c r="BG58" s="1026"/>
      <c r="BH58" s="1026"/>
      <c r="BI58" s="1026"/>
    </row>
    <row r="59" spans="1:61" x14ac:dyDescent="0.25">
      <c r="A59" s="1026"/>
      <c r="B59" s="1029"/>
      <c r="C59" s="1026"/>
      <c r="D59" s="1026"/>
      <c r="E59" s="1026"/>
      <c r="F59" s="1026"/>
      <c r="G59" s="1026"/>
      <c r="H59" s="1026"/>
      <c r="I59" s="1026"/>
      <c r="J59" s="1026"/>
      <c r="K59" s="1026"/>
      <c r="L59" s="1029"/>
      <c r="M59" s="1026"/>
      <c r="N59" s="1026"/>
      <c r="O59" s="1026"/>
      <c r="P59" s="1026"/>
      <c r="Q59" s="1026"/>
      <c r="R59" s="1026"/>
      <c r="S59" s="1026"/>
      <c r="T59" s="1026"/>
      <c r="U59" s="1026"/>
      <c r="V59" s="1026"/>
      <c r="W59" s="1026"/>
      <c r="X59" s="1026"/>
      <c r="Y59" s="1026"/>
      <c r="Z59" s="1026"/>
      <c r="AA59" s="1026"/>
      <c r="AB59" s="1026"/>
      <c r="AC59" s="1026"/>
      <c r="AD59" s="1026"/>
      <c r="AE59" s="1026"/>
      <c r="AF59" s="1026"/>
      <c r="AG59" s="1026"/>
      <c r="AH59" s="1026"/>
      <c r="AI59" s="1026"/>
      <c r="AJ59" s="1026"/>
      <c r="AK59" s="1026"/>
      <c r="AL59" s="1026"/>
      <c r="AM59" s="1026"/>
      <c r="AN59" s="1026"/>
      <c r="AO59" s="1026"/>
      <c r="AP59" s="1026"/>
      <c r="AQ59" s="1026"/>
      <c r="AR59" s="1026"/>
      <c r="AS59" s="1026"/>
      <c r="AT59" s="1026"/>
      <c r="AU59" s="1026"/>
      <c r="AV59" s="1026"/>
      <c r="AW59" s="1026"/>
      <c r="AX59" s="1026"/>
      <c r="AY59" s="1026"/>
      <c r="AZ59" s="1026"/>
      <c r="BA59" s="1026"/>
      <c r="BB59" s="1026"/>
      <c r="BC59" s="1026"/>
      <c r="BD59" s="1026"/>
      <c r="BE59" s="1026"/>
      <c r="BF59" s="1026"/>
      <c r="BG59" s="1026"/>
      <c r="BH59" s="1026"/>
      <c r="BI59" s="1026"/>
    </row>
    <row r="60" spans="1:61" s="34" customFormat="1" x14ac:dyDescent="0.25">
      <c r="A60" s="1026"/>
      <c r="B60" s="1033"/>
      <c r="C60" s="1026"/>
      <c r="D60" s="241" t="str">
        <f>D16</f>
        <v>Zadavatel:</v>
      </c>
      <c r="E60" s="1058"/>
      <c r="F60" s="1058"/>
      <c r="G60" s="241" t="str">
        <f>D19</f>
        <v>Zhotovitel:</v>
      </c>
      <c r="H60" s="1058"/>
      <c r="I60" s="1058"/>
      <c r="J60" s="1058"/>
      <c r="K60" s="1058"/>
      <c r="L60" s="1033"/>
      <c r="M60" s="1026"/>
      <c r="N60" s="1026"/>
      <c r="O60" s="1026"/>
      <c r="P60" s="1026"/>
      <c r="Q60" s="1026"/>
      <c r="R60" s="1026"/>
      <c r="S60" s="1026"/>
      <c r="T60" s="1026"/>
      <c r="U60" s="1026"/>
      <c r="V60" s="1026"/>
      <c r="W60" s="1026"/>
      <c r="X60" s="1026"/>
      <c r="Y60" s="1026"/>
      <c r="Z60" s="1026"/>
      <c r="AA60" s="1026"/>
      <c r="AB60" s="1026"/>
      <c r="AC60" s="1026"/>
      <c r="AD60" s="1026"/>
      <c r="AE60" s="1026"/>
      <c r="AF60" s="1026"/>
      <c r="AG60" s="1026"/>
      <c r="AH60" s="1026"/>
      <c r="AI60" s="1026"/>
      <c r="AJ60" s="1026"/>
      <c r="AK60" s="1026"/>
      <c r="AL60" s="1026"/>
      <c r="AM60" s="1026"/>
      <c r="AN60" s="1026"/>
      <c r="AO60" s="1026"/>
      <c r="AP60" s="1026"/>
      <c r="AQ60" s="1026"/>
      <c r="AR60" s="1026"/>
      <c r="AS60" s="1026"/>
      <c r="AT60" s="1026"/>
      <c r="AU60" s="1026"/>
      <c r="AV60" s="1026"/>
      <c r="AW60" s="1026"/>
      <c r="AX60" s="1026"/>
      <c r="AY60" s="1026"/>
      <c r="AZ60" s="1026"/>
      <c r="BA60" s="1026"/>
      <c r="BB60" s="1026"/>
      <c r="BC60" s="1026"/>
      <c r="BD60" s="1026"/>
      <c r="BE60" s="1026"/>
      <c r="BF60" s="1026"/>
      <c r="BG60" s="1026"/>
      <c r="BH60" s="1026"/>
      <c r="BI60" s="1026"/>
    </row>
    <row r="61" spans="1:61" x14ac:dyDescent="0.25">
      <c r="A61" s="1026"/>
      <c r="B61" s="1029"/>
      <c r="C61" s="1026"/>
      <c r="D61" s="1026"/>
      <c r="E61" s="1026"/>
      <c r="F61" s="1026"/>
      <c r="G61" s="1026"/>
      <c r="H61" s="1026"/>
      <c r="I61" s="1026"/>
      <c r="J61" s="1026"/>
      <c r="K61" s="1026"/>
      <c r="L61" s="1029"/>
      <c r="M61" s="1026"/>
      <c r="N61" s="1026"/>
      <c r="O61" s="1026"/>
      <c r="P61" s="1026"/>
      <c r="Q61" s="1026"/>
      <c r="R61" s="1026"/>
      <c r="S61" s="1026"/>
      <c r="T61" s="1026"/>
      <c r="U61" s="1026"/>
      <c r="V61" s="1026"/>
      <c r="W61" s="1026"/>
      <c r="X61" s="1026"/>
      <c r="Y61" s="1026"/>
      <c r="Z61" s="1026"/>
      <c r="AA61" s="1026"/>
      <c r="AB61" s="1026"/>
      <c r="AC61" s="1026"/>
      <c r="AD61" s="1026"/>
      <c r="AE61" s="1026"/>
      <c r="AF61" s="1026"/>
      <c r="AG61" s="1026"/>
      <c r="AH61" s="1026"/>
      <c r="AI61" s="1026"/>
      <c r="AJ61" s="1026"/>
      <c r="AK61" s="1026"/>
      <c r="AL61" s="1026"/>
      <c r="AM61" s="1026"/>
      <c r="AN61" s="1026"/>
      <c r="AO61" s="1026"/>
      <c r="AP61" s="1026"/>
      <c r="AQ61" s="1026"/>
      <c r="AR61" s="1026"/>
      <c r="AS61" s="1026"/>
      <c r="AT61" s="1026"/>
      <c r="AU61" s="1026"/>
      <c r="AV61" s="1026"/>
      <c r="AW61" s="1026"/>
      <c r="AX61" s="1026"/>
      <c r="AY61" s="1026"/>
      <c r="AZ61" s="1026"/>
      <c r="BA61" s="1026"/>
      <c r="BB61" s="1026"/>
      <c r="BC61" s="1026"/>
      <c r="BD61" s="1026"/>
      <c r="BE61" s="1026"/>
      <c r="BF61" s="1026"/>
      <c r="BG61" s="1026"/>
      <c r="BH61" s="1026"/>
      <c r="BI61" s="1026"/>
    </row>
    <row r="62" spans="1:61" x14ac:dyDescent="0.25">
      <c r="A62" s="1026"/>
      <c r="B62" s="1029"/>
      <c r="C62" s="1026"/>
      <c r="D62" s="1026"/>
      <c r="E62" s="1026"/>
      <c r="F62" s="1026"/>
      <c r="G62" s="1026"/>
      <c r="H62" s="1026"/>
      <c r="I62" s="1026"/>
      <c r="J62" s="1026"/>
      <c r="K62" s="1026"/>
      <c r="L62" s="1029"/>
      <c r="M62" s="1026"/>
      <c r="N62" s="1026"/>
      <c r="O62" s="1026"/>
      <c r="P62" s="1026"/>
      <c r="Q62" s="1026"/>
      <c r="R62" s="1026"/>
      <c r="S62" s="1026"/>
      <c r="T62" s="1026"/>
      <c r="U62" s="1026"/>
      <c r="V62" s="1026"/>
      <c r="W62" s="1026"/>
      <c r="X62" s="1026"/>
      <c r="Y62" s="1026"/>
      <c r="Z62" s="1026"/>
      <c r="AA62" s="1026"/>
      <c r="AB62" s="1026"/>
      <c r="AC62" s="1026"/>
      <c r="AD62" s="1026"/>
      <c r="AE62" s="1026"/>
      <c r="AF62" s="1026"/>
      <c r="AG62" s="1026"/>
      <c r="AH62" s="1026"/>
      <c r="AI62" s="1026"/>
      <c r="AJ62" s="1026"/>
      <c r="AK62" s="1026"/>
      <c r="AL62" s="1026"/>
      <c r="AM62" s="1026"/>
      <c r="AN62" s="1026"/>
      <c r="AO62" s="1026"/>
      <c r="AP62" s="1026"/>
      <c r="AQ62" s="1026"/>
      <c r="AR62" s="1026"/>
      <c r="AS62" s="1026"/>
      <c r="AT62" s="1026"/>
      <c r="AU62" s="1026"/>
      <c r="AV62" s="1026"/>
      <c r="AW62" s="1026"/>
      <c r="AX62" s="1026"/>
      <c r="AY62" s="1026"/>
      <c r="AZ62" s="1026"/>
      <c r="BA62" s="1026"/>
      <c r="BB62" s="1026"/>
      <c r="BC62" s="1026"/>
      <c r="BD62" s="1026"/>
      <c r="BE62" s="1026"/>
      <c r="BF62" s="1026"/>
      <c r="BG62" s="1026"/>
      <c r="BH62" s="1026"/>
      <c r="BI62" s="1026"/>
    </row>
    <row r="63" spans="1:61" x14ac:dyDescent="0.25">
      <c r="A63" s="1026"/>
      <c r="B63" s="1029"/>
      <c r="C63" s="1026"/>
      <c r="D63" s="1026"/>
      <c r="E63" s="1026"/>
      <c r="F63" s="1026"/>
      <c r="G63" s="1026"/>
      <c r="H63" s="1026"/>
      <c r="I63" s="1026"/>
      <c r="J63" s="1026"/>
      <c r="K63" s="1026"/>
      <c r="L63" s="1029"/>
      <c r="M63" s="1026"/>
      <c r="N63" s="1026"/>
      <c r="O63" s="1026"/>
      <c r="P63" s="1026"/>
      <c r="Q63" s="1026"/>
      <c r="R63" s="1026"/>
      <c r="S63" s="1026"/>
      <c r="T63" s="1026"/>
      <c r="U63" s="1026"/>
      <c r="V63" s="1026"/>
      <c r="W63" s="1026"/>
      <c r="X63" s="1026"/>
      <c r="Y63" s="1026"/>
      <c r="Z63" s="1026"/>
      <c r="AA63" s="1026"/>
      <c r="AB63" s="1026"/>
      <c r="AC63" s="1026"/>
      <c r="AD63" s="1026"/>
      <c r="AE63" s="1026"/>
      <c r="AF63" s="1026"/>
      <c r="AG63" s="1026"/>
      <c r="AH63" s="1026"/>
      <c r="AI63" s="1026"/>
      <c r="AJ63" s="1026"/>
      <c r="AK63" s="1026"/>
      <c r="AL63" s="1026"/>
      <c r="AM63" s="1026"/>
      <c r="AN63" s="1026"/>
      <c r="AO63" s="1026"/>
      <c r="AP63" s="1026"/>
      <c r="AQ63" s="1026"/>
      <c r="AR63" s="1026"/>
      <c r="AS63" s="1026"/>
      <c r="AT63" s="1026"/>
      <c r="AU63" s="1026"/>
      <c r="AV63" s="1026"/>
      <c r="AW63" s="1026"/>
      <c r="AX63" s="1026"/>
      <c r="AY63" s="1026"/>
      <c r="AZ63" s="1026"/>
      <c r="BA63" s="1026"/>
      <c r="BB63" s="1026"/>
      <c r="BC63" s="1026"/>
      <c r="BD63" s="1026"/>
      <c r="BE63" s="1026"/>
      <c r="BF63" s="1026"/>
      <c r="BG63" s="1026"/>
      <c r="BH63" s="1026"/>
      <c r="BI63" s="1026"/>
    </row>
    <row r="64" spans="1:61" x14ac:dyDescent="0.25">
      <c r="A64" s="1026"/>
      <c r="B64" s="1029"/>
      <c r="C64" s="1026"/>
      <c r="D64" s="1026"/>
      <c r="E64" s="1026"/>
      <c r="F64" s="1026"/>
      <c r="G64" s="1026"/>
      <c r="H64" s="1026"/>
      <c r="I64" s="1026"/>
      <c r="J64" s="1026"/>
      <c r="K64" s="1026"/>
      <c r="L64" s="1029"/>
      <c r="M64" s="1026"/>
      <c r="N64" s="1026"/>
      <c r="O64" s="1026"/>
      <c r="P64" s="1026"/>
      <c r="Q64" s="1026"/>
      <c r="R64" s="1026"/>
      <c r="S64" s="1026"/>
      <c r="T64" s="1026"/>
      <c r="U64" s="1026"/>
      <c r="V64" s="1026"/>
      <c r="W64" s="1026"/>
      <c r="X64" s="1026"/>
      <c r="Y64" s="1026"/>
      <c r="Z64" s="1026"/>
      <c r="AA64" s="1026"/>
      <c r="AB64" s="1026"/>
      <c r="AC64" s="1026"/>
      <c r="AD64" s="1026"/>
      <c r="AE64" s="1026"/>
      <c r="AF64" s="1026"/>
      <c r="AG64" s="1026"/>
      <c r="AH64" s="1026"/>
      <c r="AI64" s="1026"/>
      <c r="AJ64" s="1026"/>
      <c r="AK64" s="1026"/>
      <c r="AL64" s="1026"/>
      <c r="AM64" s="1026"/>
      <c r="AN64" s="1026"/>
      <c r="AO64" s="1026"/>
      <c r="AP64" s="1026"/>
      <c r="AQ64" s="1026"/>
      <c r="AR64" s="1026"/>
      <c r="AS64" s="1026"/>
      <c r="AT64" s="1026"/>
      <c r="AU64" s="1026"/>
      <c r="AV64" s="1026"/>
      <c r="AW64" s="1026"/>
      <c r="AX64" s="1026"/>
      <c r="AY64" s="1026"/>
      <c r="AZ64" s="1026"/>
      <c r="BA64" s="1026"/>
      <c r="BB64" s="1026"/>
      <c r="BC64" s="1026"/>
      <c r="BD64" s="1026"/>
      <c r="BE64" s="1026"/>
      <c r="BF64" s="1026"/>
      <c r="BG64" s="1026"/>
      <c r="BH64" s="1026"/>
      <c r="BI64" s="1026"/>
    </row>
    <row r="65" spans="1:61" x14ac:dyDescent="0.25">
      <c r="A65" s="1026"/>
      <c r="B65" s="1029"/>
      <c r="C65" s="1026"/>
      <c r="D65" s="1026"/>
      <c r="E65" s="1026"/>
      <c r="F65" s="1026"/>
      <c r="G65" s="1026"/>
      <c r="H65" s="1026"/>
      <c r="I65" s="1026"/>
      <c r="J65" s="1026"/>
      <c r="K65" s="1026"/>
      <c r="L65" s="1029"/>
      <c r="M65" s="1026"/>
      <c r="N65" s="1026"/>
      <c r="O65" s="1026"/>
      <c r="P65" s="1026"/>
      <c r="Q65" s="1026"/>
      <c r="R65" s="1026"/>
      <c r="S65" s="1026"/>
      <c r="T65" s="1026"/>
      <c r="U65" s="1026"/>
      <c r="V65" s="1026"/>
      <c r="W65" s="1026"/>
      <c r="X65" s="1026"/>
      <c r="Y65" s="1026"/>
      <c r="Z65" s="1026"/>
      <c r="AA65" s="1026"/>
      <c r="AB65" s="1026"/>
      <c r="AC65" s="1026"/>
      <c r="AD65" s="1026"/>
      <c r="AE65" s="1026"/>
      <c r="AF65" s="1026"/>
      <c r="AG65" s="1026"/>
      <c r="AH65" s="1026"/>
      <c r="AI65" s="1026"/>
      <c r="AJ65" s="1026"/>
      <c r="AK65" s="1026"/>
      <c r="AL65" s="1026"/>
      <c r="AM65" s="1026"/>
      <c r="AN65" s="1026"/>
      <c r="AO65" s="1026"/>
      <c r="AP65" s="1026"/>
      <c r="AQ65" s="1026"/>
      <c r="AR65" s="1026"/>
      <c r="AS65" s="1026"/>
      <c r="AT65" s="1026"/>
      <c r="AU65" s="1026"/>
      <c r="AV65" s="1026"/>
      <c r="AW65" s="1026"/>
      <c r="AX65" s="1026"/>
      <c r="AY65" s="1026"/>
      <c r="AZ65" s="1026"/>
      <c r="BA65" s="1026"/>
      <c r="BB65" s="1026"/>
      <c r="BC65" s="1026"/>
      <c r="BD65" s="1026"/>
      <c r="BE65" s="1026"/>
      <c r="BF65" s="1026"/>
      <c r="BG65" s="1026"/>
      <c r="BH65" s="1026"/>
      <c r="BI65" s="1026"/>
    </row>
    <row r="66" spans="1:61" x14ac:dyDescent="0.25">
      <c r="A66" s="1026"/>
      <c r="B66" s="1029"/>
      <c r="C66" s="1026"/>
      <c r="D66" s="1026"/>
      <c r="E66" s="1026"/>
      <c r="F66" s="1026"/>
      <c r="G66" s="1026"/>
      <c r="H66" s="1026"/>
      <c r="I66" s="1026"/>
      <c r="J66" s="1026"/>
      <c r="K66" s="1026"/>
      <c r="L66" s="1029"/>
      <c r="M66" s="1026"/>
      <c r="N66" s="1026"/>
      <c r="O66" s="1026"/>
      <c r="P66" s="1026"/>
      <c r="Q66" s="1026"/>
      <c r="R66" s="1026"/>
      <c r="S66" s="1026"/>
      <c r="T66" s="1026"/>
      <c r="U66" s="1026"/>
      <c r="V66" s="1026"/>
      <c r="W66" s="1026"/>
      <c r="X66" s="1026"/>
      <c r="Y66" s="1026"/>
      <c r="Z66" s="1026"/>
      <c r="AA66" s="1026"/>
      <c r="AB66" s="1026"/>
      <c r="AC66" s="1026"/>
      <c r="AD66" s="1026"/>
      <c r="AE66" s="1026"/>
      <c r="AF66" s="1026"/>
      <c r="AG66" s="1026"/>
      <c r="AH66" s="1026"/>
      <c r="AI66" s="1026"/>
      <c r="AJ66" s="1026"/>
      <c r="AK66" s="1026"/>
      <c r="AL66" s="1026"/>
      <c r="AM66" s="1026"/>
      <c r="AN66" s="1026"/>
      <c r="AO66" s="1026"/>
      <c r="AP66" s="1026"/>
      <c r="AQ66" s="1026"/>
      <c r="AR66" s="1026"/>
      <c r="AS66" s="1026"/>
      <c r="AT66" s="1026"/>
      <c r="AU66" s="1026"/>
      <c r="AV66" s="1026"/>
      <c r="AW66" s="1026"/>
      <c r="AX66" s="1026"/>
      <c r="AY66" s="1026"/>
      <c r="AZ66" s="1026"/>
      <c r="BA66" s="1026"/>
      <c r="BB66" s="1026"/>
      <c r="BC66" s="1026"/>
      <c r="BD66" s="1026"/>
      <c r="BE66" s="1026"/>
      <c r="BF66" s="1026"/>
      <c r="BG66" s="1026"/>
      <c r="BH66" s="1026"/>
      <c r="BI66" s="1026"/>
    </row>
    <row r="67" spans="1:61" x14ac:dyDescent="0.25">
      <c r="A67" s="1026"/>
      <c r="B67" s="1029"/>
      <c r="C67" s="1026"/>
      <c r="D67" s="1026"/>
      <c r="E67" s="1026"/>
      <c r="F67" s="1026"/>
      <c r="G67" s="1026"/>
      <c r="H67" s="1026"/>
      <c r="I67" s="1026"/>
      <c r="J67" s="1026"/>
      <c r="K67" s="1026"/>
      <c r="L67" s="1029"/>
      <c r="M67" s="1026"/>
      <c r="N67" s="1026"/>
      <c r="O67" s="1026"/>
      <c r="P67" s="1026"/>
      <c r="Q67" s="1026"/>
      <c r="R67" s="1026"/>
      <c r="S67" s="1026"/>
      <c r="T67" s="1026"/>
      <c r="U67" s="1026"/>
      <c r="V67" s="1026"/>
      <c r="W67" s="1026"/>
      <c r="X67" s="1026"/>
      <c r="Y67" s="1026"/>
      <c r="Z67" s="1026"/>
      <c r="AA67" s="1026"/>
      <c r="AB67" s="1026"/>
      <c r="AC67" s="1026"/>
      <c r="AD67" s="1026"/>
      <c r="AE67" s="1026"/>
      <c r="AF67" s="1026"/>
      <c r="AG67" s="1026"/>
      <c r="AH67" s="1026"/>
      <c r="AI67" s="1026"/>
      <c r="AJ67" s="1026"/>
      <c r="AK67" s="1026"/>
      <c r="AL67" s="1026"/>
      <c r="AM67" s="1026"/>
      <c r="AN67" s="1026"/>
      <c r="AO67" s="1026"/>
      <c r="AP67" s="1026"/>
      <c r="AQ67" s="1026"/>
      <c r="AR67" s="1026"/>
      <c r="AS67" s="1026"/>
      <c r="AT67" s="1026"/>
      <c r="AU67" s="1026"/>
      <c r="AV67" s="1026"/>
      <c r="AW67" s="1026"/>
      <c r="AX67" s="1026"/>
      <c r="AY67" s="1026"/>
      <c r="AZ67" s="1026"/>
      <c r="BA67" s="1026"/>
      <c r="BB67" s="1026"/>
      <c r="BC67" s="1026"/>
      <c r="BD67" s="1026"/>
      <c r="BE67" s="1026"/>
      <c r="BF67" s="1026"/>
      <c r="BG67" s="1026"/>
      <c r="BH67" s="1026"/>
      <c r="BI67" s="1026"/>
    </row>
    <row r="68" spans="1:61" x14ac:dyDescent="0.25">
      <c r="A68" s="1026"/>
      <c r="B68" s="1029"/>
      <c r="C68" s="1026"/>
      <c r="D68" s="1026"/>
      <c r="E68" s="1026"/>
      <c r="F68" s="1026"/>
      <c r="G68" s="1026"/>
      <c r="H68" s="1026"/>
      <c r="I68" s="1026"/>
      <c r="J68" s="1026"/>
      <c r="K68" s="1026"/>
      <c r="L68" s="1029"/>
      <c r="M68" s="1026"/>
      <c r="N68" s="1026"/>
      <c r="O68" s="1026"/>
      <c r="P68" s="1026"/>
      <c r="Q68" s="1026"/>
      <c r="R68" s="1026"/>
      <c r="S68" s="1026"/>
      <c r="T68" s="1026"/>
      <c r="U68" s="1026"/>
      <c r="V68" s="1026"/>
      <c r="W68" s="1026"/>
      <c r="X68" s="1026"/>
      <c r="Y68" s="1026"/>
      <c r="Z68" s="1026"/>
      <c r="AA68" s="1026"/>
      <c r="AB68" s="1026"/>
      <c r="AC68" s="1026"/>
      <c r="AD68" s="1026"/>
      <c r="AE68" s="1026"/>
      <c r="AF68" s="1026"/>
      <c r="AG68" s="1026"/>
      <c r="AH68" s="1026"/>
      <c r="AI68" s="1026"/>
      <c r="AJ68" s="1026"/>
      <c r="AK68" s="1026"/>
      <c r="AL68" s="1026"/>
      <c r="AM68" s="1026"/>
      <c r="AN68" s="1026"/>
      <c r="AO68" s="1026"/>
      <c r="AP68" s="1026"/>
      <c r="AQ68" s="1026"/>
      <c r="AR68" s="1026"/>
      <c r="AS68" s="1026"/>
      <c r="AT68" s="1026"/>
      <c r="AU68" s="1026"/>
      <c r="AV68" s="1026"/>
      <c r="AW68" s="1026"/>
      <c r="AX68" s="1026"/>
      <c r="AY68" s="1026"/>
      <c r="AZ68" s="1026"/>
      <c r="BA68" s="1026"/>
      <c r="BB68" s="1026"/>
      <c r="BC68" s="1026"/>
      <c r="BD68" s="1026"/>
      <c r="BE68" s="1026"/>
      <c r="BF68" s="1026"/>
      <c r="BG68" s="1026"/>
      <c r="BH68" s="1026"/>
      <c r="BI68" s="1026"/>
    </row>
    <row r="69" spans="1:61" x14ac:dyDescent="0.25">
      <c r="A69" s="1026"/>
      <c r="B69" s="1029"/>
      <c r="C69" s="1026"/>
      <c r="D69" s="1026"/>
      <c r="E69" s="1026"/>
      <c r="F69" s="1026"/>
      <c r="G69" s="1026"/>
      <c r="H69" s="1026"/>
      <c r="I69" s="1026"/>
      <c r="J69" s="1026"/>
      <c r="K69" s="1026"/>
      <c r="L69" s="1029"/>
      <c r="M69" s="1026"/>
      <c r="N69" s="1026"/>
      <c r="O69" s="1026"/>
      <c r="P69" s="1026"/>
      <c r="Q69" s="1026"/>
      <c r="R69" s="1026"/>
      <c r="S69" s="1026"/>
      <c r="T69" s="1026"/>
      <c r="U69" s="1026"/>
      <c r="V69" s="1026"/>
      <c r="W69" s="1026"/>
      <c r="X69" s="1026"/>
      <c r="Y69" s="1026"/>
      <c r="Z69" s="1026"/>
      <c r="AA69" s="1026"/>
      <c r="AB69" s="1026"/>
      <c r="AC69" s="1026"/>
      <c r="AD69" s="1026"/>
      <c r="AE69" s="1026"/>
      <c r="AF69" s="1026"/>
      <c r="AG69" s="1026"/>
      <c r="AH69" s="1026"/>
      <c r="AI69" s="1026"/>
      <c r="AJ69" s="1026"/>
      <c r="AK69" s="1026"/>
      <c r="AL69" s="1026"/>
      <c r="AM69" s="1026"/>
      <c r="AN69" s="1026"/>
      <c r="AO69" s="1026"/>
      <c r="AP69" s="1026"/>
      <c r="AQ69" s="1026"/>
      <c r="AR69" s="1026"/>
      <c r="AS69" s="1026"/>
      <c r="AT69" s="1026"/>
      <c r="AU69" s="1026"/>
      <c r="AV69" s="1026"/>
      <c r="AW69" s="1026"/>
      <c r="AX69" s="1026"/>
      <c r="AY69" s="1026"/>
      <c r="AZ69" s="1026"/>
      <c r="BA69" s="1026"/>
      <c r="BB69" s="1026"/>
      <c r="BC69" s="1026"/>
      <c r="BD69" s="1026"/>
      <c r="BE69" s="1026"/>
      <c r="BF69" s="1026"/>
      <c r="BG69" s="1026"/>
      <c r="BH69" s="1026"/>
      <c r="BI69" s="1026"/>
    </row>
    <row r="70" spans="1:61" x14ac:dyDescent="0.25">
      <c r="A70" s="1026"/>
      <c r="B70" s="1029"/>
      <c r="C70" s="1026"/>
      <c r="D70" s="1026"/>
      <c r="E70" s="1026"/>
      <c r="F70" s="1026"/>
      <c r="G70" s="1026"/>
      <c r="H70" s="1026"/>
      <c r="I70" s="1026"/>
      <c r="J70" s="1026"/>
      <c r="K70" s="1026"/>
      <c r="L70" s="1029"/>
      <c r="M70" s="1026"/>
      <c r="N70" s="1026"/>
      <c r="O70" s="1026"/>
      <c r="P70" s="1026"/>
      <c r="Q70" s="1026"/>
      <c r="R70" s="1026"/>
      <c r="S70" s="1026"/>
      <c r="T70" s="1026"/>
      <c r="U70" s="1026"/>
      <c r="V70" s="1026"/>
      <c r="W70" s="1026"/>
      <c r="X70" s="1026"/>
      <c r="Y70" s="1026"/>
      <c r="Z70" s="1026"/>
      <c r="AA70" s="1026"/>
      <c r="AB70" s="1026"/>
      <c r="AC70" s="1026"/>
      <c r="AD70" s="1026"/>
      <c r="AE70" s="1026"/>
      <c r="AF70" s="1026"/>
      <c r="AG70" s="1026"/>
      <c r="AH70" s="1026"/>
      <c r="AI70" s="1026"/>
      <c r="AJ70" s="1026"/>
      <c r="AK70" s="1026"/>
      <c r="AL70" s="1026"/>
      <c r="AM70" s="1026"/>
      <c r="AN70" s="1026"/>
      <c r="AO70" s="1026"/>
      <c r="AP70" s="1026"/>
      <c r="AQ70" s="1026"/>
      <c r="AR70" s="1026"/>
      <c r="AS70" s="1026"/>
      <c r="AT70" s="1026"/>
      <c r="AU70" s="1026"/>
      <c r="AV70" s="1026"/>
      <c r="AW70" s="1026"/>
      <c r="AX70" s="1026"/>
      <c r="AY70" s="1026"/>
      <c r="AZ70" s="1026"/>
      <c r="BA70" s="1026"/>
      <c r="BB70" s="1026"/>
      <c r="BC70" s="1026"/>
      <c r="BD70" s="1026"/>
      <c r="BE70" s="1026"/>
      <c r="BF70" s="1026"/>
      <c r="BG70" s="1026"/>
      <c r="BH70" s="1026"/>
      <c r="BI70" s="1026"/>
    </row>
    <row r="71" spans="1:61" s="34" customFormat="1" x14ac:dyDescent="0.25">
      <c r="A71" s="1026"/>
      <c r="B71" s="1033"/>
      <c r="C71" s="1026"/>
      <c r="D71" s="243" t="str">
        <f>D56</f>
        <v>Datum a podpis:</v>
      </c>
      <c r="E71" s="1059"/>
      <c r="F71" s="1060" t="str">
        <f>F56</f>
        <v>Razítko</v>
      </c>
      <c r="G71" s="243" t="str">
        <f>D56</f>
        <v>Datum a podpis:</v>
      </c>
      <c r="H71" s="1059"/>
      <c r="I71" s="1059"/>
      <c r="J71" s="246" t="str">
        <f>F56</f>
        <v>Razítko</v>
      </c>
      <c r="K71" s="1059"/>
      <c r="L71" s="1033"/>
      <c r="M71" s="1026"/>
      <c r="N71" s="1026"/>
      <c r="O71" s="1026"/>
      <c r="P71" s="1026"/>
      <c r="Q71" s="1026"/>
      <c r="R71" s="1026"/>
      <c r="S71" s="1026"/>
      <c r="T71" s="1026"/>
      <c r="U71" s="1026"/>
      <c r="V71" s="1026"/>
      <c r="W71" s="1026"/>
      <c r="X71" s="1026"/>
      <c r="Y71" s="1026"/>
      <c r="Z71" s="1026"/>
      <c r="AA71" s="1026"/>
      <c r="AB71" s="1026"/>
      <c r="AC71" s="1026"/>
      <c r="AD71" s="1026"/>
      <c r="AE71" s="1026"/>
      <c r="AF71" s="1026"/>
      <c r="AG71" s="1026"/>
      <c r="AH71" s="1026"/>
      <c r="AI71" s="1026"/>
      <c r="AJ71" s="1026"/>
      <c r="AK71" s="1026"/>
      <c r="AL71" s="1026"/>
      <c r="AM71" s="1026"/>
      <c r="AN71" s="1026"/>
      <c r="AO71" s="1026"/>
      <c r="AP71" s="1026"/>
      <c r="AQ71" s="1026"/>
      <c r="AR71" s="1026"/>
      <c r="AS71" s="1026"/>
      <c r="AT71" s="1026"/>
      <c r="AU71" s="1026"/>
      <c r="AV71" s="1026"/>
      <c r="AW71" s="1026"/>
      <c r="AX71" s="1026"/>
      <c r="AY71" s="1026"/>
      <c r="AZ71" s="1026"/>
      <c r="BA71" s="1026"/>
      <c r="BB71" s="1026"/>
      <c r="BC71" s="1026"/>
      <c r="BD71" s="1026"/>
      <c r="BE71" s="1026"/>
      <c r="BF71" s="1026"/>
      <c r="BG71" s="1026"/>
      <c r="BH71" s="1026"/>
      <c r="BI71" s="1026"/>
    </row>
    <row r="72" spans="1:61" s="34" customFormat="1" ht="14.45" customHeight="1" x14ac:dyDescent="0.25">
      <c r="A72" s="1026"/>
      <c r="B72" s="1061"/>
      <c r="C72" s="1062"/>
      <c r="D72" s="1062"/>
      <c r="E72" s="1062"/>
      <c r="F72" s="1062"/>
      <c r="G72" s="1062"/>
      <c r="H72" s="1062"/>
      <c r="I72" s="1062"/>
      <c r="J72" s="1062"/>
      <c r="K72" s="1062"/>
      <c r="L72" s="1033"/>
      <c r="M72" s="1026"/>
      <c r="N72" s="1026"/>
      <c r="O72" s="1026"/>
      <c r="P72" s="1026"/>
      <c r="Q72" s="1026"/>
      <c r="R72" s="1026"/>
      <c r="S72" s="1026"/>
      <c r="T72" s="1026"/>
      <c r="U72" s="1026"/>
      <c r="V72" s="1026"/>
      <c r="W72" s="1026"/>
      <c r="X72" s="1026"/>
      <c r="Y72" s="1026"/>
      <c r="Z72" s="1026"/>
      <c r="AA72" s="1026"/>
      <c r="AB72" s="1026"/>
      <c r="AC72" s="1026"/>
      <c r="AD72" s="1026"/>
      <c r="AE72" s="1026"/>
      <c r="AF72" s="1026"/>
      <c r="AG72" s="1026"/>
      <c r="AH72" s="1026"/>
      <c r="AI72" s="1026"/>
      <c r="AJ72" s="1026"/>
      <c r="AK72" s="1026"/>
      <c r="AL72" s="1026"/>
      <c r="AM72" s="1026"/>
      <c r="AN72" s="1026"/>
      <c r="AO72" s="1026"/>
      <c r="AP72" s="1026"/>
      <c r="AQ72" s="1026"/>
      <c r="AR72" s="1026"/>
      <c r="AS72" s="1026"/>
      <c r="AT72" s="1026"/>
      <c r="AU72" s="1026"/>
      <c r="AV72" s="1026"/>
      <c r="AW72" s="1026"/>
      <c r="AX72" s="1026"/>
      <c r="AY72" s="1026"/>
      <c r="AZ72" s="1026"/>
      <c r="BA72" s="1026"/>
      <c r="BB72" s="1026"/>
      <c r="BC72" s="1026"/>
      <c r="BD72" s="1026"/>
      <c r="BE72" s="1026"/>
      <c r="BF72" s="1026"/>
      <c r="BG72" s="1026"/>
      <c r="BH72" s="1026"/>
      <c r="BI72" s="1026"/>
    </row>
    <row r="73" spans="1:61" ht="11.25" customHeight="1" x14ac:dyDescent="0.25">
      <c r="A73" s="1026"/>
      <c r="B73" s="1026"/>
      <c r="C73" s="1026"/>
      <c r="D73" s="1026"/>
      <c r="E73" s="1026"/>
      <c r="F73" s="1026"/>
      <c r="G73" s="1026"/>
      <c r="H73" s="1026"/>
      <c r="I73" s="1026"/>
      <c r="J73" s="1026"/>
      <c r="K73" s="1026"/>
      <c r="L73" s="1063"/>
      <c r="M73" s="1026"/>
      <c r="N73" s="1026"/>
      <c r="O73" s="1026"/>
      <c r="P73" s="1026"/>
      <c r="Q73" s="1026"/>
      <c r="R73" s="1026"/>
      <c r="S73" s="1026"/>
      <c r="T73" s="1026"/>
      <c r="U73" s="1026"/>
      <c r="V73" s="1026"/>
      <c r="W73" s="1026"/>
      <c r="X73" s="1026"/>
      <c r="Y73" s="1026"/>
      <c r="Z73" s="1026"/>
      <c r="AA73" s="1026"/>
      <c r="AB73" s="1026"/>
      <c r="AC73" s="1026"/>
      <c r="AD73" s="1026"/>
      <c r="AE73" s="1026"/>
      <c r="AF73" s="1026"/>
      <c r="AG73" s="1026"/>
      <c r="AH73" s="1026"/>
      <c r="AI73" s="1026"/>
      <c r="AJ73" s="1026"/>
      <c r="AK73" s="1026"/>
      <c r="AL73" s="1026"/>
      <c r="AM73" s="1026"/>
      <c r="AN73" s="1026"/>
      <c r="AO73" s="1026"/>
      <c r="AP73" s="1026"/>
      <c r="AQ73" s="1026"/>
      <c r="AR73" s="1026"/>
      <c r="AS73" s="1026"/>
      <c r="AT73" s="1026"/>
      <c r="AU73" s="1026"/>
      <c r="AV73" s="1026"/>
      <c r="AW73" s="1026"/>
      <c r="AX73" s="1026"/>
      <c r="AY73" s="1026"/>
      <c r="AZ73" s="1026"/>
      <c r="BA73" s="1026"/>
      <c r="BB73" s="1026"/>
      <c r="BC73" s="1026"/>
      <c r="BD73" s="1026"/>
      <c r="BE73" s="1026"/>
      <c r="BF73" s="1026"/>
      <c r="BG73" s="1026"/>
      <c r="BH73" s="1026"/>
      <c r="BI73" s="1026"/>
    </row>
    <row r="74" spans="1:61" ht="11.25" customHeight="1" x14ac:dyDescent="0.25">
      <c r="A74" s="1026"/>
      <c r="B74" s="1026"/>
      <c r="C74" s="1026"/>
      <c r="D74" s="1026"/>
      <c r="E74" s="1026"/>
      <c r="F74" s="1026"/>
      <c r="G74" s="1026"/>
      <c r="H74" s="1026"/>
      <c r="I74" s="1026"/>
      <c r="J74" s="1026"/>
      <c r="K74" s="1026"/>
      <c r="L74" s="1063"/>
      <c r="M74" s="1026"/>
      <c r="N74" s="1026"/>
      <c r="O74" s="1026"/>
      <c r="P74" s="1026"/>
      <c r="Q74" s="1026"/>
      <c r="R74" s="1026"/>
      <c r="S74" s="1026"/>
      <c r="T74" s="1026"/>
      <c r="U74" s="1026"/>
      <c r="V74" s="1026"/>
      <c r="W74" s="1026"/>
      <c r="X74" s="1026"/>
      <c r="Y74" s="1026"/>
      <c r="Z74" s="1026"/>
      <c r="AA74" s="1026"/>
      <c r="AB74" s="1026"/>
      <c r="AC74" s="1026"/>
      <c r="AD74" s="1026"/>
      <c r="AE74" s="1026"/>
      <c r="AF74" s="1026"/>
      <c r="AG74" s="1026"/>
      <c r="AH74" s="1026"/>
      <c r="AI74" s="1026"/>
      <c r="AJ74" s="1026"/>
      <c r="AK74" s="1026"/>
      <c r="AL74" s="1026"/>
      <c r="AM74" s="1026"/>
      <c r="AN74" s="1026"/>
      <c r="AO74" s="1026"/>
      <c r="AP74" s="1026"/>
      <c r="AQ74" s="1026"/>
      <c r="AR74" s="1026"/>
      <c r="AS74" s="1026"/>
      <c r="AT74" s="1026"/>
      <c r="AU74" s="1026"/>
      <c r="AV74" s="1026"/>
      <c r="AW74" s="1026"/>
      <c r="AX74" s="1026"/>
      <c r="AY74" s="1026"/>
      <c r="AZ74" s="1026"/>
      <c r="BA74" s="1026"/>
      <c r="BB74" s="1026"/>
      <c r="BC74" s="1026"/>
      <c r="BD74" s="1026"/>
      <c r="BE74" s="1026"/>
      <c r="BF74" s="1026"/>
      <c r="BG74" s="1026"/>
      <c r="BH74" s="1026"/>
      <c r="BI74" s="1026"/>
    </row>
    <row r="75" spans="1:61" ht="11.25" customHeight="1" x14ac:dyDescent="0.25">
      <c r="L75" s="1064"/>
    </row>
    <row r="76" spans="1:61" s="34" customFormat="1" ht="6.95" customHeight="1" x14ac:dyDescent="0.25">
      <c r="B76" s="1065"/>
      <c r="C76" s="1066"/>
      <c r="D76" s="1066"/>
      <c r="E76" s="1066"/>
      <c r="F76" s="1066"/>
      <c r="G76" s="1066"/>
      <c r="H76" s="1066"/>
      <c r="I76" s="1066"/>
      <c r="J76" s="1066"/>
      <c r="K76" s="1067"/>
      <c r="L76" s="1068"/>
    </row>
    <row r="77" spans="1:61" s="34" customFormat="1" ht="24.95" customHeight="1" x14ac:dyDescent="0.25">
      <c r="B77" s="1069"/>
      <c r="C77" s="1070" t="s">
        <v>134</v>
      </c>
      <c r="K77" s="1071"/>
      <c r="L77" s="1068"/>
      <c r="M77" s="1072"/>
    </row>
    <row r="78" spans="1:61" s="34" customFormat="1" ht="6.95" customHeight="1" x14ac:dyDescent="0.25">
      <c r="B78" s="1069"/>
      <c r="K78" s="1071"/>
      <c r="L78" s="1068"/>
    </row>
    <row r="79" spans="1:61" s="34" customFormat="1" ht="12" customHeight="1" x14ac:dyDescent="0.25">
      <c r="B79" s="1069"/>
      <c r="C79" s="259" t="s">
        <v>12</v>
      </c>
      <c r="K79" s="1071"/>
      <c r="L79" s="1068"/>
    </row>
    <row r="80" spans="1:61" s="34" customFormat="1" x14ac:dyDescent="0.25">
      <c r="B80" s="1069"/>
      <c r="E80" s="3242" t="s">
        <v>13</v>
      </c>
      <c r="F80" s="3284"/>
      <c r="G80" s="3284"/>
      <c r="H80" s="3284"/>
      <c r="K80" s="1071"/>
      <c r="L80" s="1068"/>
      <c r="AA80" s="260" t="s">
        <v>13</v>
      </c>
    </row>
    <row r="81" spans="2:27" x14ac:dyDescent="0.25">
      <c r="B81" s="1073"/>
      <c r="C81" s="259" t="s">
        <v>132</v>
      </c>
      <c r="K81" s="1074"/>
      <c r="L81" s="1068"/>
    </row>
    <row r="82" spans="2:27" x14ac:dyDescent="0.25">
      <c r="B82" s="1073"/>
      <c r="E82" s="3242" t="s">
        <v>471</v>
      </c>
      <c r="F82" s="3282"/>
      <c r="G82" s="3282"/>
      <c r="H82" s="3282"/>
      <c r="K82" s="1074"/>
      <c r="L82" s="1068"/>
      <c r="AA82" s="260" t="s">
        <v>471</v>
      </c>
    </row>
    <row r="83" spans="2:27" x14ac:dyDescent="0.25">
      <c r="B83" s="1073"/>
      <c r="C83" s="259" t="s">
        <v>326</v>
      </c>
      <c r="K83" s="1074"/>
      <c r="L83" s="1068"/>
    </row>
    <row r="84" spans="2:27" s="34" customFormat="1" x14ac:dyDescent="0.25">
      <c r="B84" s="1069"/>
      <c r="E84" s="3285" t="s">
        <v>539</v>
      </c>
      <c r="F84" s="3284"/>
      <c r="G84" s="3284"/>
      <c r="H84" s="3284"/>
      <c r="K84" s="1071"/>
      <c r="L84" s="1068"/>
      <c r="AA84" s="1075" t="s">
        <v>539</v>
      </c>
    </row>
    <row r="85" spans="2:27" s="34" customFormat="1" ht="6.95" customHeight="1" x14ac:dyDescent="0.25">
      <c r="B85" s="1069"/>
      <c r="K85" s="1071"/>
      <c r="L85" s="1068"/>
    </row>
    <row r="86" spans="2:27" s="34" customFormat="1" ht="12" customHeight="1" x14ac:dyDescent="0.25">
      <c r="B86" s="1069"/>
      <c r="C86" s="259" t="s">
        <v>17</v>
      </c>
      <c r="F86" s="264"/>
      <c r="I86" s="259" t="str">
        <f>I14</f>
        <v>Datum:</v>
      </c>
      <c r="J86" s="1076">
        <f>J14</f>
        <v>46300</v>
      </c>
      <c r="K86" s="1071"/>
      <c r="L86" s="1068"/>
    </row>
    <row r="87" spans="2:27" s="34" customFormat="1" ht="6.95" customHeight="1" x14ac:dyDescent="0.25">
      <c r="B87" s="1069"/>
      <c r="K87" s="1071"/>
      <c r="L87" s="1068"/>
    </row>
    <row r="88" spans="2:27" s="34" customFormat="1" ht="15.2" customHeight="1" x14ac:dyDescent="0.25">
      <c r="B88" s="1069"/>
      <c r="C88" s="259" t="s">
        <v>19</v>
      </c>
      <c r="F88" s="264" t="s">
        <v>22</v>
      </c>
      <c r="I88" s="259" t="str">
        <f>D22</f>
        <v>Projektant:</v>
      </c>
      <c r="J88" s="1077" t="str">
        <f>IF(E23="","",E23)</f>
        <v>Studio Anarchitekt s.r.o.</v>
      </c>
      <c r="K88" s="1071"/>
      <c r="L88" s="1068"/>
    </row>
    <row r="89" spans="2:27" s="34" customFormat="1" ht="15.2" customHeight="1" x14ac:dyDescent="0.25">
      <c r="B89" s="1069"/>
      <c r="C89" s="259" t="s">
        <v>24</v>
      </c>
      <c r="F89" s="264" t="str">
        <f>IF(E20="Vyplň údaj","",E20)</f>
        <v/>
      </c>
      <c r="I89" s="259" t="str">
        <f>D25</f>
        <v>Zpracovatel:</v>
      </c>
      <c r="J89" s="1077" t="str">
        <f>IF(E26="","",E26)</f>
        <v>Ing. Theodor Collino</v>
      </c>
      <c r="K89" s="1071"/>
      <c r="L89" s="1068"/>
    </row>
    <row r="90" spans="2:27" s="34" customFormat="1" ht="10.35" customHeight="1" x14ac:dyDescent="0.25">
      <c r="B90" s="1069"/>
      <c r="K90" s="1071"/>
      <c r="L90" s="1068"/>
    </row>
    <row r="91" spans="2:27" s="36" customFormat="1" ht="29.25" customHeight="1" x14ac:dyDescent="0.25">
      <c r="B91" s="1078"/>
      <c r="C91" s="268" t="s">
        <v>135</v>
      </c>
      <c r="D91" s="269"/>
      <c r="E91" s="269"/>
      <c r="F91" s="269"/>
      <c r="G91" s="269"/>
      <c r="H91" s="269"/>
      <c r="I91" s="269"/>
      <c r="J91" s="270" t="s">
        <v>136</v>
      </c>
      <c r="K91" s="271"/>
      <c r="L91" s="1068" t="s">
        <v>16</v>
      </c>
      <c r="M91" s="1079"/>
      <c r="N91" s="1079"/>
      <c r="O91" s="1079"/>
      <c r="P91" s="1079"/>
      <c r="Q91" s="1079"/>
      <c r="R91" s="1079"/>
      <c r="S91" s="1079"/>
      <c r="T91" s="1079"/>
    </row>
    <row r="92" spans="2:27" s="34" customFormat="1" ht="10.35" customHeight="1" x14ac:dyDescent="0.2">
      <c r="B92" s="1069"/>
      <c r="C92" s="1080"/>
      <c r="J92" s="1081"/>
      <c r="K92" s="1071"/>
      <c r="L92" s="1068" t="s">
        <v>16</v>
      </c>
      <c r="M92" s="1082"/>
      <c r="N92" s="1082"/>
      <c r="O92" s="1082"/>
      <c r="P92" s="1083"/>
      <c r="Q92" s="1082"/>
      <c r="R92" s="1083"/>
      <c r="S92" s="1082"/>
      <c r="T92" s="1083"/>
    </row>
    <row r="93" spans="2:27" s="34" customFormat="1" ht="23.1" customHeight="1" x14ac:dyDescent="0.2">
      <c r="B93" s="1069"/>
      <c r="C93" s="1080" t="s">
        <v>137</v>
      </c>
      <c r="J93" s="1081">
        <f>J120</f>
        <v>0</v>
      </c>
      <c r="K93" s="1071"/>
      <c r="L93" s="1068" t="s">
        <v>16</v>
      </c>
      <c r="M93" s="1082"/>
      <c r="N93" s="1082"/>
      <c r="O93" s="1082"/>
      <c r="P93" s="1083"/>
      <c r="Q93" s="1082"/>
      <c r="R93" s="1083"/>
      <c r="S93" s="1082"/>
      <c r="T93" s="1083"/>
    </row>
    <row r="94" spans="2:27" s="37" customFormat="1" ht="24.95" customHeight="1" x14ac:dyDescent="0.2">
      <c r="B94" s="1084"/>
      <c r="C94" s="1085"/>
      <c r="D94" s="1086" t="s">
        <v>138</v>
      </c>
      <c r="E94" s="1086"/>
      <c r="F94" s="1086"/>
      <c r="G94" s="1086"/>
      <c r="H94" s="1087"/>
      <c r="I94" s="1088"/>
      <c r="J94" s="1089">
        <f>J121</f>
        <v>0</v>
      </c>
      <c r="K94" s="1090"/>
      <c r="L94" s="1068" t="s">
        <v>16</v>
      </c>
      <c r="N94" s="1091"/>
      <c r="O94" s="1092"/>
      <c r="P94" s="1092"/>
      <c r="Q94" s="1092"/>
      <c r="R94" s="1092"/>
      <c r="S94" s="1092"/>
      <c r="T94" s="1092"/>
    </row>
    <row r="95" spans="2:27" s="38" customFormat="1" ht="20.100000000000001" customHeight="1" x14ac:dyDescent="0.2">
      <c r="B95" s="1093"/>
      <c r="C95" s="1094"/>
      <c r="D95" s="1095" t="s">
        <v>139</v>
      </c>
      <c r="E95" s="1096"/>
      <c r="F95" s="1097"/>
      <c r="G95" s="1098"/>
      <c r="H95" s="1099"/>
      <c r="I95" s="1100"/>
      <c r="J95" s="1101">
        <f>J122</f>
        <v>0</v>
      </c>
      <c r="K95" s="1102"/>
      <c r="L95" s="1068" t="s">
        <v>16</v>
      </c>
      <c r="M95" s="1103"/>
      <c r="N95" s="1091"/>
      <c r="O95" s="1092"/>
      <c r="P95" s="1092"/>
      <c r="Q95" s="1092"/>
      <c r="R95" s="1092"/>
      <c r="S95" s="1092"/>
      <c r="T95" s="1092"/>
    </row>
    <row r="96" spans="2:27" s="39" customFormat="1" ht="15" customHeight="1" x14ac:dyDescent="0.2">
      <c r="B96" s="1104"/>
      <c r="C96" s="1105"/>
      <c r="D96" s="1106" t="s">
        <v>140</v>
      </c>
      <c r="E96" s="1107"/>
      <c r="F96" s="1108"/>
      <c r="G96" s="1109"/>
      <c r="H96" s="1110"/>
      <c r="I96" s="1111"/>
      <c r="J96" s="1112">
        <f>J179</f>
        <v>0</v>
      </c>
      <c r="K96" s="1113"/>
      <c r="L96" s="1068" t="s">
        <v>16</v>
      </c>
      <c r="M96" s="1114"/>
      <c r="N96" s="1114"/>
      <c r="O96" s="1115"/>
      <c r="P96" s="1115"/>
      <c r="Q96" s="1115"/>
      <c r="R96" s="1115"/>
      <c r="S96" s="1115"/>
      <c r="T96" s="1115"/>
    </row>
    <row r="97" spans="2:27" s="39" customFormat="1" ht="15" customHeight="1" x14ac:dyDescent="0.2">
      <c r="B97" s="1104"/>
      <c r="C97" s="1105"/>
      <c r="D97" s="1106" t="s">
        <v>141</v>
      </c>
      <c r="E97" s="1107"/>
      <c r="F97" s="1108"/>
      <c r="G97" s="1109"/>
      <c r="H97" s="1110"/>
      <c r="I97" s="1111"/>
      <c r="J97" s="1112">
        <f>J184</f>
        <v>0</v>
      </c>
      <c r="K97" s="1113"/>
      <c r="L97" s="1068" t="s">
        <v>16</v>
      </c>
      <c r="M97" s="1114"/>
      <c r="N97" s="1114"/>
      <c r="O97" s="1115"/>
      <c r="P97" s="1115"/>
      <c r="Q97" s="1115"/>
      <c r="R97" s="1115"/>
      <c r="S97" s="1115"/>
      <c r="T97" s="1115"/>
    </row>
    <row r="98" spans="2:27" s="39" customFormat="1" ht="15" customHeight="1" x14ac:dyDescent="0.2">
      <c r="B98" s="1104"/>
      <c r="C98" s="1105"/>
      <c r="D98" s="1106" t="s">
        <v>540</v>
      </c>
      <c r="E98" s="1107"/>
      <c r="F98" s="1108"/>
      <c r="G98" s="1109"/>
      <c r="H98" s="1110"/>
      <c r="I98" s="1111"/>
      <c r="J98" s="1112">
        <f>J189</f>
        <v>0</v>
      </c>
      <c r="K98" s="1113"/>
      <c r="L98" s="1068" t="s">
        <v>16</v>
      </c>
      <c r="M98" s="1114"/>
      <c r="N98" s="1114"/>
      <c r="O98" s="1115"/>
      <c r="P98" s="1115"/>
      <c r="Q98" s="1115"/>
      <c r="R98" s="1115"/>
      <c r="S98" s="1115"/>
      <c r="T98" s="1115"/>
    </row>
    <row r="99" spans="2:27" s="37" customFormat="1" ht="24.95" customHeight="1" x14ac:dyDescent="0.2">
      <c r="B99" s="1084"/>
      <c r="C99" s="1085"/>
      <c r="D99" s="1086" t="s">
        <v>138</v>
      </c>
      <c r="E99" s="1086"/>
      <c r="F99" s="1086"/>
      <c r="G99" s="1086"/>
      <c r="H99" s="1087"/>
      <c r="I99" s="1088"/>
      <c r="J99" s="1089">
        <f>J340</f>
        <v>0</v>
      </c>
      <c r="K99" s="1090"/>
      <c r="L99" s="1068" t="s">
        <v>16</v>
      </c>
      <c r="N99" s="1091"/>
      <c r="O99" s="1092"/>
      <c r="P99" s="1092"/>
      <c r="Q99" s="1092"/>
      <c r="R99" s="1092"/>
      <c r="S99" s="1092"/>
      <c r="T99" s="1092"/>
    </row>
    <row r="100" spans="2:27" s="34" customFormat="1" ht="6.95" customHeight="1" x14ac:dyDescent="0.25">
      <c r="B100" s="1116"/>
      <c r="C100" s="1117"/>
      <c r="D100" s="1118"/>
      <c r="E100" s="1117"/>
      <c r="F100" s="1117"/>
      <c r="G100" s="1117"/>
      <c r="H100" s="1117"/>
      <c r="I100" s="1117"/>
      <c r="J100" s="1119"/>
      <c r="K100" s="1120"/>
      <c r="L100" s="1068"/>
    </row>
    <row r="101" spans="2:27" ht="11.25" customHeight="1" x14ac:dyDescent="0.25"/>
    <row r="102" spans="2:27" ht="11.25" customHeight="1" x14ac:dyDescent="0.25"/>
    <row r="103" spans="2:27" ht="11.25" customHeight="1" x14ac:dyDescent="0.25"/>
    <row r="104" spans="2:27" ht="6.95" customHeight="1" x14ac:dyDescent="0.25">
      <c r="B104" s="1065"/>
      <c r="C104" s="1066"/>
      <c r="D104" s="1066"/>
      <c r="E104" s="1066"/>
      <c r="F104" s="1066"/>
      <c r="G104" s="1066"/>
      <c r="H104" s="1066"/>
      <c r="I104" s="1066"/>
      <c r="J104" s="1066"/>
      <c r="K104" s="1067"/>
      <c r="L104" s="1068"/>
    </row>
    <row r="105" spans="2:27" ht="24.95" customHeight="1" x14ac:dyDescent="0.25">
      <c r="B105" s="1069"/>
      <c r="C105" s="1070" t="s">
        <v>150</v>
      </c>
      <c r="D105" s="34"/>
      <c r="E105" s="34"/>
      <c r="F105" s="34"/>
      <c r="G105" s="34"/>
      <c r="H105" s="34"/>
      <c r="I105" s="34"/>
      <c r="J105" s="34"/>
      <c r="K105" s="1071"/>
      <c r="L105" s="1068"/>
      <c r="M105" s="1072" t="s">
        <v>7</v>
      </c>
    </row>
    <row r="106" spans="2:27" ht="6.95" customHeight="1" x14ac:dyDescent="0.25">
      <c r="B106" s="1069"/>
      <c r="C106" s="34"/>
      <c r="D106" s="34"/>
      <c r="E106" s="34"/>
      <c r="F106" s="34"/>
      <c r="G106" s="34"/>
      <c r="H106" s="34"/>
      <c r="I106" s="34"/>
      <c r="J106" s="34"/>
      <c r="K106" s="1071"/>
      <c r="L106" s="1068"/>
    </row>
    <row r="107" spans="2:27" ht="12" customHeight="1" x14ac:dyDescent="0.25">
      <c r="B107" s="1069"/>
      <c r="C107" s="259" t="str">
        <f>D6</f>
        <v>Stavba:</v>
      </c>
      <c r="D107" s="34"/>
      <c r="E107" s="34"/>
      <c r="F107" s="34"/>
      <c r="G107" s="34"/>
      <c r="H107" s="34"/>
      <c r="I107" s="34"/>
      <c r="J107" s="34"/>
      <c r="K107" s="1071"/>
      <c r="L107" s="1068"/>
    </row>
    <row r="108" spans="2:27" x14ac:dyDescent="0.25">
      <c r="B108" s="1069"/>
      <c r="C108" s="34"/>
      <c r="D108" s="34"/>
      <c r="E108" s="3242" t="str">
        <f>IF(E7="","",E7)</f>
        <v>REVITALIZACE ZÁMECKÉHO PARKU ‐ TVRZIŠTĚ KLUČOV</v>
      </c>
      <c r="F108" s="3282"/>
      <c r="G108" s="3282"/>
      <c r="H108" s="3282"/>
      <c r="I108" s="34"/>
      <c r="J108" s="34"/>
      <c r="K108" s="1071"/>
      <c r="L108" s="1068"/>
      <c r="AA108" s="1121" t="str">
        <f>IF(AA7="","",AA7)</f>
        <v>REVITALIZACE ZÁMECKÉHO PARKU ‐ TVRZIŠTĚ KLUČOV</v>
      </c>
    </row>
    <row r="109" spans="2:27" x14ac:dyDescent="0.25">
      <c r="B109" s="1073"/>
      <c r="C109" s="259" t="str">
        <f>D8</f>
        <v>Objekt:</v>
      </c>
      <c r="K109" s="1074"/>
      <c r="L109" s="1068"/>
      <c r="AA109" s="1122"/>
    </row>
    <row r="110" spans="2:27" x14ac:dyDescent="0.25">
      <c r="B110" s="1073"/>
      <c r="E110" s="3242" t="str">
        <f>E9</f>
        <v>SO.12 - SADOVÉ ÚPRAVY A ZÁVLAHA</v>
      </c>
      <c r="F110" s="3282"/>
      <c r="G110" s="3282"/>
      <c r="H110" s="3282"/>
      <c r="K110" s="1074"/>
      <c r="L110" s="1068"/>
      <c r="AA110" s="1121" t="str">
        <f>AA9</f>
        <v>SO.12 - SADOVÉ ÚPRAVY A ZÁVLAHA</v>
      </c>
    </row>
    <row r="111" spans="2:27" x14ac:dyDescent="0.25">
      <c r="B111" s="1073"/>
      <c r="C111" s="259" t="str">
        <f>D10</f>
        <v>Soupis:</v>
      </c>
      <c r="K111" s="1074"/>
      <c r="L111" s="1068"/>
      <c r="AA111" s="1122"/>
    </row>
    <row r="112" spans="2:27" x14ac:dyDescent="0.25">
      <c r="B112" s="1069"/>
      <c r="C112" s="34"/>
      <c r="D112" s="34"/>
      <c r="E112" s="3285" t="str">
        <f>E11</f>
        <v>SO.12-N - Nové sadové úpravy</v>
      </c>
      <c r="F112" s="3282"/>
      <c r="G112" s="3282"/>
      <c r="H112" s="3282"/>
      <c r="I112" s="34"/>
      <c r="J112" s="34"/>
      <c r="K112" s="1071"/>
      <c r="L112" s="1068"/>
      <c r="AA112" s="1123" t="str">
        <f>AA11</f>
        <v>SO.12-N - Nové sadové úpravy</v>
      </c>
    </row>
    <row r="113" spans="2:62" x14ac:dyDescent="0.25">
      <c r="B113" s="1069"/>
      <c r="C113" s="34"/>
      <c r="D113" s="34"/>
      <c r="E113" s="34"/>
      <c r="F113" s="34"/>
      <c r="G113" s="34"/>
      <c r="H113" s="34"/>
      <c r="I113" s="34"/>
      <c r="J113" s="34"/>
      <c r="K113" s="1071"/>
      <c r="L113" s="1068"/>
    </row>
    <row r="114" spans="2:62" x14ac:dyDescent="0.25">
      <c r="B114" s="1069"/>
      <c r="C114" s="259" t="str">
        <f>D14</f>
        <v>Místo:</v>
      </c>
      <c r="D114" s="34"/>
      <c r="E114" s="34"/>
      <c r="F114" s="264" t="str">
        <f>IF(F14="","",F14)</f>
        <v/>
      </c>
      <c r="G114" s="34"/>
      <c r="H114" s="34"/>
      <c r="I114" s="259" t="str">
        <f>I14</f>
        <v>Datum:</v>
      </c>
      <c r="J114" s="1076">
        <f>J14</f>
        <v>46300</v>
      </c>
      <c r="K114" s="1071"/>
      <c r="L114" s="1068"/>
    </row>
    <row r="115" spans="2:62" x14ac:dyDescent="0.25">
      <c r="B115" s="1069"/>
      <c r="C115" s="34"/>
      <c r="D115" s="34"/>
      <c r="E115" s="34"/>
      <c r="F115" s="34"/>
      <c r="G115" s="34"/>
      <c r="H115" s="34"/>
      <c r="I115" s="34"/>
      <c r="J115" s="34"/>
      <c r="K115" s="1071"/>
      <c r="L115" s="1068"/>
    </row>
    <row r="116" spans="2:62" ht="25.5" x14ac:dyDescent="0.25">
      <c r="B116" s="1069"/>
      <c r="C116" s="259" t="str">
        <f>D16</f>
        <v>Zadavatel:</v>
      </c>
      <c r="D116" s="34"/>
      <c r="E116" s="34"/>
      <c r="F116" s="264" t="str">
        <f>IF(E17="","",E17)</f>
        <v>Obec Klučov</v>
      </c>
      <c r="G116" s="34"/>
      <c r="H116" s="34"/>
      <c r="I116" s="259" t="str">
        <f>D22</f>
        <v>Projektant:</v>
      </c>
      <c r="J116" s="1077" t="str">
        <f>IF(E23="","",E23)</f>
        <v>Studio Anarchitekt s.r.o.</v>
      </c>
      <c r="K116" s="1071"/>
      <c r="L116" s="1068"/>
    </row>
    <row r="117" spans="2:62" x14ac:dyDescent="0.25">
      <c r="B117" s="1069"/>
      <c r="C117" s="259" t="str">
        <f>D19</f>
        <v>Zhotovitel:</v>
      </c>
      <c r="D117" s="34"/>
      <c r="E117" s="34"/>
      <c r="F117" s="264" t="str">
        <f>IF(E20="Vyplň údaj","",E20)</f>
        <v/>
      </c>
      <c r="G117" s="34"/>
      <c r="H117" s="34"/>
      <c r="I117" s="259" t="str">
        <f>D25</f>
        <v>Zpracovatel:</v>
      </c>
      <c r="J117" s="1077" t="str">
        <f>IF(E26="","",E26)</f>
        <v>Ing. Theodor Collino</v>
      </c>
      <c r="K117" s="1071"/>
      <c r="L117" s="1068"/>
    </row>
    <row r="118" spans="2:62" x14ac:dyDescent="0.25">
      <c r="B118" s="1069"/>
      <c r="C118" s="34"/>
      <c r="D118" s="34"/>
      <c r="E118" s="34"/>
      <c r="F118" s="34"/>
      <c r="G118" s="34"/>
      <c r="H118" s="34"/>
      <c r="I118" s="34"/>
      <c r="J118" s="34"/>
      <c r="K118" s="1071"/>
      <c r="L118" s="1068"/>
    </row>
    <row r="119" spans="2:62" ht="36" x14ac:dyDescent="0.25">
      <c r="B119" s="1078"/>
      <c r="C119" s="317" t="s">
        <v>151</v>
      </c>
      <c r="D119" s="318" t="s">
        <v>50</v>
      </c>
      <c r="E119" s="318" t="s">
        <v>45</v>
      </c>
      <c r="F119" s="318" t="s">
        <v>47</v>
      </c>
      <c r="G119" s="318" t="s">
        <v>152</v>
      </c>
      <c r="H119" s="318" t="s">
        <v>153</v>
      </c>
      <c r="I119" s="318" t="s">
        <v>154</v>
      </c>
      <c r="J119" s="319" t="s">
        <v>136</v>
      </c>
      <c r="K119" s="320" t="s">
        <v>155</v>
      </c>
      <c r="L119" s="1068" t="s">
        <v>16</v>
      </c>
      <c r="M119" s="1124"/>
      <c r="N119" s="1125" t="s">
        <v>37</v>
      </c>
      <c r="O119" s="1125" t="s">
        <v>156</v>
      </c>
      <c r="P119" s="1125" t="s">
        <v>53</v>
      </c>
      <c r="Q119" s="1125" t="s">
        <v>157</v>
      </c>
      <c r="R119" s="1125" t="s">
        <v>158</v>
      </c>
      <c r="S119" s="1125" t="s">
        <v>159</v>
      </c>
      <c r="T119" s="1126" t="s">
        <v>160</v>
      </c>
    </row>
    <row r="120" spans="2:62" ht="15.75" x14ac:dyDescent="0.25">
      <c r="B120" s="1069"/>
      <c r="C120" s="1080" t="s">
        <v>63</v>
      </c>
      <c r="D120" s="34"/>
      <c r="E120" s="34"/>
      <c r="F120" s="34"/>
      <c r="G120" s="34"/>
      <c r="H120" s="34"/>
      <c r="I120" s="34"/>
      <c r="J120" s="1127">
        <f>J121 + J340</f>
        <v>0</v>
      </c>
      <c r="K120" s="1071"/>
      <c r="L120" s="1068" t="s">
        <v>16</v>
      </c>
      <c r="M120" s="1128"/>
      <c r="N120" s="1129"/>
      <c r="O120" s="1129"/>
      <c r="P120" s="1130">
        <f>P121 + P340</f>
        <v>0</v>
      </c>
      <c r="Q120" s="1129"/>
      <c r="R120" s="1130">
        <f>R121 + R340</f>
        <v>27.228728199999999</v>
      </c>
      <c r="S120" s="1129"/>
      <c r="T120" s="1131">
        <f>T121 + T340</f>
        <v>0</v>
      </c>
    </row>
    <row r="121" spans="2:62" ht="15.75" x14ac:dyDescent="0.25">
      <c r="B121" s="1084"/>
      <c r="C121" s="1085"/>
      <c r="D121" s="1132" t="s">
        <v>64</v>
      </c>
      <c r="E121" s="1133" t="s">
        <v>161</v>
      </c>
      <c r="F121" s="37" t="s">
        <v>162</v>
      </c>
      <c r="G121" s="1134"/>
      <c r="H121" s="1135"/>
      <c r="I121" s="1136"/>
      <c r="J121" s="1136">
        <f>J122</f>
        <v>0</v>
      </c>
      <c r="K121" s="1137"/>
      <c r="L121" s="1068" t="s">
        <v>16</v>
      </c>
      <c r="M121" s="1138"/>
      <c r="N121" s="1091"/>
      <c r="O121" s="1092"/>
      <c r="P121" s="1092">
        <f>P122</f>
        <v>0</v>
      </c>
      <c r="Q121" s="1092"/>
      <c r="R121" s="1092">
        <f>R122</f>
        <v>27.228728199999999</v>
      </c>
      <c r="S121" s="1092"/>
      <c r="T121" s="1139">
        <f>T122</f>
        <v>0</v>
      </c>
      <c r="AR121" s="1025">
        <v>1</v>
      </c>
      <c r="AT121" s="1025" t="s">
        <v>64</v>
      </c>
      <c r="AU121" s="1025">
        <v>0</v>
      </c>
      <c r="AY121" s="37" t="s">
        <v>163</v>
      </c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1025">
        <v>0</v>
      </c>
    </row>
    <row r="122" spans="2:62" ht="23.1" customHeight="1" x14ac:dyDescent="0.25">
      <c r="B122" s="1093"/>
      <c r="C122" s="1094"/>
      <c r="D122" s="1132" t="s">
        <v>64</v>
      </c>
      <c r="E122" s="1140" t="s">
        <v>164</v>
      </c>
      <c r="F122" s="1103" t="s">
        <v>165</v>
      </c>
      <c r="G122" s="1141"/>
      <c r="H122" s="1142"/>
      <c r="I122" s="1143"/>
      <c r="J122" s="1143">
        <f>J123 + J129 + J133 + J136 + SUM(J138:J157) + J162 + J166 + J170 + J175 + J179 + J184 + J189</f>
        <v>0</v>
      </c>
      <c r="K122" s="1143"/>
      <c r="L122" s="1068" t="s">
        <v>16</v>
      </c>
      <c r="M122" s="1144"/>
      <c r="N122" s="1091"/>
      <c r="O122" s="1092"/>
      <c r="P122" s="1092">
        <f>P123 + P129 + P133 + P136 + SUM(P138:P157) + P162 + P166 + P170 + P175 + P179 + P184 + P189</f>
        <v>0</v>
      </c>
      <c r="Q122" s="1092"/>
      <c r="R122" s="1092">
        <f>R123 + R129 + R133 + R136 + SUM(R138:R157) + R162 + R166 + R170 + R175 + R179 + R184 + R189</f>
        <v>27.228728199999999</v>
      </c>
      <c r="S122" s="1092"/>
      <c r="T122" s="1139">
        <f>T123 + T129 + T133 + T136 + SUM(T138:T157) + T162 + T166 + T170 + T175 + T179 + T184 + T189</f>
        <v>0</v>
      </c>
      <c r="AR122" s="1025">
        <v>1</v>
      </c>
      <c r="AT122" s="1025" t="s">
        <v>64</v>
      </c>
      <c r="AU122" s="1025">
        <v>1</v>
      </c>
      <c r="AY122" s="38" t="s">
        <v>163</v>
      </c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1025">
        <v>0</v>
      </c>
    </row>
    <row r="123" spans="2:62" ht="24" x14ac:dyDescent="0.25">
      <c r="B123" s="1145"/>
      <c r="C123" s="1146" t="s">
        <v>541</v>
      </c>
      <c r="D123" s="1146" t="s">
        <v>168</v>
      </c>
      <c r="E123" s="1147" t="s">
        <v>542</v>
      </c>
      <c r="F123" s="351" t="s">
        <v>543</v>
      </c>
      <c r="G123" s="1148" t="s">
        <v>526</v>
      </c>
      <c r="H123" s="353">
        <v>91</v>
      </c>
      <c r="I123" s="354"/>
      <c r="J123" s="355">
        <f>ROUND(H123*I123,2)</f>
        <v>0</v>
      </c>
      <c r="K123" s="355" t="s">
        <v>172</v>
      </c>
      <c r="L123" s="1068" t="s">
        <v>16</v>
      </c>
      <c r="M123" s="1149"/>
      <c r="N123" s="1150" t="s">
        <v>38</v>
      </c>
      <c r="O123" s="1151"/>
      <c r="P123" s="1151">
        <f>H123*O123</f>
        <v>0</v>
      </c>
      <c r="Q123" s="1151">
        <v>0</v>
      </c>
      <c r="R123" s="1151">
        <f>H123*Q123</f>
        <v>0</v>
      </c>
      <c r="S123" s="1151">
        <v>0</v>
      </c>
      <c r="T123" s="1152">
        <f>H123*S123</f>
        <v>0</v>
      </c>
      <c r="AR123" s="1025">
        <v>4</v>
      </c>
      <c r="AT123" s="1025" t="s">
        <v>168</v>
      </c>
      <c r="AU123" s="1025">
        <v>2</v>
      </c>
      <c r="AY123" s="1153" t="s">
        <v>163</v>
      </c>
      <c r="AZ123" s="1153"/>
      <c r="BA123" s="1153"/>
      <c r="BB123" s="1153"/>
      <c r="BC123" s="1153"/>
      <c r="BD123" s="1153"/>
      <c r="BE123" s="1153">
        <f>IF(N123="základní",J123,0)</f>
        <v>0</v>
      </c>
      <c r="BF123" s="1153">
        <f>IF(N123="snížená",J123,0)</f>
        <v>0</v>
      </c>
      <c r="BG123" s="1153">
        <f>IF(N123="zákl. přenesená",J123,0)</f>
        <v>0</v>
      </c>
      <c r="BH123" s="1153">
        <f>IF(N123="sníž. přenesená",J123,0)</f>
        <v>0</v>
      </c>
      <c r="BI123" s="1153">
        <f>IF(N123="nulová",J123,0)</f>
        <v>0</v>
      </c>
      <c r="BJ123" s="1025">
        <v>1</v>
      </c>
    </row>
    <row r="124" spans="2:62" x14ac:dyDescent="0.25">
      <c r="B124" s="1069"/>
      <c r="C124" s="34"/>
      <c r="D124" s="361" t="s">
        <v>173</v>
      </c>
      <c r="E124" s="34"/>
      <c r="F124" s="362" t="s">
        <v>544</v>
      </c>
      <c r="G124" s="34"/>
      <c r="H124" s="34"/>
      <c r="I124" s="34"/>
      <c r="J124" s="34"/>
      <c r="K124" s="1071"/>
      <c r="L124" s="1068" t="s">
        <v>16</v>
      </c>
      <c r="M124" s="1154"/>
      <c r="N124" s="34"/>
      <c r="O124" s="34"/>
      <c r="P124" s="34"/>
      <c r="Q124" s="34"/>
      <c r="R124" s="34"/>
      <c r="S124" s="34"/>
      <c r="T124" s="1155"/>
      <c r="AT124" s="1156" t="s">
        <v>173</v>
      </c>
      <c r="AU124" s="1156">
        <v>0</v>
      </c>
      <c r="AV124" s="34"/>
      <c r="AW124" s="34"/>
      <c r="AX124" s="34"/>
      <c r="AY124" s="34" t="s">
        <v>163</v>
      </c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1025">
        <v>0</v>
      </c>
    </row>
    <row r="125" spans="2:62" ht="11.25" customHeight="1" x14ac:dyDescent="0.25">
      <c r="B125" s="1157"/>
      <c r="C125" s="1158"/>
      <c r="D125" s="361" t="s">
        <v>175</v>
      </c>
      <c r="E125" s="1159"/>
      <c r="F125" s="1160" t="s">
        <v>545</v>
      </c>
      <c r="G125" s="1161"/>
      <c r="H125" s="1162"/>
      <c r="I125" s="1163"/>
      <c r="J125" s="1163"/>
      <c r="K125" s="1163"/>
      <c r="L125" s="1068" t="s">
        <v>16</v>
      </c>
      <c r="M125" s="1164"/>
      <c r="N125" s="1165"/>
      <c r="O125" s="1166"/>
      <c r="P125" s="1166"/>
      <c r="Q125" s="1166"/>
      <c r="R125" s="1166"/>
      <c r="S125" s="1166"/>
      <c r="T125" s="1167"/>
      <c r="AT125" s="1168" t="s">
        <v>175</v>
      </c>
      <c r="AU125" s="1168">
        <v>0</v>
      </c>
      <c r="AV125" s="1168">
        <v>1</v>
      </c>
      <c r="AW125" s="1168" t="b">
        <v>1</v>
      </c>
      <c r="AX125" s="1168"/>
      <c r="AY125" s="1168" t="s">
        <v>163</v>
      </c>
      <c r="AZ125" s="1168"/>
      <c r="BA125" s="1168"/>
      <c r="BB125" s="1168"/>
      <c r="BC125" s="1168"/>
      <c r="BD125" s="1168"/>
      <c r="BE125" s="1168"/>
      <c r="BF125" s="1168"/>
      <c r="BG125" s="1168"/>
      <c r="BH125" s="1168"/>
      <c r="BI125" s="1168"/>
      <c r="BJ125" s="1025">
        <v>0</v>
      </c>
    </row>
    <row r="126" spans="2:62" ht="11.25" customHeight="1" x14ac:dyDescent="0.25">
      <c r="B126" s="1157"/>
      <c r="C126" s="1158"/>
      <c r="D126" s="361" t="s">
        <v>175</v>
      </c>
      <c r="E126" s="1159"/>
      <c r="F126" s="1169" t="s">
        <v>252</v>
      </c>
      <c r="G126" s="1170"/>
      <c r="H126" s="1171">
        <v>91</v>
      </c>
      <c r="I126" s="1163"/>
      <c r="J126" s="1163"/>
      <c r="K126" s="1163"/>
      <c r="L126" s="1068" t="s">
        <v>16</v>
      </c>
      <c r="M126" s="1164"/>
      <c r="N126" s="1165"/>
      <c r="O126" s="1166"/>
      <c r="P126" s="1166"/>
      <c r="Q126" s="1166"/>
      <c r="R126" s="1166"/>
      <c r="S126" s="1166"/>
      <c r="T126" s="1167"/>
      <c r="AT126" s="1168" t="s">
        <v>175</v>
      </c>
      <c r="AU126" s="1168">
        <v>0</v>
      </c>
      <c r="AV126" s="1168">
        <v>2</v>
      </c>
      <c r="AW126" s="1168" t="b">
        <v>1</v>
      </c>
      <c r="AX126" s="1168"/>
      <c r="AY126" s="1168" t="s">
        <v>163</v>
      </c>
      <c r="AZ126" s="1168"/>
      <c r="BA126" s="1168"/>
      <c r="BB126" s="1168"/>
      <c r="BC126" s="1168"/>
      <c r="BD126" s="1168"/>
      <c r="BE126" s="1168"/>
      <c r="BF126" s="1168"/>
      <c r="BG126" s="1168"/>
      <c r="BH126" s="1168"/>
      <c r="BI126" s="1168"/>
      <c r="BJ126" s="1025">
        <v>0</v>
      </c>
    </row>
    <row r="127" spans="2:62" ht="11.25" customHeight="1" x14ac:dyDescent="0.25">
      <c r="B127" s="1157"/>
      <c r="C127" s="1158"/>
      <c r="D127" s="361" t="s">
        <v>175</v>
      </c>
      <c r="E127" s="1159"/>
      <c r="F127" s="1160" t="s">
        <v>546</v>
      </c>
      <c r="G127" s="1161"/>
      <c r="H127" s="1162"/>
      <c r="I127" s="1163"/>
      <c r="J127" s="1163"/>
      <c r="K127" s="1163"/>
      <c r="L127" s="1068" t="s">
        <v>16</v>
      </c>
      <c r="M127" s="1164"/>
      <c r="N127" s="1165"/>
      <c r="O127" s="1166"/>
      <c r="P127" s="1166"/>
      <c r="Q127" s="1166"/>
      <c r="R127" s="1166"/>
      <c r="S127" s="1166"/>
      <c r="T127" s="1167"/>
      <c r="AT127" s="1168" t="s">
        <v>175</v>
      </c>
      <c r="AU127" s="1168">
        <v>0</v>
      </c>
      <c r="AV127" s="1168">
        <v>1</v>
      </c>
      <c r="AW127" s="1168" t="b">
        <v>1</v>
      </c>
      <c r="AX127" s="1168"/>
      <c r="AY127" s="1168" t="s">
        <v>163</v>
      </c>
      <c r="AZ127" s="1168"/>
      <c r="BA127" s="1168"/>
      <c r="BB127" s="1168"/>
      <c r="BC127" s="1168"/>
      <c r="BD127" s="1168"/>
      <c r="BE127" s="1168"/>
      <c r="BF127" s="1168"/>
      <c r="BG127" s="1168"/>
      <c r="BH127" s="1168"/>
      <c r="BI127" s="1168"/>
      <c r="BJ127" s="1025">
        <v>0</v>
      </c>
    </row>
    <row r="128" spans="2:62" ht="11.25" customHeight="1" x14ac:dyDescent="0.25">
      <c r="B128" s="1157"/>
      <c r="C128" s="1158"/>
      <c r="D128" s="361" t="s">
        <v>175</v>
      </c>
      <c r="E128" s="1159"/>
      <c r="F128" s="1172" t="s">
        <v>178</v>
      </c>
      <c r="G128" s="1161"/>
      <c r="H128" s="1173">
        <v>91</v>
      </c>
      <c r="I128" s="1163"/>
      <c r="J128" s="1163"/>
      <c r="K128" s="1163"/>
      <c r="L128" s="1068" t="s">
        <v>16</v>
      </c>
      <c r="M128" s="1164"/>
      <c r="N128" s="1165"/>
      <c r="O128" s="1166"/>
      <c r="P128" s="1166"/>
      <c r="Q128" s="1166"/>
      <c r="R128" s="1166"/>
      <c r="S128" s="1166"/>
      <c r="T128" s="1167"/>
      <c r="AT128" s="1168" t="s">
        <v>175</v>
      </c>
      <c r="AU128" s="1168">
        <v>0</v>
      </c>
      <c r="AV128" s="1168">
        <v>4</v>
      </c>
      <c r="AW128" s="1168" t="b">
        <v>1</v>
      </c>
      <c r="AX128" s="1168" t="b">
        <v>1</v>
      </c>
      <c r="AY128" s="1168" t="s">
        <v>163</v>
      </c>
      <c r="AZ128" s="1168"/>
      <c r="BA128" s="1168"/>
      <c r="BB128" s="1168"/>
      <c r="BC128" s="1168"/>
      <c r="BD128" s="1168"/>
      <c r="BE128" s="1168"/>
      <c r="BF128" s="1168"/>
      <c r="BG128" s="1168"/>
      <c r="BH128" s="1168"/>
      <c r="BI128" s="1168"/>
      <c r="BJ128" s="1025">
        <v>0</v>
      </c>
    </row>
    <row r="129" spans="2:62" ht="24" x14ac:dyDescent="0.25">
      <c r="B129" s="1145"/>
      <c r="C129" s="1146" t="s">
        <v>547</v>
      </c>
      <c r="D129" s="1146" t="s">
        <v>168</v>
      </c>
      <c r="E129" s="1147" t="s">
        <v>548</v>
      </c>
      <c r="F129" s="351" t="s">
        <v>549</v>
      </c>
      <c r="G129" s="1148" t="s">
        <v>218</v>
      </c>
      <c r="H129" s="353">
        <v>76.155000000000001</v>
      </c>
      <c r="I129" s="354"/>
      <c r="J129" s="355">
        <f>ROUND(H129*I129,2)</f>
        <v>0</v>
      </c>
      <c r="K129" s="355" t="s">
        <v>172</v>
      </c>
      <c r="L129" s="1068" t="s">
        <v>16</v>
      </c>
      <c r="M129" s="1149"/>
      <c r="N129" s="1150" t="s">
        <v>38</v>
      </c>
      <c r="O129" s="1151"/>
      <c r="P129" s="1151">
        <f>H129*O129</f>
        <v>0</v>
      </c>
      <c r="Q129" s="1151">
        <v>0</v>
      </c>
      <c r="R129" s="1151">
        <f>H129*Q129</f>
        <v>0</v>
      </c>
      <c r="S129" s="1151">
        <v>0</v>
      </c>
      <c r="T129" s="1152">
        <f>H129*S129</f>
        <v>0</v>
      </c>
      <c r="AR129" s="1025">
        <v>4</v>
      </c>
      <c r="AT129" s="1025" t="s">
        <v>168</v>
      </c>
      <c r="AU129" s="1025">
        <v>2</v>
      </c>
      <c r="AY129" s="1153" t="s">
        <v>163</v>
      </c>
      <c r="AZ129" s="1153"/>
      <c r="BA129" s="1153"/>
      <c r="BB129" s="1153"/>
      <c r="BC129" s="1153"/>
      <c r="BD129" s="1153"/>
      <c r="BE129" s="1153">
        <f>IF(N129="základní",J129,0)</f>
        <v>0</v>
      </c>
      <c r="BF129" s="1153">
        <f>IF(N129="snížená",J129,0)</f>
        <v>0</v>
      </c>
      <c r="BG129" s="1153">
        <f>IF(N129="zákl. přenesená",J129,0)</f>
        <v>0</v>
      </c>
      <c r="BH129" s="1153">
        <f>IF(N129="sníž. přenesená",J129,0)</f>
        <v>0</v>
      </c>
      <c r="BI129" s="1153">
        <f>IF(N129="nulová",J129,0)</f>
        <v>0</v>
      </c>
      <c r="BJ129" s="1025">
        <v>1</v>
      </c>
    </row>
    <row r="130" spans="2:62" x14ac:dyDescent="0.25">
      <c r="B130" s="1069"/>
      <c r="C130" s="34"/>
      <c r="D130" s="361" t="s">
        <v>173</v>
      </c>
      <c r="E130" s="34"/>
      <c r="F130" s="362" t="s">
        <v>550</v>
      </c>
      <c r="G130" s="34"/>
      <c r="H130" s="34"/>
      <c r="I130" s="34"/>
      <c r="J130" s="34"/>
      <c r="K130" s="1071"/>
      <c r="L130" s="1068" t="s">
        <v>16</v>
      </c>
      <c r="M130" s="1154"/>
      <c r="N130" s="34"/>
      <c r="O130" s="34"/>
      <c r="P130" s="34"/>
      <c r="Q130" s="34"/>
      <c r="R130" s="34"/>
      <c r="S130" s="34"/>
      <c r="T130" s="1155"/>
      <c r="AT130" s="1156" t="s">
        <v>173</v>
      </c>
      <c r="AU130" s="1156">
        <v>0</v>
      </c>
      <c r="AV130" s="34"/>
      <c r="AW130" s="34"/>
      <c r="AX130" s="34"/>
      <c r="AY130" s="34" t="s">
        <v>163</v>
      </c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1025">
        <v>0</v>
      </c>
    </row>
    <row r="131" spans="2:62" ht="11.25" customHeight="1" x14ac:dyDescent="0.25">
      <c r="B131" s="1157"/>
      <c r="C131" s="1158"/>
      <c r="D131" s="361" t="s">
        <v>175</v>
      </c>
      <c r="E131" s="1159"/>
      <c r="F131" s="1169" t="s">
        <v>551</v>
      </c>
      <c r="G131" s="1170"/>
      <c r="H131" s="1171">
        <v>76.155000000000001</v>
      </c>
      <c r="I131" s="1163"/>
      <c r="J131" s="1163"/>
      <c r="K131" s="1163"/>
      <c r="L131" s="1068" t="s">
        <v>16</v>
      </c>
      <c r="M131" s="1164"/>
      <c r="N131" s="1165"/>
      <c r="O131" s="1166"/>
      <c r="P131" s="1166"/>
      <c r="Q131" s="1166"/>
      <c r="R131" s="1166"/>
      <c r="S131" s="1166"/>
      <c r="T131" s="1167"/>
      <c r="AT131" s="1168" t="s">
        <v>175</v>
      </c>
      <c r="AU131" s="1168">
        <v>0</v>
      </c>
      <c r="AV131" s="1168">
        <v>2</v>
      </c>
      <c r="AW131" s="1168" t="b">
        <v>1</v>
      </c>
      <c r="AX131" s="1168"/>
      <c r="AY131" s="1168" t="s">
        <v>163</v>
      </c>
      <c r="AZ131" s="1168"/>
      <c r="BA131" s="1168"/>
      <c r="BB131" s="1168"/>
      <c r="BC131" s="1168"/>
      <c r="BD131" s="1168"/>
      <c r="BE131" s="1168"/>
      <c r="BF131" s="1168"/>
      <c r="BG131" s="1168"/>
      <c r="BH131" s="1168"/>
      <c r="BI131" s="1168"/>
      <c r="BJ131" s="1025">
        <v>0</v>
      </c>
    </row>
    <row r="132" spans="2:62" ht="11.25" customHeight="1" x14ac:dyDescent="0.25">
      <c r="B132" s="1157"/>
      <c r="C132" s="1158"/>
      <c r="D132" s="361" t="s">
        <v>175</v>
      </c>
      <c r="E132" s="1159"/>
      <c r="F132" s="1172" t="s">
        <v>178</v>
      </c>
      <c r="G132" s="1161"/>
      <c r="H132" s="1173">
        <v>76.155000000000001</v>
      </c>
      <c r="I132" s="1163"/>
      <c r="J132" s="1163"/>
      <c r="K132" s="1163"/>
      <c r="L132" s="1068" t="s">
        <v>16</v>
      </c>
      <c r="M132" s="1164"/>
      <c r="N132" s="1165"/>
      <c r="O132" s="1166"/>
      <c r="P132" s="1166"/>
      <c r="Q132" s="1166"/>
      <c r="R132" s="1166"/>
      <c r="S132" s="1166"/>
      <c r="T132" s="1167"/>
      <c r="AT132" s="1168" t="s">
        <v>175</v>
      </c>
      <c r="AU132" s="1168">
        <v>0</v>
      </c>
      <c r="AV132" s="1168">
        <v>4</v>
      </c>
      <c r="AW132" s="1168" t="b">
        <v>1</v>
      </c>
      <c r="AX132" s="1168" t="b">
        <v>1</v>
      </c>
      <c r="AY132" s="1168" t="s">
        <v>163</v>
      </c>
      <c r="AZ132" s="1168"/>
      <c r="BA132" s="1168"/>
      <c r="BB132" s="1168"/>
      <c r="BC132" s="1168"/>
      <c r="BD132" s="1168"/>
      <c r="BE132" s="1168"/>
      <c r="BF132" s="1168"/>
      <c r="BG132" s="1168"/>
      <c r="BH132" s="1168"/>
      <c r="BI132" s="1168"/>
      <c r="BJ132" s="1025">
        <v>0</v>
      </c>
    </row>
    <row r="133" spans="2:62" ht="24" x14ac:dyDescent="0.25">
      <c r="B133" s="1174"/>
      <c r="C133" s="1175" t="s">
        <v>552</v>
      </c>
      <c r="D133" s="1175" t="s">
        <v>241</v>
      </c>
      <c r="E133" s="1176" t="s">
        <v>553</v>
      </c>
      <c r="F133" s="1176" t="s">
        <v>554</v>
      </c>
      <c r="G133" s="1177" t="s">
        <v>196</v>
      </c>
      <c r="H133" s="353">
        <v>60.923999999999999</v>
      </c>
      <c r="I133" s="396"/>
      <c r="J133" s="397">
        <f>ROUND(H133*I133,2)</f>
        <v>0</v>
      </c>
      <c r="K133" s="397" t="s">
        <v>172</v>
      </c>
      <c r="L133" s="1068" t="s">
        <v>16</v>
      </c>
      <c r="M133" s="1178"/>
      <c r="N133" s="1179" t="s">
        <v>38</v>
      </c>
      <c r="O133" s="1180"/>
      <c r="P133" s="1180">
        <f>H133*O133</f>
        <v>0</v>
      </c>
      <c r="Q133" s="1180">
        <v>8.0000000000000004E-4</v>
      </c>
      <c r="R133" s="1180">
        <f>H133*Q133</f>
        <v>4.8739200000000003E-2</v>
      </c>
      <c r="S133" s="1180">
        <v>0</v>
      </c>
      <c r="T133" s="1181">
        <f>H133*S133</f>
        <v>0</v>
      </c>
      <c r="AR133" s="1025">
        <v>8</v>
      </c>
      <c r="AT133" s="1025" t="s">
        <v>241</v>
      </c>
      <c r="AU133" s="1025">
        <v>2</v>
      </c>
      <c r="AY133" s="1182" t="s">
        <v>163</v>
      </c>
      <c r="AZ133" s="1182"/>
      <c r="BA133" s="1182"/>
      <c r="BB133" s="1182"/>
      <c r="BC133" s="1182"/>
      <c r="BD133" s="1182"/>
      <c r="BE133" s="1182">
        <f>IF(N133="základní",J133,0)</f>
        <v>0</v>
      </c>
      <c r="BF133" s="1182">
        <f>IF(N133="snížená",J133,0)</f>
        <v>0</v>
      </c>
      <c r="BG133" s="1182">
        <f>IF(N133="zákl. přenesená",J133,0)</f>
        <v>0</v>
      </c>
      <c r="BH133" s="1182">
        <f>IF(N133="sníž. přenesená",J133,0)</f>
        <v>0</v>
      </c>
      <c r="BI133" s="1182">
        <f>IF(N133="nulová",J133,0)</f>
        <v>0</v>
      </c>
      <c r="BJ133" s="1025">
        <v>1</v>
      </c>
    </row>
    <row r="134" spans="2:62" ht="11.25" customHeight="1" x14ac:dyDescent="0.25">
      <c r="B134" s="1157"/>
      <c r="C134" s="1158"/>
      <c r="D134" s="361" t="s">
        <v>175</v>
      </c>
      <c r="E134" s="1159"/>
      <c r="F134" s="1169" t="s">
        <v>555</v>
      </c>
      <c r="G134" s="1170"/>
      <c r="H134" s="1171">
        <v>60.923999999999999</v>
      </c>
      <c r="I134" s="1163"/>
      <c r="J134" s="1163"/>
      <c r="K134" s="1163"/>
      <c r="L134" s="1068" t="s">
        <v>16</v>
      </c>
      <c r="M134" s="1164"/>
      <c r="N134" s="1165"/>
      <c r="O134" s="1166"/>
      <c r="P134" s="1166"/>
      <c r="Q134" s="1166"/>
      <c r="R134" s="1166"/>
      <c r="S134" s="1166"/>
      <c r="T134" s="1167"/>
      <c r="AT134" s="1168" t="s">
        <v>175</v>
      </c>
      <c r="AU134" s="1168">
        <v>0</v>
      </c>
      <c r="AV134" s="1168">
        <v>2</v>
      </c>
      <c r="AW134" s="1168" t="b">
        <v>1</v>
      </c>
      <c r="AX134" s="1168"/>
      <c r="AY134" s="1168" t="s">
        <v>163</v>
      </c>
      <c r="AZ134" s="1168"/>
      <c r="BA134" s="1168"/>
      <c r="BB134" s="1168"/>
      <c r="BC134" s="1168"/>
      <c r="BD134" s="1168"/>
      <c r="BE134" s="1168"/>
      <c r="BF134" s="1168"/>
      <c r="BG134" s="1168"/>
      <c r="BH134" s="1168"/>
      <c r="BI134" s="1168"/>
      <c r="BJ134" s="1025">
        <v>0</v>
      </c>
    </row>
    <row r="135" spans="2:62" ht="11.25" customHeight="1" x14ac:dyDescent="0.25">
      <c r="B135" s="1157"/>
      <c r="C135" s="1158"/>
      <c r="D135" s="361" t="s">
        <v>175</v>
      </c>
      <c r="E135" s="1159"/>
      <c r="F135" s="1172" t="s">
        <v>178</v>
      </c>
      <c r="G135" s="1161"/>
      <c r="H135" s="1173">
        <v>60.923999999999999</v>
      </c>
      <c r="I135" s="1163"/>
      <c r="J135" s="1163"/>
      <c r="K135" s="1163"/>
      <c r="L135" s="1068" t="s">
        <v>16</v>
      </c>
      <c r="M135" s="1164"/>
      <c r="N135" s="1165"/>
      <c r="O135" s="1166"/>
      <c r="P135" s="1166"/>
      <c r="Q135" s="1166"/>
      <c r="R135" s="1166"/>
      <c r="S135" s="1166"/>
      <c r="T135" s="1167"/>
      <c r="AT135" s="1168" t="s">
        <v>175</v>
      </c>
      <c r="AU135" s="1168">
        <v>0</v>
      </c>
      <c r="AV135" s="1168">
        <v>4</v>
      </c>
      <c r="AW135" s="1168" t="b">
        <v>1</v>
      </c>
      <c r="AX135" s="1168" t="b">
        <v>1</v>
      </c>
      <c r="AY135" s="1168" t="s">
        <v>163</v>
      </c>
      <c r="AZ135" s="1168"/>
      <c r="BA135" s="1168"/>
      <c r="BB135" s="1168"/>
      <c r="BC135" s="1168"/>
      <c r="BD135" s="1168"/>
      <c r="BE135" s="1168"/>
      <c r="BF135" s="1168"/>
      <c r="BG135" s="1168"/>
      <c r="BH135" s="1168"/>
      <c r="BI135" s="1168"/>
      <c r="BJ135" s="1025">
        <v>0</v>
      </c>
    </row>
    <row r="136" spans="2:62" ht="24" x14ac:dyDescent="0.25">
      <c r="B136" s="1145"/>
      <c r="C136" s="1146" t="s">
        <v>556</v>
      </c>
      <c r="D136" s="1146" t="s">
        <v>168</v>
      </c>
      <c r="E136" s="1147" t="s">
        <v>557</v>
      </c>
      <c r="F136" s="351" t="s">
        <v>558</v>
      </c>
      <c r="G136" s="1148" t="s">
        <v>526</v>
      </c>
      <c r="H136" s="403">
        <v>91</v>
      </c>
      <c r="I136" s="354"/>
      <c r="J136" s="355">
        <f>ROUND(H136*I136,2)</f>
        <v>0</v>
      </c>
      <c r="K136" s="355" t="s">
        <v>172</v>
      </c>
      <c r="L136" s="1068" t="s">
        <v>16</v>
      </c>
      <c r="M136" s="1149"/>
      <c r="N136" s="1150" t="s">
        <v>38</v>
      </c>
      <c r="O136" s="1151"/>
      <c r="P136" s="1151">
        <f>H136*O136</f>
        <v>0</v>
      </c>
      <c r="Q136" s="1151">
        <v>0</v>
      </c>
      <c r="R136" s="1151">
        <f>H136*Q136</f>
        <v>0</v>
      </c>
      <c r="S136" s="1151">
        <v>0</v>
      </c>
      <c r="T136" s="1152">
        <f>H136*S136</f>
        <v>0</v>
      </c>
      <c r="AR136" s="1025">
        <v>4</v>
      </c>
      <c r="AT136" s="1025" t="s">
        <v>168</v>
      </c>
      <c r="AU136" s="1025">
        <v>2</v>
      </c>
      <c r="AY136" s="1153" t="s">
        <v>163</v>
      </c>
      <c r="AZ136" s="1153"/>
      <c r="BA136" s="1153"/>
      <c r="BB136" s="1153"/>
      <c r="BC136" s="1153"/>
      <c r="BD136" s="1153"/>
      <c r="BE136" s="1153">
        <f>IF(N136="základní",J136,0)</f>
        <v>0</v>
      </c>
      <c r="BF136" s="1153">
        <f>IF(N136="snížená",J136,0)</f>
        <v>0</v>
      </c>
      <c r="BG136" s="1153">
        <f>IF(N136="zákl. přenesená",J136,0)</f>
        <v>0</v>
      </c>
      <c r="BH136" s="1153">
        <f>IF(N136="sníž. přenesená",J136,0)</f>
        <v>0</v>
      </c>
      <c r="BI136" s="1153">
        <f>IF(N136="nulová",J136,0)</f>
        <v>0</v>
      </c>
      <c r="BJ136" s="1025">
        <v>1</v>
      </c>
    </row>
    <row r="137" spans="2:62" x14ac:dyDescent="0.25">
      <c r="B137" s="1069"/>
      <c r="C137" s="34"/>
      <c r="D137" s="361" t="s">
        <v>173</v>
      </c>
      <c r="E137" s="34"/>
      <c r="F137" s="362" t="s">
        <v>559</v>
      </c>
      <c r="G137" s="34"/>
      <c r="H137" s="34"/>
      <c r="I137" s="34"/>
      <c r="J137" s="34"/>
      <c r="K137" s="1071"/>
      <c r="L137" s="1068" t="s">
        <v>16</v>
      </c>
      <c r="M137" s="1154"/>
      <c r="N137" s="34"/>
      <c r="O137" s="34"/>
      <c r="P137" s="34"/>
      <c r="Q137" s="34"/>
      <c r="R137" s="34"/>
      <c r="S137" s="34"/>
      <c r="T137" s="1155"/>
      <c r="AT137" s="1156" t="s">
        <v>173</v>
      </c>
      <c r="AU137" s="1156">
        <v>0</v>
      </c>
      <c r="AV137" s="34"/>
      <c r="AW137" s="34"/>
      <c r="AX137" s="34"/>
      <c r="AY137" s="34" t="s">
        <v>163</v>
      </c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1025">
        <v>0</v>
      </c>
    </row>
    <row r="138" spans="2:62" x14ac:dyDescent="0.25">
      <c r="B138" s="1174"/>
      <c r="C138" s="1175" t="s">
        <v>560</v>
      </c>
      <c r="D138" s="1175" t="s">
        <v>241</v>
      </c>
      <c r="E138" s="1176" t="s">
        <v>561</v>
      </c>
      <c r="F138" s="1176" t="s">
        <v>562</v>
      </c>
      <c r="G138" s="1177" t="s">
        <v>526</v>
      </c>
      <c r="H138" s="1183">
        <v>11</v>
      </c>
      <c r="I138" s="396"/>
      <c r="J138" s="397">
        <f t="shared" ref="J138:J157" si="0">ROUND(H138*I138,2)</f>
        <v>0</v>
      </c>
      <c r="K138" s="397" t="s">
        <v>16</v>
      </c>
      <c r="L138" s="1068" t="s">
        <v>16</v>
      </c>
      <c r="M138" s="1178"/>
      <c r="N138" s="1179" t="s">
        <v>38</v>
      </c>
      <c r="O138" s="1180"/>
      <c r="P138" s="1180">
        <f t="shared" ref="P138:P157" si="1">H138*O138</f>
        <v>0</v>
      </c>
      <c r="Q138" s="1180">
        <v>0.04</v>
      </c>
      <c r="R138" s="1180">
        <f t="shared" ref="R138:R157" si="2">H138*Q138</f>
        <v>0.44</v>
      </c>
      <c r="S138" s="1180">
        <v>0</v>
      </c>
      <c r="T138" s="1181">
        <f t="shared" ref="T138:T157" si="3">H138*S138</f>
        <v>0</v>
      </c>
      <c r="AR138" s="1025">
        <v>8</v>
      </c>
      <c r="AT138" s="1025" t="s">
        <v>241</v>
      </c>
      <c r="AU138" s="1025">
        <v>2</v>
      </c>
      <c r="AY138" s="1182" t="s">
        <v>163</v>
      </c>
      <c r="AZ138" s="1182"/>
      <c r="BA138" s="1182"/>
      <c r="BB138" s="1182"/>
      <c r="BC138" s="1182"/>
      <c r="BD138" s="1182"/>
      <c r="BE138" s="1182">
        <f t="shared" ref="BE138:BE157" si="4">IF(N138="základní",J138,0)</f>
        <v>0</v>
      </c>
      <c r="BF138" s="1182">
        <f t="shared" ref="BF138:BF157" si="5">IF(N138="snížená",J138,0)</f>
        <v>0</v>
      </c>
      <c r="BG138" s="1182">
        <f t="shared" ref="BG138:BG157" si="6">IF(N138="zákl. přenesená",J138,0)</f>
        <v>0</v>
      </c>
      <c r="BH138" s="1182">
        <f t="shared" ref="BH138:BH157" si="7">IF(N138="sníž. přenesená",J138,0)</f>
        <v>0</v>
      </c>
      <c r="BI138" s="1182">
        <f t="shared" ref="BI138:BI157" si="8">IF(N138="nulová",J138,0)</f>
        <v>0</v>
      </c>
      <c r="BJ138" s="1025">
        <v>1</v>
      </c>
    </row>
    <row r="139" spans="2:62" x14ac:dyDescent="0.25">
      <c r="B139" s="1174"/>
      <c r="C139" s="1175" t="s">
        <v>563</v>
      </c>
      <c r="D139" s="1175" t="s">
        <v>241</v>
      </c>
      <c r="E139" s="1176" t="s">
        <v>564</v>
      </c>
      <c r="F139" s="1176" t="s">
        <v>565</v>
      </c>
      <c r="G139" s="1177" t="s">
        <v>526</v>
      </c>
      <c r="H139" s="1183">
        <v>1</v>
      </c>
      <c r="I139" s="396"/>
      <c r="J139" s="397">
        <f t="shared" si="0"/>
        <v>0</v>
      </c>
      <c r="K139" s="397" t="s">
        <v>16</v>
      </c>
      <c r="L139" s="1068" t="s">
        <v>16</v>
      </c>
      <c r="M139" s="1178"/>
      <c r="N139" s="1179" t="s">
        <v>38</v>
      </c>
      <c r="O139" s="1180"/>
      <c r="P139" s="1180">
        <f t="shared" si="1"/>
        <v>0</v>
      </c>
      <c r="Q139" s="1180">
        <v>0.04</v>
      </c>
      <c r="R139" s="1180">
        <f t="shared" si="2"/>
        <v>0.04</v>
      </c>
      <c r="S139" s="1180">
        <v>0</v>
      </c>
      <c r="T139" s="1181">
        <f t="shared" si="3"/>
        <v>0</v>
      </c>
      <c r="AR139" s="1025">
        <v>8</v>
      </c>
      <c r="AT139" s="1025" t="s">
        <v>241</v>
      </c>
      <c r="AU139" s="1025">
        <v>2</v>
      </c>
      <c r="AY139" s="1182" t="s">
        <v>163</v>
      </c>
      <c r="AZ139" s="1182"/>
      <c r="BA139" s="1182"/>
      <c r="BB139" s="1182"/>
      <c r="BC139" s="1182"/>
      <c r="BD139" s="1182"/>
      <c r="BE139" s="1182">
        <f t="shared" si="4"/>
        <v>0</v>
      </c>
      <c r="BF139" s="1182">
        <f t="shared" si="5"/>
        <v>0</v>
      </c>
      <c r="BG139" s="1182">
        <f t="shared" si="6"/>
        <v>0</v>
      </c>
      <c r="BH139" s="1182">
        <f t="shared" si="7"/>
        <v>0</v>
      </c>
      <c r="BI139" s="1182">
        <f t="shared" si="8"/>
        <v>0</v>
      </c>
      <c r="BJ139" s="1025">
        <v>1</v>
      </c>
    </row>
    <row r="140" spans="2:62" x14ac:dyDescent="0.25">
      <c r="B140" s="1174"/>
      <c r="C140" s="1175" t="s">
        <v>566</v>
      </c>
      <c r="D140" s="1175" t="s">
        <v>241</v>
      </c>
      <c r="E140" s="1176" t="s">
        <v>567</v>
      </c>
      <c r="F140" s="1176" t="s">
        <v>568</v>
      </c>
      <c r="G140" s="1177" t="s">
        <v>526</v>
      </c>
      <c r="H140" s="1183">
        <v>6</v>
      </c>
      <c r="I140" s="396"/>
      <c r="J140" s="397">
        <f t="shared" si="0"/>
        <v>0</v>
      </c>
      <c r="K140" s="397" t="s">
        <v>16</v>
      </c>
      <c r="L140" s="1068" t="s">
        <v>16</v>
      </c>
      <c r="M140" s="1178"/>
      <c r="N140" s="1179" t="s">
        <v>38</v>
      </c>
      <c r="O140" s="1180"/>
      <c r="P140" s="1180">
        <f t="shared" si="1"/>
        <v>0</v>
      </c>
      <c r="Q140" s="1180">
        <v>0.04</v>
      </c>
      <c r="R140" s="1180">
        <f t="shared" si="2"/>
        <v>0.24</v>
      </c>
      <c r="S140" s="1180">
        <v>0</v>
      </c>
      <c r="T140" s="1181">
        <f t="shared" si="3"/>
        <v>0</v>
      </c>
      <c r="AR140" s="1025">
        <v>8</v>
      </c>
      <c r="AT140" s="1025" t="s">
        <v>241</v>
      </c>
      <c r="AU140" s="1025">
        <v>2</v>
      </c>
      <c r="AY140" s="1182" t="s">
        <v>163</v>
      </c>
      <c r="AZ140" s="1182"/>
      <c r="BA140" s="1182"/>
      <c r="BB140" s="1182"/>
      <c r="BC140" s="1182"/>
      <c r="BD140" s="1182"/>
      <c r="BE140" s="1182">
        <f t="shared" si="4"/>
        <v>0</v>
      </c>
      <c r="BF140" s="1182">
        <f t="shared" si="5"/>
        <v>0</v>
      </c>
      <c r="BG140" s="1182">
        <f t="shared" si="6"/>
        <v>0</v>
      </c>
      <c r="BH140" s="1182">
        <f t="shared" si="7"/>
        <v>0</v>
      </c>
      <c r="BI140" s="1182">
        <f t="shared" si="8"/>
        <v>0</v>
      </c>
      <c r="BJ140" s="1025">
        <v>1</v>
      </c>
    </row>
    <row r="141" spans="2:62" x14ac:dyDescent="0.25">
      <c r="B141" s="1174"/>
      <c r="C141" s="1175" t="s">
        <v>569</v>
      </c>
      <c r="D141" s="1175" t="s">
        <v>241</v>
      </c>
      <c r="E141" s="1176" t="s">
        <v>570</v>
      </c>
      <c r="F141" s="1176" t="s">
        <v>571</v>
      </c>
      <c r="G141" s="1177" t="s">
        <v>526</v>
      </c>
      <c r="H141" s="1183">
        <v>9</v>
      </c>
      <c r="I141" s="396"/>
      <c r="J141" s="397">
        <f t="shared" si="0"/>
        <v>0</v>
      </c>
      <c r="K141" s="397" t="s">
        <v>16</v>
      </c>
      <c r="L141" s="1068" t="s">
        <v>16</v>
      </c>
      <c r="M141" s="1178"/>
      <c r="N141" s="1179" t="s">
        <v>38</v>
      </c>
      <c r="O141" s="1180"/>
      <c r="P141" s="1180">
        <f t="shared" si="1"/>
        <v>0</v>
      </c>
      <c r="Q141" s="1180">
        <v>0.04</v>
      </c>
      <c r="R141" s="1180">
        <f t="shared" si="2"/>
        <v>0.36</v>
      </c>
      <c r="S141" s="1180">
        <v>0</v>
      </c>
      <c r="T141" s="1181">
        <f t="shared" si="3"/>
        <v>0</v>
      </c>
      <c r="AR141" s="1025">
        <v>8</v>
      </c>
      <c r="AT141" s="1025" t="s">
        <v>241</v>
      </c>
      <c r="AU141" s="1025">
        <v>2</v>
      </c>
      <c r="AY141" s="1182" t="s">
        <v>163</v>
      </c>
      <c r="AZ141" s="1182"/>
      <c r="BA141" s="1182"/>
      <c r="BB141" s="1182"/>
      <c r="BC141" s="1182"/>
      <c r="BD141" s="1182"/>
      <c r="BE141" s="1182">
        <f t="shared" si="4"/>
        <v>0</v>
      </c>
      <c r="BF141" s="1182">
        <f t="shared" si="5"/>
        <v>0</v>
      </c>
      <c r="BG141" s="1182">
        <f t="shared" si="6"/>
        <v>0</v>
      </c>
      <c r="BH141" s="1182">
        <f t="shared" si="7"/>
        <v>0</v>
      </c>
      <c r="BI141" s="1182">
        <f t="shared" si="8"/>
        <v>0</v>
      </c>
      <c r="BJ141" s="1025">
        <v>1</v>
      </c>
    </row>
    <row r="142" spans="2:62" x14ac:dyDescent="0.25">
      <c r="B142" s="1174"/>
      <c r="C142" s="1175" t="s">
        <v>572</v>
      </c>
      <c r="D142" s="1175" t="s">
        <v>241</v>
      </c>
      <c r="E142" s="1176" t="s">
        <v>573</v>
      </c>
      <c r="F142" s="1176" t="s">
        <v>574</v>
      </c>
      <c r="G142" s="1177" t="s">
        <v>526</v>
      </c>
      <c r="H142" s="1183">
        <v>19</v>
      </c>
      <c r="I142" s="396"/>
      <c r="J142" s="397">
        <f t="shared" si="0"/>
        <v>0</v>
      </c>
      <c r="K142" s="397" t="s">
        <v>16</v>
      </c>
      <c r="L142" s="1068" t="s">
        <v>16</v>
      </c>
      <c r="M142" s="1178"/>
      <c r="N142" s="1179" t="s">
        <v>38</v>
      </c>
      <c r="O142" s="1180"/>
      <c r="P142" s="1180">
        <f t="shared" si="1"/>
        <v>0</v>
      </c>
      <c r="Q142" s="1180">
        <v>0.04</v>
      </c>
      <c r="R142" s="1180">
        <f t="shared" si="2"/>
        <v>0.76</v>
      </c>
      <c r="S142" s="1180">
        <v>0</v>
      </c>
      <c r="T142" s="1181">
        <f t="shared" si="3"/>
        <v>0</v>
      </c>
      <c r="AR142" s="1025">
        <v>8</v>
      </c>
      <c r="AT142" s="1025" t="s">
        <v>241</v>
      </c>
      <c r="AU142" s="1025">
        <v>2</v>
      </c>
      <c r="AY142" s="1182" t="s">
        <v>163</v>
      </c>
      <c r="AZ142" s="1182"/>
      <c r="BA142" s="1182"/>
      <c r="BB142" s="1182"/>
      <c r="BC142" s="1182"/>
      <c r="BD142" s="1182"/>
      <c r="BE142" s="1182">
        <f t="shared" si="4"/>
        <v>0</v>
      </c>
      <c r="BF142" s="1182">
        <f t="shared" si="5"/>
        <v>0</v>
      </c>
      <c r="BG142" s="1182">
        <f t="shared" si="6"/>
        <v>0</v>
      </c>
      <c r="BH142" s="1182">
        <f t="shared" si="7"/>
        <v>0</v>
      </c>
      <c r="BI142" s="1182">
        <f t="shared" si="8"/>
        <v>0</v>
      </c>
      <c r="BJ142" s="1025">
        <v>1</v>
      </c>
    </row>
    <row r="143" spans="2:62" x14ac:dyDescent="0.25">
      <c r="B143" s="1174"/>
      <c r="C143" s="1175" t="s">
        <v>575</v>
      </c>
      <c r="D143" s="1175" t="s">
        <v>241</v>
      </c>
      <c r="E143" s="1176" t="s">
        <v>576</v>
      </c>
      <c r="F143" s="1176" t="s">
        <v>577</v>
      </c>
      <c r="G143" s="1177" t="s">
        <v>526</v>
      </c>
      <c r="H143" s="1183">
        <v>3</v>
      </c>
      <c r="I143" s="396"/>
      <c r="J143" s="397">
        <f t="shared" si="0"/>
        <v>0</v>
      </c>
      <c r="K143" s="397" t="s">
        <v>16</v>
      </c>
      <c r="L143" s="1068" t="s">
        <v>16</v>
      </c>
      <c r="M143" s="1178"/>
      <c r="N143" s="1179" t="s">
        <v>38</v>
      </c>
      <c r="O143" s="1180"/>
      <c r="P143" s="1180">
        <f t="shared" si="1"/>
        <v>0</v>
      </c>
      <c r="Q143" s="1180">
        <v>0.04</v>
      </c>
      <c r="R143" s="1180">
        <f t="shared" si="2"/>
        <v>0.12</v>
      </c>
      <c r="S143" s="1180">
        <v>0</v>
      </c>
      <c r="T143" s="1181">
        <f t="shared" si="3"/>
        <v>0</v>
      </c>
      <c r="AR143" s="1025">
        <v>8</v>
      </c>
      <c r="AT143" s="1025" t="s">
        <v>241</v>
      </c>
      <c r="AU143" s="1025">
        <v>2</v>
      </c>
      <c r="AY143" s="1182" t="s">
        <v>163</v>
      </c>
      <c r="AZ143" s="1182"/>
      <c r="BA143" s="1182"/>
      <c r="BB143" s="1182"/>
      <c r="BC143" s="1182"/>
      <c r="BD143" s="1182"/>
      <c r="BE143" s="1182">
        <f t="shared" si="4"/>
        <v>0</v>
      </c>
      <c r="BF143" s="1182">
        <f t="shared" si="5"/>
        <v>0</v>
      </c>
      <c r="BG143" s="1182">
        <f t="shared" si="6"/>
        <v>0</v>
      </c>
      <c r="BH143" s="1182">
        <f t="shared" si="7"/>
        <v>0</v>
      </c>
      <c r="BI143" s="1182">
        <f t="shared" si="8"/>
        <v>0</v>
      </c>
      <c r="BJ143" s="1025">
        <v>1</v>
      </c>
    </row>
    <row r="144" spans="2:62" x14ac:dyDescent="0.25">
      <c r="B144" s="1174"/>
      <c r="C144" s="1175" t="s">
        <v>578</v>
      </c>
      <c r="D144" s="1175" t="s">
        <v>241</v>
      </c>
      <c r="E144" s="1176" t="s">
        <v>579</v>
      </c>
      <c r="F144" s="1176" t="s">
        <v>580</v>
      </c>
      <c r="G144" s="1177" t="s">
        <v>526</v>
      </c>
      <c r="H144" s="1183">
        <v>17</v>
      </c>
      <c r="I144" s="396"/>
      <c r="J144" s="397">
        <f t="shared" si="0"/>
        <v>0</v>
      </c>
      <c r="K144" s="397" t="s">
        <v>16</v>
      </c>
      <c r="L144" s="1068" t="s">
        <v>16</v>
      </c>
      <c r="M144" s="1178"/>
      <c r="N144" s="1179" t="s">
        <v>38</v>
      </c>
      <c r="O144" s="1180"/>
      <c r="P144" s="1180">
        <f t="shared" si="1"/>
        <v>0</v>
      </c>
      <c r="Q144" s="1180">
        <v>0.04</v>
      </c>
      <c r="R144" s="1180">
        <f t="shared" si="2"/>
        <v>0.68</v>
      </c>
      <c r="S144" s="1180">
        <v>0</v>
      </c>
      <c r="T144" s="1181">
        <f t="shared" si="3"/>
        <v>0</v>
      </c>
      <c r="AR144" s="1025">
        <v>8</v>
      </c>
      <c r="AT144" s="1025" t="s">
        <v>241</v>
      </c>
      <c r="AU144" s="1025">
        <v>2</v>
      </c>
      <c r="AY144" s="1182" t="s">
        <v>163</v>
      </c>
      <c r="AZ144" s="1182"/>
      <c r="BA144" s="1182"/>
      <c r="BB144" s="1182"/>
      <c r="BC144" s="1182"/>
      <c r="BD144" s="1182"/>
      <c r="BE144" s="1182">
        <f t="shared" si="4"/>
        <v>0</v>
      </c>
      <c r="BF144" s="1182">
        <f t="shared" si="5"/>
        <v>0</v>
      </c>
      <c r="BG144" s="1182">
        <f t="shared" si="6"/>
        <v>0</v>
      </c>
      <c r="BH144" s="1182">
        <f t="shared" si="7"/>
        <v>0</v>
      </c>
      <c r="BI144" s="1182">
        <f t="shared" si="8"/>
        <v>0</v>
      </c>
      <c r="BJ144" s="1025">
        <v>1</v>
      </c>
    </row>
    <row r="145" spans="2:62" x14ac:dyDescent="0.25">
      <c r="B145" s="1174"/>
      <c r="C145" s="1175" t="s">
        <v>581</v>
      </c>
      <c r="D145" s="1175" t="s">
        <v>241</v>
      </c>
      <c r="E145" s="1176" t="s">
        <v>582</v>
      </c>
      <c r="F145" s="1176" t="s">
        <v>583</v>
      </c>
      <c r="G145" s="1177" t="s">
        <v>526</v>
      </c>
      <c r="H145" s="1183">
        <v>2</v>
      </c>
      <c r="I145" s="396"/>
      <c r="J145" s="397">
        <f t="shared" si="0"/>
        <v>0</v>
      </c>
      <c r="K145" s="397" t="s">
        <v>16</v>
      </c>
      <c r="L145" s="1068" t="s">
        <v>16</v>
      </c>
      <c r="M145" s="1178"/>
      <c r="N145" s="1179" t="s">
        <v>38</v>
      </c>
      <c r="O145" s="1180"/>
      <c r="P145" s="1180">
        <f t="shared" si="1"/>
        <v>0</v>
      </c>
      <c r="Q145" s="1180">
        <v>0.04</v>
      </c>
      <c r="R145" s="1180">
        <f t="shared" si="2"/>
        <v>0.08</v>
      </c>
      <c r="S145" s="1180">
        <v>0</v>
      </c>
      <c r="T145" s="1181">
        <f t="shared" si="3"/>
        <v>0</v>
      </c>
      <c r="AR145" s="1025">
        <v>8</v>
      </c>
      <c r="AT145" s="1025" t="s">
        <v>241</v>
      </c>
      <c r="AU145" s="1025">
        <v>2</v>
      </c>
      <c r="AY145" s="1182" t="s">
        <v>163</v>
      </c>
      <c r="AZ145" s="1182"/>
      <c r="BA145" s="1182"/>
      <c r="BB145" s="1182"/>
      <c r="BC145" s="1182"/>
      <c r="BD145" s="1182"/>
      <c r="BE145" s="1182">
        <f t="shared" si="4"/>
        <v>0</v>
      </c>
      <c r="BF145" s="1182">
        <f t="shared" si="5"/>
        <v>0</v>
      </c>
      <c r="BG145" s="1182">
        <f t="shared" si="6"/>
        <v>0</v>
      </c>
      <c r="BH145" s="1182">
        <f t="shared" si="7"/>
        <v>0</v>
      </c>
      <c r="BI145" s="1182">
        <f t="shared" si="8"/>
        <v>0</v>
      </c>
      <c r="BJ145" s="1025">
        <v>1</v>
      </c>
    </row>
    <row r="146" spans="2:62" x14ac:dyDescent="0.25">
      <c r="B146" s="1174"/>
      <c r="C146" s="1175" t="s">
        <v>584</v>
      </c>
      <c r="D146" s="1175" t="s">
        <v>241</v>
      </c>
      <c r="E146" s="1176" t="s">
        <v>585</v>
      </c>
      <c r="F146" s="1176" t="s">
        <v>586</v>
      </c>
      <c r="G146" s="1177" t="s">
        <v>526</v>
      </c>
      <c r="H146" s="1183">
        <v>1</v>
      </c>
      <c r="I146" s="396"/>
      <c r="J146" s="397">
        <f t="shared" si="0"/>
        <v>0</v>
      </c>
      <c r="K146" s="397" t="s">
        <v>16</v>
      </c>
      <c r="L146" s="1068" t="s">
        <v>16</v>
      </c>
      <c r="M146" s="1178"/>
      <c r="N146" s="1179" t="s">
        <v>38</v>
      </c>
      <c r="O146" s="1180"/>
      <c r="P146" s="1180">
        <f t="shared" si="1"/>
        <v>0</v>
      </c>
      <c r="Q146" s="1180">
        <v>0.04</v>
      </c>
      <c r="R146" s="1180">
        <f t="shared" si="2"/>
        <v>0.04</v>
      </c>
      <c r="S146" s="1180">
        <v>0</v>
      </c>
      <c r="T146" s="1181">
        <f t="shared" si="3"/>
        <v>0</v>
      </c>
      <c r="AR146" s="1025">
        <v>8</v>
      </c>
      <c r="AT146" s="1025" t="s">
        <v>241</v>
      </c>
      <c r="AU146" s="1025">
        <v>2</v>
      </c>
      <c r="AY146" s="1182" t="s">
        <v>163</v>
      </c>
      <c r="AZ146" s="1182"/>
      <c r="BA146" s="1182"/>
      <c r="BB146" s="1182"/>
      <c r="BC146" s="1182"/>
      <c r="BD146" s="1182"/>
      <c r="BE146" s="1182">
        <f t="shared" si="4"/>
        <v>0</v>
      </c>
      <c r="BF146" s="1182">
        <f t="shared" si="5"/>
        <v>0</v>
      </c>
      <c r="BG146" s="1182">
        <f t="shared" si="6"/>
        <v>0</v>
      </c>
      <c r="BH146" s="1182">
        <f t="shared" si="7"/>
        <v>0</v>
      </c>
      <c r="BI146" s="1182">
        <f t="shared" si="8"/>
        <v>0</v>
      </c>
      <c r="BJ146" s="1025">
        <v>1</v>
      </c>
    </row>
    <row r="147" spans="2:62" x14ac:dyDescent="0.25">
      <c r="B147" s="1174"/>
      <c r="C147" s="1175" t="s">
        <v>587</v>
      </c>
      <c r="D147" s="1175" t="s">
        <v>241</v>
      </c>
      <c r="E147" s="1176" t="s">
        <v>588</v>
      </c>
      <c r="F147" s="1176" t="s">
        <v>589</v>
      </c>
      <c r="G147" s="1177" t="s">
        <v>526</v>
      </c>
      <c r="H147" s="1183">
        <v>2</v>
      </c>
      <c r="I147" s="396"/>
      <c r="J147" s="397">
        <f t="shared" si="0"/>
        <v>0</v>
      </c>
      <c r="K147" s="397" t="s">
        <v>16</v>
      </c>
      <c r="L147" s="1068" t="s">
        <v>16</v>
      </c>
      <c r="M147" s="1178"/>
      <c r="N147" s="1179" t="s">
        <v>38</v>
      </c>
      <c r="O147" s="1180"/>
      <c r="P147" s="1180">
        <f t="shared" si="1"/>
        <v>0</v>
      </c>
      <c r="Q147" s="1180">
        <v>0.04</v>
      </c>
      <c r="R147" s="1180">
        <f t="shared" si="2"/>
        <v>0.08</v>
      </c>
      <c r="S147" s="1180">
        <v>0</v>
      </c>
      <c r="T147" s="1181">
        <f t="shared" si="3"/>
        <v>0</v>
      </c>
      <c r="AR147" s="1025">
        <v>8</v>
      </c>
      <c r="AT147" s="1025" t="s">
        <v>241</v>
      </c>
      <c r="AU147" s="1025">
        <v>2</v>
      </c>
      <c r="AY147" s="1182" t="s">
        <v>163</v>
      </c>
      <c r="AZ147" s="1182"/>
      <c r="BA147" s="1182"/>
      <c r="BB147" s="1182"/>
      <c r="BC147" s="1182"/>
      <c r="BD147" s="1182"/>
      <c r="BE147" s="1182">
        <f t="shared" si="4"/>
        <v>0</v>
      </c>
      <c r="BF147" s="1182">
        <f t="shared" si="5"/>
        <v>0</v>
      </c>
      <c r="BG147" s="1182">
        <f t="shared" si="6"/>
        <v>0</v>
      </c>
      <c r="BH147" s="1182">
        <f t="shared" si="7"/>
        <v>0</v>
      </c>
      <c r="BI147" s="1182">
        <f t="shared" si="8"/>
        <v>0</v>
      </c>
      <c r="BJ147" s="1025">
        <v>1</v>
      </c>
    </row>
    <row r="148" spans="2:62" x14ac:dyDescent="0.25">
      <c r="B148" s="1174"/>
      <c r="C148" s="1175" t="s">
        <v>590</v>
      </c>
      <c r="D148" s="1175" t="s">
        <v>241</v>
      </c>
      <c r="E148" s="1176" t="s">
        <v>591</v>
      </c>
      <c r="F148" s="1176" t="s">
        <v>592</v>
      </c>
      <c r="G148" s="1177" t="s">
        <v>526</v>
      </c>
      <c r="H148" s="1183">
        <v>3</v>
      </c>
      <c r="I148" s="396"/>
      <c r="J148" s="397">
        <f t="shared" si="0"/>
        <v>0</v>
      </c>
      <c r="K148" s="397" t="s">
        <v>16</v>
      </c>
      <c r="L148" s="1068" t="s">
        <v>16</v>
      </c>
      <c r="M148" s="1178"/>
      <c r="N148" s="1179" t="s">
        <v>38</v>
      </c>
      <c r="O148" s="1180"/>
      <c r="P148" s="1180">
        <f t="shared" si="1"/>
        <v>0</v>
      </c>
      <c r="Q148" s="1180">
        <v>0.04</v>
      </c>
      <c r="R148" s="1180">
        <f t="shared" si="2"/>
        <v>0.12</v>
      </c>
      <c r="S148" s="1180">
        <v>0</v>
      </c>
      <c r="T148" s="1181">
        <f t="shared" si="3"/>
        <v>0</v>
      </c>
      <c r="AR148" s="1025">
        <v>8</v>
      </c>
      <c r="AT148" s="1025" t="s">
        <v>241</v>
      </c>
      <c r="AU148" s="1025">
        <v>2</v>
      </c>
      <c r="AY148" s="1182" t="s">
        <v>163</v>
      </c>
      <c r="AZ148" s="1182"/>
      <c r="BA148" s="1182"/>
      <c r="BB148" s="1182"/>
      <c r="BC148" s="1182"/>
      <c r="BD148" s="1182"/>
      <c r="BE148" s="1182">
        <f t="shared" si="4"/>
        <v>0</v>
      </c>
      <c r="BF148" s="1182">
        <f t="shared" si="5"/>
        <v>0</v>
      </c>
      <c r="BG148" s="1182">
        <f t="shared" si="6"/>
        <v>0</v>
      </c>
      <c r="BH148" s="1182">
        <f t="shared" si="7"/>
        <v>0</v>
      </c>
      <c r="BI148" s="1182">
        <f t="shared" si="8"/>
        <v>0</v>
      </c>
      <c r="BJ148" s="1025">
        <v>1</v>
      </c>
    </row>
    <row r="149" spans="2:62" x14ac:dyDescent="0.25">
      <c r="B149" s="1174"/>
      <c r="C149" s="1175" t="s">
        <v>593</v>
      </c>
      <c r="D149" s="1175" t="s">
        <v>241</v>
      </c>
      <c r="E149" s="1176" t="s">
        <v>594</v>
      </c>
      <c r="F149" s="1176" t="s">
        <v>595</v>
      </c>
      <c r="G149" s="1177" t="s">
        <v>526</v>
      </c>
      <c r="H149" s="1183">
        <v>3</v>
      </c>
      <c r="I149" s="396"/>
      <c r="J149" s="397">
        <f t="shared" si="0"/>
        <v>0</v>
      </c>
      <c r="K149" s="397" t="s">
        <v>16</v>
      </c>
      <c r="L149" s="1068" t="s">
        <v>16</v>
      </c>
      <c r="M149" s="1178"/>
      <c r="N149" s="1179" t="s">
        <v>38</v>
      </c>
      <c r="O149" s="1180"/>
      <c r="P149" s="1180">
        <f t="shared" si="1"/>
        <v>0</v>
      </c>
      <c r="Q149" s="1180">
        <v>0.04</v>
      </c>
      <c r="R149" s="1180">
        <f t="shared" si="2"/>
        <v>0.12</v>
      </c>
      <c r="S149" s="1180">
        <v>0</v>
      </c>
      <c r="T149" s="1181">
        <f t="shared" si="3"/>
        <v>0</v>
      </c>
      <c r="AR149" s="1025">
        <v>8</v>
      </c>
      <c r="AT149" s="1025" t="s">
        <v>241</v>
      </c>
      <c r="AU149" s="1025">
        <v>2</v>
      </c>
      <c r="AY149" s="1182" t="s">
        <v>163</v>
      </c>
      <c r="AZ149" s="1182"/>
      <c r="BA149" s="1182"/>
      <c r="BB149" s="1182"/>
      <c r="BC149" s="1182"/>
      <c r="BD149" s="1182"/>
      <c r="BE149" s="1182">
        <f t="shared" si="4"/>
        <v>0</v>
      </c>
      <c r="BF149" s="1182">
        <f t="shared" si="5"/>
        <v>0</v>
      </c>
      <c r="BG149" s="1182">
        <f t="shared" si="6"/>
        <v>0</v>
      </c>
      <c r="BH149" s="1182">
        <f t="shared" si="7"/>
        <v>0</v>
      </c>
      <c r="BI149" s="1182">
        <f t="shared" si="8"/>
        <v>0</v>
      </c>
      <c r="BJ149" s="1025">
        <v>1</v>
      </c>
    </row>
    <row r="150" spans="2:62" x14ac:dyDescent="0.25">
      <c r="B150" s="1174"/>
      <c r="C150" s="1175" t="s">
        <v>596</v>
      </c>
      <c r="D150" s="1175" t="s">
        <v>241</v>
      </c>
      <c r="E150" s="1176" t="s">
        <v>597</v>
      </c>
      <c r="F150" s="1176" t="s">
        <v>598</v>
      </c>
      <c r="G150" s="1177" t="s">
        <v>526</v>
      </c>
      <c r="H150" s="1183">
        <v>3</v>
      </c>
      <c r="I150" s="396"/>
      <c r="J150" s="397">
        <f t="shared" si="0"/>
        <v>0</v>
      </c>
      <c r="K150" s="397" t="s">
        <v>16</v>
      </c>
      <c r="L150" s="1068" t="s">
        <v>16</v>
      </c>
      <c r="M150" s="1178"/>
      <c r="N150" s="1179" t="s">
        <v>38</v>
      </c>
      <c r="O150" s="1180"/>
      <c r="P150" s="1180">
        <f t="shared" si="1"/>
        <v>0</v>
      </c>
      <c r="Q150" s="1180">
        <v>0.04</v>
      </c>
      <c r="R150" s="1180">
        <f t="shared" si="2"/>
        <v>0.12</v>
      </c>
      <c r="S150" s="1180">
        <v>0</v>
      </c>
      <c r="T150" s="1181">
        <f t="shared" si="3"/>
        <v>0</v>
      </c>
      <c r="AR150" s="1025">
        <v>8</v>
      </c>
      <c r="AT150" s="1025" t="s">
        <v>241</v>
      </c>
      <c r="AU150" s="1025">
        <v>2</v>
      </c>
      <c r="AY150" s="1182" t="s">
        <v>163</v>
      </c>
      <c r="AZ150" s="1182"/>
      <c r="BA150" s="1182"/>
      <c r="BB150" s="1182"/>
      <c r="BC150" s="1182"/>
      <c r="BD150" s="1182"/>
      <c r="BE150" s="1182">
        <f t="shared" si="4"/>
        <v>0</v>
      </c>
      <c r="BF150" s="1182">
        <f t="shared" si="5"/>
        <v>0</v>
      </c>
      <c r="BG150" s="1182">
        <f t="shared" si="6"/>
        <v>0</v>
      </c>
      <c r="BH150" s="1182">
        <f t="shared" si="7"/>
        <v>0</v>
      </c>
      <c r="BI150" s="1182">
        <f t="shared" si="8"/>
        <v>0</v>
      </c>
      <c r="BJ150" s="1025">
        <v>1</v>
      </c>
    </row>
    <row r="151" spans="2:62" x14ac:dyDescent="0.25">
      <c r="B151" s="1174"/>
      <c r="C151" s="1175" t="s">
        <v>599</v>
      </c>
      <c r="D151" s="1175" t="s">
        <v>241</v>
      </c>
      <c r="E151" s="1176" t="s">
        <v>600</v>
      </c>
      <c r="F151" s="1176" t="s">
        <v>601</v>
      </c>
      <c r="G151" s="1177" t="s">
        <v>526</v>
      </c>
      <c r="H151" s="1183">
        <v>2</v>
      </c>
      <c r="I151" s="396"/>
      <c r="J151" s="397">
        <f t="shared" si="0"/>
        <v>0</v>
      </c>
      <c r="K151" s="397" t="s">
        <v>16</v>
      </c>
      <c r="L151" s="1068" t="s">
        <v>16</v>
      </c>
      <c r="M151" s="1178"/>
      <c r="N151" s="1179" t="s">
        <v>38</v>
      </c>
      <c r="O151" s="1180"/>
      <c r="P151" s="1180">
        <f t="shared" si="1"/>
        <v>0</v>
      </c>
      <c r="Q151" s="1180">
        <v>0.04</v>
      </c>
      <c r="R151" s="1180">
        <f t="shared" si="2"/>
        <v>0.08</v>
      </c>
      <c r="S151" s="1180">
        <v>0</v>
      </c>
      <c r="T151" s="1181">
        <f t="shared" si="3"/>
        <v>0</v>
      </c>
      <c r="AR151" s="1025">
        <v>8</v>
      </c>
      <c r="AT151" s="1025" t="s">
        <v>241</v>
      </c>
      <c r="AU151" s="1025">
        <v>2</v>
      </c>
      <c r="AY151" s="1182" t="s">
        <v>163</v>
      </c>
      <c r="AZ151" s="1182"/>
      <c r="BA151" s="1182"/>
      <c r="BB151" s="1182"/>
      <c r="BC151" s="1182"/>
      <c r="BD151" s="1182"/>
      <c r="BE151" s="1182">
        <f t="shared" si="4"/>
        <v>0</v>
      </c>
      <c r="BF151" s="1182">
        <f t="shared" si="5"/>
        <v>0</v>
      </c>
      <c r="BG151" s="1182">
        <f t="shared" si="6"/>
        <v>0</v>
      </c>
      <c r="BH151" s="1182">
        <f t="shared" si="7"/>
        <v>0</v>
      </c>
      <c r="BI151" s="1182">
        <f t="shared" si="8"/>
        <v>0</v>
      </c>
      <c r="BJ151" s="1025">
        <v>1</v>
      </c>
    </row>
    <row r="152" spans="2:62" x14ac:dyDescent="0.25">
      <c r="B152" s="1174"/>
      <c r="C152" s="1175" t="s">
        <v>602</v>
      </c>
      <c r="D152" s="1175" t="s">
        <v>241</v>
      </c>
      <c r="E152" s="1176" t="s">
        <v>603</v>
      </c>
      <c r="F152" s="1176" t="s">
        <v>604</v>
      </c>
      <c r="G152" s="1177" t="s">
        <v>526</v>
      </c>
      <c r="H152" s="1183">
        <v>2</v>
      </c>
      <c r="I152" s="396"/>
      <c r="J152" s="397">
        <f t="shared" si="0"/>
        <v>0</v>
      </c>
      <c r="K152" s="397" t="s">
        <v>16</v>
      </c>
      <c r="L152" s="1068" t="s">
        <v>16</v>
      </c>
      <c r="M152" s="1178"/>
      <c r="N152" s="1179" t="s">
        <v>38</v>
      </c>
      <c r="O152" s="1180"/>
      <c r="P152" s="1180">
        <f t="shared" si="1"/>
        <v>0</v>
      </c>
      <c r="Q152" s="1180">
        <v>0.04</v>
      </c>
      <c r="R152" s="1180">
        <f t="shared" si="2"/>
        <v>0.08</v>
      </c>
      <c r="S152" s="1180">
        <v>0</v>
      </c>
      <c r="T152" s="1181">
        <f t="shared" si="3"/>
        <v>0</v>
      </c>
      <c r="AR152" s="1025">
        <v>8</v>
      </c>
      <c r="AT152" s="1025" t="s">
        <v>241</v>
      </c>
      <c r="AU152" s="1025">
        <v>2</v>
      </c>
      <c r="AY152" s="1182" t="s">
        <v>163</v>
      </c>
      <c r="AZ152" s="1182"/>
      <c r="BA152" s="1182"/>
      <c r="BB152" s="1182"/>
      <c r="BC152" s="1182"/>
      <c r="BD152" s="1182"/>
      <c r="BE152" s="1182">
        <f t="shared" si="4"/>
        <v>0</v>
      </c>
      <c r="BF152" s="1182">
        <f t="shared" si="5"/>
        <v>0</v>
      </c>
      <c r="BG152" s="1182">
        <f t="shared" si="6"/>
        <v>0</v>
      </c>
      <c r="BH152" s="1182">
        <f t="shared" si="7"/>
        <v>0</v>
      </c>
      <c r="BI152" s="1182">
        <f t="shared" si="8"/>
        <v>0</v>
      </c>
      <c r="BJ152" s="1025">
        <v>1</v>
      </c>
    </row>
    <row r="153" spans="2:62" x14ac:dyDescent="0.25">
      <c r="B153" s="1174"/>
      <c r="C153" s="1175" t="s">
        <v>605</v>
      </c>
      <c r="D153" s="1175" t="s">
        <v>241</v>
      </c>
      <c r="E153" s="1176" t="s">
        <v>606</v>
      </c>
      <c r="F153" s="1176" t="s">
        <v>607</v>
      </c>
      <c r="G153" s="1177" t="s">
        <v>526</v>
      </c>
      <c r="H153" s="1183">
        <v>2</v>
      </c>
      <c r="I153" s="396"/>
      <c r="J153" s="397">
        <f t="shared" si="0"/>
        <v>0</v>
      </c>
      <c r="K153" s="397" t="s">
        <v>16</v>
      </c>
      <c r="L153" s="1068" t="s">
        <v>16</v>
      </c>
      <c r="M153" s="1178"/>
      <c r="N153" s="1179" t="s">
        <v>38</v>
      </c>
      <c r="O153" s="1180"/>
      <c r="P153" s="1180">
        <f t="shared" si="1"/>
        <v>0</v>
      </c>
      <c r="Q153" s="1180">
        <v>0.04</v>
      </c>
      <c r="R153" s="1180">
        <f t="shared" si="2"/>
        <v>0.08</v>
      </c>
      <c r="S153" s="1180">
        <v>0</v>
      </c>
      <c r="T153" s="1181">
        <f t="shared" si="3"/>
        <v>0</v>
      </c>
      <c r="AR153" s="1025">
        <v>8</v>
      </c>
      <c r="AT153" s="1025" t="s">
        <v>241</v>
      </c>
      <c r="AU153" s="1025">
        <v>2</v>
      </c>
      <c r="AY153" s="1182" t="s">
        <v>163</v>
      </c>
      <c r="AZ153" s="1182"/>
      <c r="BA153" s="1182"/>
      <c r="BB153" s="1182"/>
      <c r="BC153" s="1182"/>
      <c r="BD153" s="1182"/>
      <c r="BE153" s="1182">
        <f t="shared" si="4"/>
        <v>0</v>
      </c>
      <c r="BF153" s="1182">
        <f t="shared" si="5"/>
        <v>0</v>
      </c>
      <c r="BG153" s="1182">
        <f t="shared" si="6"/>
        <v>0</v>
      </c>
      <c r="BH153" s="1182">
        <f t="shared" si="7"/>
        <v>0</v>
      </c>
      <c r="BI153" s="1182">
        <f t="shared" si="8"/>
        <v>0</v>
      </c>
      <c r="BJ153" s="1025">
        <v>1</v>
      </c>
    </row>
    <row r="154" spans="2:62" x14ac:dyDescent="0.25">
      <c r="B154" s="1174"/>
      <c r="C154" s="1175" t="s">
        <v>608</v>
      </c>
      <c r="D154" s="1175" t="s">
        <v>241</v>
      </c>
      <c r="E154" s="1176" t="s">
        <v>609</v>
      </c>
      <c r="F154" s="1176" t="s">
        <v>610</v>
      </c>
      <c r="G154" s="1177" t="s">
        <v>526</v>
      </c>
      <c r="H154" s="1183">
        <v>3</v>
      </c>
      <c r="I154" s="396"/>
      <c r="J154" s="397">
        <f t="shared" si="0"/>
        <v>0</v>
      </c>
      <c r="K154" s="397" t="s">
        <v>16</v>
      </c>
      <c r="L154" s="1068" t="s">
        <v>16</v>
      </c>
      <c r="M154" s="1178"/>
      <c r="N154" s="1179" t="s">
        <v>38</v>
      </c>
      <c r="O154" s="1180"/>
      <c r="P154" s="1180">
        <f t="shared" si="1"/>
        <v>0</v>
      </c>
      <c r="Q154" s="1180">
        <v>0.04</v>
      </c>
      <c r="R154" s="1180">
        <f t="shared" si="2"/>
        <v>0.12</v>
      </c>
      <c r="S154" s="1180">
        <v>0</v>
      </c>
      <c r="T154" s="1181">
        <f t="shared" si="3"/>
        <v>0</v>
      </c>
      <c r="AR154" s="1025">
        <v>8</v>
      </c>
      <c r="AT154" s="1025" t="s">
        <v>241</v>
      </c>
      <c r="AU154" s="1025">
        <v>2</v>
      </c>
      <c r="AY154" s="1182" t="s">
        <v>163</v>
      </c>
      <c r="AZ154" s="1182"/>
      <c r="BA154" s="1182"/>
      <c r="BB154" s="1182"/>
      <c r="BC154" s="1182"/>
      <c r="BD154" s="1182"/>
      <c r="BE154" s="1182">
        <f t="shared" si="4"/>
        <v>0</v>
      </c>
      <c r="BF154" s="1182">
        <f t="shared" si="5"/>
        <v>0</v>
      </c>
      <c r="BG154" s="1182">
        <f t="shared" si="6"/>
        <v>0</v>
      </c>
      <c r="BH154" s="1182">
        <f t="shared" si="7"/>
        <v>0</v>
      </c>
      <c r="BI154" s="1182">
        <f t="shared" si="8"/>
        <v>0</v>
      </c>
      <c r="BJ154" s="1025">
        <v>1</v>
      </c>
    </row>
    <row r="155" spans="2:62" x14ac:dyDescent="0.25">
      <c r="B155" s="1174"/>
      <c r="C155" s="1175" t="s">
        <v>611</v>
      </c>
      <c r="D155" s="1175" t="s">
        <v>241</v>
      </c>
      <c r="E155" s="1176" t="s">
        <v>612</v>
      </c>
      <c r="F155" s="1176" t="s">
        <v>613</v>
      </c>
      <c r="G155" s="1177" t="s">
        <v>526</v>
      </c>
      <c r="H155" s="1183">
        <v>1</v>
      </c>
      <c r="I155" s="396"/>
      <c r="J155" s="397">
        <f t="shared" si="0"/>
        <v>0</v>
      </c>
      <c r="K155" s="397" t="s">
        <v>16</v>
      </c>
      <c r="L155" s="1068" t="s">
        <v>16</v>
      </c>
      <c r="M155" s="1178"/>
      <c r="N155" s="1179" t="s">
        <v>38</v>
      </c>
      <c r="O155" s="1180"/>
      <c r="P155" s="1180">
        <f t="shared" si="1"/>
        <v>0</v>
      </c>
      <c r="Q155" s="1180">
        <v>0.04</v>
      </c>
      <c r="R155" s="1180">
        <f t="shared" si="2"/>
        <v>0.04</v>
      </c>
      <c r="S155" s="1180">
        <v>0</v>
      </c>
      <c r="T155" s="1181">
        <f t="shared" si="3"/>
        <v>0</v>
      </c>
      <c r="AR155" s="1025">
        <v>8</v>
      </c>
      <c r="AT155" s="1025" t="s">
        <v>241</v>
      </c>
      <c r="AU155" s="1025">
        <v>2</v>
      </c>
      <c r="AY155" s="1182" t="s">
        <v>163</v>
      </c>
      <c r="AZ155" s="1182"/>
      <c r="BA155" s="1182"/>
      <c r="BB155" s="1182"/>
      <c r="BC155" s="1182"/>
      <c r="BD155" s="1182"/>
      <c r="BE155" s="1182">
        <f t="shared" si="4"/>
        <v>0</v>
      </c>
      <c r="BF155" s="1182">
        <f t="shared" si="5"/>
        <v>0</v>
      </c>
      <c r="BG155" s="1182">
        <f t="shared" si="6"/>
        <v>0</v>
      </c>
      <c r="BH155" s="1182">
        <f t="shared" si="7"/>
        <v>0</v>
      </c>
      <c r="BI155" s="1182">
        <f t="shared" si="8"/>
        <v>0</v>
      </c>
      <c r="BJ155" s="1025">
        <v>1</v>
      </c>
    </row>
    <row r="156" spans="2:62" x14ac:dyDescent="0.25">
      <c r="B156" s="1174"/>
      <c r="C156" s="1175" t="s">
        <v>614</v>
      </c>
      <c r="D156" s="1175" t="s">
        <v>241</v>
      </c>
      <c r="E156" s="1176" t="s">
        <v>615</v>
      </c>
      <c r="F156" s="1176" t="s">
        <v>616</v>
      </c>
      <c r="G156" s="1177" t="s">
        <v>526</v>
      </c>
      <c r="H156" s="1183">
        <v>1</v>
      </c>
      <c r="I156" s="396"/>
      <c r="J156" s="397">
        <f t="shared" si="0"/>
        <v>0</v>
      </c>
      <c r="K156" s="397" t="s">
        <v>16</v>
      </c>
      <c r="L156" s="1068" t="s">
        <v>16</v>
      </c>
      <c r="M156" s="1178"/>
      <c r="N156" s="1179" t="s">
        <v>38</v>
      </c>
      <c r="O156" s="1180"/>
      <c r="P156" s="1180">
        <f t="shared" si="1"/>
        <v>0</v>
      </c>
      <c r="Q156" s="1180">
        <v>0.04</v>
      </c>
      <c r="R156" s="1180">
        <f t="shared" si="2"/>
        <v>0.04</v>
      </c>
      <c r="S156" s="1180">
        <v>0</v>
      </c>
      <c r="T156" s="1181">
        <f t="shared" si="3"/>
        <v>0</v>
      </c>
      <c r="AR156" s="1025">
        <v>8</v>
      </c>
      <c r="AT156" s="1025" t="s">
        <v>241</v>
      </c>
      <c r="AU156" s="1025">
        <v>2</v>
      </c>
      <c r="AY156" s="1182" t="s">
        <v>163</v>
      </c>
      <c r="AZ156" s="1182"/>
      <c r="BA156" s="1182"/>
      <c r="BB156" s="1182"/>
      <c r="BC156" s="1182"/>
      <c r="BD156" s="1182"/>
      <c r="BE156" s="1182">
        <f t="shared" si="4"/>
        <v>0</v>
      </c>
      <c r="BF156" s="1182">
        <f t="shared" si="5"/>
        <v>0</v>
      </c>
      <c r="BG156" s="1182">
        <f t="shared" si="6"/>
        <v>0</v>
      </c>
      <c r="BH156" s="1182">
        <f t="shared" si="7"/>
        <v>0</v>
      </c>
      <c r="BI156" s="1182">
        <f t="shared" si="8"/>
        <v>0</v>
      </c>
      <c r="BJ156" s="1025">
        <v>1</v>
      </c>
    </row>
    <row r="157" spans="2:62" x14ac:dyDescent="0.25">
      <c r="B157" s="1145"/>
      <c r="C157" s="1146" t="s">
        <v>617</v>
      </c>
      <c r="D157" s="1146" t="s">
        <v>168</v>
      </c>
      <c r="E157" s="1147" t="s">
        <v>618</v>
      </c>
      <c r="F157" s="351" t="s">
        <v>619</v>
      </c>
      <c r="G157" s="1148" t="s">
        <v>526</v>
      </c>
      <c r="H157" s="353">
        <v>91</v>
      </c>
      <c r="I157" s="354"/>
      <c r="J157" s="355">
        <f t="shared" si="0"/>
        <v>0</v>
      </c>
      <c r="K157" s="355" t="s">
        <v>172</v>
      </c>
      <c r="L157" s="1068" t="s">
        <v>16</v>
      </c>
      <c r="M157" s="1149"/>
      <c r="N157" s="1150" t="s">
        <v>38</v>
      </c>
      <c r="O157" s="1151"/>
      <c r="P157" s="1151">
        <f t="shared" si="1"/>
        <v>0</v>
      </c>
      <c r="Q157" s="1151">
        <v>5.0000000000000002E-5</v>
      </c>
      <c r="R157" s="1151">
        <f t="shared" si="2"/>
        <v>4.5500000000000002E-3</v>
      </c>
      <c r="S157" s="1151">
        <v>0</v>
      </c>
      <c r="T157" s="1152">
        <f t="shared" si="3"/>
        <v>0</v>
      </c>
      <c r="AR157" s="1025">
        <v>4</v>
      </c>
      <c r="AT157" s="1025" t="s">
        <v>168</v>
      </c>
      <c r="AU157" s="1025">
        <v>2</v>
      </c>
      <c r="AY157" s="1153" t="s">
        <v>163</v>
      </c>
      <c r="AZ157" s="1153"/>
      <c r="BA157" s="1153"/>
      <c r="BB157" s="1153"/>
      <c r="BC157" s="1153"/>
      <c r="BD157" s="1153"/>
      <c r="BE157" s="1153">
        <f t="shared" si="4"/>
        <v>0</v>
      </c>
      <c r="BF157" s="1153">
        <f t="shared" si="5"/>
        <v>0</v>
      </c>
      <c r="BG157" s="1153">
        <f t="shared" si="6"/>
        <v>0</v>
      </c>
      <c r="BH157" s="1153">
        <f t="shared" si="7"/>
        <v>0</v>
      </c>
      <c r="BI157" s="1153">
        <f t="shared" si="8"/>
        <v>0</v>
      </c>
      <c r="BJ157" s="1025">
        <v>1</v>
      </c>
    </row>
    <row r="158" spans="2:62" x14ac:dyDescent="0.25">
      <c r="B158" s="1069"/>
      <c r="C158" s="34"/>
      <c r="D158" s="361" t="s">
        <v>173</v>
      </c>
      <c r="E158" s="34"/>
      <c r="F158" s="362" t="s">
        <v>620</v>
      </c>
      <c r="G158" s="34"/>
      <c r="H158" s="34"/>
      <c r="I158" s="34"/>
      <c r="J158" s="34"/>
      <c r="K158" s="1071"/>
      <c r="L158" s="1068" t="s">
        <v>16</v>
      </c>
      <c r="M158" s="1154"/>
      <c r="N158" s="34"/>
      <c r="O158" s="34"/>
      <c r="P158" s="34"/>
      <c r="Q158" s="34"/>
      <c r="R158" s="34"/>
      <c r="S158" s="34"/>
      <c r="T158" s="1155"/>
      <c r="AT158" s="1156" t="s">
        <v>173</v>
      </c>
      <c r="AU158" s="1156">
        <v>0</v>
      </c>
      <c r="AV158" s="34"/>
      <c r="AW158" s="34"/>
      <c r="AX158" s="34"/>
      <c r="AY158" s="34" t="s">
        <v>163</v>
      </c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1025">
        <v>0</v>
      </c>
    </row>
    <row r="159" spans="2:62" ht="11.25" customHeight="1" x14ac:dyDescent="0.25">
      <c r="B159" s="1157"/>
      <c r="C159" s="1158"/>
      <c r="D159" s="361" t="s">
        <v>175</v>
      </c>
      <c r="E159" s="1159"/>
      <c r="F159" s="1169" t="s">
        <v>621</v>
      </c>
      <c r="G159" s="1170"/>
      <c r="H159" s="1171">
        <v>91</v>
      </c>
      <c r="I159" s="1163"/>
      <c r="J159" s="1163"/>
      <c r="K159" s="1163"/>
      <c r="L159" s="1068" t="s">
        <v>16</v>
      </c>
      <c r="M159" s="1164"/>
      <c r="N159" s="1165"/>
      <c r="O159" s="1166"/>
      <c r="P159" s="1166"/>
      <c r="Q159" s="1166"/>
      <c r="R159" s="1166"/>
      <c r="S159" s="1166"/>
      <c r="T159" s="1167"/>
      <c r="AT159" s="1168" t="s">
        <v>175</v>
      </c>
      <c r="AU159" s="1168">
        <v>0</v>
      </c>
      <c r="AV159" s="1168">
        <v>2</v>
      </c>
      <c r="AW159" s="1168" t="b">
        <v>1</v>
      </c>
      <c r="AX159" s="1168"/>
      <c r="AY159" s="1168" t="s">
        <v>163</v>
      </c>
      <c r="AZ159" s="1168"/>
      <c r="BA159" s="1168"/>
      <c r="BB159" s="1168"/>
      <c r="BC159" s="1168"/>
      <c r="BD159" s="1168"/>
      <c r="BE159" s="1168"/>
      <c r="BF159" s="1168"/>
      <c r="BG159" s="1168"/>
      <c r="BH159" s="1168"/>
      <c r="BI159" s="1168"/>
      <c r="BJ159" s="1025">
        <v>0</v>
      </c>
    </row>
    <row r="160" spans="2:62" ht="11.25" customHeight="1" x14ac:dyDescent="0.25">
      <c r="B160" s="1157"/>
      <c r="C160" s="1158"/>
      <c r="D160" s="361" t="s">
        <v>175</v>
      </c>
      <c r="E160" s="1159"/>
      <c r="F160" s="1160" t="s">
        <v>622</v>
      </c>
      <c r="G160" s="1161"/>
      <c r="H160" s="1162"/>
      <c r="I160" s="1163"/>
      <c r="J160" s="1163"/>
      <c r="K160" s="1163"/>
      <c r="L160" s="1068" t="s">
        <v>16</v>
      </c>
      <c r="M160" s="1164"/>
      <c r="N160" s="1165"/>
      <c r="O160" s="1166"/>
      <c r="P160" s="1166"/>
      <c r="Q160" s="1166"/>
      <c r="R160" s="1166"/>
      <c r="S160" s="1166"/>
      <c r="T160" s="1167"/>
      <c r="AT160" s="1168" t="s">
        <v>175</v>
      </c>
      <c r="AU160" s="1168">
        <v>0</v>
      </c>
      <c r="AV160" s="1168">
        <v>1</v>
      </c>
      <c r="AW160" s="1168" t="b">
        <v>1</v>
      </c>
      <c r="AX160" s="1168"/>
      <c r="AY160" s="1168" t="s">
        <v>163</v>
      </c>
      <c r="AZ160" s="1168"/>
      <c r="BA160" s="1168"/>
      <c r="BB160" s="1168"/>
      <c r="BC160" s="1168"/>
      <c r="BD160" s="1168"/>
      <c r="BE160" s="1168"/>
      <c r="BF160" s="1168"/>
      <c r="BG160" s="1168"/>
      <c r="BH160" s="1168"/>
      <c r="BI160" s="1168"/>
      <c r="BJ160" s="1025">
        <v>0</v>
      </c>
    </row>
    <row r="161" spans="2:62" ht="11.25" customHeight="1" x14ac:dyDescent="0.25">
      <c r="B161" s="1157"/>
      <c r="C161" s="1158"/>
      <c r="D161" s="361" t="s">
        <v>175</v>
      </c>
      <c r="E161" s="1159"/>
      <c r="F161" s="1172" t="s">
        <v>178</v>
      </c>
      <c r="G161" s="1161"/>
      <c r="H161" s="1173">
        <v>91</v>
      </c>
      <c r="I161" s="1163"/>
      <c r="J161" s="1163"/>
      <c r="K161" s="1163"/>
      <c r="L161" s="1068" t="s">
        <v>16</v>
      </c>
      <c r="M161" s="1164"/>
      <c r="N161" s="1165"/>
      <c r="O161" s="1166"/>
      <c r="P161" s="1166"/>
      <c r="Q161" s="1166"/>
      <c r="R161" s="1166"/>
      <c r="S161" s="1166"/>
      <c r="T161" s="1167"/>
      <c r="AT161" s="1168" t="s">
        <v>175</v>
      </c>
      <c r="AU161" s="1168">
        <v>0</v>
      </c>
      <c r="AV161" s="1168">
        <v>4</v>
      </c>
      <c r="AW161" s="1168" t="b">
        <v>1</v>
      </c>
      <c r="AX161" s="1168" t="b">
        <v>1</v>
      </c>
      <c r="AY161" s="1168" t="s">
        <v>163</v>
      </c>
      <c r="AZ161" s="1168"/>
      <c r="BA161" s="1168"/>
      <c r="BB161" s="1168"/>
      <c r="BC161" s="1168"/>
      <c r="BD161" s="1168"/>
      <c r="BE161" s="1168"/>
      <c r="BF161" s="1168"/>
      <c r="BG161" s="1168"/>
      <c r="BH161" s="1168"/>
      <c r="BI161" s="1168"/>
      <c r="BJ161" s="1025">
        <v>0</v>
      </c>
    </row>
    <row r="162" spans="2:62" x14ac:dyDescent="0.25">
      <c r="B162" s="1174"/>
      <c r="C162" s="1175" t="s">
        <v>623</v>
      </c>
      <c r="D162" s="1175" t="s">
        <v>241</v>
      </c>
      <c r="E162" s="1176" t="s">
        <v>624</v>
      </c>
      <c r="F162" s="1176" t="s">
        <v>625</v>
      </c>
      <c r="G162" s="1177" t="s">
        <v>526</v>
      </c>
      <c r="H162" s="353">
        <v>273</v>
      </c>
      <c r="I162" s="396"/>
      <c r="J162" s="397">
        <f>ROUND(H162*I162,2)</f>
        <v>0</v>
      </c>
      <c r="K162" s="397" t="s">
        <v>172</v>
      </c>
      <c r="L162" s="1068" t="s">
        <v>16</v>
      </c>
      <c r="M162" s="1178"/>
      <c r="N162" s="1179" t="s">
        <v>38</v>
      </c>
      <c r="O162" s="1180"/>
      <c r="P162" s="1180">
        <f>H162*O162</f>
        <v>0</v>
      </c>
      <c r="Q162" s="1180">
        <v>4.7200000000000002E-3</v>
      </c>
      <c r="R162" s="1180">
        <f>H162*Q162</f>
        <v>1.2885600000000001</v>
      </c>
      <c r="S162" s="1180">
        <v>0</v>
      </c>
      <c r="T162" s="1181">
        <f>H162*S162</f>
        <v>0</v>
      </c>
      <c r="AR162" s="1025">
        <v>8</v>
      </c>
      <c r="AT162" s="1025" t="s">
        <v>241</v>
      </c>
      <c r="AU162" s="1025">
        <v>2</v>
      </c>
      <c r="AY162" s="1182" t="s">
        <v>163</v>
      </c>
      <c r="AZ162" s="1182"/>
      <c r="BA162" s="1182"/>
      <c r="BB162" s="1182"/>
      <c r="BC162" s="1182"/>
      <c r="BD162" s="1182"/>
      <c r="BE162" s="1182">
        <f>IF(N162="základní",J162,0)</f>
        <v>0</v>
      </c>
      <c r="BF162" s="1182">
        <f>IF(N162="snížená",J162,0)</f>
        <v>0</v>
      </c>
      <c r="BG162" s="1182">
        <f>IF(N162="zákl. přenesená",J162,0)</f>
        <v>0</v>
      </c>
      <c r="BH162" s="1182">
        <f>IF(N162="sníž. přenesená",J162,0)</f>
        <v>0</v>
      </c>
      <c r="BI162" s="1182">
        <f>IF(N162="nulová",J162,0)</f>
        <v>0</v>
      </c>
      <c r="BJ162" s="1025">
        <v>1</v>
      </c>
    </row>
    <row r="163" spans="2:62" ht="11.25" customHeight="1" x14ac:dyDescent="0.25">
      <c r="B163" s="1157"/>
      <c r="C163" s="1158"/>
      <c r="D163" s="361" t="s">
        <v>175</v>
      </c>
      <c r="E163" s="1159"/>
      <c r="F163" s="1169" t="s">
        <v>621</v>
      </c>
      <c r="G163" s="1170"/>
      <c r="H163" s="1171">
        <v>91</v>
      </c>
      <c r="I163" s="1163"/>
      <c r="J163" s="1163"/>
      <c r="K163" s="1163"/>
      <c r="L163" s="1068" t="s">
        <v>16</v>
      </c>
      <c r="M163" s="1164"/>
      <c r="N163" s="1165"/>
      <c r="O163" s="1166"/>
      <c r="P163" s="1166"/>
      <c r="Q163" s="1166"/>
      <c r="R163" s="1166"/>
      <c r="S163" s="1166"/>
      <c r="T163" s="1167"/>
      <c r="AT163" s="1168" t="s">
        <v>175</v>
      </c>
      <c r="AU163" s="1168">
        <v>0</v>
      </c>
      <c r="AV163" s="1168">
        <v>2</v>
      </c>
      <c r="AW163" s="1168" t="b">
        <v>1</v>
      </c>
      <c r="AX163" s="1168"/>
      <c r="AY163" s="1168" t="s">
        <v>163</v>
      </c>
      <c r="AZ163" s="1168"/>
      <c r="BA163" s="1168"/>
      <c r="BB163" s="1168"/>
      <c r="BC163" s="1168"/>
      <c r="BD163" s="1168"/>
      <c r="BE163" s="1168"/>
      <c r="BF163" s="1168"/>
      <c r="BG163" s="1168"/>
      <c r="BH163" s="1168"/>
      <c r="BI163" s="1168"/>
      <c r="BJ163" s="1025">
        <v>0</v>
      </c>
    </row>
    <row r="164" spans="2:62" ht="11.25" customHeight="1" x14ac:dyDescent="0.25">
      <c r="B164" s="1157"/>
      <c r="C164" s="1158"/>
      <c r="D164" s="361" t="s">
        <v>175</v>
      </c>
      <c r="E164" s="1159"/>
      <c r="F164" s="1172" t="s">
        <v>178</v>
      </c>
      <c r="G164" s="1161"/>
      <c r="H164" s="1173">
        <v>91</v>
      </c>
      <c r="I164" s="1163"/>
      <c r="J164" s="1163"/>
      <c r="K164" s="1163"/>
      <c r="L164" s="1068" t="s">
        <v>16</v>
      </c>
      <c r="M164" s="1164"/>
      <c r="N164" s="1165"/>
      <c r="O164" s="1166"/>
      <c r="P164" s="1166"/>
      <c r="Q164" s="1166"/>
      <c r="R164" s="1166"/>
      <c r="S164" s="1166"/>
      <c r="T164" s="1167"/>
      <c r="AT164" s="1168" t="s">
        <v>175</v>
      </c>
      <c r="AU164" s="1168">
        <v>0</v>
      </c>
      <c r="AV164" s="1168">
        <v>4</v>
      </c>
      <c r="AW164" s="1168" t="b">
        <v>1</v>
      </c>
      <c r="AX164" s="1168"/>
      <c r="AY164" s="1168" t="s">
        <v>163</v>
      </c>
      <c r="AZ164" s="1168"/>
      <c r="BA164" s="1168"/>
      <c r="BB164" s="1168"/>
      <c r="BC164" s="1168"/>
      <c r="BD164" s="1168"/>
      <c r="BE164" s="1168"/>
      <c r="BF164" s="1168"/>
      <c r="BG164" s="1168"/>
      <c r="BH164" s="1168"/>
      <c r="BI164" s="1168"/>
      <c r="BJ164" s="1025">
        <v>0</v>
      </c>
    </row>
    <row r="165" spans="2:62" ht="11.25" customHeight="1" x14ac:dyDescent="0.25">
      <c r="B165" s="1157"/>
      <c r="C165" s="1158"/>
      <c r="D165" s="361" t="s">
        <v>175</v>
      </c>
      <c r="E165" s="1159"/>
      <c r="F165" s="1169" t="s">
        <v>626</v>
      </c>
      <c r="G165" s="1170"/>
      <c r="H165" s="1171">
        <v>273</v>
      </c>
      <c r="I165" s="1163"/>
      <c r="J165" s="1163"/>
      <c r="K165" s="1163"/>
      <c r="L165" s="1068" t="s">
        <v>16</v>
      </c>
      <c r="M165" s="1164"/>
      <c r="N165" s="1165"/>
      <c r="O165" s="1166"/>
      <c r="P165" s="1166"/>
      <c r="Q165" s="1166"/>
      <c r="R165" s="1166"/>
      <c r="S165" s="1166"/>
      <c r="T165" s="1167"/>
      <c r="AT165" s="1168" t="s">
        <v>175</v>
      </c>
      <c r="AU165" s="1168">
        <v>0</v>
      </c>
      <c r="AV165" s="1168">
        <v>2</v>
      </c>
      <c r="AW165" s="1168" t="b">
        <v>1</v>
      </c>
      <c r="AX165" s="1168" t="b">
        <v>1</v>
      </c>
      <c r="AY165" s="1168" t="s">
        <v>163</v>
      </c>
      <c r="AZ165" s="1168"/>
      <c r="BA165" s="1168"/>
      <c r="BB165" s="1168"/>
      <c r="BC165" s="1168"/>
      <c r="BD165" s="1168"/>
      <c r="BE165" s="1168"/>
      <c r="BF165" s="1168"/>
      <c r="BG165" s="1168"/>
      <c r="BH165" s="1168"/>
      <c r="BI165" s="1168"/>
      <c r="BJ165" s="1025">
        <v>0</v>
      </c>
    </row>
    <row r="166" spans="2:62" x14ac:dyDescent="0.25">
      <c r="B166" s="1145"/>
      <c r="C166" s="1146" t="s">
        <v>627</v>
      </c>
      <c r="D166" s="1146" t="s">
        <v>168</v>
      </c>
      <c r="E166" s="1147" t="s">
        <v>628</v>
      </c>
      <c r="F166" s="351" t="s">
        <v>629</v>
      </c>
      <c r="G166" s="1148" t="s">
        <v>526</v>
      </c>
      <c r="H166" s="353">
        <v>91</v>
      </c>
      <c r="I166" s="354"/>
      <c r="J166" s="355">
        <f>ROUND(H166*I166,2)</f>
        <v>0</v>
      </c>
      <c r="K166" s="355" t="s">
        <v>172</v>
      </c>
      <c r="L166" s="1068" t="s">
        <v>16</v>
      </c>
      <c r="M166" s="1149"/>
      <c r="N166" s="1150" t="s">
        <v>38</v>
      </c>
      <c r="O166" s="1151"/>
      <c r="P166" s="1151">
        <f>H166*O166</f>
        <v>0</v>
      </c>
      <c r="Q166" s="1151">
        <v>2.0799999999999998E-3</v>
      </c>
      <c r="R166" s="1151">
        <f>H166*Q166</f>
        <v>0.18927999999999998</v>
      </c>
      <c r="S166" s="1151">
        <v>0</v>
      </c>
      <c r="T166" s="1152">
        <f>H166*S166</f>
        <v>0</v>
      </c>
      <c r="AR166" s="1025">
        <v>4</v>
      </c>
      <c r="AT166" s="1025" t="s">
        <v>168</v>
      </c>
      <c r="AU166" s="1025">
        <v>2</v>
      </c>
      <c r="AY166" s="1153" t="s">
        <v>163</v>
      </c>
      <c r="AZ166" s="1153"/>
      <c r="BA166" s="1153"/>
      <c r="BB166" s="1153"/>
      <c r="BC166" s="1153"/>
      <c r="BD166" s="1153"/>
      <c r="BE166" s="1153">
        <f>IF(N166="základní",J166,0)</f>
        <v>0</v>
      </c>
      <c r="BF166" s="1153">
        <f>IF(N166="snížená",J166,0)</f>
        <v>0</v>
      </c>
      <c r="BG166" s="1153">
        <f>IF(N166="zákl. přenesená",J166,0)</f>
        <v>0</v>
      </c>
      <c r="BH166" s="1153">
        <f>IF(N166="sníž. přenesená",J166,0)</f>
        <v>0</v>
      </c>
      <c r="BI166" s="1153">
        <f>IF(N166="nulová",J166,0)</f>
        <v>0</v>
      </c>
      <c r="BJ166" s="1025">
        <v>1</v>
      </c>
    </row>
    <row r="167" spans="2:62" x14ac:dyDescent="0.25">
      <c r="B167" s="1069"/>
      <c r="C167" s="34"/>
      <c r="D167" s="361" t="s">
        <v>173</v>
      </c>
      <c r="E167" s="34"/>
      <c r="F167" s="362" t="s">
        <v>630</v>
      </c>
      <c r="G167" s="34"/>
      <c r="H167" s="34"/>
      <c r="I167" s="34"/>
      <c r="J167" s="34"/>
      <c r="K167" s="1071"/>
      <c r="L167" s="1068" t="s">
        <v>16</v>
      </c>
      <c r="M167" s="1154"/>
      <c r="N167" s="34"/>
      <c r="O167" s="34"/>
      <c r="P167" s="34"/>
      <c r="Q167" s="34"/>
      <c r="R167" s="34"/>
      <c r="S167" s="34"/>
      <c r="T167" s="1155"/>
      <c r="AT167" s="1156" t="s">
        <v>173</v>
      </c>
      <c r="AU167" s="1156">
        <v>0</v>
      </c>
      <c r="AV167" s="34"/>
      <c r="AW167" s="34"/>
      <c r="AX167" s="34"/>
      <c r="AY167" s="34" t="s">
        <v>163</v>
      </c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1025">
        <v>0</v>
      </c>
    </row>
    <row r="168" spans="2:62" ht="11.25" customHeight="1" x14ac:dyDescent="0.25">
      <c r="B168" s="1157"/>
      <c r="C168" s="1158"/>
      <c r="D168" s="361" t="s">
        <v>175</v>
      </c>
      <c r="E168" s="1159"/>
      <c r="F168" s="1169" t="s">
        <v>621</v>
      </c>
      <c r="G168" s="1170"/>
      <c r="H168" s="1171">
        <v>91</v>
      </c>
      <c r="I168" s="1163"/>
      <c r="J168" s="1163"/>
      <c r="K168" s="1163"/>
      <c r="L168" s="1068" t="s">
        <v>16</v>
      </c>
      <c r="M168" s="1164"/>
      <c r="N168" s="1165"/>
      <c r="O168" s="1166"/>
      <c r="P168" s="1166"/>
      <c r="Q168" s="1166"/>
      <c r="R168" s="1166"/>
      <c r="S168" s="1166"/>
      <c r="T168" s="1167"/>
      <c r="AT168" s="1168" t="s">
        <v>175</v>
      </c>
      <c r="AU168" s="1168">
        <v>0</v>
      </c>
      <c r="AV168" s="1168">
        <v>2</v>
      </c>
      <c r="AW168" s="1168" t="b">
        <v>1</v>
      </c>
      <c r="AX168" s="1168"/>
      <c r="AY168" s="1168" t="s">
        <v>163</v>
      </c>
      <c r="AZ168" s="1168"/>
      <c r="BA168" s="1168"/>
      <c r="BB168" s="1168"/>
      <c r="BC168" s="1168"/>
      <c r="BD168" s="1168"/>
      <c r="BE168" s="1168"/>
      <c r="BF168" s="1168"/>
      <c r="BG168" s="1168"/>
      <c r="BH168" s="1168"/>
      <c r="BI168" s="1168"/>
      <c r="BJ168" s="1025">
        <v>0</v>
      </c>
    </row>
    <row r="169" spans="2:62" ht="11.25" customHeight="1" x14ac:dyDescent="0.25">
      <c r="B169" s="1157"/>
      <c r="C169" s="1158"/>
      <c r="D169" s="361" t="s">
        <v>175</v>
      </c>
      <c r="E169" s="1159"/>
      <c r="F169" s="1172" t="s">
        <v>178</v>
      </c>
      <c r="G169" s="1161"/>
      <c r="H169" s="1173">
        <v>91</v>
      </c>
      <c r="I169" s="1163"/>
      <c r="J169" s="1163"/>
      <c r="K169" s="1163"/>
      <c r="L169" s="1068" t="s">
        <v>16</v>
      </c>
      <c r="M169" s="1164"/>
      <c r="N169" s="1165"/>
      <c r="O169" s="1166"/>
      <c r="P169" s="1166"/>
      <c r="Q169" s="1166"/>
      <c r="R169" s="1166"/>
      <c r="S169" s="1166"/>
      <c r="T169" s="1167"/>
      <c r="AT169" s="1168" t="s">
        <v>175</v>
      </c>
      <c r="AU169" s="1168">
        <v>0</v>
      </c>
      <c r="AV169" s="1168">
        <v>4</v>
      </c>
      <c r="AW169" s="1168" t="b">
        <v>1</v>
      </c>
      <c r="AX169" s="1168" t="b">
        <v>1</v>
      </c>
      <c r="AY169" s="1168" t="s">
        <v>163</v>
      </c>
      <c r="AZ169" s="1168"/>
      <c r="BA169" s="1168"/>
      <c r="BB169" s="1168"/>
      <c r="BC169" s="1168"/>
      <c r="BD169" s="1168"/>
      <c r="BE169" s="1168"/>
      <c r="BF169" s="1168"/>
      <c r="BG169" s="1168"/>
      <c r="BH169" s="1168"/>
      <c r="BI169" s="1168"/>
      <c r="BJ169" s="1025">
        <v>0</v>
      </c>
    </row>
    <row r="170" spans="2:62" x14ac:dyDescent="0.25">
      <c r="B170" s="1145"/>
      <c r="C170" s="1146" t="s">
        <v>631</v>
      </c>
      <c r="D170" s="1146" t="s">
        <v>168</v>
      </c>
      <c r="E170" s="1147" t="s">
        <v>632</v>
      </c>
      <c r="F170" s="351" t="s">
        <v>633</v>
      </c>
      <c r="G170" s="1148" t="s">
        <v>526</v>
      </c>
      <c r="H170" s="353">
        <v>91</v>
      </c>
      <c r="I170" s="354"/>
      <c r="J170" s="355">
        <f>ROUND(H170*I170,2)</f>
        <v>0</v>
      </c>
      <c r="K170" s="355" t="s">
        <v>172</v>
      </c>
      <c r="L170" s="1068" t="s">
        <v>16</v>
      </c>
      <c r="M170" s="1149"/>
      <c r="N170" s="1150" t="s">
        <v>38</v>
      </c>
      <c r="O170" s="1151"/>
      <c r="P170" s="1151">
        <f>H170*O170</f>
        <v>0</v>
      </c>
      <c r="Q170" s="1151">
        <v>0</v>
      </c>
      <c r="R170" s="1151">
        <f>H170*Q170</f>
        <v>0</v>
      </c>
      <c r="S170" s="1151">
        <v>0</v>
      </c>
      <c r="T170" s="1152">
        <f>H170*S170</f>
        <v>0</v>
      </c>
      <c r="AR170" s="1025">
        <v>4</v>
      </c>
      <c r="AT170" s="1025" t="s">
        <v>168</v>
      </c>
      <c r="AU170" s="1025">
        <v>2</v>
      </c>
      <c r="AY170" s="1153" t="s">
        <v>163</v>
      </c>
      <c r="AZ170" s="1153"/>
      <c r="BA170" s="1153"/>
      <c r="BB170" s="1153"/>
      <c r="BC170" s="1153"/>
      <c r="BD170" s="1153"/>
      <c r="BE170" s="1153">
        <f>IF(N170="základní",J170,0)</f>
        <v>0</v>
      </c>
      <c r="BF170" s="1153">
        <f>IF(N170="snížená",J170,0)</f>
        <v>0</v>
      </c>
      <c r="BG170" s="1153">
        <f>IF(N170="zákl. přenesená",J170,0)</f>
        <v>0</v>
      </c>
      <c r="BH170" s="1153">
        <f>IF(N170="sníž. přenesená",J170,0)</f>
        <v>0</v>
      </c>
      <c r="BI170" s="1153">
        <f>IF(N170="nulová",J170,0)</f>
        <v>0</v>
      </c>
      <c r="BJ170" s="1025">
        <v>1</v>
      </c>
    </row>
    <row r="171" spans="2:62" x14ac:dyDescent="0.25">
      <c r="B171" s="1069"/>
      <c r="C171" s="34"/>
      <c r="D171" s="361" t="s">
        <v>173</v>
      </c>
      <c r="E171" s="34"/>
      <c r="F171" s="362" t="s">
        <v>634</v>
      </c>
      <c r="G171" s="34"/>
      <c r="H171" s="34"/>
      <c r="I171" s="34"/>
      <c r="J171" s="34"/>
      <c r="K171" s="1071"/>
      <c r="L171" s="1068" t="s">
        <v>16</v>
      </c>
      <c r="M171" s="1154"/>
      <c r="N171" s="34"/>
      <c r="O171" s="34"/>
      <c r="P171" s="34"/>
      <c r="Q171" s="34"/>
      <c r="R171" s="34"/>
      <c r="S171" s="34"/>
      <c r="T171" s="1155"/>
      <c r="AT171" s="1156" t="s">
        <v>173</v>
      </c>
      <c r="AU171" s="1156">
        <v>0</v>
      </c>
      <c r="AV171" s="34"/>
      <c r="AW171" s="34"/>
      <c r="AX171" s="34"/>
      <c r="AY171" s="34" t="s">
        <v>163</v>
      </c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1025">
        <v>0</v>
      </c>
    </row>
    <row r="172" spans="2:62" ht="11.25" customHeight="1" x14ac:dyDescent="0.25">
      <c r="B172" s="1157"/>
      <c r="C172" s="1158"/>
      <c r="D172" s="361" t="s">
        <v>175</v>
      </c>
      <c r="E172" s="1159"/>
      <c r="F172" s="1160" t="s">
        <v>635</v>
      </c>
      <c r="G172" s="1161"/>
      <c r="H172" s="1162"/>
      <c r="I172" s="1163"/>
      <c r="J172" s="1163"/>
      <c r="K172" s="1163"/>
      <c r="L172" s="1068" t="s">
        <v>16</v>
      </c>
      <c r="M172" s="1164"/>
      <c r="N172" s="1165"/>
      <c r="O172" s="1166"/>
      <c r="P172" s="1166"/>
      <c r="Q172" s="1166"/>
      <c r="R172" s="1166"/>
      <c r="S172" s="1166"/>
      <c r="T172" s="1167"/>
      <c r="AT172" s="1168" t="s">
        <v>175</v>
      </c>
      <c r="AU172" s="1168">
        <v>0</v>
      </c>
      <c r="AV172" s="1168">
        <v>1</v>
      </c>
      <c r="AW172" s="1168" t="b">
        <v>1</v>
      </c>
      <c r="AX172" s="1168"/>
      <c r="AY172" s="1168" t="s">
        <v>163</v>
      </c>
      <c r="AZ172" s="1168"/>
      <c r="BA172" s="1168"/>
      <c r="BB172" s="1168"/>
      <c r="BC172" s="1168"/>
      <c r="BD172" s="1168"/>
      <c r="BE172" s="1168"/>
      <c r="BF172" s="1168"/>
      <c r="BG172" s="1168"/>
      <c r="BH172" s="1168"/>
      <c r="BI172" s="1168"/>
      <c r="BJ172" s="1025">
        <v>0</v>
      </c>
    </row>
    <row r="173" spans="2:62" ht="11.25" customHeight="1" x14ac:dyDescent="0.25">
      <c r="B173" s="1157"/>
      <c r="C173" s="1158"/>
      <c r="D173" s="361" t="s">
        <v>175</v>
      </c>
      <c r="E173" s="1159"/>
      <c r="F173" s="1169" t="s">
        <v>621</v>
      </c>
      <c r="G173" s="1170"/>
      <c r="H173" s="1171">
        <v>91</v>
      </c>
      <c r="I173" s="1163"/>
      <c r="J173" s="1163"/>
      <c r="K173" s="1163"/>
      <c r="L173" s="1068" t="s">
        <v>16</v>
      </c>
      <c r="M173" s="1164"/>
      <c r="N173" s="1165"/>
      <c r="O173" s="1166"/>
      <c r="P173" s="1166"/>
      <c r="Q173" s="1166"/>
      <c r="R173" s="1166"/>
      <c r="S173" s="1166"/>
      <c r="T173" s="1167"/>
      <c r="AT173" s="1168" t="s">
        <v>175</v>
      </c>
      <c r="AU173" s="1168">
        <v>0</v>
      </c>
      <c r="AV173" s="1168">
        <v>2</v>
      </c>
      <c r="AW173" s="1168" t="b">
        <v>1</v>
      </c>
      <c r="AX173" s="1168"/>
      <c r="AY173" s="1168" t="s">
        <v>163</v>
      </c>
      <c r="AZ173" s="1168"/>
      <c r="BA173" s="1168"/>
      <c r="BB173" s="1168"/>
      <c r="BC173" s="1168"/>
      <c r="BD173" s="1168"/>
      <c r="BE173" s="1168"/>
      <c r="BF173" s="1168"/>
      <c r="BG173" s="1168"/>
      <c r="BH173" s="1168"/>
      <c r="BI173" s="1168"/>
      <c r="BJ173" s="1025">
        <v>0</v>
      </c>
    </row>
    <row r="174" spans="2:62" ht="11.25" customHeight="1" x14ac:dyDescent="0.25">
      <c r="B174" s="1157"/>
      <c r="C174" s="1158"/>
      <c r="D174" s="361" t="s">
        <v>175</v>
      </c>
      <c r="E174" s="1159"/>
      <c r="F174" s="1172" t="s">
        <v>178</v>
      </c>
      <c r="G174" s="1161"/>
      <c r="H174" s="1173">
        <v>91</v>
      </c>
      <c r="I174" s="1163"/>
      <c r="J174" s="1163"/>
      <c r="K174" s="1163"/>
      <c r="L174" s="1068" t="s">
        <v>16</v>
      </c>
      <c r="M174" s="1164"/>
      <c r="N174" s="1165"/>
      <c r="O174" s="1166"/>
      <c r="P174" s="1166"/>
      <c r="Q174" s="1166"/>
      <c r="R174" s="1166"/>
      <c r="S174" s="1166"/>
      <c r="T174" s="1167"/>
      <c r="AT174" s="1168" t="s">
        <v>175</v>
      </c>
      <c r="AU174" s="1168">
        <v>0</v>
      </c>
      <c r="AV174" s="1168">
        <v>4</v>
      </c>
      <c r="AW174" s="1168" t="b">
        <v>1</v>
      </c>
      <c r="AX174" s="1168" t="b">
        <v>1</v>
      </c>
      <c r="AY174" s="1168" t="s">
        <v>163</v>
      </c>
      <c r="AZ174" s="1168"/>
      <c r="BA174" s="1168"/>
      <c r="BB174" s="1168"/>
      <c r="BC174" s="1168"/>
      <c r="BD174" s="1168"/>
      <c r="BE174" s="1168"/>
      <c r="BF174" s="1168"/>
      <c r="BG174" s="1168"/>
      <c r="BH174" s="1168"/>
      <c r="BI174" s="1168"/>
      <c r="BJ174" s="1025">
        <v>0</v>
      </c>
    </row>
    <row r="175" spans="2:62" x14ac:dyDescent="0.25">
      <c r="B175" s="1174"/>
      <c r="C175" s="1175" t="s">
        <v>636</v>
      </c>
      <c r="D175" s="1175" t="s">
        <v>241</v>
      </c>
      <c r="E175" s="1176" t="s">
        <v>637</v>
      </c>
      <c r="F175" s="1176" t="s">
        <v>638</v>
      </c>
      <c r="G175" s="1177" t="s">
        <v>309</v>
      </c>
      <c r="H175" s="353">
        <v>136.5</v>
      </c>
      <c r="I175" s="396"/>
      <c r="J175" s="397">
        <f>ROUND(H175*I175,2)</f>
        <v>0</v>
      </c>
      <c r="K175" s="397" t="s">
        <v>172</v>
      </c>
      <c r="L175" s="1068" t="s">
        <v>16</v>
      </c>
      <c r="M175" s="1178"/>
      <c r="N175" s="1179" t="s">
        <v>38</v>
      </c>
      <c r="O175" s="1180"/>
      <c r="P175" s="1180">
        <f>H175*O175</f>
        <v>0</v>
      </c>
      <c r="Q175" s="1180">
        <v>1E-3</v>
      </c>
      <c r="R175" s="1180">
        <f>H175*Q175</f>
        <v>0.13650000000000001</v>
      </c>
      <c r="S175" s="1180">
        <v>0</v>
      </c>
      <c r="T175" s="1181">
        <f>H175*S175</f>
        <v>0</v>
      </c>
      <c r="AR175" s="1025">
        <v>8</v>
      </c>
      <c r="AT175" s="1025" t="s">
        <v>241</v>
      </c>
      <c r="AU175" s="1025">
        <v>2</v>
      </c>
      <c r="AY175" s="1182" t="s">
        <v>163</v>
      </c>
      <c r="AZ175" s="1182"/>
      <c r="BA175" s="1182"/>
      <c r="BB175" s="1182"/>
      <c r="BC175" s="1182"/>
      <c r="BD175" s="1182"/>
      <c r="BE175" s="1182">
        <f>IF(N175="základní",J175,0)</f>
        <v>0</v>
      </c>
      <c r="BF175" s="1182">
        <f>IF(N175="snížená",J175,0)</f>
        <v>0</v>
      </c>
      <c r="BG175" s="1182">
        <f>IF(N175="zákl. přenesená",J175,0)</f>
        <v>0</v>
      </c>
      <c r="BH175" s="1182">
        <f>IF(N175="sníž. přenesená",J175,0)</f>
        <v>0</v>
      </c>
      <c r="BI175" s="1182">
        <f>IF(N175="nulová",J175,0)</f>
        <v>0</v>
      </c>
      <c r="BJ175" s="1025">
        <v>1</v>
      </c>
    </row>
    <row r="176" spans="2:62" ht="11.25" customHeight="1" x14ac:dyDescent="0.25">
      <c r="B176" s="1157"/>
      <c r="C176" s="1158"/>
      <c r="D176" s="361" t="s">
        <v>175</v>
      </c>
      <c r="E176" s="1159"/>
      <c r="F176" s="1169" t="s">
        <v>621</v>
      </c>
      <c r="G176" s="1170"/>
      <c r="H176" s="1171">
        <v>91</v>
      </c>
      <c r="I176" s="1163"/>
      <c r="J176" s="1163"/>
      <c r="K176" s="1163"/>
      <c r="L176" s="1068" t="s">
        <v>16</v>
      </c>
      <c r="M176" s="1164"/>
      <c r="N176" s="1165"/>
      <c r="O176" s="1166"/>
      <c r="P176" s="1166"/>
      <c r="Q176" s="1166"/>
      <c r="R176" s="1166"/>
      <c r="S176" s="1166"/>
      <c r="T176" s="1167"/>
      <c r="AT176" s="1168" t="s">
        <v>175</v>
      </c>
      <c r="AU176" s="1168">
        <v>0</v>
      </c>
      <c r="AV176" s="1168">
        <v>2</v>
      </c>
      <c r="AW176" s="1168" t="b">
        <v>1</v>
      </c>
      <c r="AX176" s="1168"/>
      <c r="AY176" s="1168" t="s">
        <v>163</v>
      </c>
      <c r="AZ176" s="1168"/>
      <c r="BA176" s="1168"/>
      <c r="BB176" s="1168"/>
      <c r="BC176" s="1168"/>
      <c r="BD176" s="1168"/>
      <c r="BE176" s="1168"/>
      <c r="BF176" s="1168"/>
      <c r="BG176" s="1168"/>
      <c r="BH176" s="1168"/>
      <c r="BI176" s="1168"/>
      <c r="BJ176" s="1025">
        <v>0</v>
      </c>
    </row>
    <row r="177" spans="2:62" ht="11.25" customHeight="1" x14ac:dyDescent="0.25">
      <c r="B177" s="1157"/>
      <c r="C177" s="1158"/>
      <c r="D177" s="361" t="s">
        <v>175</v>
      </c>
      <c r="E177" s="1159"/>
      <c r="F177" s="1172" t="s">
        <v>178</v>
      </c>
      <c r="G177" s="1161"/>
      <c r="H177" s="1173">
        <v>91</v>
      </c>
      <c r="I177" s="1163"/>
      <c r="J177" s="1163"/>
      <c r="K177" s="1163"/>
      <c r="L177" s="1068" t="s">
        <v>16</v>
      </c>
      <c r="M177" s="1164"/>
      <c r="N177" s="1165"/>
      <c r="O177" s="1166"/>
      <c r="P177" s="1166"/>
      <c r="Q177" s="1166"/>
      <c r="R177" s="1166"/>
      <c r="S177" s="1166"/>
      <c r="T177" s="1167"/>
      <c r="AT177" s="1168" t="s">
        <v>175</v>
      </c>
      <c r="AU177" s="1168">
        <v>0</v>
      </c>
      <c r="AV177" s="1168">
        <v>4</v>
      </c>
      <c r="AW177" s="1168" t="b">
        <v>1</v>
      </c>
      <c r="AX177" s="1168"/>
      <c r="AY177" s="1168" t="s">
        <v>163</v>
      </c>
      <c r="AZ177" s="1168"/>
      <c r="BA177" s="1168"/>
      <c r="BB177" s="1168"/>
      <c r="BC177" s="1168"/>
      <c r="BD177" s="1168"/>
      <c r="BE177" s="1168"/>
      <c r="BF177" s="1168"/>
      <c r="BG177" s="1168"/>
      <c r="BH177" s="1168"/>
      <c r="BI177" s="1168"/>
      <c r="BJ177" s="1025">
        <v>0</v>
      </c>
    </row>
    <row r="178" spans="2:62" ht="11.25" customHeight="1" x14ac:dyDescent="0.25">
      <c r="B178" s="1157"/>
      <c r="C178" s="1158"/>
      <c r="D178" s="361" t="s">
        <v>175</v>
      </c>
      <c r="E178" s="1159"/>
      <c r="F178" s="1169" t="s">
        <v>639</v>
      </c>
      <c r="G178" s="1170"/>
      <c r="H178" s="1171">
        <v>136.5</v>
      </c>
      <c r="I178" s="1163"/>
      <c r="J178" s="1163"/>
      <c r="K178" s="1163"/>
      <c r="L178" s="1068" t="s">
        <v>16</v>
      </c>
      <c r="M178" s="1164"/>
      <c r="N178" s="1165"/>
      <c r="O178" s="1166"/>
      <c r="P178" s="1166"/>
      <c r="Q178" s="1166"/>
      <c r="R178" s="1166"/>
      <c r="S178" s="1166"/>
      <c r="T178" s="1167"/>
      <c r="AT178" s="1168" t="s">
        <v>175</v>
      </c>
      <c r="AU178" s="1168">
        <v>0</v>
      </c>
      <c r="AV178" s="1168">
        <v>2</v>
      </c>
      <c r="AW178" s="1168" t="b">
        <v>1</v>
      </c>
      <c r="AX178" s="1168" t="b">
        <v>1</v>
      </c>
      <c r="AY178" s="1168" t="s">
        <v>163</v>
      </c>
      <c r="AZ178" s="1168"/>
      <c r="BA178" s="1168"/>
      <c r="BB178" s="1168"/>
      <c r="BC178" s="1168"/>
      <c r="BD178" s="1168"/>
      <c r="BE178" s="1168"/>
      <c r="BF178" s="1168"/>
      <c r="BG178" s="1168"/>
      <c r="BH178" s="1168"/>
      <c r="BI178" s="1168"/>
      <c r="BJ178" s="1025">
        <v>0</v>
      </c>
    </row>
    <row r="179" spans="2:62" ht="21" customHeight="1" x14ac:dyDescent="0.25">
      <c r="B179" s="1104"/>
      <c r="C179" s="1105"/>
      <c r="D179" s="1105" t="s">
        <v>64</v>
      </c>
      <c r="E179" s="1184" t="s">
        <v>166</v>
      </c>
      <c r="F179" s="1114" t="s">
        <v>167</v>
      </c>
      <c r="G179" s="1185"/>
      <c r="H179" s="1186"/>
      <c r="I179" s="1187"/>
      <c r="J179" s="1187">
        <f>J180</f>
        <v>0</v>
      </c>
      <c r="K179" s="1187"/>
      <c r="L179" s="1068" t="s">
        <v>16</v>
      </c>
      <c r="M179" s="1188"/>
      <c r="N179" s="1114"/>
      <c r="O179" s="1115"/>
      <c r="P179" s="1115">
        <f>P180</f>
        <v>0</v>
      </c>
      <c r="Q179" s="1115"/>
      <c r="R179" s="1115">
        <f>R180</f>
        <v>0</v>
      </c>
      <c r="S179" s="1115"/>
      <c r="T179" s="1189">
        <f>T180</f>
        <v>0</v>
      </c>
      <c r="AR179" s="1025">
        <v>1</v>
      </c>
      <c r="AT179" s="1025" t="s">
        <v>64</v>
      </c>
      <c r="AU179" s="1025">
        <v>2</v>
      </c>
      <c r="AY179" s="39" t="s">
        <v>163</v>
      </c>
      <c r="AZ179" s="39"/>
      <c r="BA179" s="39"/>
      <c r="BB179" s="39"/>
      <c r="BC179" s="39"/>
      <c r="BD179" s="39"/>
      <c r="BE179" s="39"/>
      <c r="BF179" s="39"/>
      <c r="BG179" s="39"/>
      <c r="BH179" s="39"/>
      <c r="BI179" s="39"/>
      <c r="BJ179" s="1025">
        <v>0</v>
      </c>
    </row>
    <row r="180" spans="2:62" ht="24" x14ac:dyDescent="0.25">
      <c r="B180" s="1145"/>
      <c r="C180" s="1146" t="s">
        <v>640</v>
      </c>
      <c r="D180" s="1146" t="s">
        <v>168</v>
      </c>
      <c r="E180" s="1147" t="s">
        <v>641</v>
      </c>
      <c r="F180" s="351" t="s">
        <v>642</v>
      </c>
      <c r="G180" s="1148" t="s">
        <v>171</v>
      </c>
      <c r="H180" s="353">
        <v>1328.106</v>
      </c>
      <c r="I180" s="354"/>
      <c r="J180" s="355">
        <f>ROUND(H180*I180,2)</f>
        <v>0</v>
      </c>
      <c r="K180" s="355" t="s">
        <v>172</v>
      </c>
      <c r="L180" s="1068" t="s">
        <v>16</v>
      </c>
      <c r="M180" s="1149"/>
      <c r="N180" s="1150" t="s">
        <v>38</v>
      </c>
      <c r="O180" s="1151"/>
      <c r="P180" s="1151">
        <f>H180*O180</f>
        <v>0</v>
      </c>
      <c r="Q180" s="1151">
        <v>0</v>
      </c>
      <c r="R180" s="1151">
        <f>H180*Q180</f>
        <v>0</v>
      </c>
      <c r="S180" s="1151">
        <v>0</v>
      </c>
      <c r="T180" s="1152">
        <f>H180*S180</f>
        <v>0</v>
      </c>
      <c r="AR180" s="1025">
        <v>4</v>
      </c>
      <c r="AT180" s="1025" t="s">
        <v>168</v>
      </c>
      <c r="AU180" s="1025">
        <v>3</v>
      </c>
      <c r="AY180" s="1153" t="s">
        <v>163</v>
      </c>
      <c r="AZ180" s="1153"/>
      <c r="BA180" s="1153"/>
      <c r="BB180" s="1153"/>
      <c r="BC180" s="1153"/>
      <c r="BD180" s="1153"/>
      <c r="BE180" s="1153">
        <f>IF(N180="základní",J180,0)</f>
        <v>0</v>
      </c>
      <c r="BF180" s="1153">
        <f>IF(N180="snížená",J180,0)</f>
        <v>0</v>
      </c>
      <c r="BG180" s="1153">
        <f>IF(N180="zákl. přenesená",J180,0)</f>
        <v>0</v>
      </c>
      <c r="BH180" s="1153">
        <f>IF(N180="sníž. přenesená",J180,0)</f>
        <v>0</v>
      </c>
      <c r="BI180" s="1153">
        <f>IF(N180="nulová",J180,0)</f>
        <v>0</v>
      </c>
      <c r="BJ180" s="1025">
        <v>1</v>
      </c>
    </row>
    <row r="181" spans="2:62" x14ac:dyDescent="0.25">
      <c r="B181" s="1069"/>
      <c r="C181" s="34"/>
      <c r="D181" s="361" t="s">
        <v>173</v>
      </c>
      <c r="E181" s="34"/>
      <c r="F181" s="362" t="s">
        <v>643</v>
      </c>
      <c r="G181" s="34"/>
      <c r="H181" s="34"/>
      <c r="I181" s="34"/>
      <c r="J181" s="34"/>
      <c r="K181" s="1071"/>
      <c r="L181" s="1068" t="s">
        <v>16</v>
      </c>
      <c r="M181" s="1154"/>
      <c r="N181" s="34"/>
      <c r="O181" s="34"/>
      <c r="P181" s="34"/>
      <c r="Q181" s="34"/>
      <c r="R181" s="34"/>
      <c r="S181" s="34"/>
      <c r="T181" s="1155"/>
      <c r="AT181" s="1156" t="s">
        <v>173</v>
      </c>
      <c r="AU181" s="1156">
        <v>0</v>
      </c>
      <c r="AV181" s="34"/>
      <c r="AW181" s="34"/>
      <c r="AX181" s="34"/>
      <c r="AY181" s="34" t="s">
        <v>163</v>
      </c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1025">
        <v>0</v>
      </c>
    </row>
    <row r="182" spans="2:62" ht="11.25" customHeight="1" x14ac:dyDescent="0.25">
      <c r="B182" s="1157"/>
      <c r="C182" s="1158"/>
      <c r="D182" s="361" t="s">
        <v>175</v>
      </c>
      <c r="E182" s="1159"/>
      <c r="F182" s="1169" t="s">
        <v>644</v>
      </c>
      <c r="G182" s="1170"/>
      <c r="H182" s="1171">
        <v>1328.106</v>
      </c>
      <c r="I182" s="1163"/>
      <c r="J182" s="1163"/>
      <c r="K182" s="1163"/>
      <c r="L182" s="1068" t="s">
        <v>16</v>
      </c>
      <c r="M182" s="1164"/>
      <c r="N182" s="1165"/>
      <c r="O182" s="1166"/>
      <c r="P182" s="1166"/>
      <c r="Q182" s="1166"/>
      <c r="R182" s="1166"/>
      <c r="S182" s="1166"/>
      <c r="T182" s="1167"/>
      <c r="AT182" s="1168" t="s">
        <v>175</v>
      </c>
      <c r="AU182" s="1168">
        <v>0</v>
      </c>
      <c r="AV182" s="1168">
        <v>2</v>
      </c>
      <c r="AW182" s="1168" t="b">
        <v>1</v>
      </c>
      <c r="AX182" s="1168"/>
      <c r="AY182" s="1168" t="s">
        <v>163</v>
      </c>
      <c r="AZ182" s="1168"/>
      <c r="BA182" s="1168"/>
      <c r="BB182" s="1168"/>
      <c r="BC182" s="1168"/>
      <c r="BD182" s="1168"/>
      <c r="BE182" s="1168"/>
      <c r="BF182" s="1168"/>
      <c r="BG182" s="1168"/>
      <c r="BH182" s="1168"/>
      <c r="BI182" s="1168"/>
      <c r="BJ182" s="1025">
        <v>0</v>
      </c>
    </row>
    <row r="183" spans="2:62" ht="11.25" customHeight="1" x14ac:dyDescent="0.25">
      <c r="B183" s="1157"/>
      <c r="C183" s="1158"/>
      <c r="D183" s="361" t="s">
        <v>175</v>
      </c>
      <c r="E183" s="1159"/>
      <c r="F183" s="1172" t="s">
        <v>178</v>
      </c>
      <c r="G183" s="1161"/>
      <c r="H183" s="1173">
        <v>1328.106</v>
      </c>
      <c r="I183" s="1163"/>
      <c r="J183" s="1163"/>
      <c r="K183" s="1163"/>
      <c r="L183" s="1068" t="s">
        <v>16</v>
      </c>
      <c r="M183" s="1164"/>
      <c r="N183" s="1165"/>
      <c r="O183" s="1166"/>
      <c r="P183" s="1166"/>
      <c r="Q183" s="1166"/>
      <c r="R183" s="1166"/>
      <c r="S183" s="1166"/>
      <c r="T183" s="1167"/>
      <c r="AT183" s="1168" t="s">
        <v>175</v>
      </c>
      <c r="AU183" s="1168">
        <v>0</v>
      </c>
      <c r="AV183" s="1168">
        <v>4</v>
      </c>
      <c r="AW183" s="1168" t="b">
        <v>1</v>
      </c>
      <c r="AX183" s="1168" t="b">
        <v>1</v>
      </c>
      <c r="AY183" s="1168" t="s">
        <v>163</v>
      </c>
      <c r="AZ183" s="1168"/>
      <c r="BA183" s="1168"/>
      <c r="BB183" s="1168"/>
      <c r="BC183" s="1168"/>
      <c r="BD183" s="1168"/>
      <c r="BE183" s="1168"/>
      <c r="BF183" s="1168"/>
      <c r="BG183" s="1168"/>
      <c r="BH183" s="1168"/>
      <c r="BI183" s="1168"/>
      <c r="BJ183" s="1025">
        <v>0</v>
      </c>
    </row>
    <row r="184" spans="2:62" ht="21" customHeight="1" x14ac:dyDescent="0.25">
      <c r="B184" s="1104"/>
      <c r="C184" s="1105"/>
      <c r="D184" s="1105" t="s">
        <v>64</v>
      </c>
      <c r="E184" s="1184" t="s">
        <v>179</v>
      </c>
      <c r="F184" s="1114" t="s">
        <v>180</v>
      </c>
      <c r="G184" s="1185"/>
      <c r="H184" s="1186"/>
      <c r="I184" s="1187"/>
      <c r="J184" s="1187">
        <f>J185</f>
        <v>0</v>
      </c>
      <c r="K184" s="1187"/>
      <c r="L184" s="1068" t="s">
        <v>16</v>
      </c>
      <c r="M184" s="1188"/>
      <c r="N184" s="1114"/>
      <c r="O184" s="1115"/>
      <c r="P184" s="1115">
        <f>P185</f>
        <v>0</v>
      </c>
      <c r="Q184" s="1115"/>
      <c r="R184" s="1115">
        <f>R185</f>
        <v>0</v>
      </c>
      <c r="S184" s="1115"/>
      <c r="T184" s="1189">
        <f>T185</f>
        <v>0</v>
      </c>
      <c r="AR184" s="1025">
        <v>1</v>
      </c>
      <c r="AT184" s="1025" t="s">
        <v>64</v>
      </c>
      <c r="AU184" s="1025">
        <v>2</v>
      </c>
      <c r="AY184" s="39" t="s">
        <v>163</v>
      </c>
      <c r="AZ184" s="39"/>
      <c r="BA184" s="39"/>
      <c r="BB184" s="39"/>
      <c r="BC184" s="39"/>
      <c r="BD184" s="39"/>
      <c r="BE184" s="39"/>
      <c r="BF184" s="39"/>
      <c r="BG184" s="39"/>
      <c r="BH184" s="39"/>
      <c r="BI184" s="39"/>
      <c r="BJ184" s="1025">
        <v>0</v>
      </c>
    </row>
    <row r="185" spans="2:62" ht="24" x14ac:dyDescent="0.25">
      <c r="B185" s="1145"/>
      <c r="C185" s="1146" t="s">
        <v>645</v>
      </c>
      <c r="D185" s="1146" t="s">
        <v>168</v>
      </c>
      <c r="E185" s="1147" t="s">
        <v>646</v>
      </c>
      <c r="F185" s="351" t="s">
        <v>647</v>
      </c>
      <c r="G185" s="1148" t="s">
        <v>171</v>
      </c>
      <c r="H185" s="353">
        <v>1328.106</v>
      </c>
      <c r="I185" s="354"/>
      <c r="J185" s="355">
        <f>ROUND(H185*I185,2)</f>
        <v>0</v>
      </c>
      <c r="K185" s="355" t="s">
        <v>172</v>
      </c>
      <c r="L185" s="1068" t="s">
        <v>16</v>
      </c>
      <c r="M185" s="1149"/>
      <c r="N185" s="1150" t="s">
        <v>38</v>
      </c>
      <c r="O185" s="1151"/>
      <c r="P185" s="1151">
        <f>H185*O185</f>
        <v>0</v>
      </c>
      <c r="Q185" s="1151">
        <v>0</v>
      </c>
      <c r="R185" s="1151">
        <f>H185*Q185</f>
        <v>0</v>
      </c>
      <c r="S185" s="1151">
        <v>0</v>
      </c>
      <c r="T185" s="1152">
        <f>H185*S185</f>
        <v>0</v>
      </c>
      <c r="AR185" s="1025">
        <v>4</v>
      </c>
      <c r="AT185" s="1025" t="s">
        <v>168</v>
      </c>
      <c r="AU185" s="1025">
        <v>3</v>
      </c>
      <c r="AY185" s="1153" t="s">
        <v>163</v>
      </c>
      <c r="AZ185" s="1153"/>
      <c r="BA185" s="1153"/>
      <c r="BB185" s="1153"/>
      <c r="BC185" s="1153"/>
      <c r="BD185" s="1153"/>
      <c r="BE185" s="1153">
        <f>IF(N185="základní",J185,0)</f>
        <v>0</v>
      </c>
      <c r="BF185" s="1153">
        <f>IF(N185="snížená",J185,0)</f>
        <v>0</v>
      </c>
      <c r="BG185" s="1153">
        <f>IF(N185="zákl. přenesená",J185,0)</f>
        <v>0</v>
      </c>
      <c r="BH185" s="1153">
        <f>IF(N185="sníž. přenesená",J185,0)</f>
        <v>0</v>
      </c>
      <c r="BI185" s="1153">
        <f>IF(N185="nulová",J185,0)</f>
        <v>0</v>
      </c>
      <c r="BJ185" s="1025">
        <v>1</v>
      </c>
    </row>
    <row r="186" spans="2:62" x14ac:dyDescent="0.25">
      <c r="B186" s="1069"/>
      <c r="C186" s="34"/>
      <c r="D186" s="361" t="s">
        <v>173</v>
      </c>
      <c r="E186" s="34"/>
      <c r="F186" s="362" t="s">
        <v>648</v>
      </c>
      <c r="G186" s="34"/>
      <c r="H186" s="34"/>
      <c r="I186" s="34"/>
      <c r="J186" s="34"/>
      <c r="K186" s="1071"/>
      <c r="L186" s="1068" t="s">
        <v>16</v>
      </c>
      <c r="M186" s="1154"/>
      <c r="N186" s="34"/>
      <c r="O186" s="34"/>
      <c r="P186" s="34"/>
      <c r="Q186" s="34"/>
      <c r="R186" s="34"/>
      <c r="S186" s="34"/>
      <c r="T186" s="1155"/>
      <c r="AT186" s="1156" t="s">
        <v>173</v>
      </c>
      <c r="AU186" s="1156">
        <v>0</v>
      </c>
      <c r="AV186" s="34"/>
      <c r="AW186" s="34"/>
      <c r="AX186" s="34"/>
      <c r="AY186" s="34" t="s">
        <v>163</v>
      </c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1025">
        <v>0</v>
      </c>
    </row>
    <row r="187" spans="2:62" ht="11.25" customHeight="1" x14ac:dyDescent="0.25">
      <c r="B187" s="1157"/>
      <c r="C187" s="1158"/>
      <c r="D187" s="361" t="s">
        <v>175</v>
      </c>
      <c r="E187" s="1159"/>
      <c r="F187" s="1169" t="s">
        <v>649</v>
      </c>
      <c r="G187" s="1170"/>
      <c r="H187" s="1171">
        <v>1328.106</v>
      </c>
      <c r="I187" s="1163"/>
      <c r="J187" s="1163"/>
      <c r="K187" s="1163"/>
      <c r="L187" s="1068" t="s">
        <v>16</v>
      </c>
      <c r="M187" s="1164"/>
      <c r="N187" s="1165"/>
      <c r="O187" s="1166"/>
      <c r="P187" s="1166"/>
      <c r="Q187" s="1166"/>
      <c r="R187" s="1166"/>
      <c r="S187" s="1166"/>
      <c r="T187" s="1167"/>
      <c r="AT187" s="1168" t="s">
        <v>175</v>
      </c>
      <c r="AU187" s="1168">
        <v>0</v>
      </c>
      <c r="AV187" s="1168">
        <v>2</v>
      </c>
      <c r="AW187" s="1168" t="b">
        <v>1</v>
      </c>
      <c r="AX187" s="1168"/>
      <c r="AY187" s="1168" t="s">
        <v>163</v>
      </c>
      <c r="AZ187" s="1168"/>
      <c r="BA187" s="1168"/>
      <c r="BB187" s="1168"/>
      <c r="BC187" s="1168"/>
      <c r="BD187" s="1168"/>
      <c r="BE187" s="1168"/>
      <c r="BF187" s="1168"/>
      <c r="BG187" s="1168"/>
      <c r="BH187" s="1168"/>
      <c r="BI187" s="1168"/>
      <c r="BJ187" s="1025">
        <v>0</v>
      </c>
    </row>
    <row r="188" spans="2:62" ht="11.25" customHeight="1" x14ac:dyDescent="0.25">
      <c r="B188" s="1157"/>
      <c r="C188" s="1158"/>
      <c r="D188" s="361" t="s">
        <v>175</v>
      </c>
      <c r="E188" s="1159"/>
      <c r="F188" s="1172" t="s">
        <v>178</v>
      </c>
      <c r="G188" s="1161"/>
      <c r="H188" s="1173">
        <v>1328.106</v>
      </c>
      <c r="I188" s="1163"/>
      <c r="J188" s="1163"/>
      <c r="K188" s="1163"/>
      <c r="L188" s="1068" t="s">
        <v>16</v>
      </c>
      <c r="M188" s="1164"/>
      <c r="N188" s="1165"/>
      <c r="O188" s="1166"/>
      <c r="P188" s="1166"/>
      <c r="Q188" s="1166"/>
      <c r="R188" s="1166"/>
      <c r="S188" s="1166"/>
      <c r="T188" s="1167"/>
      <c r="AT188" s="1168" t="s">
        <v>175</v>
      </c>
      <c r="AU188" s="1168">
        <v>0</v>
      </c>
      <c r="AV188" s="1168">
        <v>4</v>
      </c>
      <c r="AW188" s="1168" t="b">
        <v>1</v>
      </c>
      <c r="AX188" s="1168" t="b">
        <v>1</v>
      </c>
      <c r="AY188" s="1168" t="s">
        <v>163</v>
      </c>
      <c r="AZ188" s="1168"/>
      <c r="BA188" s="1168"/>
      <c r="BB188" s="1168"/>
      <c r="BC188" s="1168"/>
      <c r="BD188" s="1168"/>
      <c r="BE188" s="1168"/>
      <c r="BF188" s="1168"/>
      <c r="BG188" s="1168"/>
      <c r="BH188" s="1168"/>
      <c r="BI188" s="1168"/>
      <c r="BJ188" s="1025">
        <v>0</v>
      </c>
    </row>
    <row r="189" spans="2:62" ht="21" customHeight="1" x14ac:dyDescent="0.25">
      <c r="B189" s="1104"/>
      <c r="C189" s="1105"/>
      <c r="D189" s="1105" t="s">
        <v>64</v>
      </c>
      <c r="E189" s="1184" t="s">
        <v>274</v>
      </c>
      <c r="F189" s="1114" t="s">
        <v>650</v>
      </c>
      <c r="G189" s="1185"/>
      <c r="H189" s="1186"/>
      <c r="I189" s="1187"/>
      <c r="J189" s="1187">
        <f>J190 + J196 + J200 + J205 + J209 + J213 + J220 + SUM(J224:J236) + J240 + J244 + J249 + J255 + J259 + J263 + J265 + J275 + J279 + J283 + J287 + J291 + J298 + J304 + J310 + J314 + J320 + SUM(J330:J332) + J336</f>
        <v>0</v>
      </c>
      <c r="K189" s="1187"/>
      <c r="L189" s="1068" t="s">
        <v>16</v>
      </c>
      <c r="M189" s="1188"/>
      <c r="N189" s="1114"/>
      <c r="O189" s="1115"/>
      <c r="P189" s="1115">
        <f>P190 + P196 + P200 + P205 + P209 + P213 + P220 + SUM(P224:P236) + P240 + P244 + P249 + P255 + P259 + P263 + P265 + P275 + P279 + P283 + P287 + P291 + P298 + P304 + P310 + P314 + P320 + SUM(P330:P332) + P336</f>
        <v>0</v>
      </c>
      <c r="Q189" s="1115"/>
      <c r="R189" s="1115">
        <f>R190 + R196 + R200 + R205 + R209 + R213 + R220 + SUM(R224:R236) + R240 + R244 + R249 + R255 + R259 + R263 + R265 + R275 + R279 + R283 + R287 + R291 + R298 + R304 + R310 + R314 + R320 + SUM(R330:R332) + R336</f>
        <v>21.921098999999998</v>
      </c>
      <c r="S189" s="1115"/>
      <c r="T189" s="1189">
        <f>T190 + T196 + T200 + T205 + T209 + T213 + T220 + SUM(T224:T236) + T240 + T244 + T249 + T255 + T259 + T263 + T265 + T275 + T279 + T283 + T287 + T291 + T298 + T304 + T310 + T314 + T320 + SUM(T330:T332) + T336</f>
        <v>0</v>
      </c>
      <c r="AR189" s="1025">
        <v>1</v>
      </c>
      <c r="AT189" s="1025" t="s">
        <v>64</v>
      </c>
      <c r="AU189" s="1025">
        <v>2</v>
      </c>
      <c r="AY189" s="39" t="s">
        <v>163</v>
      </c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1025">
        <v>0</v>
      </c>
    </row>
    <row r="190" spans="2:62" ht="24" x14ac:dyDescent="0.25">
      <c r="B190" s="1145"/>
      <c r="C190" s="1146" t="s">
        <v>651</v>
      </c>
      <c r="D190" s="1146" t="s">
        <v>168</v>
      </c>
      <c r="E190" s="1147" t="s">
        <v>652</v>
      </c>
      <c r="F190" s="351" t="s">
        <v>653</v>
      </c>
      <c r="G190" s="1148" t="s">
        <v>196</v>
      </c>
      <c r="H190" s="353">
        <v>6640.53</v>
      </c>
      <c r="I190" s="354"/>
      <c r="J190" s="355">
        <f>ROUND(H190*I190,2)</f>
        <v>0</v>
      </c>
      <c r="K190" s="355" t="s">
        <v>172</v>
      </c>
      <c r="L190" s="1068" t="s">
        <v>16</v>
      </c>
      <c r="M190" s="1149"/>
      <c r="N190" s="1150" t="s">
        <v>38</v>
      </c>
      <c r="O190" s="1151"/>
      <c r="P190" s="1151">
        <f>H190*O190</f>
        <v>0</v>
      </c>
      <c r="Q190" s="1151">
        <v>0</v>
      </c>
      <c r="R190" s="1151">
        <f>H190*Q190</f>
        <v>0</v>
      </c>
      <c r="S190" s="1151">
        <v>0</v>
      </c>
      <c r="T190" s="1152">
        <f>H190*S190</f>
        <v>0</v>
      </c>
      <c r="AR190" s="1025">
        <v>4</v>
      </c>
      <c r="AT190" s="1025" t="s">
        <v>168</v>
      </c>
      <c r="AU190" s="1025">
        <v>3</v>
      </c>
      <c r="AY190" s="1153" t="s">
        <v>163</v>
      </c>
      <c r="AZ190" s="1153"/>
      <c r="BA190" s="1153"/>
      <c r="BB190" s="1153"/>
      <c r="BC190" s="1153"/>
      <c r="BD190" s="1153"/>
      <c r="BE190" s="1153">
        <f>IF(N190="základní",J190,0)</f>
        <v>0</v>
      </c>
      <c r="BF190" s="1153">
        <f>IF(N190="snížená",J190,0)</f>
        <v>0</v>
      </c>
      <c r="BG190" s="1153">
        <f>IF(N190="zákl. přenesená",J190,0)</f>
        <v>0</v>
      </c>
      <c r="BH190" s="1153">
        <f>IF(N190="sníž. přenesená",J190,0)</f>
        <v>0</v>
      </c>
      <c r="BI190" s="1153">
        <f>IF(N190="nulová",J190,0)</f>
        <v>0</v>
      </c>
      <c r="BJ190" s="1025">
        <v>1</v>
      </c>
    </row>
    <row r="191" spans="2:62" x14ac:dyDescent="0.25">
      <c r="B191" s="1069"/>
      <c r="C191" s="34"/>
      <c r="D191" s="361" t="s">
        <v>173</v>
      </c>
      <c r="E191" s="34"/>
      <c r="F191" s="362" t="s">
        <v>654</v>
      </c>
      <c r="G191" s="34"/>
      <c r="H191" s="34"/>
      <c r="I191" s="34"/>
      <c r="J191" s="34"/>
      <c r="K191" s="1071"/>
      <c r="L191" s="1068" t="s">
        <v>16</v>
      </c>
      <c r="M191" s="1154"/>
      <c r="N191" s="34"/>
      <c r="O191" s="34"/>
      <c r="P191" s="34"/>
      <c r="Q191" s="34"/>
      <c r="R191" s="34"/>
      <c r="S191" s="34"/>
      <c r="T191" s="1155"/>
      <c r="AT191" s="1156" t="s">
        <v>173</v>
      </c>
      <c r="AU191" s="1156">
        <v>0</v>
      </c>
      <c r="AV191" s="34"/>
      <c r="AW191" s="34"/>
      <c r="AX191" s="34"/>
      <c r="AY191" s="34" t="s">
        <v>163</v>
      </c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1025">
        <v>0</v>
      </c>
    </row>
    <row r="192" spans="2:62" ht="11.25" customHeight="1" x14ac:dyDescent="0.25">
      <c r="B192" s="1157"/>
      <c r="C192" s="1158"/>
      <c r="D192" s="361" t="s">
        <v>175</v>
      </c>
      <c r="E192" s="1159"/>
      <c r="F192" s="1169" t="s">
        <v>655</v>
      </c>
      <c r="G192" s="1170"/>
      <c r="H192" s="1171">
        <v>5006.8900000000003</v>
      </c>
      <c r="I192" s="1163"/>
      <c r="J192" s="1163"/>
      <c r="K192" s="1163"/>
      <c r="L192" s="1068" t="s">
        <v>16</v>
      </c>
      <c r="M192" s="1164"/>
      <c r="N192" s="1165"/>
      <c r="O192" s="1166"/>
      <c r="P192" s="1166"/>
      <c r="Q192" s="1166"/>
      <c r="R192" s="1166"/>
      <c r="S192" s="1166"/>
      <c r="T192" s="1167"/>
      <c r="AT192" s="1168" t="s">
        <v>175</v>
      </c>
      <c r="AU192" s="1168">
        <v>0</v>
      </c>
      <c r="AV192" s="1168">
        <v>2</v>
      </c>
      <c r="AW192" s="1168" t="b">
        <v>1</v>
      </c>
      <c r="AX192" s="1168"/>
      <c r="AY192" s="1168" t="s">
        <v>163</v>
      </c>
      <c r="AZ192" s="1168"/>
      <c r="BA192" s="1168"/>
      <c r="BB192" s="1168"/>
      <c r="BC192" s="1168"/>
      <c r="BD192" s="1168"/>
      <c r="BE192" s="1168"/>
      <c r="BF192" s="1168"/>
      <c r="BG192" s="1168"/>
      <c r="BH192" s="1168"/>
      <c r="BI192" s="1168"/>
      <c r="BJ192" s="1025">
        <v>0</v>
      </c>
    </row>
    <row r="193" spans="2:62" ht="11.25" customHeight="1" x14ac:dyDescent="0.25">
      <c r="B193" s="1157"/>
      <c r="C193" s="1158"/>
      <c r="D193" s="361" t="s">
        <v>175</v>
      </c>
      <c r="E193" s="1159"/>
      <c r="F193" s="1169" t="s">
        <v>656</v>
      </c>
      <c r="G193" s="1170"/>
      <c r="H193" s="1171">
        <v>1633.64</v>
      </c>
      <c r="I193" s="1163"/>
      <c r="J193" s="1163"/>
      <c r="K193" s="1163"/>
      <c r="L193" s="1068" t="s">
        <v>16</v>
      </c>
      <c r="M193" s="1164"/>
      <c r="N193" s="1165"/>
      <c r="O193" s="1166"/>
      <c r="P193" s="1166"/>
      <c r="Q193" s="1166"/>
      <c r="R193" s="1166"/>
      <c r="S193" s="1166"/>
      <c r="T193" s="1167"/>
      <c r="AT193" s="1168" t="s">
        <v>175</v>
      </c>
      <c r="AU193" s="1168">
        <v>0</v>
      </c>
      <c r="AV193" s="1168">
        <v>2</v>
      </c>
      <c r="AW193" s="1168" t="b">
        <v>1</v>
      </c>
      <c r="AX193" s="1168"/>
      <c r="AY193" s="1168" t="s">
        <v>163</v>
      </c>
      <c r="AZ193" s="1168"/>
      <c r="BA193" s="1168"/>
      <c r="BB193" s="1168"/>
      <c r="BC193" s="1168"/>
      <c r="BD193" s="1168"/>
      <c r="BE193" s="1168"/>
      <c r="BF193" s="1168"/>
      <c r="BG193" s="1168"/>
      <c r="BH193" s="1168"/>
      <c r="BI193" s="1168"/>
      <c r="BJ193" s="1025">
        <v>0</v>
      </c>
    </row>
    <row r="194" spans="2:62" ht="11.25" customHeight="1" x14ac:dyDescent="0.25">
      <c r="B194" s="1157"/>
      <c r="C194" s="1158"/>
      <c r="D194" s="361" t="s">
        <v>175</v>
      </c>
      <c r="E194" s="1159"/>
      <c r="F194" s="1160" t="s">
        <v>657</v>
      </c>
      <c r="G194" s="1161"/>
      <c r="H194" s="1162"/>
      <c r="I194" s="1163"/>
      <c r="J194" s="1163"/>
      <c r="K194" s="1163"/>
      <c r="L194" s="1068" t="s">
        <v>16</v>
      </c>
      <c r="M194" s="1164"/>
      <c r="N194" s="1165"/>
      <c r="O194" s="1166"/>
      <c r="P194" s="1166"/>
      <c r="Q194" s="1166"/>
      <c r="R194" s="1166"/>
      <c r="S194" s="1166"/>
      <c r="T194" s="1167"/>
      <c r="AT194" s="1168" t="s">
        <v>175</v>
      </c>
      <c r="AU194" s="1168">
        <v>0</v>
      </c>
      <c r="AV194" s="1168">
        <v>1</v>
      </c>
      <c r="AW194" s="1168" t="b">
        <v>1</v>
      </c>
      <c r="AX194" s="1168"/>
      <c r="AY194" s="1168" t="s">
        <v>163</v>
      </c>
      <c r="AZ194" s="1168"/>
      <c r="BA194" s="1168"/>
      <c r="BB194" s="1168"/>
      <c r="BC194" s="1168"/>
      <c r="BD194" s="1168"/>
      <c r="BE194" s="1168"/>
      <c r="BF194" s="1168"/>
      <c r="BG194" s="1168"/>
      <c r="BH194" s="1168"/>
      <c r="BI194" s="1168"/>
      <c r="BJ194" s="1025">
        <v>0</v>
      </c>
    </row>
    <row r="195" spans="2:62" ht="11.25" customHeight="1" x14ac:dyDescent="0.25">
      <c r="B195" s="1157"/>
      <c r="C195" s="1158"/>
      <c r="D195" s="361" t="s">
        <v>175</v>
      </c>
      <c r="E195" s="1159"/>
      <c r="F195" s="1172" t="s">
        <v>178</v>
      </c>
      <c r="G195" s="1161"/>
      <c r="H195" s="1173">
        <v>6640.53</v>
      </c>
      <c r="I195" s="1163"/>
      <c r="J195" s="1163"/>
      <c r="K195" s="1163"/>
      <c r="L195" s="1068" t="s">
        <v>16</v>
      </c>
      <c r="M195" s="1164"/>
      <c r="N195" s="1165"/>
      <c r="O195" s="1166"/>
      <c r="P195" s="1166"/>
      <c r="Q195" s="1166"/>
      <c r="R195" s="1166"/>
      <c r="S195" s="1166"/>
      <c r="T195" s="1167"/>
      <c r="AT195" s="1168" t="s">
        <v>175</v>
      </c>
      <c r="AU195" s="1168">
        <v>0</v>
      </c>
      <c r="AV195" s="1168">
        <v>4</v>
      </c>
      <c r="AW195" s="1168" t="b">
        <v>1</v>
      </c>
      <c r="AX195" s="1168" t="b">
        <v>1</v>
      </c>
      <c r="AY195" s="1168" t="s">
        <v>163</v>
      </c>
      <c r="AZ195" s="1168"/>
      <c r="BA195" s="1168"/>
      <c r="BB195" s="1168"/>
      <c r="BC195" s="1168"/>
      <c r="BD195" s="1168"/>
      <c r="BE195" s="1168"/>
      <c r="BF195" s="1168"/>
      <c r="BG195" s="1168"/>
      <c r="BH195" s="1168"/>
      <c r="BI195" s="1168"/>
      <c r="BJ195" s="1025">
        <v>0</v>
      </c>
    </row>
    <row r="196" spans="2:62" ht="24" x14ac:dyDescent="0.25">
      <c r="B196" s="1145"/>
      <c r="C196" s="1146" t="s">
        <v>252</v>
      </c>
      <c r="D196" s="1146" t="s">
        <v>168</v>
      </c>
      <c r="E196" s="1147" t="s">
        <v>658</v>
      </c>
      <c r="F196" s="351" t="s">
        <v>659</v>
      </c>
      <c r="G196" s="1148" t="s">
        <v>196</v>
      </c>
      <c r="H196" s="353">
        <v>1633.64</v>
      </c>
      <c r="I196" s="354"/>
      <c r="J196" s="355">
        <f>ROUND(H196*I196,2)</f>
        <v>0</v>
      </c>
      <c r="K196" s="355" t="s">
        <v>172</v>
      </c>
      <c r="L196" s="1068" t="s">
        <v>16</v>
      </c>
      <c r="M196" s="1149"/>
      <c r="N196" s="1150" t="s">
        <v>38</v>
      </c>
      <c r="O196" s="1151"/>
      <c r="P196" s="1151">
        <f>H196*O196</f>
        <v>0</v>
      </c>
      <c r="Q196" s="1151">
        <v>0</v>
      </c>
      <c r="R196" s="1151">
        <f>H196*Q196</f>
        <v>0</v>
      </c>
      <c r="S196" s="1151">
        <v>0</v>
      </c>
      <c r="T196" s="1152">
        <f>H196*S196</f>
        <v>0</v>
      </c>
      <c r="AR196" s="1025">
        <v>4</v>
      </c>
      <c r="AT196" s="1025" t="s">
        <v>168</v>
      </c>
      <c r="AU196" s="1025">
        <v>3</v>
      </c>
      <c r="AY196" s="1153" t="s">
        <v>163</v>
      </c>
      <c r="AZ196" s="1153"/>
      <c r="BA196" s="1153"/>
      <c r="BB196" s="1153"/>
      <c r="BC196" s="1153"/>
      <c r="BD196" s="1153"/>
      <c r="BE196" s="1153">
        <f>IF(N196="základní",J196,0)</f>
        <v>0</v>
      </c>
      <c r="BF196" s="1153">
        <f>IF(N196="snížená",J196,0)</f>
        <v>0</v>
      </c>
      <c r="BG196" s="1153">
        <f>IF(N196="zákl. přenesená",J196,0)</f>
        <v>0</v>
      </c>
      <c r="BH196" s="1153">
        <f>IF(N196="sníž. přenesená",J196,0)</f>
        <v>0</v>
      </c>
      <c r="BI196" s="1153">
        <f>IF(N196="nulová",J196,0)</f>
        <v>0</v>
      </c>
      <c r="BJ196" s="1025">
        <v>1</v>
      </c>
    </row>
    <row r="197" spans="2:62" x14ac:dyDescent="0.25">
      <c r="B197" s="1069"/>
      <c r="C197" s="34"/>
      <c r="D197" s="361" t="s">
        <v>173</v>
      </c>
      <c r="E197" s="34"/>
      <c r="F197" s="362" t="s">
        <v>660</v>
      </c>
      <c r="G197" s="34"/>
      <c r="H197" s="34"/>
      <c r="I197" s="34"/>
      <c r="J197" s="34"/>
      <c r="K197" s="1071"/>
      <c r="L197" s="1068" t="s">
        <v>16</v>
      </c>
      <c r="M197" s="1154"/>
      <c r="N197" s="34"/>
      <c r="O197" s="34"/>
      <c r="P197" s="34"/>
      <c r="Q197" s="34"/>
      <c r="R197" s="34"/>
      <c r="S197" s="34"/>
      <c r="T197" s="1155"/>
      <c r="AT197" s="1156" t="s">
        <v>173</v>
      </c>
      <c r="AU197" s="1156">
        <v>0</v>
      </c>
      <c r="AV197" s="34"/>
      <c r="AW197" s="34"/>
      <c r="AX197" s="34"/>
      <c r="AY197" s="34" t="s">
        <v>163</v>
      </c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1025">
        <v>0</v>
      </c>
    </row>
    <row r="198" spans="2:62" ht="11.25" customHeight="1" x14ac:dyDescent="0.25">
      <c r="B198" s="1157"/>
      <c r="C198" s="1158"/>
      <c r="D198" s="361" t="s">
        <v>175</v>
      </c>
      <c r="E198" s="1159"/>
      <c r="F198" s="1169" t="s">
        <v>661</v>
      </c>
      <c r="G198" s="1170"/>
      <c r="H198" s="1171">
        <v>1633.64</v>
      </c>
      <c r="I198" s="1163"/>
      <c r="J198" s="1163"/>
      <c r="K198" s="1163"/>
      <c r="L198" s="1068" t="s">
        <v>16</v>
      </c>
      <c r="M198" s="1164"/>
      <c r="N198" s="1165"/>
      <c r="O198" s="1166"/>
      <c r="P198" s="1166"/>
      <c r="Q198" s="1166"/>
      <c r="R198" s="1166"/>
      <c r="S198" s="1166"/>
      <c r="T198" s="1167"/>
      <c r="AT198" s="1168" t="s">
        <v>175</v>
      </c>
      <c r="AU198" s="1168">
        <v>0</v>
      </c>
      <c r="AV198" s="1168">
        <v>2</v>
      </c>
      <c r="AW198" s="1168" t="b">
        <v>1</v>
      </c>
      <c r="AX198" s="1168"/>
      <c r="AY198" s="1168" t="s">
        <v>163</v>
      </c>
      <c r="AZ198" s="1168"/>
      <c r="BA198" s="1168"/>
      <c r="BB198" s="1168"/>
      <c r="BC198" s="1168"/>
      <c r="BD198" s="1168"/>
      <c r="BE198" s="1168"/>
      <c r="BF198" s="1168"/>
      <c r="BG198" s="1168"/>
      <c r="BH198" s="1168"/>
      <c r="BI198" s="1168"/>
      <c r="BJ198" s="1025">
        <v>0</v>
      </c>
    </row>
    <row r="199" spans="2:62" ht="11.25" customHeight="1" x14ac:dyDescent="0.25">
      <c r="B199" s="1157"/>
      <c r="C199" s="1158"/>
      <c r="D199" s="361" t="s">
        <v>175</v>
      </c>
      <c r="E199" s="1159"/>
      <c r="F199" s="1172" t="s">
        <v>178</v>
      </c>
      <c r="G199" s="1161"/>
      <c r="H199" s="1173">
        <v>1633.64</v>
      </c>
      <c r="I199" s="1163"/>
      <c r="J199" s="1163"/>
      <c r="K199" s="1163"/>
      <c r="L199" s="1068" t="s">
        <v>16</v>
      </c>
      <c r="M199" s="1164"/>
      <c r="N199" s="1165"/>
      <c r="O199" s="1166"/>
      <c r="P199" s="1166"/>
      <c r="Q199" s="1166"/>
      <c r="R199" s="1166"/>
      <c r="S199" s="1166"/>
      <c r="T199" s="1167"/>
      <c r="AT199" s="1168" t="s">
        <v>175</v>
      </c>
      <c r="AU199" s="1168">
        <v>0</v>
      </c>
      <c r="AV199" s="1168">
        <v>4</v>
      </c>
      <c r="AW199" s="1168" t="b">
        <v>1</v>
      </c>
      <c r="AX199" s="1168" t="b">
        <v>1</v>
      </c>
      <c r="AY199" s="1168" t="s">
        <v>163</v>
      </c>
      <c r="AZ199" s="1168"/>
      <c r="BA199" s="1168"/>
      <c r="BB199" s="1168"/>
      <c r="BC199" s="1168"/>
      <c r="BD199" s="1168"/>
      <c r="BE199" s="1168"/>
      <c r="BF199" s="1168"/>
      <c r="BG199" s="1168"/>
      <c r="BH199" s="1168"/>
      <c r="BI199" s="1168"/>
      <c r="BJ199" s="1025">
        <v>0</v>
      </c>
    </row>
    <row r="200" spans="2:62" ht="24" x14ac:dyDescent="0.25">
      <c r="B200" s="1145"/>
      <c r="C200" s="1146" t="s">
        <v>662</v>
      </c>
      <c r="D200" s="1146" t="s">
        <v>168</v>
      </c>
      <c r="E200" s="1147" t="s">
        <v>663</v>
      </c>
      <c r="F200" s="351" t="s">
        <v>664</v>
      </c>
      <c r="G200" s="1148" t="s">
        <v>196</v>
      </c>
      <c r="H200" s="353">
        <v>5006.8900000000003</v>
      </c>
      <c r="I200" s="354"/>
      <c r="J200" s="355">
        <f>ROUND(H200*I200,2)</f>
        <v>0</v>
      </c>
      <c r="K200" s="355" t="s">
        <v>172</v>
      </c>
      <c r="L200" s="1068" t="s">
        <v>16</v>
      </c>
      <c r="M200" s="1149"/>
      <c r="N200" s="1150" t="s">
        <v>38</v>
      </c>
      <c r="O200" s="1151"/>
      <c r="P200" s="1151">
        <f>H200*O200</f>
        <v>0</v>
      </c>
      <c r="Q200" s="1151">
        <v>0</v>
      </c>
      <c r="R200" s="1151">
        <f>H200*Q200</f>
        <v>0</v>
      </c>
      <c r="S200" s="1151">
        <v>0</v>
      </c>
      <c r="T200" s="1152">
        <f>H200*S200</f>
        <v>0</v>
      </c>
      <c r="AR200" s="1025">
        <v>4</v>
      </c>
      <c r="AT200" s="1025" t="s">
        <v>168</v>
      </c>
      <c r="AU200" s="1025">
        <v>3</v>
      </c>
      <c r="AY200" s="1153" t="s">
        <v>163</v>
      </c>
      <c r="AZ200" s="1153"/>
      <c r="BA200" s="1153"/>
      <c r="BB200" s="1153"/>
      <c r="BC200" s="1153"/>
      <c r="BD200" s="1153"/>
      <c r="BE200" s="1153">
        <f>IF(N200="základní",J200,0)</f>
        <v>0</v>
      </c>
      <c r="BF200" s="1153">
        <f>IF(N200="snížená",J200,0)</f>
        <v>0</v>
      </c>
      <c r="BG200" s="1153">
        <f>IF(N200="zákl. přenesená",J200,0)</f>
        <v>0</v>
      </c>
      <c r="BH200" s="1153">
        <f>IF(N200="sníž. přenesená",J200,0)</f>
        <v>0</v>
      </c>
      <c r="BI200" s="1153">
        <f>IF(N200="nulová",J200,0)</f>
        <v>0</v>
      </c>
      <c r="BJ200" s="1025">
        <v>1</v>
      </c>
    </row>
    <row r="201" spans="2:62" x14ac:dyDescent="0.25">
      <c r="B201" s="1069"/>
      <c r="C201" s="34"/>
      <c r="D201" s="361" t="s">
        <v>173</v>
      </c>
      <c r="E201" s="34"/>
      <c r="F201" s="362" t="s">
        <v>665</v>
      </c>
      <c r="G201" s="34"/>
      <c r="H201" s="34"/>
      <c r="I201" s="34"/>
      <c r="J201" s="34"/>
      <c r="K201" s="1071"/>
      <c r="L201" s="1068" t="s">
        <v>16</v>
      </c>
      <c r="M201" s="1154"/>
      <c r="N201" s="34"/>
      <c r="O201" s="34"/>
      <c r="P201" s="34"/>
      <c r="Q201" s="34"/>
      <c r="R201" s="34"/>
      <c r="S201" s="34"/>
      <c r="T201" s="1155"/>
      <c r="AT201" s="1156" t="s">
        <v>173</v>
      </c>
      <c r="AU201" s="1156">
        <v>0</v>
      </c>
      <c r="AV201" s="34"/>
      <c r="AW201" s="34"/>
      <c r="AX201" s="34"/>
      <c r="AY201" s="34" t="s">
        <v>163</v>
      </c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1025">
        <v>0</v>
      </c>
    </row>
    <row r="202" spans="2:62" ht="11.25" customHeight="1" x14ac:dyDescent="0.25">
      <c r="B202" s="1157"/>
      <c r="C202" s="1158"/>
      <c r="D202" s="361" t="s">
        <v>175</v>
      </c>
      <c r="E202" s="1159"/>
      <c r="F202" s="1169" t="s">
        <v>666</v>
      </c>
      <c r="G202" s="1170"/>
      <c r="H202" s="1171">
        <v>5139.58</v>
      </c>
      <c r="I202" s="1163"/>
      <c r="J202" s="1163"/>
      <c r="K202" s="1163"/>
      <c r="L202" s="1068" t="s">
        <v>16</v>
      </c>
      <c r="M202" s="1164"/>
      <c r="N202" s="1165"/>
      <c r="O202" s="1166"/>
      <c r="P202" s="1166"/>
      <c r="Q202" s="1166"/>
      <c r="R202" s="1166"/>
      <c r="S202" s="1166"/>
      <c r="T202" s="1167"/>
      <c r="AT202" s="1168" t="s">
        <v>175</v>
      </c>
      <c r="AU202" s="1168">
        <v>0</v>
      </c>
      <c r="AV202" s="1168">
        <v>2</v>
      </c>
      <c r="AW202" s="1168" t="b">
        <v>1</v>
      </c>
      <c r="AX202" s="1168"/>
      <c r="AY202" s="1168" t="s">
        <v>163</v>
      </c>
      <c r="AZ202" s="1168"/>
      <c r="BA202" s="1168"/>
      <c r="BB202" s="1168"/>
      <c r="BC202" s="1168"/>
      <c r="BD202" s="1168"/>
      <c r="BE202" s="1168"/>
      <c r="BF202" s="1168"/>
      <c r="BG202" s="1168"/>
      <c r="BH202" s="1168"/>
      <c r="BI202" s="1168"/>
      <c r="BJ202" s="1025">
        <v>0</v>
      </c>
    </row>
    <row r="203" spans="2:62" ht="11.25" customHeight="1" x14ac:dyDescent="0.25">
      <c r="B203" s="1157"/>
      <c r="C203" s="1158"/>
      <c r="D203" s="361" t="s">
        <v>175</v>
      </c>
      <c r="E203" s="1159"/>
      <c r="F203" s="1169" t="s">
        <v>667</v>
      </c>
      <c r="G203" s="1170"/>
      <c r="H203" s="1171">
        <v>-132.69</v>
      </c>
      <c r="I203" s="1163"/>
      <c r="J203" s="1163"/>
      <c r="K203" s="1163"/>
      <c r="L203" s="1068" t="s">
        <v>16</v>
      </c>
      <c r="M203" s="1164"/>
      <c r="N203" s="1165"/>
      <c r="O203" s="1166"/>
      <c r="P203" s="1166"/>
      <c r="Q203" s="1166"/>
      <c r="R203" s="1166"/>
      <c r="S203" s="1166"/>
      <c r="T203" s="1167"/>
      <c r="AT203" s="1168" t="s">
        <v>175</v>
      </c>
      <c r="AU203" s="1168">
        <v>0</v>
      </c>
      <c r="AV203" s="1168">
        <v>2</v>
      </c>
      <c r="AW203" s="1168" t="b">
        <v>1</v>
      </c>
      <c r="AX203" s="1168"/>
      <c r="AY203" s="1168" t="s">
        <v>163</v>
      </c>
      <c r="AZ203" s="1168"/>
      <c r="BA203" s="1168"/>
      <c r="BB203" s="1168"/>
      <c r="BC203" s="1168"/>
      <c r="BD203" s="1168"/>
      <c r="BE203" s="1168"/>
      <c r="BF203" s="1168"/>
      <c r="BG203" s="1168"/>
      <c r="BH203" s="1168"/>
      <c r="BI203" s="1168"/>
      <c r="BJ203" s="1025">
        <v>0</v>
      </c>
    </row>
    <row r="204" spans="2:62" ht="11.25" customHeight="1" x14ac:dyDescent="0.25">
      <c r="B204" s="1157"/>
      <c r="C204" s="1158"/>
      <c r="D204" s="361" t="s">
        <v>175</v>
      </c>
      <c r="E204" s="1159"/>
      <c r="F204" s="1172" t="s">
        <v>178</v>
      </c>
      <c r="G204" s="1161"/>
      <c r="H204" s="1173">
        <v>5006.8900000000003</v>
      </c>
      <c r="I204" s="1163"/>
      <c r="J204" s="1163"/>
      <c r="K204" s="1163"/>
      <c r="L204" s="1068" t="s">
        <v>16</v>
      </c>
      <c r="M204" s="1164"/>
      <c r="N204" s="1165"/>
      <c r="O204" s="1166"/>
      <c r="P204" s="1166"/>
      <c r="Q204" s="1166"/>
      <c r="R204" s="1166"/>
      <c r="S204" s="1166"/>
      <c r="T204" s="1167"/>
      <c r="AT204" s="1168" t="s">
        <v>175</v>
      </c>
      <c r="AU204" s="1168">
        <v>0</v>
      </c>
      <c r="AV204" s="1168">
        <v>4</v>
      </c>
      <c r="AW204" s="1168" t="b">
        <v>1</v>
      </c>
      <c r="AX204" s="1168" t="b">
        <v>1</v>
      </c>
      <c r="AY204" s="1168" t="s">
        <v>163</v>
      </c>
      <c r="AZ204" s="1168"/>
      <c r="BA204" s="1168"/>
      <c r="BB204" s="1168"/>
      <c r="BC204" s="1168"/>
      <c r="BD204" s="1168"/>
      <c r="BE204" s="1168"/>
      <c r="BF204" s="1168"/>
      <c r="BG204" s="1168"/>
      <c r="BH204" s="1168"/>
      <c r="BI204" s="1168"/>
      <c r="BJ204" s="1025">
        <v>0</v>
      </c>
    </row>
    <row r="205" spans="2:62" ht="24" x14ac:dyDescent="0.25">
      <c r="B205" s="1145"/>
      <c r="C205" s="1146" t="s">
        <v>668</v>
      </c>
      <c r="D205" s="1146" t="s">
        <v>168</v>
      </c>
      <c r="E205" s="1147" t="s">
        <v>669</v>
      </c>
      <c r="F205" s="351" t="s">
        <v>670</v>
      </c>
      <c r="G205" s="1148" t="s">
        <v>196</v>
      </c>
      <c r="H205" s="353">
        <v>5006.8900000000003</v>
      </c>
      <c r="I205" s="354"/>
      <c r="J205" s="355">
        <f>ROUND(H205*I205,2)</f>
        <v>0</v>
      </c>
      <c r="K205" s="355" t="s">
        <v>172</v>
      </c>
      <c r="L205" s="1068" t="s">
        <v>16</v>
      </c>
      <c r="M205" s="1149"/>
      <c r="N205" s="1150" t="s">
        <v>38</v>
      </c>
      <c r="O205" s="1151"/>
      <c r="P205" s="1151">
        <f>H205*O205</f>
        <v>0</v>
      </c>
      <c r="Q205" s="1151">
        <v>0</v>
      </c>
      <c r="R205" s="1151">
        <f>H205*Q205</f>
        <v>0</v>
      </c>
      <c r="S205" s="1151">
        <v>0</v>
      </c>
      <c r="T205" s="1152">
        <f>H205*S205</f>
        <v>0</v>
      </c>
      <c r="AR205" s="1025">
        <v>4</v>
      </c>
      <c r="AT205" s="1025" t="s">
        <v>168</v>
      </c>
      <c r="AU205" s="1025">
        <v>3</v>
      </c>
      <c r="AY205" s="1153" t="s">
        <v>163</v>
      </c>
      <c r="AZ205" s="1153"/>
      <c r="BA205" s="1153"/>
      <c r="BB205" s="1153"/>
      <c r="BC205" s="1153"/>
      <c r="BD205" s="1153"/>
      <c r="BE205" s="1153">
        <f>IF(N205="základní",J205,0)</f>
        <v>0</v>
      </c>
      <c r="BF205" s="1153">
        <f>IF(N205="snížená",J205,0)</f>
        <v>0</v>
      </c>
      <c r="BG205" s="1153">
        <f>IF(N205="zákl. přenesená",J205,0)</f>
        <v>0</v>
      </c>
      <c r="BH205" s="1153">
        <f>IF(N205="sníž. přenesená",J205,0)</f>
        <v>0</v>
      </c>
      <c r="BI205" s="1153">
        <f>IF(N205="nulová",J205,0)</f>
        <v>0</v>
      </c>
      <c r="BJ205" s="1025">
        <v>1</v>
      </c>
    </row>
    <row r="206" spans="2:62" x14ac:dyDescent="0.25">
      <c r="B206" s="1069"/>
      <c r="C206" s="34"/>
      <c r="D206" s="361" t="s">
        <v>173</v>
      </c>
      <c r="E206" s="34"/>
      <c r="F206" s="362" t="s">
        <v>671</v>
      </c>
      <c r="G206" s="34"/>
      <c r="H206" s="34"/>
      <c r="I206" s="34"/>
      <c r="J206" s="34"/>
      <c r="K206" s="1071"/>
      <c r="L206" s="1068" t="s">
        <v>16</v>
      </c>
      <c r="M206" s="1154"/>
      <c r="N206" s="34"/>
      <c r="O206" s="34"/>
      <c r="P206" s="34"/>
      <c r="Q206" s="34"/>
      <c r="R206" s="34"/>
      <c r="S206" s="34"/>
      <c r="T206" s="1155"/>
      <c r="AT206" s="1156" t="s">
        <v>173</v>
      </c>
      <c r="AU206" s="1156">
        <v>0</v>
      </c>
      <c r="AV206" s="34"/>
      <c r="AW206" s="34"/>
      <c r="AX206" s="34"/>
      <c r="AY206" s="34" t="s">
        <v>163</v>
      </c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1025">
        <v>0</v>
      </c>
    </row>
    <row r="207" spans="2:62" ht="11.25" customHeight="1" x14ac:dyDescent="0.25">
      <c r="B207" s="1157"/>
      <c r="C207" s="1158"/>
      <c r="D207" s="361" t="s">
        <v>175</v>
      </c>
      <c r="E207" s="1159"/>
      <c r="F207" s="1169" t="s">
        <v>655</v>
      </c>
      <c r="G207" s="1170"/>
      <c r="H207" s="1171">
        <v>5006.8900000000003</v>
      </c>
      <c r="I207" s="1163"/>
      <c r="J207" s="1163"/>
      <c r="K207" s="1163"/>
      <c r="L207" s="1068" t="s">
        <v>16</v>
      </c>
      <c r="M207" s="1164"/>
      <c r="N207" s="1165"/>
      <c r="O207" s="1166"/>
      <c r="P207" s="1166"/>
      <c r="Q207" s="1166"/>
      <c r="R207" s="1166"/>
      <c r="S207" s="1166"/>
      <c r="T207" s="1167"/>
      <c r="AT207" s="1168" t="s">
        <v>175</v>
      </c>
      <c r="AU207" s="1168">
        <v>0</v>
      </c>
      <c r="AV207" s="1168">
        <v>2</v>
      </c>
      <c r="AW207" s="1168" t="b">
        <v>1</v>
      </c>
      <c r="AX207" s="1168"/>
      <c r="AY207" s="1168" t="s">
        <v>163</v>
      </c>
      <c r="AZ207" s="1168"/>
      <c r="BA207" s="1168"/>
      <c r="BB207" s="1168"/>
      <c r="BC207" s="1168"/>
      <c r="BD207" s="1168"/>
      <c r="BE207" s="1168"/>
      <c r="BF207" s="1168"/>
      <c r="BG207" s="1168"/>
      <c r="BH207" s="1168"/>
      <c r="BI207" s="1168"/>
      <c r="BJ207" s="1025">
        <v>0</v>
      </c>
    </row>
    <row r="208" spans="2:62" ht="11.25" customHeight="1" x14ac:dyDescent="0.25">
      <c r="B208" s="1157"/>
      <c r="C208" s="1158"/>
      <c r="D208" s="361" t="s">
        <v>175</v>
      </c>
      <c r="E208" s="1159"/>
      <c r="F208" s="1172" t="s">
        <v>178</v>
      </c>
      <c r="G208" s="1161"/>
      <c r="H208" s="1173">
        <v>5006.8900000000003</v>
      </c>
      <c r="I208" s="1163"/>
      <c r="J208" s="1163"/>
      <c r="K208" s="1163"/>
      <c r="L208" s="1068" t="s">
        <v>16</v>
      </c>
      <c r="M208" s="1164"/>
      <c r="N208" s="1165"/>
      <c r="O208" s="1166"/>
      <c r="P208" s="1166"/>
      <c r="Q208" s="1166"/>
      <c r="R208" s="1166"/>
      <c r="S208" s="1166"/>
      <c r="T208" s="1167"/>
      <c r="AT208" s="1168" t="s">
        <v>175</v>
      </c>
      <c r="AU208" s="1168">
        <v>0</v>
      </c>
      <c r="AV208" s="1168">
        <v>4</v>
      </c>
      <c r="AW208" s="1168" t="b">
        <v>1</v>
      </c>
      <c r="AX208" s="1168" t="b">
        <v>1</v>
      </c>
      <c r="AY208" s="1168" t="s">
        <v>163</v>
      </c>
      <c r="AZ208" s="1168"/>
      <c r="BA208" s="1168"/>
      <c r="BB208" s="1168"/>
      <c r="BC208" s="1168"/>
      <c r="BD208" s="1168"/>
      <c r="BE208" s="1168"/>
      <c r="BF208" s="1168"/>
      <c r="BG208" s="1168"/>
      <c r="BH208" s="1168"/>
      <c r="BI208" s="1168"/>
      <c r="BJ208" s="1025">
        <v>0</v>
      </c>
    </row>
    <row r="209" spans="2:62" x14ac:dyDescent="0.25">
      <c r="B209" s="1174"/>
      <c r="C209" s="1175" t="s">
        <v>672</v>
      </c>
      <c r="D209" s="1175" t="s">
        <v>241</v>
      </c>
      <c r="E209" s="1176" t="s">
        <v>673</v>
      </c>
      <c r="F209" s="1176" t="s">
        <v>674</v>
      </c>
      <c r="G209" s="1177" t="s">
        <v>309</v>
      </c>
      <c r="H209" s="353">
        <v>100.13800000000001</v>
      </c>
      <c r="I209" s="396"/>
      <c r="J209" s="397">
        <f>ROUND(H209*I209,2)</f>
        <v>0</v>
      </c>
      <c r="K209" s="397" t="s">
        <v>172</v>
      </c>
      <c r="L209" s="1068" t="s">
        <v>16</v>
      </c>
      <c r="M209" s="1178"/>
      <c r="N209" s="1179" t="s">
        <v>38</v>
      </c>
      <c r="O209" s="1180"/>
      <c r="P209" s="1180">
        <f>H209*O209</f>
        <v>0</v>
      </c>
      <c r="Q209" s="1180">
        <v>1E-3</v>
      </c>
      <c r="R209" s="1180">
        <f>H209*Q209</f>
        <v>0.100138</v>
      </c>
      <c r="S209" s="1180">
        <v>0</v>
      </c>
      <c r="T209" s="1181">
        <f>H209*S209</f>
        <v>0</v>
      </c>
      <c r="AR209" s="1025">
        <v>8</v>
      </c>
      <c r="AT209" s="1025" t="s">
        <v>241</v>
      </c>
      <c r="AU209" s="1025">
        <v>3</v>
      </c>
      <c r="AY209" s="1182" t="s">
        <v>163</v>
      </c>
      <c r="AZ209" s="1182"/>
      <c r="BA209" s="1182"/>
      <c r="BB209" s="1182"/>
      <c r="BC209" s="1182"/>
      <c r="BD209" s="1182"/>
      <c r="BE209" s="1182">
        <f>IF(N209="základní",J209,0)</f>
        <v>0</v>
      </c>
      <c r="BF209" s="1182">
        <f>IF(N209="snížená",J209,0)</f>
        <v>0</v>
      </c>
      <c r="BG209" s="1182">
        <f>IF(N209="zákl. přenesená",J209,0)</f>
        <v>0</v>
      </c>
      <c r="BH209" s="1182">
        <f>IF(N209="sníž. přenesená",J209,0)</f>
        <v>0</v>
      </c>
      <c r="BI209" s="1182">
        <f>IF(N209="nulová",J209,0)</f>
        <v>0</v>
      </c>
      <c r="BJ209" s="1025">
        <v>1</v>
      </c>
    </row>
    <row r="210" spans="2:62" ht="11.25" customHeight="1" x14ac:dyDescent="0.25">
      <c r="B210" s="1157"/>
      <c r="C210" s="1158"/>
      <c r="D210" s="361" t="s">
        <v>175</v>
      </c>
      <c r="E210" s="1159"/>
      <c r="F210" s="1169" t="s">
        <v>655</v>
      </c>
      <c r="G210" s="1170"/>
      <c r="H210" s="1171">
        <v>5006.8900000000003</v>
      </c>
      <c r="I210" s="1163"/>
      <c r="J210" s="1163"/>
      <c r="K210" s="1163"/>
      <c r="L210" s="1068" t="s">
        <v>16</v>
      </c>
      <c r="M210" s="1164"/>
      <c r="N210" s="1165"/>
      <c r="O210" s="1166"/>
      <c r="P210" s="1166"/>
      <c r="Q210" s="1166"/>
      <c r="R210" s="1166"/>
      <c r="S210" s="1166"/>
      <c r="T210" s="1167"/>
      <c r="AT210" s="1168" t="s">
        <v>175</v>
      </c>
      <c r="AU210" s="1168">
        <v>0</v>
      </c>
      <c r="AV210" s="1168">
        <v>2</v>
      </c>
      <c r="AW210" s="1168" t="b">
        <v>1</v>
      </c>
      <c r="AX210" s="1168"/>
      <c r="AY210" s="1168" t="s">
        <v>163</v>
      </c>
      <c r="AZ210" s="1168"/>
      <c r="BA210" s="1168"/>
      <c r="BB210" s="1168"/>
      <c r="BC210" s="1168"/>
      <c r="BD210" s="1168"/>
      <c r="BE210" s="1168"/>
      <c r="BF210" s="1168"/>
      <c r="BG210" s="1168"/>
      <c r="BH210" s="1168"/>
      <c r="BI210" s="1168"/>
      <c r="BJ210" s="1025">
        <v>0</v>
      </c>
    </row>
    <row r="211" spans="2:62" ht="11.25" customHeight="1" x14ac:dyDescent="0.25">
      <c r="B211" s="1157"/>
      <c r="C211" s="1158"/>
      <c r="D211" s="361" t="s">
        <v>175</v>
      </c>
      <c r="E211" s="1159"/>
      <c r="F211" s="1172" t="s">
        <v>178</v>
      </c>
      <c r="G211" s="1161"/>
      <c r="H211" s="1173">
        <v>5006.8900000000003</v>
      </c>
      <c r="I211" s="1163"/>
      <c r="J211" s="1163"/>
      <c r="K211" s="1163"/>
      <c r="L211" s="1068" t="s">
        <v>16</v>
      </c>
      <c r="M211" s="1164"/>
      <c r="N211" s="1165"/>
      <c r="O211" s="1166"/>
      <c r="P211" s="1166"/>
      <c r="Q211" s="1166"/>
      <c r="R211" s="1166"/>
      <c r="S211" s="1166"/>
      <c r="T211" s="1167"/>
      <c r="AT211" s="1168" t="s">
        <v>175</v>
      </c>
      <c r="AU211" s="1168">
        <v>0</v>
      </c>
      <c r="AV211" s="1168">
        <v>4</v>
      </c>
      <c r="AW211" s="1168" t="b">
        <v>1</v>
      </c>
      <c r="AX211" s="1168"/>
      <c r="AY211" s="1168" t="s">
        <v>163</v>
      </c>
      <c r="AZ211" s="1168"/>
      <c r="BA211" s="1168"/>
      <c r="BB211" s="1168"/>
      <c r="BC211" s="1168"/>
      <c r="BD211" s="1168"/>
      <c r="BE211" s="1168"/>
      <c r="BF211" s="1168"/>
      <c r="BG211" s="1168"/>
      <c r="BH211" s="1168"/>
      <c r="BI211" s="1168"/>
      <c r="BJ211" s="1025">
        <v>0</v>
      </c>
    </row>
    <row r="212" spans="2:62" ht="11.25" customHeight="1" x14ac:dyDescent="0.25">
      <c r="B212" s="1157"/>
      <c r="C212" s="1158"/>
      <c r="D212" s="361" t="s">
        <v>175</v>
      </c>
      <c r="E212" s="1159"/>
      <c r="F212" s="1169" t="s">
        <v>675</v>
      </c>
      <c r="G212" s="1170"/>
      <c r="H212" s="1171">
        <v>100.13800000000001</v>
      </c>
      <c r="I212" s="1163"/>
      <c r="J212" s="1163"/>
      <c r="K212" s="1163"/>
      <c r="L212" s="1068" t="s">
        <v>16</v>
      </c>
      <c r="M212" s="1164"/>
      <c r="N212" s="1165"/>
      <c r="O212" s="1166"/>
      <c r="P212" s="1166"/>
      <c r="Q212" s="1166"/>
      <c r="R212" s="1166"/>
      <c r="S212" s="1166"/>
      <c r="T212" s="1167"/>
      <c r="AT212" s="1168" t="s">
        <v>175</v>
      </c>
      <c r="AU212" s="1168">
        <v>0</v>
      </c>
      <c r="AV212" s="1168">
        <v>2</v>
      </c>
      <c r="AW212" s="1168" t="b">
        <v>1</v>
      </c>
      <c r="AX212" s="1168" t="b">
        <v>1</v>
      </c>
      <c r="AY212" s="1168" t="s">
        <v>163</v>
      </c>
      <c r="AZ212" s="1168"/>
      <c r="BA212" s="1168"/>
      <c r="BB212" s="1168"/>
      <c r="BC212" s="1168"/>
      <c r="BD212" s="1168"/>
      <c r="BE212" s="1168"/>
      <c r="BF212" s="1168"/>
      <c r="BG212" s="1168"/>
      <c r="BH212" s="1168"/>
      <c r="BI212" s="1168"/>
      <c r="BJ212" s="1025">
        <v>0</v>
      </c>
    </row>
    <row r="213" spans="2:62" ht="24" x14ac:dyDescent="0.25">
      <c r="B213" s="1145"/>
      <c r="C213" s="1146" t="s">
        <v>676</v>
      </c>
      <c r="D213" s="1146" t="s">
        <v>168</v>
      </c>
      <c r="E213" s="1147" t="s">
        <v>677</v>
      </c>
      <c r="F213" s="351" t="s">
        <v>678</v>
      </c>
      <c r="G213" s="1148" t="s">
        <v>526</v>
      </c>
      <c r="H213" s="353">
        <v>360</v>
      </c>
      <c r="I213" s="354"/>
      <c r="J213" s="355">
        <f>ROUND(H213*I213,2)</f>
        <v>0</v>
      </c>
      <c r="K213" s="355" t="s">
        <v>172</v>
      </c>
      <c r="L213" s="1068" t="s">
        <v>16</v>
      </c>
      <c r="M213" s="1149"/>
      <c r="N213" s="1150" t="s">
        <v>38</v>
      </c>
      <c r="O213" s="1151"/>
      <c r="P213" s="1151">
        <f>H213*O213</f>
        <v>0</v>
      </c>
      <c r="Q213" s="1151">
        <v>0</v>
      </c>
      <c r="R213" s="1151">
        <f>H213*Q213</f>
        <v>0</v>
      </c>
      <c r="S213" s="1151">
        <v>0</v>
      </c>
      <c r="T213" s="1152">
        <f>H213*S213</f>
        <v>0</v>
      </c>
      <c r="AR213" s="1025">
        <v>4</v>
      </c>
      <c r="AT213" s="1025" t="s">
        <v>168</v>
      </c>
      <c r="AU213" s="1025">
        <v>3</v>
      </c>
      <c r="AY213" s="1153" t="s">
        <v>163</v>
      </c>
      <c r="AZ213" s="1153"/>
      <c r="BA213" s="1153"/>
      <c r="BB213" s="1153"/>
      <c r="BC213" s="1153"/>
      <c r="BD213" s="1153"/>
      <c r="BE213" s="1153">
        <f>IF(N213="základní",J213,0)</f>
        <v>0</v>
      </c>
      <c r="BF213" s="1153">
        <f>IF(N213="snížená",J213,0)</f>
        <v>0</v>
      </c>
      <c r="BG213" s="1153">
        <f>IF(N213="zákl. přenesená",J213,0)</f>
        <v>0</v>
      </c>
      <c r="BH213" s="1153">
        <f>IF(N213="sníž. přenesená",J213,0)</f>
        <v>0</v>
      </c>
      <c r="BI213" s="1153">
        <f>IF(N213="nulová",J213,0)</f>
        <v>0</v>
      </c>
      <c r="BJ213" s="1025">
        <v>1</v>
      </c>
    </row>
    <row r="214" spans="2:62" x14ac:dyDescent="0.25">
      <c r="B214" s="1069"/>
      <c r="C214" s="34"/>
      <c r="D214" s="361" t="s">
        <v>173</v>
      </c>
      <c r="E214" s="34"/>
      <c r="F214" s="362" t="s">
        <v>679</v>
      </c>
      <c r="G214" s="34"/>
      <c r="H214" s="34"/>
      <c r="I214" s="34"/>
      <c r="J214" s="34"/>
      <c r="K214" s="1071"/>
      <c r="L214" s="1068" t="s">
        <v>16</v>
      </c>
      <c r="M214" s="1154"/>
      <c r="N214" s="34"/>
      <c r="O214" s="34"/>
      <c r="P214" s="34"/>
      <c r="Q214" s="34"/>
      <c r="R214" s="34"/>
      <c r="S214" s="34"/>
      <c r="T214" s="1155"/>
      <c r="AT214" s="1156" t="s">
        <v>173</v>
      </c>
      <c r="AU214" s="1156">
        <v>0</v>
      </c>
      <c r="AV214" s="34"/>
      <c r="AW214" s="34"/>
      <c r="AX214" s="34"/>
      <c r="AY214" s="34" t="s">
        <v>163</v>
      </c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1025">
        <v>0</v>
      </c>
    </row>
    <row r="215" spans="2:62" ht="19.5" x14ac:dyDescent="0.25">
      <c r="B215" s="1145"/>
      <c r="C215" s="1190"/>
      <c r="D215" s="1191" t="s">
        <v>239</v>
      </c>
      <c r="E215" s="1192"/>
      <c r="F215" s="1193" t="s">
        <v>680</v>
      </c>
      <c r="G215" s="1194"/>
      <c r="H215" s="1195"/>
      <c r="I215" s="1196"/>
      <c r="J215" s="1196"/>
      <c r="K215" s="1197"/>
      <c r="L215" s="1068" t="s">
        <v>16</v>
      </c>
      <c r="M215" s="1149"/>
      <c r="N215" s="1150"/>
      <c r="O215" s="1151"/>
      <c r="P215" s="1151"/>
      <c r="Q215" s="1151"/>
      <c r="R215" s="1151"/>
      <c r="S215" s="1151"/>
      <c r="T215" s="1152"/>
      <c r="AT215" s="1198" t="s">
        <v>239</v>
      </c>
      <c r="AU215" s="1198">
        <v>0</v>
      </c>
      <c r="AV215" s="1198"/>
      <c r="AW215" s="1198"/>
      <c r="AX215" s="1198"/>
      <c r="AY215" s="1198" t="s">
        <v>163</v>
      </c>
      <c r="AZ215" s="1198"/>
      <c r="BA215" s="1198"/>
      <c r="BB215" s="1198"/>
      <c r="BC215" s="1198"/>
      <c r="BD215" s="1198"/>
      <c r="BE215" s="1198"/>
      <c r="BF215" s="1198"/>
      <c r="BG215" s="1198"/>
      <c r="BH215" s="1198"/>
      <c r="BI215" s="1198"/>
      <c r="BJ215" s="1025">
        <v>0</v>
      </c>
    </row>
    <row r="216" spans="2:62" ht="11.25" customHeight="1" x14ac:dyDescent="0.25">
      <c r="B216" s="1157"/>
      <c r="C216" s="1158"/>
      <c r="D216" s="361" t="s">
        <v>175</v>
      </c>
      <c r="E216" s="1159"/>
      <c r="F216" s="1160" t="s">
        <v>681</v>
      </c>
      <c r="G216" s="1161"/>
      <c r="H216" s="1162"/>
      <c r="I216" s="1163"/>
      <c r="J216" s="1163"/>
      <c r="K216" s="1163"/>
      <c r="L216" s="1068" t="s">
        <v>16</v>
      </c>
      <c r="M216" s="1164"/>
      <c r="N216" s="1165"/>
      <c r="O216" s="1166"/>
      <c r="P216" s="1166"/>
      <c r="Q216" s="1166"/>
      <c r="R216" s="1166"/>
      <c r="S216" s="1166"/>
      <c r="T216" s="1167"/>
      <c r="AT216" s="1168" t="s">
        <v>175</v>
      </c>
      <c r="AU216" s="1168">
        <v>0</v>
      </c>
      <c r="AV216" s="1168">
        <v>1</v>
      </c>
      <c r="AW216" s="1168" t="b">
        <v>1</v>
      </c>
      <c r="AX216" s="1168"/>
      <c r="AY216" s="1168" t="s">
        <v>163</v>
      </c>
      <c r="AZ216" s="1168"/>
      <c r="BA216" s="1168"/>
      <c r="BB216" s="1168"/>
      <c r="BC216" s="1168"/>
      <c r="BD216" s="1168"/>
      <c r="BE216" s="1168"/>
      <c r="BF216" s="1168"/>
      <c r="BG216" s="1168"/>
      <c r="BH216" s="1168"/>
      <c r="BI216" s="1168"/>
      <c r="BJ216" s="1025">
        <v>0</v>
      </c>
    </row>
    <row r="217" spans="2:62" ht="11.25" customHeight="1" x14ac:dyDescent="0.25">
      <c r="B217" s="1157"/>
      <c r="C217" s="1158"/>
      <c r="D217" s="361" t="s">
        <v>175</v>
      </c>
      <c r="E217" s="1159"/>
      <c r="F217" s="1169" t="s">
        <v>682</v>
      </c>
      <c r="G217" s="1170"/>
      <c r="H217" s="1171">
        <v>360</v>
      </c>
      <c r="I217" s="1163"/>
      <c r="J217" s="1163"/>
      <c r="K217" s="1163"/>
      <c r="L217" s="1068" t="s">
        <v>16</v>
      </c>
      <c r="M217" s="1164"/>
      <c r="N217" s="1165"/>
      <c r="O217" s="1166"/>
      <c r="P217" s="1166"/>
      <c r="Q217" s="1166"/>
      <c r="R217" s="1166"/>
      <c r="S217" s="1166"/>
      <c r="T217" s="1167"/>
      <c r="AT217" s="1168" t="s">
        <v>175</v>
      </c>
      <c r="AU217" s="1168">
        <v>0</v>
      </c>
      <c r="AV217" s="1168">
        <v>2</v>
      </c>
      <c r="AW217" s="1168" t="b">
        <v>1</v>
      </c>
      <c r="AX217" s="1168"/>
      <c r="AY217" s="1168" t="s">
        <v>163</v>
      </c>
      <c r="AZ217" s="1168"/>
      <c r="BA217" s="1168"/>
      <c r="BB217" s="1168"/>
      <c r="BC217" s="1168"/>
      <c r="BD217" s="1168"/>
      <c r="BE217" s="1168"/>
      <c r="BF217" s="1168"/>
      <c r="BG217" s="1168"/>
      <c r="BH217" s="1168"/>
      <c r="BI217" s="1168"/>
      <c r="BJ217" s="1025">
        <v>0</v>
      </c>
    </row>
    <row r="218" spans="2:62" ht="11.25" customHeight="1" x14ac:dyDescent="0.25">
      <c r="B218" s="1157"/>
      <c r="C218" s="1158"/>
      <c r="D218" s="361" t="s">
        <v>175</v>
      </c>
      <c r="E218" s="1159"/>
      <c r="F218" s="1160" t="s">
        <v>683</v>
      </c>
      <c r="G218" s="1161"/>
      <c r="H218" s="1162"/>
      <c r="I218" s="1163"/>
      <c r="J218" s="1163"/>
      <c r="K218" s="1163"/>
      <c r="L218" s="1068" t="s">
        <v>16</v>
      </c>
      <c r="M218" s="1164"/>
      <c r="N218" s="1165"/>
      <c r="O218" s="1166"/>
      <c r="P218" s="1166"/>
      <c r="Q218" s="1166"/>
      <c r="R218" s="1166"/>
      <c r="S218" s="1166"/>
      <c r="T218" s="1167"/>
      <c r="AT218" s="1168" t="s">
        <v>175</v>
      </c>
      <c r="AU218" s="1168">
        <v>0</v>
      </c>
      <c r="AV218" s="1168">
        <v>1</v>
      </c>
      <c r="AW218" s="1168" t="b">
        <v>1</v>
      </c>
      <c r="AX218" s="1168"/>
      <c r="AY218" s="1168" t="s">
        <v>163</v>
      </c>
      <c r="AZ218" s="1168"/>
      <c r="BA218" s="1168"/>
      <c r="BB218" s="1168"/>
      <c r="BC218" s="1168"/>
      <c r="BD218" s="1168"/>
      <c r="BE218" s="1168"/>
      <c r="BF218" s="1168"/>
      <c r="BG218" s="1168"/>
      <c r="BH218" s="1168"/>
      <c r="BI218" s="1168"/>
      <c r="BJ218" s="1025">
        <v>0</v>
      </c>
    </row>
    <row r="219" spans="2:62" ht="11.25" customHeight="1" x14ac:dyDescent="0.25">
      <c r="B219" s="1157"/>
      <c r="C219" s="1158"/>
      <c r="D219" s="361" t="s">
        <v>175</v>
      </c>
      <c r="E219" s="1159"/>
      <c r="F219" s="1172" t="s">
        <v>178</v>
      </c>
      <c r="G219" s="1161"/>
      <c r="H219" s="1173">
        <v>360</v>
      </c>
      <c r="I219" s="1163"/>
      <c r="J219" s="1163"/>
      <c r="K219" s="1163"/>
      <c r="L219" s="1068" t="s">
        <v>16</v>
      </c>
      <c r="M219" s="1164"/>
      <c r="N219" s="1165"/>
      <c r="O219" s="1166"/>
      <c r="P219" s="1166"/>
      <c r="Q219" s="1166"/>
      <c r="R219" s="1166"/>
      <c r="S219" s="1166"/>
      <c r="T219" s="1167"/>
      <c r="AT219" s="1168" t="s">
        <v>175</v>
      </c>
      <c r="AU219" s="1168">
        <v>0</v>
      </c>
      <c r="AV219" s="1168">
        <v>4</v>
      </c>
      <c r="AW219" s="1168" t="b">
        <v>1</v>
      </c>
      <c r="AX219" s="1168" t="b">
        <v>1</v>
      </c>
      <c r="AY219" s="1168" t="s">
        <v>163</v>
      </c>
      <c r="AZ219" s="1168"/>
      <c r="BA219" s="1168"/>
      <c r="BB219" s="1168"/>
      <c r="BC219" s="1168"/>
      <c r="BD219" s="1168"/>
      <c r="BE219" s="1168"/>
      <c r="BF219" s="1168"/>
      <c r="BG219" s="1168"/>
      <c r="BH219" s="1168"/>
      <c r="BI219" s="1168"/>
      <c r="BJ219" s="1025">
        <v>0</v>
      </c>
    </row>
    <row r="220" spans="2:62" ht="24" x14ac:dyDescent="0.25">
      <c r="B220" s="1145"/>
      <c r="C220" s="1146" t="s">
        <v>684</v>
      </c>
      <c r="D220" s="1146" t="s">
        <v>168</v>
      </c>
      <c r="E220" s="1147" t="s">
        <v>685</v>
      </c>
      <c r="F220" s="351" t="s">
        <v>686</v>
      </c>
      <c r="G220" s="1148" t="s">
        <v>526</v>
      </c>
      <c r="H220" s="353">
        <v>360</v>
      </c>
      <c r="I220" s="354"/>
      <c r="J220" s="355">
        <f>ROUND(H220*I220,2)</f>
        <v>0</v>
      </c>
      <c r="K220" s="355" t="s">
        <v>172</v>
      </c>
      <c r="L220" s="1068" t="s">
        <v>16</v>
      </c>
      <c r="M220" s="1149"/>
      <c r="N220" s="1150" t="s">
        <v>38</v>
      </c>
      <c r="O220" s="1151"/>
      <c r="P220" s="1151">
        <f>H220*O220</f>
        <v>0</v>
      </c>
      <c r="Q220" s="1151">
        <v>0</v>
      </c>
      <c r="R220" s="1151">
        <f>H220*Q220</f>
        <v>0</v>
      </c>
      <c r="S220" s="1151">
        <v>0</v>
      </c>
      <c r="T220" s="1152">
        <f>H220*S220</f>
        <v>0</v>
      </c>
      <c r="AR220" s="1025">
        <v>4</v>
      </c>
      <c r="AT220" s="1025" t="s">
        <v>168</v>
      </c>
      <c r="AU220" s="1025">
        <v>3</v>
      </c>
      <c r="AY220" s="1153" t="s">
        <v>163</v>
      </c>
      <c r="AZ220" s="1153"/>
      <c r="BA220" s="1153"/>
      <c r="BB220" s="1153"/>
      <c r="BC220" s="1153"/>
      <c r="BD220" s="1153"/>
      <c r="BE220" s="1153">
        <f>IF(N220="základní",J220,0)</f>
        <v>0</v>
      </c>
      <c r="BF220" s="1153">
        <f>IF(N220="snížená",J220,0)</f>
        <v>0</v>
      </c>
      <c r="BG220" s="1153">
        <f>IF(N220="zákl. přenesená",J220,0)</f>
        <v>0</v>
      </c>
      <c r="BH220" s="1153">
        <f>IF(N220="sníž. přenesená",J220,0)</f>
        <v>0</v>
      </c>
      <c r="BI220" s="1153">
        <f>IF(N220="nulová",J220,0)</f>
        <v>0</v>
      </c>
      <c r="BJ220" s="1025">
        <v>1</v>
      </c>
    </row>
    <row r="221" spans="2:62" x14ac:dyDescent="0.25">
      <c r="B221" s="1069"/>
      <c r="C221" s="34"/>
      <c r="D221" s="361" t="s">
        <v>173</v>
      </c>
      <c r="E221" s="34"/>
      <c r="F221" s="362" t="s">
        <v>687</v>
      </c>
      <c r="G221" s="34"/>
      <c r="H221" s="34"/>
      <c r="I221" s="34"/>
      <c r="J221" s="34"/>
      <c r="K221" s="1071"/>
      <c r="L221" s="1068" t="s">
        <v>16</v>
      </c>
      <c r="M221" s="1154"/>
      <c r="N221" s="34"/>
      <c r="O221" s="34"/>
      <c r="P221" s="34"/>
      <c r="Q221" s="34"/>
      <c r="R221" s="34"/>
      <c r="S221" s="34"/>
      <c r="T221" s="1155"/>
      <c r="AT221" s="1156" t="s">
        <v>173</v>
      </c>
      <c r="AU221" s="1156">
        <v>0</v>
      </c>
      <c r="AV221" s="34"/>
      <c r="AW221" s="34"/>
      <c r="AX221" s="34"/>
      <c r="AY221" s="34" t="s">
        <v>163</v>
      </c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1025">
        <v>0</v>
      </c>
    </row>
    <row r="222" spans="2:62" ht="11.25" customHeight="1" x14ac:dyDescent="0.25">
      <c r="B222" s="1157"/>
      <c r="C222" s="1158"/>
      <c r="D222" s="361" t="s">
        <v>175</v>
      </c>
      <c r="E222" s="1159"/>
      <c r="F222" s="1169" t="s">
        <v>688</v>
      </c>
      <c r="G222" s="1170"/>
      <c r="H222" s="1171">
        <v>360</v>
      </c>
      <c r="I222" s="1163"/>
      <c r="J222" s="1163"/>
      <c r="K222" s="1163"/>
      <c r="L222" s="1068" t="s">
        <v>16</v>
      </c>
      <c r="M222" s="1164"/>
      <c r="N222" s="1165"/>
      <c r="O222" s="1166"/>
      <c r="P222" s="1166"/>
      <c r="Q222" s="1166"/>
      <c r="R222" s="1166"/>
      <c r="S222" s="1166"/>
      <c r="T222" s="1167"/>
      <c r="AT222" s="1168" t="s">
        <v>175</v>
      </c>
      <c r="AU222" s="1168">
        <v>0</v>
      </c>
      <c r="AV222" s="1168">
        <v>2</v>
      </c>
      <c r="AW222" s="1168" t="b">
        <v>1</v>
      </c>
      <c r="AX222" s="1168"/>
      <c r="AY222" s="1168" t="s">
        <v>163</v>
      </c>
      <c r="AZ222" s="1168"/>
      <c r="BA222" s="1168"/>
      <c r="BB222" s="1168"/>
      <c r="BC222" s="1168"/>
      <c r="BD222" s="1168"/>
      <c r="BE222" s="1168"/>
      <c r="BF222" s="1168"/>
      <c r="BG222" s="1168"/>
      <c r="BH222" s="1168"/>
      <c r="BI222" s="1168"/>
      <c r="BJ222" s="1025">
        <v>0</v>
      </c>
    </row>
    <row r="223" spans="2:62" ht="11.25" customHeight="1" x14ac:dyDescent="0.25">
      <c r="B223" s="1157"/>
      <c r="C223" s="1158"/>
      <c r="D223" s="361" t="s">
        <v>175</v>
      </c>
      <c r="E223" s="1159"/>
      <c r="F223" s="1172" t="s">
        <v>178</v>
      </c>
      <c r="G223" s="1161"/>
      <c r="H223" s="1173">
        <v>360</v>
      </c>
      <c r="I223" s="1163"/>
      <c r="J223" s="1163"/>
      <c r="K223" s="1163"/>
      <c r="L223" s="1068" t="s">
        <v>16</v>
      </c>
      <c r="M223" s="1164"/>
      <c r="N223" s="1165"/>
      <c r="O223" s="1166"/>
      <c r="P223" s="1166"/>
      <c r="Q223" s="1166"/>
      <c r="R223" s="1166"/>
      <c r="S223" s="1166"/>
      <c r="T223" s="1167"/>
      <c r="AT223" s="1168" t="s">
        <v>175</v>
      </c>
      <c r="AU223" s="1168">
        <v>0</v>
      </c>
      <c r="AV223" s="1168">
        <v>4</v>
      </c>
      <c r="AW223" s="1168" t="b">
        <v>1</v>
      </c>
      <c r="AX223" s="1168" t="b">
        <v>1</v>
      </c>
      <c r="AY223" s="1168" t="s">
        <v>163</v>
      </c>
      <c r="AZ223" s="1168"/>
      <c r="BA223" s="1168"/>
      <c r="BB223" s="1168"/>
      <c r="BC223" s="1168"/>
      <c r="BD223" s="1168"/>
      <c r="BE223" s="1168"/>
      <c r="BF223" s="1168"/>
      <c r="BG223" s="1168"/>
      <c r="BH223" s="1168"/>
      <c r="BI223" s="1168"/>
      <c r="BJ223" s="1025">
        <v>0</v>
      </c>
    </row>
    <row r="224" spans="2:62" x14ac:dyDescent="0.25">
      <c r="B224" s="1174"/>
      <c r="C224" s="1175" t="s">
        <v>689</v>
      </c>
      <c r="D224" s="1175" t="s">
        <v>241</v>
      </c>
      <c r="E224" s="1176" t="s">
        <v>690</v>
      </c>
      <c r="F224" s="1176" t="s">
        <v>691</v>
      </c>
      <c r="G224" s="1177" t="s">
        <v>526</v>
      </c>
      <c r="H224" s="1183">
        <v>6</v>
      </c>
      <c r="I224" s="396"/>
      <c r="J224" s="397">
        <f t="shared" ref="J224:J236" si="9">ROUND(H224*I224,2)</f>
        <v>0</v>
      </c>
      <c r="K224" s="397" t="s">
        <v>16</v>
      </c>
      <c r="L224" s="1068" t="s">
        <v>16</v>
      </c>
      <c r="M224" s="1178"/>
      <c r="N224" s="1179" t="s">
        <v>38</v>
      </c>
      <c r="O224" s="1180"/>
      <c r="P224" s="1180">
        <f t="shared" ref="P224:P236" si="10">H224*O224</f>
        <v>0</v>
      </c>
      <c r="Q224" s="1180">
        <v>1E-3</v>
      </c>
      <c r="R224" s="1180">
        <f t="shared" ref="R224:R236" si="11">H224*Q224</f>
        <v>6.0000000000000001E-3</v>
      </c>
      <c r="S224" s="1180">
        <v>0</v>
      </c>
      <c r="T224" s="1181">
        <f t="shared" ref="T224:T236" si="12">H224*S224</f>
        <v>0</v>
      </c>
      <c r="AR224" s="1025">
        <v>8</v>
      </c>
      <c r="AT224" s="1025" t="s">
        <v>241</v>
      </c>
      <c r="AU224" s="1025">
        <v>3</v>
      </c>
      <c r="AY224" s="1182" t="s">
        <v>163</v>
      </c>
      <c r="AZ224" s="1182"/>
      <c r="BA224" s="1182"/>
      <c r="BB224" s="1182"/>
      <c r="BC224" s="1182"/>
      <c r="BD224" s="1182"/>
      <c r="BE224" s="1182">
        <f t="shared" ref="BE224:BE236" si="13">IF(N224="základní",J224,0)</f>
        <v>0</v>
      </c>
      <c r="BF224" s="1182">
        <f t="shared" ref="BF224:BF236" si="14">IF(N224="snížená",J224,0)</f>
        <v>0</v>
      </c>
      <c r="BG224" s="1182">
        <f t="shared" ref="BG224:BG236" si="15">IF(N224="zákl. přenesená",J224,0)</f>
        <v>0</v>
      </c>
      <c r="BH224" s="1182">
        <f t="shared" ref="BH224:BH236" si="16">IF(N224="sníž. přenesená",J224,0)</f>
        <v>0</v>
      </c>
      <c r="BI224" s="1182">
        <f t="shared" ref="BI224:BI236" si="17">IF(N224="nulová",J224,0)</f>
        <v>0</v>
      </c>
      <c r="BJ224" s="1025">
        <v>1</v>
      </c>
    </row>
    <row r="225" spans="2:62" x14ac:dyDescent="0.25">
      <c r="B225" s="1174"/>
      <c r="C225" s="1175" t="s">
        <v>692</v>
      </c>
      <c r="D225" s="1175" t="s">
        <v>241</v>
      </c>
      <c r="E225" s="1176" t="s">
        <v>693</v>
      </c>
      <c r="F225" s="1176" t="s">
        <v>694</v>
      </c>
      <c r="G225" s="1177" t="s">
        <v>526</v>
      </c>
      <c r="H225" s="1183">
        <v>24</v>
      </c>
      <c r="I225" s="396"/>
      <c r="J225" s="397">
        <f t="shared" si="9"/>
        <v>0</v>
      </c>
      <c r="K225" s="397" t="s">
        <v>16</v>
      </c>
      <c r="L225" s="1068" t="s">
        <v>16</v>
      </c>
      <c r="M225" s="1178"/>
      <c r="N225" s="1179" t="s">
        <v>38</v>
      </c>
      <c r="O225" s="1180"/>
      <c r="P225" s="1180">
        <f t="shared" si="10"/>
        <v>0</v>
      </c>
      <c r="Q225" s="1180">
        <v>1E-3</v>
      </c>
      <c r="R225" s="1180">
        <f t="shared" si="11"/>
        <v>2.4E-2</v>
      </c>
      <c r="S225" s="1180">
        <v>0</v>
      </c>
      <c r="T225" s="1181">
        <f t="shared" si="12"/>
        <v>0</v>
      </c>
      <c r="AR225" s="1025">
        <v>8</v>
      </c>
      <c r="AT225" s="1025" t="s">
        <v>241</v>
      </c>
      <c r="AU225" s="1025">
        <v>3</v>
      </c>
      <c r="AY225" s="1182" t="s">
        <v>163</v>
      </c>
      <c r="AZ225" s="1182"/>
      <c r="BA225" s="1182"/>
      <c r="BB225" s="1182"/>
      <c r="BC225" s="1182"/>
      <c r="BD225" s="1182"/>
      <c r="BE225" s="1182">
        <f t="shared" si="13"/>
        <v>0</v>
      </c>
      <c r="BF225" s="1182">
        <f t="shared" si="14"/>
        <v>0</v>
      </c>
      <c r="BG225" s="1182">
        <f t="shared" si="15"/>
        <v>0</v>
      </c>
      <c r="BH225" s="1182">
        <f t="shared" si="16"/>
        <v>0</v>
      </c>
      <c r="BI225" s="1182">
        <f t="shared" si="17"/>
        <v>0</v>
      </c>
      <c r="BJ225" s="1025">
        <v>1</v>
      </c>
    </row>
    <row r="226" spans="2:62" x14ac:dyDescent="0.25">
      <c r="B226" s="1174"/>
      <c r="C226" s="1175" t="s">
        <v>695</v>
      </c>
      <c r="D226" s="1175" t="s">
        <v>241</v>
      </c>
      <c r="E226" s="1176" t="s">
        <v>696</v>
      </c>
      <c r="F226" s="1176" t="s">
        <v>697</v>
      </c>
      <c r="G226" s="1177" t="s">
        <v>526</v>
      </c>
      <c r="H226" s="1183">
        <v>15</v>
      </c>
      <c r="I226" s="396"/>
      <c r="J226" s="397">
        <f t="shared" si="9"/>
        <v>0</v>
      </c>
      <c r="K226" s="397" t="s">
        <v>16</v>
      </c>
      <c r="L226" s="1068" t="s">
        <v>16</v>
      </c>
      <c r="M226" s="1178"/>
      <c r="N226" s="1179" t="s">
        <v>38</v>
      </c>
      <c r="O226" s="1180"/>
      <c r="P226" s="1180">
        <f t="shared" si="10"/>
        <v>0</v>
      </c>
      <c r="Q226" s="1180">
        <v>1E-3</v>
      </c>
      <c r="R226" s="1180">
        <f t="shared" si="11"/>
        <v>1.4999999999999999E-2</v>
      </c>
      <c r="S226" s="1180">
        <v>0</v>
      </c>
      <c r="T226" s="1181">
        <f t="shared" si="12"/>
        <v>0</v>
      </c>
      <c r="AR226" s="1025">
        <v>8</v>
      </c>
      <c r="AT226" s="1025" t="s">
        <v>241</v>
      </c>
      <c r="AU226" s="1025">
        <v>3</v>
      </c>
      <c r="AY226" s="1182" t="s">
        <v>163</v>
      </c>
      <c r="AZ226" s="1182"/>
      <c r="BA226" s="1182"/>
      <c r="BB226" s="1182"/>
      <c r="BC226" s="1182"/>
      <c r="BD226" s="1182"/>
      <c r="BE226" s="1182">
        <f t="shared" si="13"/>
        <v>0</v>
      </c>
      <c r="BF226" s="1182">
        <f t="shared" si="14"/>
        <v>0</v>
      </c>
      <c r="BG226" s="1182">
        <f t="shared" si="15"/>
        <v>0</v>
      </c>
      <c r="BH226" s="1182">
        <f t="shared" si="16"/>
        <v>0</v>
      </c>
      <c r="BI226" s="1182">
        <f t="shared" si="17"/>
        <v>0</v>
      </c>
      <c r="BJ226" s="1025">
        <v>1</v>
      </c>
    </row>
    <row r="227" spans="2:62" x14ac:dyDescent="0.25">
      <c r="B227" s="1174"/>
      <c r="C227" s="1175" t="s">
        <v>698</v>
      </c>
      <c r="D227" s="1175" t="s">
        <v>241</v>
      </c>
      <c r="E227" s="1176" t="s">
        <v>699</v>
      </c>
      <c r="F227" s="1176" t="s">
        <v>700</v>
      </c>
      <c r="G227" s="1177" t="s">
        <v>526</v>
      </c>
      <c r="H227" s="1183">
        <v>56</v>
      </c>
      <c r="I227" s="396"/>
      <c r="J227" s="397">
        <f t="shared" si="9"/>
        <v>0</v>
      </c>
      <c r="K227" s="397" t="s">
        <v>16</v>
      </c>
      <c r="L227" s="1068" t="s">
        <v>16</v>
      </c>
      <c r="M227" s="1178"/>
      <c r="N227" s="1179" t="s">
        <v>38</v>
      </c>
      <c r="O227" s="1180"/>
      <c r="P227" s="1180">
        <f t="shared" si="10"/>
        <v>0</v>
      </c>
      <c r="Q227" s="1180">
        <v>1E-3</v>
      </c>
      <c r="R227" s="1180">
        <f t="shared" si="11"/>
        <v>5.6000000000000001E-2</v>
      </c>
      <c r="S227" s="1180">
        <v>0</v>
      </c>
      <c r="T227" s="1181">
        <f t="shared" si="12"/>
        <v>0</v>
      </c>
      <c r="AR227" s="1025">
        <v>8</v>
      </c>
      <c r="AT227" s="1025" t="s">
        <v>241</v>
      </c>
      <c r="AU227" s="1025">
        <v>3</v>
      </c>
      <c r="AY227" s="1182" t="s">
        <v>163</v>
      </c>
      <c r="AZ227" s="1182"/>
      <c r="BA227" s="1182"/>
      <c r="BB227" s="1182"/>
      <c r="BC227" s="1182"/>
      <c r="BD227" s="1182"/>
      <c r="BE227" s="1182">
        <f t="shared" si="13"/>
        <v>0</v>
      </c>
      <c r="BF227" s="1182">
        <f t="shared" si="14"/>
        <v>0</v>
      </c>
      <c r="BG227" s="1182">
        <f t="shared" si="15"/>
        <v>0</v>
      </c>
      <c r="BH227" s="1182">
        <f t="shared" si="16"/>
        <v>0</v>
      </c>
      <c r="BI227" s="1182">
        <f t="shared" si="17"/>
        <v>0</v>
      </c>
      <c r="BJ227" s="1025">
        <v>1</v>
      </c>
    </row>
    <row r="228" spans="2:62" x14ac:dyDescent="0.25">
      <c r="B228" s="1174"/>
      <c r="C228" s="1175" t="s">
        <v>701</v>
      </c>
      <c r="D228" s="1175" t="s">
        <v>241</v>
      </c>
      <c r="E228" s="1176" t="s">
        <v>702</v>
      </c>
      <c r="F228" s="1176" t="s">
        <v>703</v>
      </c>
      <c r="G228" s="1177" t="s">
        <v>526</v>
      </c>
      <c r="H228" s="1183">
        <v>32</v>
      </c>
      <c r="I228" s="396"/>
      <c r="J228" s="397">
        <f t="shared" si="9"/>
        <v>0</v>
      </c>
      <c r="K228" s="397" t="s">
        <v>16</v>
      </c>
      <c r="L228" s="1068" t="s">
        <v>16</v>
      </c>
      <c r="M228" s="1178"/>
      <c r="N228" s="1179" t="s">
        <v>38</v>
      </c>
      <c r="O228" s="1180"/>
      <c r="P228" s="1180">
        <f t="shared" si="10"/>
        <v>0</v>
      </c>
      <c r="Q228" s="1180">
        <v>1E-3</v>
      </c>
      <c r="R228" s="1180">
        <f t="shared" si="11"/>
        <v>3.2000000000000001E-2</v>
      </c>
      <c r="S228" s="1180">
        <v>0</v>
      </c>
      <c r="T228" s="1181">
        <f t="shared" si="12"/>
        <v>0</v>
      </c>
      <c r="AR228" s="1025">
        <v>8</v>
      </c>
      <c r="AT228" s="1025" t="s">
        <v>241</v>
      </c>
      <c r="AU228" s="1025">
        <v>3</v>
      </c>
      <c r="AY228" s="1182" t="s">
        <v>163</v>
      </c>
      <c r="AZ228" s="1182"/>
      <c r="BA228" s="1182"/>
      <c r="BB228" s="1182"/>
      <c r="BC228" s="1182"/>
      <c r="BD228" s="1182"/>
      <c r="BE228" s="1182">
        <f t="shared" si="13"/>
        <v>0</v>
      </c>
      <c r="BF228" s="1182">
        <f t="shared" si="14"/>
        <v>0</v>
      </c>
      <c r="BG228" s="1182">
        <f t="shared" si="15"/>
        <v>0</v>
      </c>
      <c r="BH228" s="1182">
        <f t="shared" si="16"/>
        <v>0</v>
      </c>
      <c r="BI228" s="1182">
        <f t="shared" si="17"/>
        <v>0</v>
      </c>
      <c r="BJ228" s="1025">
        <v>1</v>
      </c>
    </row>
    <row r="229" spans="2:62" x14ac:dyDescent="0.25">
      <c r="B229" s="1174"/>
      <c r="C229" s="1175" t="s">
        <v>704</v>
      </c>
      <c r="D229" s="1175" t="s">
        <v>241</v>
      </c>
      <c r="E229" s="1176" t="s">
        <v>705</v>
      </c>
      <c r="F229" s="1176" t="s">
        <v>706</v>
      </c>
      <c r="G229" s="1177" t="s">
        <v>526</v>
      </c>
      <c r="H229" s="1183">
        <v>4</v>
      </c>
      <c r="I229" s="396"/>
      <c r="J229" s="397">
        <f t="shared" si="9"/>
        <v>0</v>
      </c>
      <c r="K229" s="397" t="s">
        <v>16</v>
      </c>
      <c r="L229" s="1068" t="s">
        <v>16</v>
      </c>
      <c r="M229" s="1178"/>
      <c r="N229" s="1179" t="s">
        <v>38</v>
      </c>
      <c r="O229" s="1180"/>
      <c r="P229" s="1180">
        <f t="shared" si="10"/>
        <v>0</v>
      </c>
      <c r="Q229" s="1180">
        <v>1E-3</v>
      </c>
      <c r="R229" s="1180">
        <f t="shared" si="11"/>
        <v>4.0000000000000001E-3</v>
      </c>
      <c r="S229" s="1180">
        <v>0</v>
      </c>
      <c r="T229" s="1181">
        <f t="shared" si="12"/>
        <v>0</v>
      </c>
      <c r="AR229" s="1025">
        <v>8</v>
      </c>
      <c r="AT229" s="1025" t="s">
        <v>241</v>
      </c>
      <c r="AU229" s="1025">
        <v>3</v>
      </c>
      <c r="AY229" s="1182" t="s">
        <v>163</v>
      </c>
      <c r="AZ229" s="1182"/>
      <c r="BA229" s="1182"/>
      <c r="BB229" s="1182"/>
      <c r="BC229" s="1182"/>
      <c r="BD229" s="1182"/>
      <c r="BE229" s="1182">
        <f t="shared" si="13"/>
        <v>0</v>
      </c>
      <c r="BF229" s="1182">
        <f t="shared" si="14"/>
        <v>0</v>
      </c>
      <c r="BG229" s="1182">
        <f t="shared" si="15"/>
        <v>0</v>
      </c>
      <c r="BH229" s="1182">
        <f t="shared" si="16"/>
        <v>0</v>
      </c>
      <c r="BI229" s="1182">
        <f t="shared" si="17"/>
        <v>0</v>
      </c>
      <c r="BJ229" s="1025">
        <v>1</v>
      </c>
    </row>
    <row r="230" spans="2:62" x14ac:dyDescent="0.25">
      <c r="B230" s="1174"/>
      <c r="C230" s="1175" t="s">
        <v>707</v>
      </c>
      <c r="D230" s="1175" t="s">
        <v>241</v>
      </c>
      <c r="E230" s="1176" t="s">
        <v>708</v>
      </c>
      <c r="F230" s="1176" t="s">
        <v>709</v>
      </c>
      <c r="G230" s="1177" t="s">
        <v>526</v>
      </c>
      <c r="H230" s="1183">
        <v>6</v>
      </c>
      <c r="I230" s="396"/>
      <c r="J230" s="397">
        <f t="shared" si="9"/>
        <v>0</v>
      </c>
      <c r="K230" s="397" t="s">
        <v>16</v>
      </c>
      <c r="L230" s="1068" t="s">
        <v>16</v>
      </c>
      <c r="M230" s="1178"/>
      <c r="N230" s="1179" t="s">
        <v>38</v>
      </c>
      <c r="O230" s="1180"/>
      <c r="P230" s="1180">
        <f t="shared" si="10"/>
        <v>0</v>
      </c>
      <c r="Q230" s="1180">
        <v>1E-3</v>
      </c>
      <c r="R230" s="1180">
        <f t="shared" si="11"/>
        <v>6.0000000000000001E-3</v>
      </c>
      <c r="S230" s="1180">
        <v>0</v>
      </c>
      <c r="T230" s="1181">
        <f t="shared" si="12"/>
        <v>0</v>
      </c>
      <c r="AR230" s="1025">
        <v>8</v>
      </c>
      <c r="AT230" s="1025" t="s">
        <v>241</v>
      </c>
      <c r="AU230" s="1025">
        <v>3</v>
      </c>
      <c r="AY230" s="1182" t="s">
        <v>163</v>
      </c>
      <c r="AZ230" s="1182"/>
      <c r="BA230" s="1182"/>
      <c r="BB230" s="1182"/>
      <c r="BC230" s="1182"/>
      <c r="BD230" s="1182"/>
      <c r="BE230" s="1182">
        <f t="shared" si="13"/>
        <v>0</v>
      </c>
      <c r="BF230" s="1182">
        <f t="shared" si="14"/>
        <v>0</v>
      </c>
      <c r="BG230" s="1182">
        <f t="shared" si="15"/>
        <v>0</v>
      </c>
      <c r="BH230" s="1182">
        <f t="shared" si="16"/>
        <v>0</v>
      </c>
      <c r="BI230" s="1182">
        <f t="shared" si="17"/>
        <v>0</v>
      </c>
      <c r="BJ230" s="1025">
        <v>1</v>
      </c>
    </row>
    <row r="231" spans="2:62" x14ac:dyDescent="0.25">
      <c r="B231" s="1174"/>
      <c r="C231" s="1175" t="s">
        <v>710</v>
      </c>
      <c r="D231" s="1175" t="s">
        <v>241</v>
      </c>
      <c r="E231" s="1176" t="s">
        <v>711</v>
      </c>
      <c r="F231" s="1176" t="s">
        <v>712</v>
      </c>
      <c r="G231" s="1177" t="s">
        <v>526</v>
      </c>
      <c r="H231" s="1183">
        <v>3</v>
      </c>
      <c r="I231" s="396"/>
      <c r="J231" s="397">
        <f t="shared" si="9"/>
        <v>0</v>
      </c>
      <c r="K231" s="397" t="s">
        <v>16</v>
      </c>
      <c r="L231" s="1068" t="s">
        <v>16</v>
      </c>
      <c r="M231" s="1178"/>
      <c r="N231" s="1179" t="s">
        <v>38</v>
      </c>
      <c r="O231" s="1180"/>
      <c r="P231" s="1180">
        <f t="shared" si="10"/>
        <v>0</v>
      </c>
      <c r="Q231" s="1180">
        <v>1E-3</v>
      </c>
      <c r="R231" s="1180">
        <f t="shared" si="11"/>
        <v>3.0000000000000001E-3</v>
      </c>
      <c r="S231" s="1180">
        <v>0</v>
      </c>
      <c r="T231" s="1181">
        <f t="shared" si="12"/>
        <v>0</v>
      </c>
      <c r="AR231" s="1025">
        <v>8</v>
      </c>
      <c r="AT231" s="1025" t="s">
        <v>241</v>
      </c>
      <c r="AU231" s="1025">
        <v>3</v>
      </c>
      <c r="AY231" s="1182" t="s">
        <v>163</v>
      </c>
      <c r="AZ231" s="1182"/>
      <c r="BA231" s="1182"/>
      <c r="BB231" s="1182"/>
      <c r="BC231" s="1182"/>
      <c r="BD231" s="1182"/>
      <c r="BE231" s="1182">
        <f t="shared" si="13"/>
        <v>0</v>
      </c>
      <c r="BF231" s="1182">
        <f t="shared" si="14"/>
        <v>0</v>
      </c>
      <c r="BG231" s="1182">
        <f t="shared" si="15"/>
        <v>0</v>
      </c>
      <c r="BH231" s="1182">
        <f t="shared" si="16"/>
        <v>0</v>
      </c>
      <c r="BI231" s="1182">
        <f t="shared" si="17"/>
        <v>0</v>
      </c>
      <c r="BJ231" s="1025">
        <v>1</v>
      </c>
    </row>
    <row r="232" spans="2:62" x14ac:dyDescent="0.25">
      <c r="B232" s="1174"/>
      <c r="C232" s="1175" t="s">
        <v>713</v>
      </c>
      <c r="D232" s="1175" t="s">
        <v>241</v>
      </c>
      <c r="E232" s="1176" t="s">
        <v>714</v>
      </c>
      <c r="F232" s="1176" t="s">
        <v>715</v>
      </c>
      <c r="G232" s="1177" t="s">
        <v>526</v>
      </c>
      <c r="H232" s="1183">
        <v>13</v>
      </c>
      <c r="I232" s="396"/>
      <c r="J232" s="397">
        <f t="shared" si="9"/>
        <v>0</v>
      </c>
      <c r="K232" s="397" t="s">
        <v>16</v>
      </c>
      <c r="L232" s="1068" t="s">
        <v>16</v>
      </c>
      <c r="M232" s="1178"/>
      <c r="N232" s="1179" t="s">
        <v>38</v>
      </c>
      <c r="O232" s="1180"/>
      <c r="P232" s="1180">
        <f t="shared" si="10"/>
        <v>0</v>
      </c>
      <c r="Q232" s="1180">
        <v>1E-3</v>
      </c>
      <c r="R232" s="1180">
        <f t="shared" si="11"/>
        <v>1.3000000000000001E-2</v>
      </c>
      <c r="S232" s="1180">
        <v>0</v>
      </c>
      <c r="T232" s="1181">
        <f t="shared" si="12"/>
        <v>0</v>
      </c>
      <c r="AR232" s="1025">
        <v>8</v>
      </c>
      <c r="AT232" s="1025" t="s">
        <v>241</v>
      </c>
      <c r="AU232" s="1025">
        <v>3</v>
      </c>
      <c r="AY232" s="1182" t="s">
        <v>163</v>
      </c>
      <c r="AZ232" s="1182"/>
      <c r="BA232" s="1182"/>
      <c r="BB232" s="1182"/>
      <c r="BC232" s="1182"/>
      <c r="BD232" s="1182"/>
      <c r="BE232" s="1182">
        <f t="shared" si="13"/>
        <v>0</v>
      </c>
      <c r="BF232" s="1182">
        <f t="shared" si="14"/>
        <v>0</v>
      </c>
      <c r="BG232" s="1182">
        <f t="shared" si="15"/>
        <v>0</v>
      </c>
      <c r="BH232" s="1182">
        <f t="shared" si="16"/>
        <v>0</v>
      </c>
      <c r="BI232" s="1182">
        <f t="shared" si="17"/>
        <v>0</v>
      </c>
      <c r="BJ232" s="1025">
        <v>1</v>
      </c>
    </row>
    <row r="233" spans="2:62" x14ac:dyDescent="0.25">
      <c r="B233" s="1174"/>
      <c r="C233" s="1175" t="s">
        <v>716</v>
      </c>
      <c r="D233" s="1175" t="s">
        <v>241</v>
      </c>
      <c r="E233" s="1176" t="s">
        <v>717</v>
      </c>
      <c r="F233" s="1176" t="s">
        <v>718</v>
      </c>
      <c r="G233" s="1177" t="s">
        <v>526</v>
      </c>
      <c r="H233" s="1183">
        <v>6</v>
      </c>
      <c r="I233" s="396"/>
      <c r="J233" s="397">
        <f t="shared" si="9"/>
        <v>0</v>
      </c>
      <c r="K233" s="397" t="s">
        <v>16</v>
      </c>
      <c r="L233" s="1068" t="s">
        <v>16</v>
      </c>
      <c r="M233" s="1178"/>
      <c r="N233" s="1179" t="s">
        <v>38</v>
      </c>
      <c r="O233" s="1180"/>
      <c r="P233" s="1180">
        <f t="shared" si="10"/>
        <v>0</v>
      </c>
      <c r="Q233" s="1180">
        <v>1E-3</v>
      </c>
      <c r="R233" s="1180">
        <f t="shared" si="11"/>
        <v>6.0000000000000001E-3</v>
      </c>
      <c r="S233" s="1180">
        <v>0</v>
      </c>
      <c r="T233" s="1181">
        <f t="shared" si="12"/>
        <v>0</v>
      </c>
      <c r="AR233" s="1025">
        <v>8</v>
      </c>
      <c r="AT233" s="1025" t="s">
        <v>241</v>
      </c>
      <c r="AU233" s="1025">
        <v>3</v>
      </c>
      <c r="AY233" s="1182" t="s">
        <v>163</v>
      </c>
      <c r="AZ233" s="1182"/>
      <c r="BA233" s="1182"/>
      <c r="BB233" s="1182"/>
      <c r="BC233" s="1182"/>
      <c r="BD233" s="1182"/>
      <c r="BE233" s="1182">
        <f t="shared" si="13"/>
        <v>0</v>
      </c>
      <c r="BF233" s="1182">
        <f t="shared" si="14"/>
        <v>0</v>
      </c>
      <c r="BG233" s="1182">
        <f t="shared" si="15"/>
        <v>0</v>
      </c>
      <c r="BH233" s="1182">
        <f t="shared" si="16"/>
        <v>0</v>
      </c>
      <c r="BI233" s="1182">
        <f t="shared" si="17"/>
        <v>0</v>
      </c>
      <c r="BJ233" s="1025">
        <v>1</v>
      </c>
    </row>
    <row r="234" spans="2:62" x14ac:dyDescent="0.25">
      <c r="B234" s="1174"/>
      <c r="C234" s="1175" t="s">
        <v>719</v>
      </c>
      <c r="D234" s="1175" t="s">
        <v>241</v>
      </c>
      <c r="E234" s="1176" t="s">
        <v>720</v>
      </c>
      <c r="F234" s="1176" t="s">
        <v>721</v>
      </c>
      <c r="G234" s="1177" t="s">
        <v>526</v>
      </c>
      <c r="H234" s="1183">
        <v>100</v>
      </c>
      <c r="I234" s="396"/>
      <c r="J234" s="397">
        <f t="shared" si="9"/>
        <v>0</v>
      </c>
      <c r="K234" s="397" t="s">
        <v>16</v>
      </c>
      <c r="L234" s="1068" t="s">
        <v>16</v>
      </c>
      <c r="M234" s="1178"/>
      <c r="N234" s="1179" t="s">
        <v>38</v>
      </c>
      <c r="O234" s="1180"/>
      <c r="P234" s="1180">
        <f t="shared" si="10"/>
        <v>0</v>
      </c>
      <c r="Q234" s="1180">
        <v>1E-3</v>
      </c>
      <c r="R234" s="1180">
        <f t="shared" si="11"/>
        <v>0.1</v>
      </c>
      <c r="S234" s="1180">
        <v>0</v>
      </c>
      <c r="T234" s="1181">
        <f t="shared" si="12"/>
        <v>0</v>
      </c>
      <c r="AR234" s="1025">
        <v>8</v>
      </c>
      <c r="AT234" s="1025" t="s">
        <v>241</v>
      </c>
      <c r="AU234" s="1025">
        <v>3</v>
      </c>
      <c r="AY234" s="1182" t="s">
        <v>163</v>
      </c>
      <c r="AZ234" s="1182"/>
      <c r="BA234" s="1182"/>
      <c r="BB234" s="1182"/>
      <c r="BC234" s="1182"/>
      <c r="BD234" s="1182"/>
      <c r="BE234" s="1182">
        <f t="shared" si="13"/>
        <v>0</v>
      </c>
      <c r="BF234" s="1182">
        <f t="shared" si="14"/>
        <v>0</v>
      </c>
      <c r="BG234" s="1182">
        <f t="shared" si="15"/>
        <v>0</v>
      </c>
      <c r="BH234" s="1182">
        <f t="shared" si="16"/>
        <v>0</v>
      </c>
      <c r="BI234" s="1182">
        <f t="shared" si="17"/>
        <v>0</v>
      </c>
      <c r="BJ234" s="1025">
        <v>1</v>
      </c>
    </row>
    <row r="235" spans="2:62" x14ac:dyDescent="0.25">
      <c r="B235" s="1174"/>
      <c r="C235" s="1175" t="s">
        <v>722</v>
      </c>
      <c r="D235" s="1175" t="s">
        <v>241</v>
      </c>
      <c r="E235" s="1176" t="s">
        <v>723</v>
      </c>
      <c r="F235" s="1176" t="s">
        <v>724</v>
      </c>
      <c r="G235" s="1177" t="s">
        <v>526</v>
      </c>
      <c r="H235" s="1183">
        <v>85</v>
      </c>
      <c r="I235" s="396"/>
      <c r="J235" s="397">
        <f t="shared" si="9"/>
        <v>0</v>
      </c>
      <c r="K235" s="397" t="s">
        <v>16</v>
      </c>
      <c r="L235" s="1068" t="s">
        <v>16</v>
      </c>
      <c r="M235" s="1178"/>
      <c r="N235" s="1179" t="s">
        <v>38</v>
      </c>
      <c r="O235" s="1180"/>
      <c r="P235" s="1180">
        <f t="shared" si="10"/>
        <v>0</v>
      </c>
      <c r="Q235" s="1180">
        <v>1E-3</v>
      </c>
      <c r="R235" s="1180">
        <f t="shared" si="11"/>
        <v>8.5000000000000006E-2</v>
      </c>
      <c r="S235" s="1180">
        <v>0</v>
      </c>
      <c r="T235" s="1181">
        <f t="shared" si="12"/>
        <v>0</v>
      </c>
      <c r="AR235" s="1025">
        <v>8</v>
      </c>
      <c r="AT235" s="1025" t="s">
        <v>241</v>
      </c>
      <c r="AU235" s="1025">
        <v>3</v>
      </c>
      <c r="AY235" s="1182" t="s">
        <v>163</v>
      </c>
      <c r="AZ235" s="1182"/>
      <c r="BA235" s="1182"/>
      <c r="BB235" s="1182"/>
      <c r="BC235" s="1182"/>
      <c r="BD235" s="1182"/>
      <c r="BE235" s="1182">
        <f t="shared" si="13"/>
        <v>0</v>
      </c>
      <c r="BF235" s="1182">
        <f t="shared" si="14"/>
        <v>0</v>
      </c>
      <c r="BG235" s="1182">
        <f t="shared" si="15"/>
        <v>0</v>
      </c>
      <c r="BH235" s="1182">
        <f t="shared" si="16"/>
        <v>0</v>
      </c>
      <c r="BI235" s="1182">
        <f t="shared" si="17"/>
        <v>0</v>
      </c>
      <c r="BJ235" s="1025">
        <v>1</v>
      </c>
    </row>
    <row r="236" spans="2:62" ht="24" x14ac:dyDescent="0.25">
      <c r="B236" s="1145"/>
      <c r="C236" s="1146" t="s">
        <v>725</v>
      </c>
      <c r="D236" s="1146" t="s">
        <v>168</v>
      </c>
      <c r="E236" s="1147" t="s">
        <v>726</v>
      </c>
      <c r="F236" s="351" t="s">
        <v>727</v>
      </c>
      <c r="G236" s="1148" t="s">
        <v>196</v>
      </c>
      <c r="H236" s="353">
        <v>6640.53</v>
      </c>
      <c r="I236" s="354"/>
      <c r="J236" s="355">
        <f t="shared" si="9"/>
        <v>0</v>
      </c>
      <c r="K236" s="355" t="s">
        <v>172</v>
      </c>
      <c r="L236" s="1068" t="s">
        <v>16</v>
      </c>
      <c r="M236" s="1149"/>
      <c r="N236" s="1150" t="s">
        <v>38</v>
      </c>
      <c r="O236" s="1151"/>
      <c r="P236" s="1151">
        <f t="shared" si="10"/>
        <v>0</v>
      </c>
      <c r="Q236" s="1151">
        <v>0</v>
      </c>
      <c r="R236" s="1151">
        <f t="shared" si="11"/>
        <v>0</v>
      </c>
      <c r="S236" s="1151">
        <v>0</v>
      </c>
      <c r="T236" s="1152">
        <f t="shared" si="12"/>
        <v>0</v>
      </c>
      <c r="AR236" s="1025">
        <v>4</v>
      </c>
      <c r="AT236" s="1025" t="s">
        <v>168</v>
      </c>
      <c r="AU236" s="1025">
        <v>3</v>
      </c>
      <c r="AY236" s="1153" t="s">
        <v>163</v>
      </c>
      <c r="AZ236" s="1153"/>
      <c r="BA236" s="1153"/>
      <c r="BB236" s="1153"/>
      <c r="BC236" s="1153"/>
      <c r="BD236" s="1153"/>
      <c r="BE236" s="1153">
        <f t="shared" si="13"/>
        <v>0</v>
      </c>
      <c r="BF236" s="1153">
        <f t="shared" si="14"/>
        <v>0</v>
      </c>
      <c r="BG236" s="1153">
        <f t="shared" si="15"/>
        <v>0</v>
      </c>
      <c r="BH236" s="1153">
        <f t="shared" si="16"/>
        <v>0</v>
      </c>
      <c r="BI236" s="1153">
        <f t="shared" si="17"/>
        <v>0</v>
      </c>
      <c r="BJ236" s="1025">
        <v>1</v>
      </c>
    </row>
    <row r="237" spans="2:62" x14ac:dyDescent="0.25">
      <c r="B237" s="1069"/>
      <c r="C237" s="34"/>
      <c r="D237" s="361" t="s">
        <v>173</v>
      </c>
      <c r="E237" s="34"/>
      <c r="F237" s="362" t="s">
        <v>728</v>
      </c>
      <c r="G237" s="34"/>
      <c r="H237" s="34"/>
      <c r="I237" s="34"/>
      <c r="J237" s="34"/>
      <c r="K237" s="1071"/>
      <c r="L237" s="1068" t="s">
        <v>16</v>
      </c>
      <c r="M237" s="1154"/>
      <c r="N237" s="34"/>
      <c r="O237" s="34"/>
      <c r="P237" s="34"/>
      <c r="Q237" s="34"/>
      <c r="R237" s="34"/>
      <c r="S237" s="34"/>
      <c r="T237" s="1155"/>
      <c r="AT237" s="1156" t="s">
        <v>173</v>
      </c>
      <c r="AU237" s="1156">
        <v>0</v>
      </c>
      <c r="AV237" s="34"/>
      <c r="AW237" s="34"/>
      <c r="AX237" s="34"/>
      <c r="AY237" s="34" t="s">
        <v>163</v>
      </c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1025">
        <v>0</v>
      </c>
    </row>
    <row r="238" spans="2:62" ht="11.25" customHeight="1" x14ac:dyDescent="0.25">
      <c r="B238" s="1157"/>
      <c r="C238" s="1158"/>
      <c r="D238" s="361" t="s">
        <v>175</v>
      </c>
      <c r="E238" s="1159"/>
      <c r="F238" s="1169" t="s">
        <v>729</v>
      </c>
      <c r="G238" s="1170"/>
      <c r="H238" s="1171">
        <v>6640.53</v>
      </c>
      <c r="I238" s="1163"/>
      <c r="J238" s="1163"/>
      <c r="K238" s="1163"/>
      <c r="L238" s="1068" t="s">
        <v>16</v>
      </c>
      <c r="M238" s="1164"/>
      <c r="N238" s="1165"/>
      <c r="O238" s="1166"/>
      <c r="P238" s="1166"/>
      <c r="Q238" s="1166"/>
      <c r="R238" s="1166"/>
      <c r="S238" s="1166"/>
      <c r="T238" s="1167"/>
      <c r="AT238" s="1168" t="s">
        <v>175</v>
      </c>
      <c r="AU238" s="1168">
        <v>0</v>
      </c>
      <c r="AV238" s="1168">
        <v>2</v>
      </c>
      <c r="AW238" s="1168" t="b">
        <v>1</v>
      </c>
      <c r="AX238" s="1168"/>
      <c r="AY238" s="1168" t="s">
        <v>163</v>
      </c>
      <c r="AZ238" s="1168"/>
      <c r="BA238" s="1168"/>
      <c r="BB238" s="1168"/>
      <c r="BC238" s="1168"/>
      <c r="BD238" s="1168"/>
      <c r="BE238" s="1168"/>
      <c r="BF238" s="1168"/>
      <c r="BG238" s="1168"/>
      <c r="BH238" s="1168"/>
      <c r="BI238" s="1168"/>
      <c r="BJ238" s="1025">
        <v>0</v>
      </c>
    </row>
    <row r="239" spans="2:62" ht="11.25" customHeight="1" x14ac:dyDescent="0.25">
      <c r="B239" s="1157"/>
      <c r="C239" s="1158"/>
      <c r="D239" s="361" t="s">
        <v>175</v>
      </c>
      <c r="E239" s="1159"/>
      <c r="F239" s="1172" t="s">
        <v>178</v>
      </c>
      <c r="G239" s="1161"/>
      <c r="H239" s="1173">
        <v>6640.53</v>
      </c>
      <c r="I239" s="1163"/>
      <c r="J239" s="1163"/>
      <c r="K239" s="1163"/>
      <c r="L239" s="1068" t="s">
        <v>16</v>
      </c>
      <c r="M239" s="1164"/>
      <c r="N239" s="1165"/>
      <c r="O239" s="1166"/>
      <c r="P239" s="1166"/>
      <c r="Q239" s="1166"/>
      <c r="R239" s="1166"/>
      <c r="S239" s="1166"/>
      <c r="T239" s="1167"/>
      <c r="AT239" s="1168" t="s">
        <v>175</v>
      </c>
      <c r="AU239" s="1168">
        <v>0</v>
      </c>
      <c r="AV239" s="1168">
        <v>4</v>
      </c>
      <c r="AW239" s="1168" t="b">
        <v>1</v>
      </c>
      <c r="AX239" s="1168" t="b">
        <v>1</v>
      </c>
      <c r="AY239" s="1168" t="s">
        <v>163</v>
      </c>
      <c r="AZ239" s="1168"/>
      <c r="BA239" s="1168"/>
      <c r="BB239" s="1168"/>
      <c r="BC239" s="1168"/>
      <c r="BD239" s="1168"/>
      <c r="BE239" s="1168"/>
      <c r="BF239" s="1168"/>
      <c r="BG239" s="1168"/>
      <c r="BH239" s="1168"/>
      <c r="BI239" s="1168"/>
      <c r="BJ239" s="1025">
        <v>0</v>
      </c>
    </row>
    <row r="240" spans="2:62" x14ac:dyDescent="0.25">
      <c r="B240" s="1145"/>
      <c r="C240" s="1146" t="s">
        <v>730</v>
      </c>
      <c r="D240" s="1146" t="s">
        <v>168</v>
      </c>
      <c r="E240" s="1147" t="s">
        <v>731</v>
      </c>
      <c r="F240" s="351" t="s">
        <v>732</v>
      </c>
      <c r="G240" s="1148" t="s">
        <v>196</v>
      </c>
      <c r="H240" s="353">
        <v>6640.53</v>
      </c>
      <c r="I240" s="354"/>
      <c r="J240" s="355">
        <f>ROUND(H240*I240,2)</f>
        <v>0</v>
      </c>
      <c r="K240" s="355" t="s">
        <v>172</v>
      </c>
      <c r="L240" s="1068" t="s">
        <v>16</v>
      </c>
      <c r="M240" s="1149"/>
      <c r="N240" s="1150" t="s">
        <v>38</v>
      </c>
      <c r="O240" s="1151"/>
      <c r="P240" s="1151">
        <f>H240*O240</f>
        <v>0</v>
      </c>
      <c r="Q240" s="1151">
        <v>0</v>
      </c>
      <c r="R240" s="1151">
        <f>H240*Q240</f>
        <v>0</v>
      </c>
      <c r="S240" s="1151">
        <v>0</v>
      </c>
      <c r="T240" s="1152">
        <f>H240*S240</f>
        <v>0</v>
      </c>
      <c r="AR240" s="1025">
        <v>4</v>
      </c>
      <c r="AT240" s="1025" t="s">
        <v>168</v>
      </c>
      <c r="AU240" s="1025">
        <v>3</v>
      </c>
      <c r="AY240" s="1153" t="s">
        <v>163</v>
      </c>
      <c r="AZ240" s="1153"/>
      <c r="BA240" s="1153"/>
      <c r="BB240" s="1153"/>
      <c r="BC240" s="1153"/>
      <c r="BD240" s="1153"/>
      <c r="BE240" s="1153">
        <f>IF(N240="základní",J240,0)</f>
        <v>0</v>
      </c>
      <c r="BF240" s="1153">
        <f>IF(N240="snížená",J240,0)</f>
        <v>0</v>
      </c>
      <c r="BG240" s="1153">
        <f>IF(N240="zákl. přenesená",J240,0)</f>
        <v>0</v>
      </c>
      <c r="BH240" s="1153">
        <f>IF(N240="sníž. přenesená",J240,0)</f>
        <v>0</v>
      </c>
      <c r="BI240" s="1153">
        <f>IF(N240="nulová",J240,0)</f>
        <v>0</v>
      </c>
      <c r="BJ240" s="1025">
        <v>1</v>
      </c>
    </row>
    <row r="241" spans="2:62" x14ac:dyDescent="0.25">
      <c r="B241" s="1069"/>
      <c r="C241" s="34"/>
      <c r="D241" s="361" t="s">
        <v>173</v>
      </c>
      <c r="E241" s="34"/>
      <c r="F241" s="362" t="s">
        <v>733</v>
      </c>
      <c r="G241" s="34"/>
      <c r="H241" s="34"/>
      <c r="I241" s="34"/>
      <c r="J241" s="34"/>
      <c r="K241" s="1071"/>
      <c r="L241" s="1068" t="s">
        <v>16</v>
      </c>
      <c r="M241" s="1154"/>
      <c r="N241" s="34"/>
      <c r="O241" s="34"/>
      <c r="P241" s="34"/>
      <c r="Q241" s="34"/>
      <c r="R241" s="34"/>
      <c r="S241" s="34"/>
      <c r="T241" s="1155"/>
      <c r="AT241" s="1156" t="s">
        <v>173</v>
      </c>
      <c r="AU241" s="1156">
        <v>0</v>
      </c>
      <c r="AV241" s="34"/>
      <c r="AW241" s="34"/>
      <c r="AX241" s="34"/>
      <c r="AY241" s="34" t="s">
        <v>163</v>
      </c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1025">
        <v>0</v>
      </c>
    </row>
    <row r="242" spans="2:62" ht="11.25" customHeight="1" x14ac:dyDescent="0.25">
      <c r="B242" s="1157"/>
      <c r="C242" s="1158"/>
      <c r="D242" s="361" t="s">
        <v>175</v>
      </c>
      <c r="E242" s="1159"/>
      <c r="F242" s="1169" t="s">
        <v>729</v>
      </c>
      <c r="G242" s="1170"/>
      <c r="H242" s="1171">
        <v>6640.53</v>
      </c>
      <c r="I242" s="1163"/>
      <c r="J242" s="1163"/>
      <c r="K242" s="1163"/>
      <c r="L242" s="1068" t="s">
        <v>16</v>
      </c>
      <c r="M242" s="1164"/>
      <c r="N242" s="1165"/>
      <c r="O242" s="1166"/>
      <c r="P242" s="1166"/>
      <c r="Q242" s="1166"/>
      <c r="R242" s="1166"/>
      <c r="S242" s="1166"/>
      <c r="T242" s="1167"/>
      <c r="AT242" s="1168" t="s">
        <v>175</v>
      </c>
      <c r="AU242" s="1168">
        <v>0</v>
      </c>
      <c r="AV242" s="1168">
        <v>2</v>
      </c>
      <c r="AW242" s="1168" t="b">
        <v>1</v>
      </c>
      <c r="AX242" s="1168"/>
      <c r="AY242" s="1168" t="s">
        <v>163</v>
      </c>
      <c r="AZ242" s="1168"/>
      <c r="BA242" s="1168"/>
      <c r="BB242" s="1168"/>
      <c r="BC242" s="1168"/>
      <c r="BD242" s="1168"/>
      <c r="BE242" s="1168"/>
      <c r="BF242" s="1168"/>
      <c r="BG242" s="1168"/>
      <c r="BH242" s="1168"/>
      <c r="BI242" s="1168"/>
      <c r="BJ242" s="1025">
        <v>0</v>
      </c>
    </row>
    <row r="243" spans="2:62" ht="11.25" customHeight="1" x14ac:dyDescent="0.25">
      <c r="B243" s="1157"/>
      <c r="C243" s="1158"/>
      <c r="D243" s="361" t="s">
        <v>175</v>
      </c>
      <c r="E243" s="1159"/>
      <c r="F243" s="1172" t="s">
        <v>178</v>
      </c>
      <c r="G243" s="1161"/>
      <c r="H243" s="1173">
        <v>6640.53</v>
      </c>
      <c r="I243" s="1163"/>
      <c r="J243" s="1163"/>
      <c r="K243" s="1163"/>
      <c r="L243" s="1068" t="s">
        <v>16</v>
      </c>
      <c r="M243" s="1164"/>
      <c r="N243" s="1165"/>
      <c r="O243" s="1166"/>
      <c r="P243" s="1166"/>
      <c r="Q243" s="1166"/>
      <c r="R243" s="1166"/>
      <c r="S243" s="1166"/>
      <c r="T243" s="1167"/>
      <c r="AT243" s="1168" t="s">
        <v>175</v>
      </c>
      <c r="AU243" s="1168">
        <v>0</v>
      </c>
      <c r="AV243" s="1168">
        <v>4</v>
      </c>
      <c r="AW243" s="1168" t="b">
        <v>1</v>
      </c>
      <c r="AX243" s="1168" t="b">
        <v>1</v>
      </c>
      <c r="AY243" s="1168" t="s">
        <v>163</v>
      </c>
      <c r="AZ243" s="1168"/>
      <c r="BA243" s="1168"/>
      <c r="BB243" s="1168"/>
      <c r="BC243" s="1168"/>
      <c r="BD243" s="1168"/>
      <c r="BE243" s="1168"/>
      <c r="BF243" s="1168"/>
      <c r="BG243" s="1168"/>
      <c r="BH243" s="1168"/>
      <c r="BI243" s="1168"/>
      <c r="BJ243" s="1025">
        <v>0</v>
      </c>
    </row>
    <row r="244" spans="2:62" ht="24" x14ac:dyDescent="0.25">
      <c r="B244" s="1145"/>
      <c r="C244" s="1146" t="s">
        <v>734</v>
      </c>
      <c r="D244" s="1146" t="s">
        <v>168</v>
      </c>
      <c r="E244" s="1147" t="s">
        <v>735</v>
      </c>
      <c r="F244" s="351" t="s">
        <v>736</v>
      </c>
      <c r="G244" s="1148" t="s">
        <v>737</v>
      </c>
      <c r="H244" s="353">
        <v>0.66400000000000003</v>
      </c>
      <c r="I244" s="354"/>
      <c r="J244" s="355">
        <f>ROUND(H244*I244,2)</f>
        <v>0</v>
      </c>
      <c r="K244" s="355" t="s">
        <v>172</v>
      </c>
      <c r="L244" s="1068" t="s">
        <v>16</v>
      </c>
      <c r="M244" s="1149"/>
      <c r="N244" s="1150" t="s">
        <v>38</v>
      </c>
      <c r="O244" s="1151"/>
      <c r="P244" s="1151">
        <f>H244*O244</f>
        <v>0</v>
      </c>
      <c r="Q244" s="1151">
        <v>0</v>
      </c>
      <c r="R244" s="1151">
        <f>H244*Q244</f>
        <v>0</v>
      </c>
      <c r="S244" s="1151">
        <v>0</v>
      </c>
      <c r="T244" s="1152">
        <f>H244*S244</f>
        <v>0</v>
      </c>
      <c r="AR244" s="1025">
        <v>4</v>
      </c>
      <c r="AT244" s="1025" t="s">
        <v>168</v>
      </c>
      <c r="AU244" s="1025">
        <v>3</v>
      </c>
      <c r="AY244" s="1153" t="s">
        <v>163</v>
      </c>
      <c r="AZ244" s="1153"/>
      <c r="BA244" s="1153"/>
      <c r="BB244" s="1153"/>
      <c r="BC244" s="1153"/>
      <c r="BD244" s="1153"/>
      <c r="BE244" s="1153">
        <f>IF(N244="základní",J244,0)</f>
        <v>0</v>
      </c>
      <c r="BF244" s="1153">
        <f>IF(N244="snížená",J244,0)</f>
        <v>0</v>
      </c>
      <c r="BG244" s="1153">
        <f>IF(N244="zákl. přenesená",J244,0)</f>
        <v>0</v>
      </c>
      <c r="BH244" s="1153">
        <f>IF(N244="sníž. přenesená",J244,0)</f>
        <v>0</v>
      </c>
      <c r="BI244" s="1153">
        <f>IF(N244="nulová",J244,0)</f>
        <v>0</v>
      </c>
      <c r="BJ244" s="1025">
        <v>1</v>
      </c>
    </row>
    <row r="245" spans="2:62" x14ac:dyDescent="0.25">
      <c r="B245" s="1069"/>
      <c r="C245" s="34"/>
      <c r="D245" s="361" t="s">
        <v>173</v>
      </c>
      <c r="E245" s="34"/>
      <c r="F245" s="362" t="s">
        <v>738</v>
      </c>
      <c r="G245" s="34"/>
      <c r="H245" s="34"/>
      <c r="I245" s="34"/>
      <c r="J245" s="34"/>
      <c r="K245" s="1071"/>
      <c r="L245" s="1068" t="s">
        <v>16</v>
      </c>
      <c r="M245" s="1154"/>
      <c r="N245" s="34"/>
      <c r="O245" s="34"/>
      <c r="P245" s="34"/>
      <c r="Q245" s="34"/>
      <c r="R245" s="34"/>
      <c r="S245" s="34"/>
      <c r="T245" s="1155"/>
      <c r="AT245" s="1156" t="s">
        <v>173</v>
      </c>
      <c r="AU245" s="1156">
        <v>0</v>
      </c>
      <c r="AV245" s="34"/>
      <c r="AW245" s="34"/>
      <c r="AX245" s="34"/>
      <c r="AY245" s="34" t="s">
        <v>163</v>
      </c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1025">
        <v>0</v>
      </c>
    </row>
    <row r="246" spans="2:62" ht="11.25" customHeight="1" x14ac:dyDescent="0.25">
      <c r="B246" s="1157"/>
      <c r="C246" s="1158"/>
      <c r="D246" s="361" t="s">
        <v>175</v>
      </c>
      <c r="E246" s="1159"/>
      <c r="F246" s="1169" t="s">
        <v>729</v>
      </c>
      <c r="G246" s="1170"/>
      <c r="H246" s="1171">
        <v>6640.53</v>
      </c>
      <c r="I246" s="1163"/>
      <c r="J246" s="1163"/>
      <c r="K246" s="1163"/>
      <c r="L246" s="1068" t="s">
        <v>16</v>
      </c>
      <c r="M246" s="1164"/>
      <c r="N246" s="1165"/>
      <c r="O246" s="1166"/>
      <c r="P246" s="1166"/>
      <c r="Q246" s="1166"/>
      <c r="R246" s="1166"/>
      <c r="S246" s="1166"/>
      <c r="T246" s="1167"/>
      <c r="AT246" s="1168" t="s">
        <v>175</v>
      </c>
      <c r="AU246" s="1168">
        <v>0</v>
      </c>
      <c r="AV246" s="1168">
        <v>2</v>
      </c>
      <c r="AW246" s="1168" t="b">
        <v>1</v>
      </c>
      <c r="AX246" s="1168"/>
      <c r="AY246" s="1168" t="s">
        <v>163</v>
      </c>
      <c r="AZ246" s="1168"/>
      <c r="BA246" s="1168"/>
      <c r="BB246" s="1168"/>
      <c r="BC246" s="1168"/>
      <c r="BD246" s="1168"/>
      <c r="BE246" s="1168"/>
      <c r="BF246" s="1168"/>
      <c r="BG246" s="1168"/>
      <c r="BH246" s="1168"/>
      <c r="BI246" s="1168"/>
      <c r="BJ246" s="1025">
        <v>0</v>
      </c>
    </row>
    <row r="247" spans="2:62" ht="11.25" customHeight="1" x14ac:dyDescent="0.25">
      <c r="B247" s="1157"/>
      <c r="C247" s="1158"/>
      <c r="D247" s="361" t="s">
        <v>175</v>
      </c>
      <c r="E247" s="1159"/>
      <c r="F247" s="1172" t="s">
        <v>178</v>
      </c>
      <c r="G247" s="1161"/>
      <c r="H247" s="1173">
        <v>6640.53</v>
      </c>
      <c r="I247" s="1163"/>
      <c r="J247" s="1163"/>
      <c r="K247" s="1163"/>
      <c r="L247" s="1068" t="s">
        <v>16</v>
      </c>
      <c r="M247" s="1164"/>
      <c r="N247" s="1165"/>
      <c r="O247" s="1166"/>
      <c r="P247" s="1166"/>
      <c r="Q247" s="1166"/>
      <c r="R247" s="1166"/>
      <c r="S247" s="1166"/>
      <c r="T247" s="1167"/>
      <c r="AT247" s="1168" t="s">
        <v>175</v>
      </c>
      <c r="AU247" s="1168">
        <v>0</v>
      </c>
      <c r="AV247" s="1168">
        <v>4</v>
      </c>
      <c r="AW247" s="1168" t="b">
        <v>1</v>
      </c>
      <c r="AX247" s="1168"/>
      <c r="AY247" s="1168" t="s">
        <v>163</v>
      </c>
      <c r="AZ247" s="1168"/>
      <c r="BA247" s="1168"/>
      <c r="BB247" s="1168"/>
      <c r="BC247" s="1168"/>
      <c r="BD247" s="1168"/>
      <c r="BE247" s="1168"/>
      <c r="BF247" s="1168"/>
      <c r="BG247" s="1168"/>
      <c r="BH247" s="1168"/>
      <c r="BI247" s="1168"/>
      <c r="BJ247" s="1025">
        <v>0</v>
      </c>
    </row>
    <row r="248" spans="2:62" ht="11.25" customHeight="1" x14ac:dyDescent="0.25">
      <c r="B248" s="1157"/>
      <c r="C248" s="1158"/>
      <c r="D248" s="361" t="s">
        <v>175</v>
      </c>
      <c r="E248" s="1159"/>
      <c r="F248" s="1169" t="s">
        <v>739</v>
      </c>
      <c r="G248" s="1170"/>
      <c r="H248" s="1171">
        <v>0.66400000000000003</v>
      </c>
      <c r="I248" s="1163"/>
      <c r="J248" s="1163"/>
      <c r="K248" s="1163"/>
      <c r="L248" s="1068" t="s">
        <v>16</v>
      </c>
      <c r="M248" s="1164"/>
      <c r="N248" s="1165"/>
      <c r="O248" s="1166"/>
      <c r="P248" s="1166"/>
      <c r="Q248" s="1166"/>
      <c r="R248" s="1166"/>
      <c r="S248" s="1166"/>
      <c r="T248" s="1167"/>
      <c r="AT248" s="1168" t="s">
        <v>175</v>
      </c>
      <c r="AU248" s="1168">
        <v>0</v>
      </c>
      <c r="AV248" s="1168">
        <v>2</v>
      </c>
      <c r="AW248" s="1168" t="b">
        <v>1</v>
      </c>
      <c r="AX248" s="1168" t="b">
        <v>1</v>
      </c>
      <c r="AY248" s="1168" t="s">
        <v>163</v>
      </c>
      <c r="AZ248" s="1168"/>
      <c r="BA248" s="1168"/>
      <c r="BB248" s="1168"/>
      <c r="BC248" s="1168"/>
      <c r="BD248" s="1168"/>
      <c r="BE248" s="1168"/>
      <c r="BF248" s="1168"/>
      <c r="BG248" s="1168"/>
      <c r="BH248" s="1168"/>
      <c r="BI248" s="1168"/>
      <c r="BJ248" s="1025">
        <v>0</v>
      </c>
    </row>
    <row r="249" spans="2:62" ht="24" x14ac:dyDescent="0.25">
      <c r="B249" s="1145"/>
      <c r="C249" s="1146" t="s">
        <v>740</v>
      </c>
      <c r="D249" s="1146" t="s">
        <v>168</v>
      </c>
      <c r="E249" s="1147" t="s">
        <v>741</v>
      </c>
      <c r="F249" s="351" t="s">
        <v>742</v>
      </c>
      <c r="G249" s="1148" t="s">
        <v>737</v>
      </c>
      <c r="H249" s="353">
        <v>2.6560000000000001</v>
      </c>
      <c r="I249" s="354"/>
      <c r="J249" s="355">
        <f>ROUND(H249*I249,2)</f>
        <v>0</v>
      </c>
      <c r="K249" s="355" t="s">
        <v>172</v>
      </c>
      <c r="L249" s="1068" t="s">
        <v>16</v>
      </c>
      <c r="M249" s="1149"/>
      <c r="N249" s="1150" t="s">
        <v>38</v>
      </c>
      <c r="O249" s="1151"/>
      <c r="P249" s="1151">
        <f>H249*O249</f>
        <v>0</v>
      </c>
      <c r="Q249" s="1151">
        <v>0</v>
      </c>
      <c r="R249" s="1151">
        <f>H249*Q249</f>
        <v>0</v>
      </c>
      <c r="S249" s="1151">
        <v>0</v>
      </c>
      <c r="T249" s="1152">
        <f>H249*S249</f>
        <v>0</v>
      </c>
      <c r="AR249" s="1025">
        <v>4</v>
      </c>
      <c r="AT249" s="1025" t="s">
        <v>168</v>
      </c>
      <c r="AU249" s="1025">
        <v>3</v>
      </c>
      <c r="AY249" s="1153" t="s">
        <v>163</v>
      </c>
      <c r="AZ249" s="1153"/>
      <c r="BA249" s="1153"/>
      <c r="BB249" s="1153"/>
      <c r="BC249" s="1153"/>
      <c r="BD249" s="1153"/>
      <c r="BE249" s="1153">
        <f>IF(N249="základní",J249,0)</f>
        <v>0</v>
      </c>
      <c r="BF249" s="1153">
        <f>IF(N249="snížená",J249,0)</f>
        <v>0</v>
      </c>
      <c r="BG249" s="1153">
        <f>IF(N249="zákl. přenesená",J249,0)</f>
        <v>0</v>
      </c>
      <c r="BH249" s="1153">
        <f>IF(N249="sníž. přenesená",J249,0)</f>
        <v>0</v>
      </c>
      <c r="BI249" s="1153">
        <f>IF(N249="nulová",J249,0)</f>
        <v>0</v>
      </c>
      <c r="BJ249" s="1025">
        <v>1</v>
      </c>
    </row>
    <row r="250" spans="2:62" x14ac:dyDescent="0.25">
      <c r="B250" s="1069"/>
      <c r="C250" s="34"/>
      <c r="D250" s="361" t="s">
        <v>173</v>
      </c>
      <c r="E250" s="34"/>
      <c r="F250" s="362" t="s">
        <v>743</v>
      </c>
      <c r="G250" s="34"/>
      <c r="H250" s="34"/>
      <c r="I250" s="34"/>
      <c r="J250" s="34"/>
      <c r="K250" s="1071"/>
      <c r="L250" s="1068" t="s">
        <v>16</v>
      </c>
      <c r="M250" s="1154"/>
      <c r="N250" s="34"/>
      <c r="O250" s="34"/>
      <c r="P250" s="34"/>
      <c r="Q250" s="34"/>
      <c r="R250" s="34"/>
      <c r="S250" s="34"/>
      <c r="T250" s="1155"/>
      <c r="AT250" s="1156" t="s">
        <v>173</v>
      </c>
      <c r="AU250" s="1156">
        <v>0</v>
      </c>
      <c r="AV250" s="34"/>
      <c r="AW250" s="34"/>
      <c r="AX250" s="34"/>
      <c r="AY250" s="34" t="s">
        <v>163</v>
      </c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1025">
        <v>0</v>
      </c>
    </row>
    <row r="251" spans="2:62" ht="11.25" customHeight="1" x14ac:dyDescent="0.25">
      <c r="B251" s="1157"/>
      <c r="C251" s="1158"/>
      <c r="D251" s="361" t="s">
        <v>175</v>
      </c>
      <c r="E251" s="1159"/>
      <c r="F251" s="1160" t="s">
        <v>744</v>
      </c>
      <c r="G251" s="1161"/>
      <c r="H251" s="1162"/>
      <c r="I251" s="1163"/>
      <c r="J251" s="1163"/>
      <c r="K251" s="1163"/>
      <c r="L251" s="1068" t="s">
        <v>16</v>
      </c>
      <c r="M251" s="1164"/>
      <c r="N251" s="1165"/>
      <c r="O251" s="1166"/>
      <c r="P251" s="1166"/>
      <c r="Q251" s="1166"/>
      <c r="R251" s="1166"/>
      <c r="S251" s="1166"/>
      <c r="T251" s="1167"/>
      <c r="AT251" s="1168" t="s">
        <v>175</v>
      </c>
      <c r="AU251" s="1168">
        <v>0</v>
      </c>
      <c r="AV251" s="1168">
        <v>1</v>
      </c>
      <c r="AW251" s="1168" t="b">
        <v>1</v>
      </c>
      <c r="AX251" s="1168"/>
      <c r="AY251" s="1168" t="s">
        <v>163</v>
      </c>
      <c r="AZ251" s="1168"/>
      <c r="BA251" s="1168"/>
      <c r="BB251" s="1168"/>
      <c r="BC251" s="1168"/>
      <c r="BD251" s="1168"/>
      <c r="BE251" s="1168"/>
      <c r="BF251" s="1168"/>
      <c r="BG251" s="1168"/>
      <c r="BH251" s="1168"/>
      <c r="BI251" s="1168"/>
      <c r="BJ251" s="1025">
        <v>0</v>
      </c>
    </row>
    <row r="252" spans="2:62" ht="11.25" customHeight="1" x14ac:dyDescent="0.25">
      <c r="B252" s="1157"/>
      <c r="C252" s="1158"/>
      <c r="D252" s="361" t="s">
        <v>175</v>
      </c>
      <c r="E252" s="1159"/>
      <c r="F252" s="1169" t="s">
        <v>745</v>
      </c>
      <c r="G252" s="1170"/>
      <c r="H252" s="1171">
        <v>26562.12</v>
      </c>
      <c r="I252" s="1163"/>
      <c r="J252" s="1163"/>
      <c r="K252" s="1163"/>
      <c r="L252" s="1068" t="s">
        <v>16</v>
      </c>
      <c r="M252" s="1164"/>
      <c r="N252" s="1165"/>
      <c r="O252" s="1166"/>
      <c r="P252" s="1166"/>
      <c r="Q252" s="1166"/>
      <c r="R252" s="1166"/>
      <c r="S252" s="1166"/>
      <c r="T252" s="1167"/>
      <c r="AT252" s="1168" t="s">
        <v>175</v>
      </c>
      <c r="AU252" s="1168">
        <v>0</v>
      </c>
      <c r="AV252" s="1168">
        <v>2</v>
      </c>
      <c r="AW252" s="1168" t="b">
        <v>1</v>
      </c>
      <c r="AX252" s="1168"/>
      <c r="AY252" s="1168" t="s">
        <v>163</v>
      </c>
      <c r="AZ252" s="1168"/>
      <c r="BA252" s="1168"/>
      <c r="BB252" s="1168"/>
      <c r="BC252" s="1168"/>
      <c r="BD252" s="1168"/>
      <c r="BE252" s="1168"/>
      <c r="BF252" s="1168"/>
      <c r="BG252" s="1168"/>
      <c r="BH252" s="1168"/>
      <c r="BI252" s="1168"/>
      <c r="BJ252" s="1025">
        <v>0</v>
      </c>
    </row>
    <row r="253" spans="2:62" ht="11.25" customHeight="1" x14ac:dyDescent="0.25">
      <c r="B253" s="1157"/>
      <c r="C253" s="1158"/>
      <c r="D253" s="361" t="s">
        <v>175</v>
      </c>
      <c r="E253" s="1159"/>
      <c r="F253" s="1172" t="s">
        <v>178</v>
      </c>
      <c r="G253" s="1161"/>
      <c r="H253" s="1173">
        <v>26562.12</v>
      </c>
      <c r="I253" s="1163"/>
      <c r="J253" s="1163"/>
      <c r="K253" s="1163"/>
      <c r="L253" s="1068" t="s">
        <v>16</v>
      </c>
      <c r="M253" s="1164"/>
      <c r="N253" s="1165"/>
      <c r="O253" s="1166"/>
      <c r="P253" s="1166"/>
      <c r="Q253" s="1166"/>
      <c r="R253" s="1166"/>
      <c r="S253" s="1166"/>
      <c r="T253" s="1167"/>
      <c r="AT253" s="1168" t="s">
        <v>175</v>
      </c>
      <c r="AU253" s="1168">
        <v>0</v>
      </c>
      <c r="AV253" s="1168">
        <v>4</v>
      </c>
      <c r="AW253" s="1168" t="b">
        <v>1</v>
      </c>
      <c r="AX253" s="1168"/>
      <c r="AY253" s="1168" t="s">
        <v>163</v>
      </c>
      <c r="AZ253" s="1168"/>
      <c r="BA253" s="1168"/>
      <c r="BB253" s="1168"/>
      <c r="BC253" s="1168"/>
      <c r="BD253" s="1168"/>
      <c r="BE253" s="1168"/>
      <c r="BF253" s="1168"/>
      <c r="BG253" s="1168"/>
      <c r="BH253" s="1168"/>
      <c r="BI253" s="1168"/>
      <c r="BJ253" s="1025">
        <v>0</v>
      </c>
    </row>
    <row r="254" spans="2:62" ht="11.25" customHeight="1" x14ac:dyDescent="0.25">
      <c r="B254" s="1157"/>
      <c r="C254" s="1158"/>
      <c r="D254" s="361" t="s">
        <v>175</v>
      </c>
      <c r="E254" s="1159"/>
      <c r="F254" s="1169" t="s">
        <v>746</v>
      </c>
      <c r="G254" s="1170"/>
      <c r="H254" s="1171">
        <v>2.6560000000000001</v>
      </c>
      <c r="I254" s="1163"/>
      <c r="J254" s="1163"/>
      <c r="K254" s="1163"/>
      <c r="L254" s="1068" t="s">
        <v>16</v>
      </c>
      <c r="M254" s="1164"/>
      <c r="N254" s="1165"/>
      <c r="O254" s="1166"/>
      <c r="P254" s="1166"/>
      <c r="Q254" s="1166"/>
      <c r="R254" s="1166"/>
      <c r="S254" s="1166"/>
      <c r="T254" s="1167"/>
      <c r="AT254" s="1168" t="s">
        <v>175</v>
      </c>
      <c r="AU254" s="1168">
        <v>0</v>
      </c>
      <c r="AV254" s="1168">
        <v>2</v>
      </c>
      <c r="AW254" s="1168" t="b">
        <v>1</v>
      </c>
      <c r="AX254" s="1168" t="b">
        <v>1</v>
      </c>
      <c r="AY254" s="1168" t="s">
        <v>163</v>
      </c>
      <c r="AZ254" s="1168"/>
      <c r="BA254" s="1168"/>
      <c r="BB254" s="1168"/>
      <c r="BC254" s="1168"/>
      <c r="BD254" s="1168"/>
      <c r="BE254" s="1168"/>
      <c r="BF254" s="1168"/>
      <c r="BG254" s="1168"/>
      <c r="BH254" s="1168"/>
      <c r="BI254" s="1168"/>
      <c r="BJ254" s="1025">
        <v>0</v>
      </c>
    </row>
    <row r="255" spans="2:62" x14ac:dyDescent="0.25">
      <c r="B255" s="1145"/>
      <c r="C255" s="1146" t="s">
        <v>747</v>
      </c>
      <c r="D255" s="1146" t="s">
        <v>168</v>
      </c>
      <c r="E255" s="1147" t="s">
        <v>748</v>
      </c>
      <c r="F255" s="351" t="s">
        <v>749</v>
      </c>
      <c r="G255" s="1148" t="s">
        <v>526</v>
      </c>
      <c r="H255" s="353">
        <v>360</v>
      </c>
      <c r="I255" s="354"/>
      <c r="J255" s="355">
        <f>ROUND(H255*I255,2)</f>
        <v>0</v>
      </c>
      <c r="K255" s="355" t="s">
        <v>172</v>
      </c>
      <c r="L255" s="1068" t="s">
        <v>16</v>
      </c>
      <c r="M255" s="1149"/>
      <c r="N255" s="1150" t="s">
        <v>38</v>
      </c>
      <c r="O255" s="1151"/>
      <c r="P255" s="1151">
        <f>H255*O255</f>
        <v>0</v>
      </c>
      <c r="Q255" s="1151">
        <v>0</v>
      </c>
      <c r="R255" s="1151">
        <f>H255*Q255</f>
        <v>0</v>
      </c>
      <c r="S255" s="1151">
        <v>0</v>
      </c>
      <c r="T255" s="1152">
        <f>H255*S255</f>
        <v>0</v>
      </c>
      <c r="AR255" s="1025">
        <v>4</v>
      </c>
      <c r="AT255" s="1025" t="s">
        <v>168</v>
      </c>
      <c r="AU255" s="1025">
        <v>3</v>
      </c>
      <c r="AY255" s="1153" t="s">
        <v>163</v>
      </c>
      <c r="AZ255" s="1153"/>
      <c r="BA255" s="1153"/>
      <c r="BB255" s="1153"/>
      <c r="BC255" s="1153"/>
      <c r="BD255" s="1153"/>
      <c r="BE255" s="1153">
        <f>IF(N255="základní",J255,0)</f>
        <v>0</v>
      </c>
      <c r="BF255" s="1153">
        <f>IF(N255="snížená",J255,0)</f>
        <v>0</v>
      </c>
      <c r="BG255" s="1153">
        <f>IF(N255="zákl. přenesená",J255,0)</f>
        <v>0</v>
      </c>
      <c r="BH255" s="1153">
        <f>IF(N255="sníž. přenesená",J255,0)</f>
        <v>0</v>
      </c>
      <c r="BI255" s="1153">
        <f>IF(N255="nulová",J255,0)</f>
        <v>0</v>
      </c>
      <c r="BJ255" s="1025">
        <v>1</v>
      </c>
    </row>
    <row r="256" spans="2:62" x14ac:dyDescent="0.25">
      <c r="B256" s="1069"/>
      <c r="C256" s="34"/>
      <c r="D256" s="361" t="s">
        <v>173</v>
      </c>
      <c r="E256" s="34"/>
      <c r="F256" s="362" t="s">
        <v>750</v>
      </c>
      <c r="G256" s="34"/>
      <c r="H256" s="34"/>
      <c r="I256" s="34"/>
      <c r="J256" s="34"/>
      <c r="K256" s="1071"/>
      <c r="L256" s="1068" t="s">
        <v>16</v>
      </c>
      <c r="M256" s="1154"/>
      <c r="N256" s="34"/>
      <c r="O256" s="34"/>
      <c r="P256" s="34"/>
      <c r="Q256" s="34"/>
      <c r="R256" s="34"/>
      <c r="S256" s="34"/>
      <c r="T256" s="1155"/>
      <c r="AT256" s="1156" t="s">
        <v>173</v>
      </c>
      <c r="AU256" s="1156">
        <v>0</v>
      </c>
      <c r="AV256" s="34"/>
      <c r="AW256" s="34"/>
      <c r="AX256" s="34"/>
      <c r="AY256" s="34" t="s">
        <v>163</v>
      </c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1025">
        <v>0</v>
      </c>
    </row>
    <row r="257" spans="2:62" ht="11.25" customHeight="1" x14ac:dyDescent="0.25">
      <c r="B257" s="1157"/>
      <c r="C257" s="1158"/>
      <c r="D257" s="361" t="s">
        <v>175</v>
      </c>
      <c r="E257" s="1159"/>
      <c r="F257" s="1169" t="s">
        <v>688</v>
      </c>
      <c r="G257" s="1170"/>
      <c r="H257" s="1171">
        <v>360</v>
      </c>
      <c r="I257" s="1163"/>
      <c r="J257" s="1163"/>
      <c r="K257" s="1163"/>
      <c r="L257" s="1068" t="s">
        <v>16</v>
      </c>
      <c r="M257" s="1164"/>
      <c r="N257" s="1165"/>
      <c r="O257" s="1166"/>
      <c r="P257" s="1166"/>
      <c r="Q257" s="1166"/>
      <c r="R257" s="1166"/>
      <c r="S257" s="1166"/>
      <c r="T257" s="1167"/>
      <c r="AT257" s="1168" t="s">
        <v>175</v>
      </c>
      <c r="AU257" s="1168">
        <v>0</v>
      </c>
      <c r="AV257" s="1168">
        <v>2</v>
      </c>
      <c r="AW257" s="1168" t="b">
        <v>1</v>
      </c>
      <c r="AX257" s="1168"/>
      <c r="AY257" s="1168" t="s">
        <v>163</v>
      </c>
      <c r="AZ257" s="1168"/>
      <c r="BA257" s="1168"/>
      <c r="BB257" s="1168"/>
      <c r="BC257" s="1168"/>
      <c r="BD257" s="1168"/>
      <c r="BE257" s="1168"/>
      <c r="BF257" s="1168"/>
      <c r="BG257" s="1168"/>
      <c r="BH257" s="1168"/>
      <c r="BI257" s="1168"/>
      <c r="BJ257" s="1025">
        <v>0</v>
      </c>
    </row>
    <row r="258" spans="2:62" ht="11.25" customHeight="1" x14ac:dyDescent="0.25">
      <c r="B258" s="1157"/>
      <c r="C258" s="1158"/>
      <c r="D258" s="361" t="s">
        <v>175</v>
      </c>
      <c r="E258" s="1159"/>
      <c r="F258" s="1172" t="s">
        <v>178</v>
      </c>
      <c r="G258" s="1161"/>
      <c r="H258" s="1173">
        <v>360</v>
      </c>
      <c r="I258" s="1163"/>
      <c r="J258" s="1163"/>
      <c r="K258" s="1163"/>
      <c r="L258" s="1068" t="s">
        <v>16</v>
      </c>
      <c r="M258" s="1164"/>
      <c r="N258" s="1165"/>
      <c r="O258" s="1166"/>
      <c r="P258" s="1166"/>
      <c r="Q258" s="1166"/>
      <c r="R258" s="1166"/>
      <c r="S258" s="1166"/>
      <c r="T258" s="1167"/>
      <c r="AT258" s="1168" t="s">
        <v>175</v>
      </c>
      <c r="AU258" s="1168">
        <v>0</v>
      </c>
      <c r="AV258" s="1168">
        <v>4</v>
      </c>
      <c r="AW258" s="1168" t="b">
        <v>1</v>
      </c>
      <c r="AX258" s="1168" t="b">
        <v>1</v>
      </c>
      <c r="AY258" s="1168" t="s">
        <v>163</v>
      </c>
      <c r="AZ258" s="1168"/>
      <c r="BA258" s="1168"/>
      <c r="BB258" s="1168"/>
      <c r="BC258" s="1168"/>
      <c r="BD258" s="1168"/>
      <c r="BE258" s="1168"/>
      <c r="BF258" s="1168"/>
      <c r="BG258" s="1168"/>
      <c r="BH258" s="1168"/>
      <c r="BI258" s="1168"/>
      <c r="BJ258" s="1025">
        <v>0</v>
      </c>
    </row>
    <row r="259" spans="2:62" x14ac:dyDescent="0.25">
      <c r="B259" s="1174"/>
      <c r="C259" s="1175" t="s">
        <v>751</v>
      </c>
      <c r="D259" s="1175" t="s">
        <v>241</v>
      </c>
      <c r="E259" s="1176" t="s">
        <v>752</v>
      </c>
      <c r="F259" s="1176" t="s">
        <v>753</v>
      </c>
      <c r="G259" s="1177" t="s">
        <v>309</v>
      </c>
      <c r="H259" s="353">
        <v>3.6</v>
      </c>
      <c r="I259" s="396"/>
      <c r="J259" s="397">
        <f>ROUND(H259*I259,2)</f>
        <v>0</v>
      </c>
      <c r="K259" s="397" t="s">
        <v>16</v>
      </c>
      <c r="L259" s="1068" t="s">
        <v>16</v>
      </c>
      <c r="M259" s="1178"/>
      <c r="N259" s="1179" t="s">
        <v>38</v>
      </c>
      <c r="O259" s="1180"/>
      <c r="P259" s="1180">
        <f>H259*O259</f>
        <v>0</v>
      </c>
      <c r="Q259" s="1180">
        <v>1E-3</v>
      </c>
      <c r="R259" s="1180">
        <f>H259*Q259</f>
        <v>3.6000000000000003E-3</v>
      </c>
      <c r="S259" s="1180">
        <v>0</v>
      </c>
      <c r="T259" s="1181">
        <f>H259*S259</f>
        <v>0</v>
      </c>
      <c r="AR259" s="1025">
        <v>8</v>
      </c>
      <c r="AT259" s="1025" t="s">
        <v>241</v>
      </c>
      <c r="AU259" s="1025">
        <v>3</v>
      </c>
      <c r="AY259" s="1182" t="s">
        <v>163</v>
      </c>
      <c r="AZ259" s="1182"/>
      <c r="BA259" s="1182"/>
      <c r="BB259" s="1182"/>
      <c r="BC259" s="1182"/>
      <c r="BD259" s="1182"/>
      <c r="BE259" s="1182">
        <f>IF(N259="základní",J259,0)</f>
        <v>0</v>
      </c>
      <c r="BF259" s="1182">
        <f>IF(N259="snížená",J259,0)</f>
        <v>0</v>
      </c>
      <c r="BG259" s="1182">
        <f>IF(N259="zákl. přenesená",J259,0)</f>
        <v>0</v>
      </c>
      <c r="BH259" s="1182">
        <f>IF(N259="sníž. přenesená",J259,0)</f>
        <v>0</v>
      </c>
      <c r="BI259" s="1182">
        <f>IF(N259="nulová",J259,0)</f>
        <v>0</v>
      </c>
      <c r="BJ259" s="1025">
        <v>1</v>
      </c>
    </row>
    <row r="260" spans="2:62" ht="11.25" customHeight="1" x14ac:dyDescent="0.25">
      <c r="B260" s="1157"/>
      <c r="C260" s="1158"/>
      <c r="D260" s="361" t="s">
        <v>175</v>
      </c>
      <c r="E260" s="1159"/>
      <c r="F260" s="1169" t="s">
        <v>688</v>
      </c>
      <c r="G260" s="1170"/>
      <c r="H260" s="1171">
        <v>360</v>
      </c>
      <c r="I260" s="1163"/>
      <c r="J260" s="1163"/>
      <c r="K260" s="1163"/>
      <c r="L260" s="1068" t="s">
        <v>16</v>
      </c>
      <c r="M260" s="1164"/>
      <c r="N260" s="1165"/>
      <c r="O260" s="1166"/>
      <c r="P260" s="1166"/>
      <c r="Q260" s="1166"/>
      <c r="R260" s="1166"/>
      <c r="S260" s="1166"/>
      <c r="T260" s="1167"/>
      <c r="AT260" s="1168" t="s">
        <v>175</v>
      </c>
      <c r="AU260" s="1168">
        <v>0</v>
      </c>
      <c r="AV260" s="1168">
        <v>2</v>
      </c>
      <c r="AW260" s="1168" t="b">
        <v>1</v>
      </c>
      <c r="AX260" s="1168"/>
      <c r="AY260" s="1168" t="s">
        <v>163</v>
      </c>
      <c r="AZ260" s="1168"/>
      <c r="BA260" s="1168"/>
      <c r="BB260" s="1168"/>
      <c r="BC260" s="1168"/>
      <c r="BD260" s="1168"/>
      <c r="BE260" s="1168"/>
      <c r="BF260" s="1168"/>
      <c r="BG260" s="1168"/>
      <c r="BH260" s="1168"/>
      <c r="BI260" s="1168"/>
      <c r="BJ260" s="1025">
        <v>0</v>
      </c>
    </row>
    <row r="261" spans="2:62" ht="11.25" customHeight="1" x14ac:dyDescent="0.25">
      <c r="B261" s="1157"/>
      <c r="C261" s="1158"/>
      <c r="D261" s="361" t="s">
        <v>175</v>
      </c>
      <c r="E261" s="1159"/>
      <c r="F261" s="1172" t="s">
        <v>178</v>
      </c>
      <c r="G261" s="1161"/>
      <c r="H261" s="1173">
        <v>360</v>
      </c>
      <c r="I261" s="1163"/>
      <c r="J261" s="1163"/>
      <c r="K261" s="1163"/>
      <c r="L261" s="1068" t="s">
        <v>16</v>
      </c>
      <c r="M261" s="1164"/>
      <c r="N261" s="1165"/>
      <c r="O261" s="1166"/>
      <c r="P261" s="1166"/>
      <c r="Q261" s="1166"/>
      <c r="R261" s="1166"/>
      <c r="S261" s="1166"/>
      <c r="T261" s="1167"/>
      <c r="AT261" s="1168" t="s">
        <v>175</v>
      </c>
      <c r="AU261" s="1168">
        <v>0</v>
      </c>
      <c r="AV261" s="1168">
        <v>4</v>
      </c>
      <c r="AW261" s="1168" t="b">
        <v>1</v>
      </c>
      <c r="AX261" s="1168"/>
      <c r="AY261" s="1168" t="s">
        <v>163</v>
      </c>
      <c r="AZ261" s="1168"/>
      <c r="BA261" s="1168"/>
      <c r="BB261" s="1168"/>
      <c r="BC261" s="1168"/>
      <c r="BD261" s="1168"/>
      <c r="BE261" s="1168"/>
      <c r="BF261" s="1168"/>
      <c r="BG261" s="1168"/>
      <c r="BH261" s="1168"/>
      <c r="BI261" s="1168"/>
      <c r="BJ261" s="1025">
        <v>0</v>
      </c>
    </row>
    <row r="262" spans="2:62" ht="11.25" customHeight="1" x14ac:dyDescent="0.25">
      <c r="B262" s="1157"/>
      <c r="C262" s="1158"/>
      <c r="D262" s="361" t="s">
        <v>175</v>
      </c>
      <c r="E262" s="1159"/>
      <c r="F262" s="1169" t="s">
        <v>754</v>
      </c>
      <c r="G262" s="1170"/>
      <c r="H262" s="1171">
        <v>3.6</v>
      </c>
      <c r="I262" s="1163"/>
      <c r="J262" s="1163"/>
      <c r="K262" s="1163"/>
      <c r="L262" s="1068" t="s">
        <v>16</v>
      </c>
      <c r="M262" s="1164"/>
      <c r="N262" s="1165"/>
      <c r="O262" s="1166"/>
      <c r="P262" s="1166"/>
      <c r="Q262" s="1166"/>
      <c r="R262" s="1166"/>
      <c r="S262" s="1166"/>
      <c r="T262" s="1167"/>
      <c r="AT262" s="1168" t="s">
        <v>175</v>
      </c>
      <c r="AU262" s="1168">
        <v>0</v>
      </c>
      <c r="AV262" s="1168">
        <v>2</v>
      </c>
      <c r="AW262" s="1168" t="b">
        <v>1</v>
      </c>
      <c r="AX262" s="1168" t="b">
        <v>1</v>
      </c>
      <c r="AY262" s="1168" t="s">
        <v>163</v>
      </c>
      <c r="AZ262" s="1168"/>
      <c r="BA262" s="1168"/>
      <c r="BB262" s="1168"/>
      <c r="BC262" s="1168"/>
      <c r="BD262" s="1168"/>
      <c r="BE262" s="1168"/>
      <c r="BF262" s="1168"/>
      <c r="BG262" s="1168"/>
      <c r="BH262" s="1168"/>
      <c r="BI262" s="1168"/>
      <c r="BJ262" s="1025">
        <v>0</v>
      </c>
    </row>
    <row r="263" spans="2:62" ht="24" x14ac:dyDescent="0.25">
      <c r="B263" s="1145"/>
      <c r="C263" s="1146" t="s">
        <v>755</v>
      </c>
      <c r="D263" s="1146" t="s">
        <v>168</v>
      </c>
      <c r="E263" s="1147" t="s">
        <v>756</v>
      </c>
      <c r="F263" s="351" t="s">
        <v>757</v>
      </c>
      <c r="G263" s="1148" t="s">
        <v>196</v>
      </c>
      <c r="H263" s="403">
        <v>395</v>
      </c>
      <c r="I263" s="354"/>
      <c r="J263" s="355">
        <f>ROUND(H263*I263,2)</f>
        <v>0</v>
      </c>
      <c r="K263" s="355" t="s">
        <v>172</v>
      </c>
      <c r="L263" s="1068" t="s">
        <v>16</v>
      </c>
      <c r="M263" s="1149"/>
      <c r="N263" s="1150" t="s">
        <v>38</v>
      </c>
      <c r="O263" s="1151"/>
      <c r="P263" s="1151">
        <f>H263*O263</f>
        <v>0</v>
      </c>
      <c r="Q263" s="1151">
        <v>0</v>
      </c>
      <c r="R263" s="1151">
        <f>H263*Q263</f>
        <v>0</v>
      </c>
      <c r="S263" s="1151">
        <v>0</v>
      </c>
      <c r="T263" s="1152">
        <f>H263*S263</f>
        <v>0</v>
      </c>
      <c r="AR263" s="1025">
        <v>4</v>
      </c>
      <c r="AT263" s="1025" t="s">
        <v>168</v>
      </c>
      <c r="AU263" s="1025">
        <v>3</v>
      </c>
      <c r="AY263" s="1153" t="s">
        <v>163</v>
      </c>
      <c r="AZ263" s="1153"/>
      <c r="BA263" s="1153"/>
      <c r="BB263" s="1153"/>
      <c r="BC263" s="1153"/>
      <c r="BD263" s="1153"/>
      <c r="BE263" s="1153">
        <f>IF(N263="základní",J263,0)</f>
        <v>0</v>
      </c>
      <c r="BF263" s="1153">
        <f>IF(N263="snížená",J263,0)</f>
        <v>0</v>
      </c>
      <c r="BG263" s="1153">
        <f>IF(N263="zákl. přenesená",J263,0)</f>
        <v>0</v>
      </c>
      <c r="BH263" s="1153">
        <f>IF(N263="sníž. přenesená",J263,0)</f>
        <v>0</v>
      </c>
      <c r="BI263" s="1153">
        <f>IF(N263="nulová",J263,0)</f>
        <v>0</v>
      </c>
      <c r="BJ263" s="1025">
        <v>1</v>
      </c>
    </row>
    <row r="264" spans="2:62" x14ac:dyDescent="0.25">
      <c r="B264" s="1069"/>
      <c r="C264" s="34"/>
      <c r="D264" s="361" t="s">
        <v>173</v>
      </c>
      <c r="E264" s="34"/>
      <c r="F264" s="362" t="s">
        <v>758</v>
      </c>
      <c r="G264" s="34"/>
      <c r="H264" s="34"/>
      <c r="I264" s="34"/>
      <c r="J264" s="34"/>
      <c r="K264" s="1071"/>
      <c r="L264" s="1068" t="s">
        <v>16</v>
      </c>
      <c r="M264" s="1154"/>
      <c r="N264" s="34"/>
      <c r="O264" s="34"/>
      <c r="P264" s="34"/>
      <c r="Q264" s="34"/>
      <c r="R264" s="34"/>
      <c r="S264" s="34"/>
      <c r="T264" s="1155"/>
      <c r="AT264" s="1156" t="s">
        <v>173</v>
      </c>
      <c r="AU264" s="1156">
        <v>0</v>
      </c>
      <c r="AV264" s="34"/>
      <c r="AW264" s="34"/>
      <c r="AX264" s="34"/>
      <c r="AY264" s="34" t="s">
        <v>163</v>
      </c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1025">
        <v>0</v>
      </c>
    </row>
    <row r="265" spans="2:62" ht="24" x14ac:dyDescent="0.25">
      <c r="B265" s="1145"/>
      <c r="C265" s="1146" t="s">
        <v>759</v>
      </c>
      <c r="D265" s="1146" t="s">
        <v>168</v>
      </c>
      <c r="E265" s="1147" t="s">
        <v>760</v>
      </c>
      <c r="F265" s="351" t="s">
        <v>761</v>
      </c>
      <c r="G265" s="1148" t="s">
        <v>196</v>
      </c>
      <c r="H265" s="353">
        <v>3412</v>
      </c>
      <c r="I265" s="354"/>
      <c r="J265" s="355">
        <f>ROUND(H265*I265,2)</f>
        <v>0</v>
      </c>
      <c r="K265" s="355" t="s">
        <v>172</v>
      </c>
      <c r="L265" s="1068" t="s">
        <v>16</v>
      </c>
      <c r="M265" s="1149"/>
      <c r="N265" s="1150" t="s">
        <v>38</v>
      </c>
      <c r="O265" s="1151"/>
      <c r="P265" s="1151">
        <f>H265*O265</f>
        <v>0</v>
      </c>
      <c r="Q265" s="1151">
        <v>0</v>
      </c>
      <c r="R265" s="1151">
        <f>H265*Q265</f>
        <v>0</v>
      </c>
      <c r="S265" s="1151">
        <v>0</v>
      </c>
      <c r="T265" s="1152">
        <f>H265*S265</f>
        <v>0</v>
      </c>
      <c r="AR265" s="1025">
        <v>4</v>
      </c>
      <c r="AT265" s="1025" t="s">
        <v>168</v>
      </c>
      <c r="AU265" s="1025">
        <v>3</v>
      </c>
      <c r="AY265" s="1153" t="s">
        <v>163</v>
      </c>
      <c r="AZ265" s="1153"/>
      <c r="BA265" s="1153"/>
      <c r="BB265" s="1153"/>
      <c r="BC265" s="1153"/>
      <c r="BD265" s="1153"/>
      <c r="BE265" s="1153">
        <f>IF(N265="základní",J265,0)</f>
        <v>0</v>
      </c>
      <c r="BF265" s="1153">
        <f>IF(N265="snížená",J265,0)</f>
        <v>0</v>
      </c>
      <c r="BG265" s="1153">
        <f>IF(N265="zákl. přenesená",J265,0)</f>
        <v>0</v>
      </c>
      <c r="BH265" s="1153">
        <f>IF(N265="sníž. přenesená",J265,0)</f>
        <v>0</v>
      </c>
      <c r="BI265" s="1153">
        <f>IF(N265="nulová",J265,0)</f>
        <v>0</v>
      </c>
      <c r="BJ265" s="1025">
        <v>1</v>
      </c>
    </row>
    <row r="266" spans="2:62" x14ac:dyDescent="0.25">
      <c r="B266" s="1069"/>
      <c r="C266" s="34"/>
      <c r="D266" s="361" t="s">
        <v>173</v>
      </c>
      <c r="E266" s="34"/>
      <c r="F266" s="362" t="s">
        <v>762</v>
      </c>
      <c r="G266" s="34"/>
      <c r="H266" s="34"/>
      <c r="I266" s="34"/>
      <c r="J266" s="34"/>
      <c r="K266" s="1071"/>
      <c r="L266" s="1068" t="s">
        <v>16</v>
      </c>
      <c r="M266" s="1154"/>
      <c r="N266" s="34"/>
      <c r="O266" s="34"/>
      <c r="P266" s="34"/>
      <c r="Q266" s="34"/>
      <c r="R266" s="34"/>
      <c r="S266" s="34"/>
      <c r="T266" s="1155"/>
      <c r="AT266" s="1156" t="s">
        <v>173</v>
      </c>
      <c r="AU266" s="1156">
        <v>0</v>
      </c>
      <c r="AV266" s="34"/>
      <c r="AW266" s="34"/>
      <c r="AX266" s="34"/>
      <c r="AY266" s="34" t="s">
        <v>163</v>
      </c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1025">
        <v>0</v>
      </c>
    </row>
    <row r="267" spans="2:62" ht="11.25" customHeight="1" x14ac:dyDescent="0.25">
      <c r="B267" s="1157"/>
      <c r="C267" s="1158"/>
      <c r="D267" s="361" t="s">
        <v>175</v>
      </c>
      <c r="E267" s="1159"/>
      <c r="F267" s="1160" t="s">
        <v>763</v>
      </c>
      <c r="G267" s="1161"/>
      <c r="H267" s="1162"/>
      <c r="I267" s="1163"/>
      <c r="J267" s="1163"/>
      <c r="K267" s="1163"/>
      <c r="L267" s="1068" t="s">
        <v>16</v>
      </c>
      <c r="M267" s="1164"/>
      <c r="N267" s="1165"/>
      <c r="O267" s="1166"/>
      <c r="P267" s="1166"/>
      <c r="Q267" s="1166"/>
      <c r="R267" s="1166"/>
      <c r="S267" s="1166"/>
      <c r="T267" s="1167"/>
      <c r="AT267" s="1168" t="s">
        <v>175</v>
      </c>
      <c r="AU267" s="1168">
        <v>0</v>
      </c>
      <c r="AV267" s="1168">
        <v>1</v>
      </c>
      <c r="AW267" s="1168" t="b">
        <v>1</v>
      </c>
      <c r="AX267" s="1168"/>
      <c r="AY267" s="1168" t="s">
        <v>163</v>
      </c>
      <c r="AZ267" s="1168"/>
      <c r="BA267" s="1168"/>
      <c r="BB267" s="1168"/>
      <c r="BC267" s="1168"/>
      <c r="BD267" s="1168"/>
      <c r="BE267" s="1168"/>
      <c r="BF267" s="1168"/>
      <c r="BG267" s="1168"/>
      <c r="BH267" s="1168"/>
      <c r="BI267" s="1168"/>
      <c r="BJ267" s="1025">
        <v>0</v>
      </c>
    </row>
    <row r="268" spans="2:62" ht="11.25" customHeight="1" x14ac:dyDescent="0.25">
      <c r="B268" s="1157"/>
      <c r="C268" s="1158"/>
      <c r="D268" s="361" t="s">
        <v>175</v>
      </c>
      <c r="E268" s="1159"/>
      <c r="F268" s="1169" t="s">
        <v>764</v>
      </c>
      <c r="G268" s="1170"/>
      <c r="H268" s="1171">
        <v>3333</v>
      </c>
      <c r="I268" s="1163"/>
      <c r="J268" s="1163"/>
      <c r="K268" s="1163"/>
      <c r="L268" s="1068" t="s">
        <v>16</v>
      </c>
      <c r="M268" s="1164"/>
      <c r="N268" s="1165"/>
      <c r="O268" s="1166"/>
      <c r="P268" s="1166"/>
      <c r="Q268" s="1166"/>
      <c r="R268" s="1166"/>
      <c r="S268" s="1166"/>
      <c r="T268" s="1167"/>
      <c r="AT268" s="1168" t="s">
        <v>175</v>
      </c>
      <c r="AU268" s="1168">
        <v>0</v>
      </c>
      <c r="AV268" s="1168">
        <v>2</v>
      </c>
      <c r="AW268" s="1168" t="b">
        <v>1</v>
      </c>
      <c r="AX268" s="1168"/>
      <c r="AY268" s="1168" t="s">
        <v>163</v>
      </c>
      <c r="AZ268" s="1168"/>
      <c r="BA268" s="1168"/>
      <c r="BB268" s="1168"/>
      <c r="BC268" s="1168"/>
      <c r="BD268" s="1168"/>
      <c r="BE268" s="1168"/>
      <c r="BF268" s="1168"/>
      <c r="BG268" s="1168"/>
      <c r="BH268" s="1168"/>
      <c r="BI268" s="1168"/>
      <c r="BJ268" s="1025">
        <v>0</v>
      </c>
    </row>
    <row r="269" spans="2:62" ht="11.25" customHeight="1" x14ac:dyDescent="0.25">
      <c r="B269" s="1157"/>
      <c r="C269" s="1158"/>
      <c r="D269" s="361" t="s">
        <v>175</v>
      </c>
      <c r="E269" s="1159"/>
      <c r="F269" s="1160" t="s">
        <v>765</v>
      </c>
      <c r="G269" s="1161"/>
      <c r="H269" s="1162"/>
      <c r="I269" s="1163"/>
      <c r="J269" s="1163"/>
      <c r="K269" s="1163"/>
      <c r="L269" s="1068" t="s">
        <v>16</v>
      </c>
      <c r="M269" s="1164"/>
      <c r="N269" s="1165"/>
      <c r="O269" s="1166"/>
      <c r="P269" s="1166"/>
      <c r="Q269" s="1166"/>
      <c r="R269" s="1166"/>
      <c r="S269" s="1166"/>
      <c r="T269" s="1167"/>
      <c r="AT269" s="1168" t="s">
        <v>175</v>
      </c>
      <c r="AU269" s="1168">
        <v>0</v>
      </c>
      <c r="AV269" s="1168">
        <v>1</v>
      </c>
      <c r="AW269" s="1168" t="b">
        <v>1</v>
      </c>
      <c r="AX269" s="1168"/>
      <c r="AY269" s="1168" t="s">
        <v>163</v>
      </c>
      <c r="AZ269" s="1168"/>
      <c r="BA269" s="1168"/>
      <c r="BB269" s="1168"/>
      <c r="BC269" s="1168"/>
      <c r="BD269" s="1168"/>
      <c r="BE269" s="1168"/>
      <c r="BF269" s="1168"/>
      <c r="BG269" s="1168"/>
      <c r="BH269" s="1168"/>
      <c r="BI269" s="1168"/>
      <c r="BJ269" s="1025">
        <v>0</v>
      </c>
    </row>
    <row r="270" spans="2:62" ht="11.25" customHeight="1" x14ac:dyDescent="0.25">
      <c r="B270" s="1157"/>
      <c r="C270" s="1158"/>
      <c r="D270" s="361" t="s">
        <v>175</v>
      </c>
      <c r="E270" s="1159"/>
      <c r="F270" s="1160" t="s">
        <v>766</v>
      </c>
      <c r="G270" s="1161"/>
      <c r="H270" s="1162"/>
      <c r="I270" s="1163"/>
      <c r="J270" s="1163"/>
      <c r="K270" s="1163"/>
      <c r="L270" s="1068" t="s">
        <v>16</v>
      </c>
      <c r="M270" s="1164"/>
      <c r="N270" s="1165"/>
      <c r="O270" s="1166"/>
      <c r="P270" s="1166"/>
      <c r="Q270" s="1166"/>
      <c r="R270" s="1166"/>
      <c r="S270" s="1166"/>
      <c r="T270" s="1167"/>
      <c r="AT270" s="1168" t="s">
        <v>175</v>
      </c>
      <c r="AU270" s="1168">
        <v>0</v>
      </c>
      <c r="AV270" s="1168">
        <v>1</v>
      </c>
      <c r="AW270" s="1168" t="b">
        <v>1</v>
      </c>
      <c r="AX270" s="1168"/>
      <c r="AY270" s="1168" t="s">
        <v>163</v>
      </c>
      <c r="AZ270" s="1168"/>
      <c r="BA270" s="1168"/>
      <c r="BB270" s="1168"/>
      <c r="BC270" s="1168"/>
      <c r="BD270" s="1168"/>
      <c r="BE270" s="1168"/>
      <c r="BF270" s="1168"/>
      <c r="BG270" s="1168"/>
      <c r="BH270" s="1168"/>
      <c r="BI270" s="1168"/>
      <c r="BJ270" s="1025">
        <v>0</v>
      </c>
    </row>
    <row r="271" spans="2:62" ht="11.25" customHeight="1" x14ac:dyDescent="0.25">
      <c r="B271" s="1157"/>
      <c r="C271" s="1158"/>
      <c r="D271" s="361" t="s">
        <v>175</v>
      </c>
      <c r="E271" s="1159"/>
      <c r="F271" s="1169" t="s">
        <v>605</v>
      </c>
      <c r="G271" s="1170"/>
      <c r="H271" s="1171">
        <v>79</v>
      </c>
      <c r="I271" s="1163"/>
      <c r="J271" s="1163"/>
      <c r="K271" s="1163"/>
      <c r="L271" s="1068" t="s">
        <v>16</v>
      </c>
      <c r="M271" s="1164"/>
      <c r="N271" s="1165"/>
      <c r="O271" s="1166"/>
      <c r="P271" s="1166"/>
      <c r="Q271" s="1166"/>
      <c r="R271" s="1166"/>
      <c r="S271" s="1166"/>
      <c r="T271" s="1167"/>
      <c r="AT271" s="1168" t="s">
        <v>175</v>
      </c>
      <c r="AU271" s="1168">
        <v>0</v>
      </c>
      <c r="AV271" s="1168">
        <v>2</v>
      </c>
      <c r="AW271" s="1168" t="b">
        <v>1</v>
      </c>
      <c r="AX271" s="1168"/>
      <c r="AY271" s="1168" t="s">
        <v>163</v>
      </c>
      <c r="AZ271" s="1168"/>
      <c r="BA271" s="1168"/>
      <c r="BB271" s="1168"/>
      <c r="BC271" s="1168"/>
      <c r="BD271" s="1168"/>
      <c r="BE271" s="1168"/>
      <c r="BF271" s="1168"/>
      <c r="BG271" s="1168"/>
      <c r="BH271" s="1168"/>
      <c r="BI271" s="1168"/>
      <c r="BJ271" s="1025">
        <v>0</v>
      </c>
    </row>
    <row r="272" spans="2:62" ht="11.25" customHeight="1" x14ac:dyDescent="0.25">
      <c r="B272" s="1157"/>
      <c r="C272" s="1158"/>
      <c r="D272" s="361" t="s">
        <v>175</v>
      </c>
      <c r="E272" s="1159"/>
      <c r="F272" s="1160" t="s">
        <v>767</v>
      </c>
      <c r="G272" s="1161"/>
      <c r="H272" s="1162"/>
      <c r="I272" s="1163"/>
      <c r="J272" s="1163"/>
      <c r="K272" s="1163"/>
      <c r="L272" s="1068" t="s">
        <v>16</v>
      </c>
      <c r="M272" s="1164"/>
      <c r="N272" s="1165"/>
      <c r="O272" s="1166"/>
      <c r="P272" s="1166"/>
      <c r="Q272" s="1166"/>
      <c r="R272" s="1166"/>
      <c r="S272" s="1166"/>
      <c r="T272" s="1167"/>
      <c r="AT272" s="1168" t="s">
        <v>175</v>
      </c>
      <c r="AU272" s="1168">
        <v>0</v>
      </c>
      <c r="AV272" s="1168">
        <v>1</v>
      </c>
      <c r="AW272" s="1168" t="b">
        <v>1</v>
      </c>
      <c r="AX272" s="1168"/>
      <c r="AY272" s="1168" t="s">
        <v>163</v>
      </c>
      <c r="AZ272" s="1168"/>
      <c r="BA272" s="1168"/>
      <c r="BB272" s="1168"/>
      <c r="BC272" s="1168"/>
      <c r="BD272" s="1168"/>
      <c r="BE272" s="1168"/>
      <c r="BF272" s="1168"/>
      <c r="BG272" s="1168"/>
      <c r="BH272" s="1168"/>
      <c r="BI272" s="1168"/>
      <c r="BJ272" s="1025">
        <v>0</v>
      </c>
    </row>
    <row r="273" spans="2:62" ht="11.25" customHeight="1" x14ac:dyDescent="0.25">
      <c r="B273" s="1157"/>
      <c r="C273" s="1158"/>
      <c r="D273" s="361" t="s">
        <v>175</v>
      </c>
      <c r="E273" s="1159"/>
      <c r="F273" s="1160" t="s">
        <v>768</v>
      </c>
      <c r="G273" s="1161"/>
      <c r="H273" s="1162"/>
      <c r="I273" s="1163"/>
      <c r="J273" s="1163"/>
      <c r="K273" s="1163"/>
      <c r="L273" s="1068" t="s">
        <v>16</v>
      </c>
      <c r="M273" s="1164"/>
      <c r="N273" s="1165"/>
      <c r="O273" s="1166"/>
      <c r="P273" s="1166"/>
      <c r="Q273" s="1166"/>
      <c r="R273" s="1166"/>
      <c r="S273" s="1166"/>
      <c r="T273" s="1167"/>
      <c r="AT273" s="1168" t="s">
        <v>175</v>
      </c>
      <c r="AU273" s="1168">
        <v>0</v>
      </c>
      <c r="AV273" s="1168">
        <v>1</v>
      </c>
      <c r="AW273" s="1168" t="b">
        <v>1</v>
      </c>
      <c r="AX273" s="1168"/>
      <c r="AY273" s="1168" t="s">
        <v>163</v>
      </c>
      <c r="AZ273" s="1168"/>
      <c r="BA273" s="1168"/>
      <c r="BB273" s="1168"/>
      <c r="BC273" s="1168"/>
      <c r="BD273" s="1168"/>
      <c r="BE273" s="1168"/>
      <c r="BF273" s="1168"/>
      <c r="BG273" s="1168"/>
      <c r="BH273" s="1168"/>
      <c r="BI273" s="1168"/>
      <c r="BJ273" s="1025">
        <v>0</v>
      </c>
    </row>
    <row r="274" spans="2:62" ht="11.25" customHeight="1" x14ac:dyDescent="0.25">
      <c r="B274" s="1157"/>
      <c r="C274" s="1158"/>
      <c r="D274" s="361" t="s">
        <v>175</v>
      </c>
      <c r="E274" s="1159"/>
      <c r="F274" s="1172" t="s">
        <v>178</v>
      </c>
      <c r="G274" s="1161"/>
      <c r="H274" s="1173">
        <v>3412</v>
      </c>
      <c r="I274" s="1163"/>
      <c r="J274" s="1163"/>
      <c r="K274" s="1163"/>
      <c r="L274" s="1068" t="s">
        <v>16</v>
      </c>
      <c r="M274" s="1164"/>
      <c r="N274" s="1165"/>
      <c r="O274" s="1166"/>
      <c r="P274" s="1166"/>
      <c r="Q274" s="1166"/>
      <c r="R274" s="1166"/>
      <c r="S274" s="1166"/>
      <c r="T274" s="1167"/>
      <c r="AT274" s="1168" t="s">
        <v>175</v>
      </c>
      <c r="AU274" s="1168">
        <v>0</v>
      </c>
      <c r="AV274" s="1168">
        <v>4</v>
      </c>
      <c r="AW274" s="1168" t="b">
        <v>1</v>
      </c>
      <c r="AX274" s="1168" t="b">
        <v>1</v>
      </c>
      <c r="AY274" s="1168" t="s">
        <v>163</v>
      </c>
      <c r="AZ274" s="1168"/>
      <c r="BA274" s="1168"/>
      <c r="BB274" s="1168"/>
      <c r="BC274" s="1168"/>
      <c r="BD274" s="1168"/>
      <c r="BE274" s="1168"/>
      <c r="BF274" s="1168"/>
      <c r="BG274" s="1168"/>
      <c r="BH274" s="1168"/>
      <c r="BI274" s="1168"/>
      <c r="BJ274" s="1025">
        <v>0</v>
      </c>
    </row>
    <row r="275" spans="2:62" ht="24" x14ac:dyDescent="0.25">
      <c r="B275" s="1145"/>
      <c r="C275" s="1146" t="s">
        <v>769</v>
      </c>
      <c r="D275" s="1146" t="s">
        <v>168</v>
      </c>
      <c r="E275" s="1147" t="s">
        <v>770</v>
      </c>
      <c r="F275" s="351" t="s">
        <v>771</v>
      </c>
      <c r="G275" s="1148" t="s">
        <v>196</v>
      </c>
      <c r="H275" s="353">
        <v>79</v>
      </c>
      <c r="I275" s="354"/>
      <c r="J275" s="355">
        <f>ROUND(H275*I275,2)</f>
        <v>0</v>
      </c>
      <c r="K275" s="355" t="s">
        <v>172</v>
      </c>
      <c r="L275" s="1068" t="s">
        <v>16</v>
      </c>
      <c r="M275" s="1149"/>
      <c r="N275" s="1150" t="s">
        <v>38</v>
      </c>
      <c r="O275" s="1151"/>
      <c r="P275" s="1151">
        <f>H275*O275</f>
        <v>0</v>
      </c>
      <c r="Q275" s="1151">
        <v>0</v>
      </c>
      <c r="R275" s="1151">
        <f>H275*Q275</f>
        <v>0</v>
      </c>
      <c r="S275" s="1151">
        <v>0</v>
      </c>
      <c r="T275" s="1152">
        <f>H275*S275</f>
        <v>0</v>
      </c>
      <c r="AR275" s="1025">
        <v>4</v>
      </c>
      <c r="AT275" s="1025" t="s">
        <v>168</v>
      </c>
      <c r="AU275" s="1025">
        <v>3</v>
      </c>
      <c r="AY275" s="1153" t="s">
        <v>163</v>
      </c>
      <c r="AZ275" s="1153"/>
      <c r="BA275" s="1153"/>
      <c r="BB275" s="1153"/>
      <c r="BC275" s="1153"/>
      <c r="BD275" s="1153"/>
      <c r="BE275" s="1153">
        <f>IF(N275="základní",J275,0)</f>
        <v>0</v>
      </c>
      <c r="BF275" s="1153">
        <f>IF(N275="snížená",J275,0)</f>
        <v>0</v>
      </c>
      <c r="BG275" s="1153">
        <f>IF(N275="zákl. přenesená",J275,0)</f>
        <v>0</v>
      </c>
      <c r="BH275" s="1153">
        <f>IF(N275="sníž. přenesená",J275,0)</f>
        <v>0</v>
      </c>
      <c r="BI275" s="1153">
        <f>IF(N275="nulová",J275,0)</f>
        <v>0</v>
      </c>
      <c r="BJ275" s="1025">
        <v>1</v>
      </c>
    </row>
    <row r="276" spans="2:62" x14ac:dyDescent="0.25">
      <c r="B276" s="1069"/>
      <c r="C276" s="34"/>
      <c r="D276" s="361" t="s">
        <v>173</v>
      </c>
      <c r="E276" s="34"/>
      <c r="F276" s="362" t="s">
        <v>772</v>
      </c>
      <c r="G276" s="34"/>
      <c r="H276" s="34"/>
      <c r="I276" s="34"/>
      <c r="J276" s="34"/>
      <c r="K276" s="1071"/>
      <c r="L276" s="1068" t="s">
        <v>16</v>
      </c>
      <c r="M276" s="1154"/>
      <c r="N276" s="34"/>
      <c r="O276" s="34"/>
      <c r="P276" s="34"/>
      <c r="Q276" s="34"/>
      <c r="R276" s="34"/>
      <c r="S276" s="34"/>
      <c r="T276" s="1155"/>
      <c r="AT276" s="1156" t="s">
        <v>173</v>
      </c>
      <c r="AU276" s="1156">
        <v>0</v>
      </c>
      <c r="AV276" s="34"/>
      <c r="AW276" s="34"/>
      <c r="AX276" s="34"/>
      <c r="AY276" s="34" t="s">
        <v>163</v>
      </c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1025">
        <v>0</v>
      </c>
    </row>
    <row r="277" spans="2:62" ht="11.25" customHeight="1" x14ac:dyDescent="0.25">
      <c r="B277" s="1157"/>
      <c r="C277" s="1158"/>
      <c r="D277" s="361" t="s">
        <v>175</v>
      </c>
      <c r="E277" s="1159"/>
      <c r="F277" s="1169" t="s">
        <v>773</v>
      </c>
      <c r="G277" s="1170"/>
      <c r="H277" s="1171">
        <v>79</v>
      </c>
      <c r="I277" s="1163"/>
      <c r="J277" s="1163"/>
      <c r="K277" s="1163"/>
      <c r="L277" s="1068" t="s">
        <v>16</v>
      </c>
      <c r="M277" s="1164"/>
      <c r="N277" s="1165"/>
      <c r="O277" s="1166"/>
      <c r="P277" s="1166"/>
      <c r="Q277" s="1166"/>
      <c r="R277" s="1166"/>
      <c r="S277" s="1166"/>
      <c r="T277" s="1167"/>
      <c r="AT277" s="1168" t="s">
        <v>175</v>
      </c>
      <c r="AU277" s="1168">
        <v>0</v>
      </c>
      <c r="AV277" s="1168">
        <v>2</v>
      </c>
      <c r="AW277" s="1168" t="b">
        <v>1</v>
      </c>
      <c r="AX277" s="1168"/>
      <c r="AY277" s="1168" t="s">
        <v>163</v>
      </c>
      <c r="AZ277" s="1168"/>
      <c r="BA277" s="1168"/>
      <c r="BB277" s="1168"/>
      <c r="BC277" s="1168"/>
      <c r="BD277" s="1168"/>
      <c r="BE277" s="1168"/>
      <c r="BF277" s="1168"/>
      <c r="BG277" s="1168"/>
      <c r="BH277" s="1168"/>
      <c r="BI277" s="1168"/>
      <c r="BJ277" s="1025">
        <v>0</v>
      </c>
    </row>
    <row r="278" spans="2:62" ht="11.25" customHeight="1" x14ac:dyDescent="0.25">
      <c r="B278" s="1157"/>
      <c r="C278" s="1158"/>
      <c r="D278" s="361" t="s">
        <v>175</v>
      </c>
      <c r="E278" s="1159"/>
      <c r="F278" s="1172" t="s">
        <v>178</v>
      </c>
      <c r="G278" s="1161"/>
      <c r="H278" s="1173">
        <v>79</v>
      </c>
      <c r="I278" s="1163"/>
      <c r="J278" s="1163"/>
      <c r="K278" s="1163"/>
      <c r="L278" s="1068" t="s">
        <v>16</v>
      </c>
      <c r="M278" s="1164"/>
      <c r="N278" s="1165"/>
      <c r="O278" s="1166"/>
      <c r="P278" s="1166"/>
      <c r="Q278" s="1166"/>
      <c r="R278" s="1166"/>
      <c r="S278" s="1166"/>
      <c r="T278" s="1167"/>
      <c r="AT278" s="1168" t="s">
        <v>175</v>
      </c>
      <c r="AU278" s="1168">
        <v>0</v>
      </c>
      <c r="AV278" s="1168">
        <v>4</v>
      </c>
      <c r="AW278" s="1168" t="b">
        <v>1</v>
      </c>
      <c r="AX278" s="1168" t="b">
        <v>1</v>
      </c>
      <c r="AY278" s="1168" t="s">
        <v>163</v>
      </c>
      <c r="AZ278" s="1168"/>
      <c r="BA278" s="1168"/>
      <c r="BB278" s="1168"/>
      <c r="BC278" s="1168"/>
      <c r="BD278" s="1168"/>
      <c r="BE278" s="1168"/>
      <c r="BF278" s="1168"/>
      <c r="BG278" s="1168"/>
      <c r="BH278" s="1168"/>
      <c r="BI278" s="1168"/>
      <c r="BJ278" s="1025">
        <v>0</v>
      </c>
    </row>
    <row r="279" spans="2:62" x14ac:dyDescent="0.25">
      <c r="B279" s="1174"/>
      <c r="C279" s="1175" t="s">
        <v>774</v>
      </c>
      <c r="D279" s="1175" t="s">
        <v>241</v>
      </c>
      <c r="E279" s="1176" t="s">
        <v>775</v>
      </c>
      <c r="F279" s="1176" t="s">
        <v>776</v>
      </c>
      <c r="G279" s="1177" t="s">
        <v>202</v>
      </c>
      <c r="H279" s="353">
        <v>21.33</v>
      </c>
      <c r="I279" s="396"/>
      <c r="J279" s="397">
        <f>ROUND(H279*I279,2)</f>
        <v>0</v>
      </c>
      <c r="K279" s="397" t="s">
        <v>172</v>
      </c>
      <c r="L279" s="1068" t="s">
        <v>16</v>
      </c>
      <c r="M279" s="1178"/>
      <c r="N279" s="1179" t="s">
        <v>38</v>
      </c>
      <c r="O279" s="1180"/>
      <c r="P279" s="1180">
        <f>H279*O279</f>
        <v>0</v>
      </c>
      <c r="Q279" s="1180">
        <v>1</v>
      </c>
      <c r="R279" s="1180">
        <f>H279*Q279</f>
        <v>21.33</v>
      </c>
      <c r="S279" s="1180">
        <v>0</v>
      </c>
      <c r="T279" s="1181">
        <f>H279*S279</f>
        <v>0</v>
      </c>
      <c r="AR279" s="1025">
        <v>8</v>
      </c>
      <c r="AT279" s="1025" t="s">
        <v>241</v>
      </c>
      <c r="AU279" s="1025">
        <v>3</v>
      </c>
      <c r="AY279" s="1182" t="s">
        <v>163</v>
      </c>
      <c r="AZ279" s="1182"/>
      <c r="BA279" s="1182"/>
      <c r="BB279" s="1182"/>
      <c r="BC279" s="1182"/>
      <c r="BD279" s="1182"/>
      <c r="BE279" s="1182">
        <f>IF(N279="základní",J279,0)</f>
        <v>0</v>
      </c>
      <c r="BF279" s="1182">
        <f>IF(N279="snížená",J279,0)</f>
        <v>0</v>
      </c>
      <c r="BG279" s="1182">
        <f>IF(N279="zákl. přenesená",J279,0)</f>
        <v>0</v>
      </c>
      <c r="BH279" s="1182">
        <f>IF(N279="sníž. přenesená",J279,0)</f>
        <v>0</v>
      </c>
      <c r="BI279" s="1182">
        <f>IF(N279="nulová",J279,0)</f>
        <v>0</v>
      </c>
      <c r="BJ279" s="1025">
        <v>1</v>
      </c>
    </row>
    <row r="280" spans="2:62" ht="11.25" customHeight="1" x14ac:dyDescent="0.25">
      <c r="B280" s="1157"/>
      <c r="C280" s="1158"/>
      <c r="D280" s="361" t="s">
        <v>175</v>
      </c>
      <c r="E280" s="1159"/>
      <c r="F280" s="1169" t="s">
        <v>773</v>
      </c>
      <c r="G280" s="1170"/>
      <c r="H280" s="1171">
        <v>79</v>
      </c>
      <c r="I280" s="1163"/>
      <c r="J280" s="1163"/>
      <c r="K280" s="1163"/>
      <c r="L280" s="1068" t="s">
        <v>16</v>
      </c>
      <c r="M280" s="1164"/>
      <c r="N280" s="1165"/>
      <c r="O280" s="1166"/>
      <c r="P280" s="1166"/>
      <c r="Q280" s="1166"/>
      <c r="R280" s="1166"/>
      <c r="S280" s="1166"/>
      <c r="T280" s="1167"/>
      <c r="AT280" s="1168" t="s">
        <v>175</v>
      </c>
      <c r="AU280" s="1168">
        <v>0</v>
      </c>
      <c r="AV280" s="1168">
        <v>2</v>
      </c>
      <c r="AW280" s="1168" t="b">
        <v>1</v>
      </c>
      <c r="AX280" s="1168"/>
      <c r="AY280" s="1168" t="s">
        <v>163</v>
      </c>
      <c r="AZ280" s="1168"/>
      <c r="BA280" s="1168"/>
      <c r="BB280" s="1168"/>
      <c r="BC280" s="1168"/>
      <c r="BD280" s="1168"/>
      <c r="BE280" s="1168"/>
      <c r="BF280" s="1168"/>
      <c r="BG280" s="1168"/>
      <c r="BH280" s="1168"/>
      <c r="BI280" s="1168"/>
      <c r="BJ280" s="1025">
        <v>0</v>
      </c>
    </row>
    <row r="281" spans="2:62" ht="11.25" customHeight="1" x14ac:dyDescent="0.25">
      <c r="B281" s="1157"/>
      <c r="C281" s="1158"/>
      <c r="D281" s="361" t="s">
        <v>175</v>
      </c>
      <c r="E281" s="1159"/>
      <c r="F281" s="1172" t="s">
        <v>178</v>
      </c>
      <c r="G281" s="1161"/>
      <c r="H281" s="1173">
        <v>79</v>
      </c>
      <c r="I281" s="1163"/>
      <c r="J281" s="1163"/>
      <c r="K281" s="1163"/>
      <c r="L281" s="1068" t="s">
        <v>16</v>
      </c>
      <c r="M281" s="1164"/>
      <c r="N281" s="1165"/>
      <c r="O281" s="1166"/>
      <c r="P281" s="1166"/>
      <c r="Q281" s="1166"/>
      <c r="R281" s="1166"/>
      <c r="S281" s="1166"/>
      <c r="T281" s="1167"/>
      <c r="AT281" s="1168" t="s">
        <v>175</v>
      </c>
      <c r="AU281" s="1168">
        <v>0</v>
      </c>
      <c r="AV281" s="1168">
        <v>4</v>
      </c>
      <c r="AW281" s="1168" t="b">
        <v>1</v>
      </c>
      <c r="AX281" s="1168"/>
      <c r="AY281" s="1168" t="s">
        <v>163</v>
      </c>
      <c r="AZ281" s="1168"/>
      <c r="BA281" s="1168"/>
      <c r="BB281" s="1168"/>
      <c r="BC281" s="1168"/>
      <c r="BD281" s="1168"/>
      <c r="BE281" s="1168"/>
      <c r="BF281" s="1168"/>
      <c r="BG281" s="1168"/>
      <c r="BH281" s="1168"/>
      <c r="BI281" s="1168"/>
      <c r="BJ281" s="1025">
        <v>0</v>
      </c>
    </row>
    <row r="282" spans="2:62" ht="11.25" customHeight="1" x14ac:dyDescent="0.25">
      <c r="B282" s="1157"/>
      <c r="C282" s="1158"/>
      <c r="D282" s="361" t="s">
        <v>175</v>
      </c>
      <c r="E282" s="1159"/>
      <c r="F282" s="1169" t="s">
        <v>777</v>
      </c>
      <c r="G282" s="1170"/>
      <c r="H282" s="1171">
        <v>21.33</v>
      </c>
      <c r="I282" s="1163"/>
      <c r="J282" s="1163"/>
      <c r="K282" s="1163"/>
      <c r="L282" s="1068" t="s">
        <v>16</v>
      </c>
      <c r="M282" s="1164"/>
      <c r="N282" s="1165"/>
      <c r="O282" s="1166"/>
      <c r="P282" s="1166"/>
      <c r="Q282" s="1166"/>
      <c r="R282" s="1166"/>
      <c r="S282" s="1166"/>
      <c r="T282" s="1167"/>
      <c r="AT282" s="1168" t="s">
        <v>175</v>
      </c>
      <c r="AU282" s="1168">
        <v>0</v>
      </c>
      <c r="AV282" s="1168">
        <v>2</v>
      </c>
      <c r="AW282" s="1168" t="b">
        <v>1</v>
      </c>
      <c r="AX282" s="1168" t="b">
        <v>1</v>
      </c>
      <c r="AY282" s="1168" t="s">
        <v>163</v>
      </c>
      <c r="AZ282" s="1168"/>
      <c r="BA282" s="1168"/>
      <c r="BB282" s="1168"/>
      <c r="BC282" s="1168"/>
      <c r="BD282" s="1168"/>
      <c r="BE282" s="1168"/>
      <c r="BF282" s="1168"/>
      <c r="BG282" s="1168"/>
      <c r="BH282" s="1168"/>
      <c r="BI282" s="1168"/>
      <c r="BJ282" s="1025">
        <v>0</v>
      </c>
    </row>
    <row r="283" spans="2:62" x14ac:dyDescent="0.25">
      <c r="B283" s="1145"/>
      <c r="C283" s="1146" t="s">
        <v>778</v>
      </c>
      <c r="D283" s="1146" t="s">
        <v>168</v>
      </c>
      <c r="E283" s="1147" t="s">
        <v>779</v>
      </c>
      <c r="F283" s="351" t="s">
        <v>780</v>
      </c>
      <c r="G283" s="1148" t="s">
        <v>196</v>
      </c>
      <c r="H283" s="353">
        <v>79</v>
      </c>
      <c r="I283" s="354"/>
      <c r="J283" s="355">
        <f>ROUND(H283*I283,2)</f>
        <v>0</v>
      </c>
      <c r="K283" s="355" t="s">
        <v>172</v>
      </c>
      <c r="L283" s="1068" t="s">
        <v>16</v>
      </c>
      <c r="M283" s="1149"/>
      <c r="N283" s="1150" t="s">
        <v>38</v>
      </c>
      <c r="O283" s="1151"/>
      <c r="P283" s="1151">
        <f>H283*O283</f>
        <v>0</v>
      </c>
      <c r="Q283" s="1151">
        <v>0</v>
      </c>
      <c r="R283" s="1151">
        <f>H283*Q283</f>
        <v>0</v>
      </c>
      <c r="S283" s="1151">
        <v>0</v>
      </c>
      <c r="T283" s="1152">
        <f>H283*S283</f>
        <v>0</v>
      </c>
      <c r="AR283" s="1025">
        <v>4</v>
      </c>
      <c r="AT283" s="1025" t="s">
        <v>168</v>
      </c>
      <c r="AU283" s="1025">
        <v>3</v>
      </c>
      <c r="AY283" s="1153" t="s">
        <v>163</v>
      </c>
      <c r="AZ283" s="1153"/>
      <c r="BA283" s="1153"/>
      <c r="BB283" s="1153"/>
      <c r="BC283" s="1153"/>
      <c r="BD283" s="1153"/>
      <c r="BE283" s="1153">
        <f>IF(N283="základní",J283,0)</f>
        <v>0</v>
      </c>
      <c r="BF283" s="1153">
        <f>IF(N283="snížená",J283,0)</f>
        <v>0</v>
      </c>
      <c r="BG283" s="1153">
        <f>IF(N283="zákl. přenesená",J283,0)</f>
        <v>0</v>
      </c>
      <c r="BH283" s="1153">
        <f>IF(N283="sníž. přenesená",J283,0)</f>
        <v>0</v>
      </c>
      <c r="BI283" s="1153">
        <f>IF(N283="nulová",J283,0)</f>
        <v>0</v>
      </c>
      <c r="BJ283" s="1025">
        <v>1</v>
      </c>
    </row>
    <row r="284" spans="2:62" x14ac:dyDescent="0.25">
      <c r="B284" s="1069"/>
      <c r="C284" s="34"/>
      <c r="D284" s="361" t="s">
        <v>173</v>
      </c>
      <c r="E284" s="34"/>
      <c r="F284" s="362" t="s">
        <v>781</v>
      </c>
      <c r="G284" s="34"/>
      <c r="H284" s="34"/>
      <c r="I284" s="34"/>
      <c r="J284" s="34"/>
      <c r="K284" s="1071"/>
      <c r="L284" s="1068" t="s">
        <v>16</v>
      </c>
      <c r="M284" s="1154"/>
      <c r="N284" s="34"/>
      <c r="O284" s="34"/>
      <c r="P284" s="34"/>
      <c r="Q284" s="34"/>
      <c r="R284" s="34"/>
      <c r="S284" s="34"/>
      <c r="T284" s="1155"/>
      <c r="AT284" s="1156" t="s">
        <v>173</v>
      </c>
      <c r="AU284" s="1156">
        <v>0</v>
      </c>
      <c r="AV284" s="34"/>
      <c r="AW284" s="34"/>
      <c r="AX284" s="34"/>
      <c r="AY284" s="34" t="s">
        <v>163</v>
      </c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1025">
        <v>0</v>
      </c>
    </row>
    <row r="285" spans="2:62" ht="11.25" customHeight="1" x14ac:dyDescent="0.25">
      <c r="B285" s="1157"/>
      <c r="C285" s="1158"/>
      <c r="D285" s="361" t="s">
        <v>175</v>
      </c>
      <c r="E285" s="1159"/>
      <c r="F285" s="1169" t="s">
        <v>773</v>
      </c>
      <c r="G285" s="1170"/>
      <c r="H285" s="1171">
        <v>79</v>
      </c>
      <c r="I285" s="1163"/>
      <c r="J285" s="1163"/>
      <c r="K285" s="1163"/>
      <c r="L285" s="1068" t="s">
        <v>16</v>
      </c>
      <c r="M285" s="1164"/>
      <c r="N285" s="1165"/>
      <c r="O285" s="1166"/>
      <c r="P285" s="1166"/>
      <c r="Q285" s="1166"/>
      <c r="R285" s="1166"/>
      <c r="S285" s="1166"/>
      <c r="T285" s="1167"/>
      <c r="AT285" s="1168" t="s">
        <v>175</v>
      </c>
      <c r="AU285" s="1168">
        <v>0</v>
      </c>
      <c r="AV285" s="1168">
        <v>2</v>
      </c>
      <c r="AW285" s="1168" t="b">
        <v>1</v>
      </c>
      <c r="AX285" s="1168"/>
      <c r="AY285" s="1168" t="s">
        <v>163</v>
      </c>
      <c r="AZ285" s="1168"/>
      <c r="BA285" s="1168"/>
      <c r="BB285" s="1168"/>
      <c r="BC285" s="1168"/>
      <c r="BD285" s="1168"/>
      <c r="BE285" s="1168"/>
      <c r="BF285" s="1168"/>
      <c r="BG285" s="1168"/>
      <c r="BH285" s="1168"/>
      <c r="BI285" s="1168"/>
      <c r="BJ285" s="1025">
        <v>0</v>
      </c>
    </row>
    <row r="286" spans="2:62" ht="11.25" customHeight="1" x14ac:dyDescent="0.25">
      <c r="B286" s="1157"/>
      <c r="C286" s="1158"/>
      <c r="D286" s="361" t="s">
        <v>175</v>
      </c>
      <c r="E286" s="1159"/>
      <c r="F286" s="1172" t="s">
        <v>178</v>
      </c>
      <c r="G286" s="1161"/>
      <c r="H286" s="1173">
        <v>79</v>
      </c>
      <c r="I286" s="1163"/>
      <c r="J286" s="1163"/>
      <c r="K286" s="1163"/>
      <c r="L286" s="1068" t="s">
        <v>16</v>
      </c>
      <c r="M286" s="1164"/>
      <c r="N286" s="1165"/>
      <c r="O286" s="1166"/>
      <c r="P286" s="1166"/>
      <c r="Q286" s="1166"/>
      <c r="R286" s="1166"/>
      <c r="S286" s="1166"/>
      <c r="T286" s="1167"/>
      <c r="AT286" s="1168" t="s">
        <v>175</v>
      </c>
      <c r="AU286" s="1168">
        <v>0</v>
      </c>
      <c r="AV286" s="1168">
        <v>4</v>
      </c>
      <c r="AW286" s="1168" t="b">
        <v>1</v>
      </c>
      <c r="AX286" s="1168" t="b">
        <v>1</v>
      </c>
      <c r="AY286" s="1168" t="s">
        <v>163</v>
      </c>
      <c r="AZ286" s="1168"/>
      <c r="BA286" s="1168"/>
      <c r="BB286" s="1168"/>
      <c r="BC286" s="1168"/>
      <c r="BD286" s="1168"/>
      <c r="BE286" s="1168"/>
      <c r="BF286" s="1168"/>
      <c r="BG286" s="1168"/>
      <c r="BH286" s="1168"/>
      <c r="BI286" s="1168"/>
      <c r="BJ286" s="1025">
        <v>0</v>
      </c>
    </row>
    <row r="287" spans="2:62" x14ac:dyDescent="0.25">
      <c r="B287" s="1174"/>
      <c r="C287" s="1175" t="s">
        <v>782</v>
      </c>
      <c r="D287" s="1175" t="s">
        <v>241</v>
      </c>
      <c r="E287" s="1176" t="s">
        <v>783</v>
      </c>
      <c r="F287" s="1176" t="s">
        <v>784</v>
      </c>
      <c r="G287" s="1177" t="s">
        <v>196</v>
      </c>
      <c r="H287" s="353">
        <v>94.8</v>
      </c>
      <c r="I287" s="396"/>
      <c r="J287" s="397">
        <f>ROUND(H287*I287,2)</f>
        <v>0</v>
      </c>
      <c r="K287" s="397" t="s">
        <v>172</v>
      </c>
      <c r="L287" s="1068" t="s">
        <v>16</v>
      </c>
      <c r="M287" s="1178"/>
      <c r="N287" s="1179" t="s">
        <v>38</v>
      </c>
      <c r="O287" s="1180"/>
      <c r="P287" s="1180">
        <f>H287*O287</f>
        <v>0</v>
      </c>
      <c r="Q287" s="1180">
        <v>5.6999999999999998E-4</v>
      </c>
      <c r="R287" s="1180">
        <f>H287*Q287</f>
        <v>5.4035999999999994E-2</v>
      </c>
      <c r="S287" s="1180">
        <v>0</v>
      </c>
      <c r="T287" s="1181">
        <f>H287*S287</f>
        <v>0</v>
      </c>
      <c r="AR287" s="1025">
        <v>8</v>
      </c>
      <c r="AT287" s="1025" t="s">
        <v>241</v>
      </c>
      <c r="AU287" s="1025">
        <v>3</v>
      </c>
      <c r="AY287" s="1182" t="s">
        <v>163</v>
      </c>
      <c r="AZ287" s="1182"/>
      <c r="BA287" s="1182"/>
      <c r="BB287" s="1182"/>
      <c r="BC287" s="1182"/>
      <c r="BD287" s="1182"/>
      <c r="BE287" s="1182">
        <f>IF(N287="základní",J287,0)</f>
        <v>0</v>
      </c>
      <c r="BF287" s="1182">
        <f>IF(N287="snížená",J287,0)</f>
        <v>0</v>
      </c>
      <c r="BG287" s="1182">
        <f>IF(N287="zákl. přenesená",J287,0)</f>
        <v>0</v>
      </c>
      <c r="BH287" s="1182">
        <f>IF(N287="sníž. přenesená",J287,0)</f>
        <v>0</v>
      </c>
      <c r="BI287" s="1182">
        <f>IF(N287="nulová",J287,0)</f>
        <v>0</v>
      </c>
      <c r="BJ287" s="1025">
        <v>1</v>
      </c>
    </row>
    <row r="288" spans="2:62" ht="11.25" customHeight="1" x14ac:dyDescent="0.25">
      <c r="B288" s="1157"/>
      <c r="C288" s="1158"/>
      <c r="D288" s="361" t="s">
        <v>175</v>
      </c>
      <c r="E288" s="1159"/>
      <c r="F288" s="1169" t="s">
        <v>773</v>
      </c>
      <c r="G288" s="1170"/>
      <c r="H288" s="1171">
        <v>79</v>
      </c>
      <c r="I288" s="1163"/>
      <c r="J288" s="1163"/>
      <c r="K288" s="1163"/>
      <c r="L288" s="1068" t="s">
        <v>16</v>
      </c>
      <c r="M288" s="1164"/>
      <c r="N288" s="1165"/>
      <c r="O288" s="1166"/>
      <c r="P288" s="1166"/>
      <c r="Q288" s="1166"/>
      <c r="R288" s="1166"/>
      <c r="S288" s="1166"/>
      <c r="T288" s="1167"/>
      <c r="AT288" s="1168" t="s">
        <v>175</v>
      </c>
      <c r="AU288" s="1168">
        <v>0</v>
      </c>
      <c r="AV288" s="1168">
        <v>2</v>
      </c>
      <c r="AW288" s="1168" t="b">
        <v>1</v>
      </c>
      <c r="AX288" s="1168"/>
      <c r="AY288" s="1168" t="s">
        <v>163</v>
      </c>
      <c r="AZ288" s="1168"/>
      <c r="BA288" s="1168"/>
      <c r="BB288" s="1168"/>
      <c r="BC288" s="1168"/>
      <c r="BD288" s="1168"/>
      <c r="BE288" s="1168"/>
      <c r="BF288" s="1168"/>
      <c r="BG288" s="1168"/>
      <c r="BH288" s="1168"/>
      <c r="BI288" s="1168"/>
      <c r="BJ288" s="1025">
        <v>0</v>
      </c>
    </row>
    <row r="289" spans="2:62" ht="11.25" customHeight="1" x14ac:dyDescent="0.25">
      <c r="B289" s="1157"/>
      <c r="C289" s="1158"/>
      <c r="D289" s="361" t="s">
        <v>175</v>
      </c>
      <c r="E289" s="1159"/>
      <c r="F289" s="1172" t="s">
        <v>178</v>
      </c>
      <c r="G289" s="1161"/>
      <c r="H289" s="1173">
        <v>79</v>
      </c>
      <c r="I289" s="1163"/>
      <c r="J289" s="1163"/>
      <c r="K289" s="1163"/>
      <c r="L289" s="1068" t="s">
        <v>16</v>
      </c>
      <c r="M289" s="1164"/>
      <c r="N289" s="1165"/>
      <c r="O289" s="1166"/>
      <c r="P289" s="1166"/>
      <c r="Q289" s="1166"/>
      <c r="R289" s="1166"/>
      <c r="S289" s="1166"/>
      <c r="T289" s="1167"/>
      <c r="AT289" s="1168" t="s">
        <v>175</v>
      </c>
      <c r="AU289" s="1168">
        <v>0</v>
      </c>
      <c r="AV289" s="1168">
        <v>4</v>
      </c>
      <c r="AW289" s="1168" t="b">
        <v>1</v>
      </c>
      <c r="AX289" s="1168"/>
      <c r="AY289" s="1168" t="s">
        <v>163</v>
      </c>
      <c r="AZ289" s="1168"/>
      <c r="BA289" s="1168"/>
      <c r="BB289" s="1168"/>
      <c r="BC289" s="1168"/>
      <c r="BD289" s="1168"/>
      <c r="BE289" s="1168"/>
      <c r="BF289" s="1168"/>
      <c r="BG289" s="1168"/>
      <c r="BH289" s="1168"/>
      <c r="BI289" s="1168"/>
      <c r="BJ289" s="1025">
        <v>0</v>
      </c>
    </row>
    <row r="290" spans="2:62" ht="11.25" customHeight="1" x14ac:dyDescent="0.25">
      <c r="B290" s="1157"/>
      <c r="C290" s="1158"/>
      <c r="D290" s="361" t="s">
        <v>175</v>
      </c>
      <c r="E290" s="1159"/>
      <c r="F290" s="1169" t="s">
        <v>785</v>
      </c>
      <c r="G290" s="1170"/>
      <c r="H290" s="1171">
        <v>94.8</v>
      </c>
      <c r="I290" s="1163"/>
      <c r="J290" s="1163"/>
      <c r="K290" s="1163"/>
      <c r="L290" s="1068" t="s">
        <v>16</v>
      </c>
      <c r="M290" s="1164"/>
      <c r="N290" s="1165"/>
      <c r="O290" s="1166"/>
      <c r="P290" s="1166"/>
      <c r="Q290" s="1166"/>
      <c r="R290" s="1166"/>
      <c r="S290" s="1166"/>
      <c r="T290" s="1167"/>
      <c r="AT290" s="1168" t="s">
        <v>175</v>
      </c>
      <c r="AU290" s="1168">
        <v>0</v>
      </c>
      <c r="AV290" s="1168">
        <v>2</v>
      </c>
      <c r="AW290" s="1168" t="b">
        <v>1</v>
      </c>
      <c r="AX290" s="1168" t="b">
        <v>1</v>
      </c>
      <c r="AY290" s="1168" t="s">
        <v>163</v>
      </c>
      <c r="AZ290" s="1168"/>
      <c r="BA290" s="1168"/>
      <c r="BB290" s="1168"/>
      <c r="BC290" s="1168"/>
      <c r="BD290" s="1168"/>
      <c r="BE290" s="1168"/>
      <c r="BF290" s="1168"/>
      <c r="BG290" s="1168"/>
      <c r="BH290" s="1168"/>
      <c r="BI290" s="1168"/>
      <c r="BJ290" s="1025">
        <v>0</v>
      </c>
    </row>
    <row r="291" spans="2:62" x14ac:dyDescent="0.25">
      <c r="B291" s="1145"/>
      <c r="C291" s="1146" t="s">
        <v>786</v>
      </c>
      <c r="D291" s="1146" t="s">
        <v>168</v>
      </c>
      <c r="E291" s="1147" t="s">
        <v>787</v>
      </c>
      <c r="F291" s="351" t="s">
        <v>788</v>
      </c>
      <c r="G291" s="1148" t="s">
        <v>202</v>
      </c>
      <c r="H291" s="353">
        <v>8.3000000000000004E-2</v>
      </c>
      <c r="I291" s="354"/>
      <c r="J291" s="355">
        <f>ROUND(H291*I291,2)</f>
        <v>0</v>
      </c>
      <c r="K291" s="355" t="s">
        <v>172</v>
      </c>
      <c r="L291" s="1068" t="s">
        <v>16</v>
      </c>
      <c r="M291" s="1149"/>
      <c r="N291" s="1150" t="s">
        <v>38</v>
      </c>
      <c r="O291" s="1151"/>
      <c r="P291" s="1151">
        <f>H291*O291</f>
        <v>0</v>
      </c>
      <c r="Q291" s="1151">
        <v>0</v>
      </c>
      <c r="R291" s="1151">
        <f>H291*Q291</f>
        <v>0</v>
      </c>
      <c r="S291" s="1151">
        <v>0</v>
      </c>
      <c r="T291" s="1152">
        <f>H291*S291</f>
        <v>0</v>
      </c>
      <c r="AR291" s="1025">
        <v>4</v>
      </c>
      <c r="AT291" s="1025" t="s">
        <v>168</v>
      </c>
      <c r="AU291" s="1025">
        <v>3</v>
      </c>
      <c r="AY291" s="1153" t="s">
        <v>163</v>
      </c>
      <c r="AZ291" s="1153"/>
      <c r="BA291" s="1153"/>
      <c r="BB291" s="1153"/>
      <c r="BC291" s="1153"/>
      <c r="BD291" s="1153"/>
      <c r="BE291" s="1153">
        <f>IF(N291="základní",J291,0)</f>
        <v>0</v>
      </c>
      <c r="BF291" s="1153">
        <f>IF(N291="snížená",J291,0)</f>
        <v>0</v>
      </c>
      <c r="BG291" s="1153">
        <f>IF(N291="zákl. přenesená",J291,0)</f>
        <v>0</v>
      </c>
      <c r="BH291" s="1153">
        <f>IF(N291="sníž. přenesená",J291,0)</f>
        <v>0</v>
      </c>
      <c r="BI291" s="1153">
        <f>IF(N291="nulová",J291,0)</f>
        <v>0</v>
      </c>
      <c r="BJ291" s="1025">
        <v>1</v>
      </c>
    </row>
    <row r="292" spans="2:62" x14ac:dyDescent="0.25">
      <c r="B292" s="1069"/>
      <c r="C292" s="34"/>
      <c r="D292" s="361" t="s">
        <v>173</v>
      </c>
      <c r="E292" s="34"/>
      <c r="F292" s="362" t="s">
        <v>789</v>
      </c>
      <c r="G292" s="34"/>
      <c r="H292" s="34"/>
      <c r="I292" s="34"/>
      <c r="J292" s="34"/>
      <c r="K292" s="1071"/>
      <c r="L292" s="1068" t="s">
        <v>16</v>
      </c>
      <c r="M292" s="1154"/>
      <c r="N292" s="34"/>
      <c r="O292" s="34"/>
      <c r="P292" s="34"/>
      <c r="Q292" s="34"/>
      <c r="R292" s="34"/>
      <c r="S292" s="34"/>
      <c r="T292" s="1155"/>
      <c r="AT292" s="1156" t="s">
        <v>173</v>
      </c>
      <c r="AU292" s="1156">
        <v>0</v>
      </c>
      <c r="AV292" s="34"/>
      <c r="AW292" s="34"/>
      <c r="AX292" s="34"/>
      <c r="AY292" s="34" t="s">
        <v>163</v>
      </c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1025">
        <v>0</v>
      </c>
    </row>
    <row r="293" spans="2:62" ht="11.25" customHeight="1" x14ac:dyDescent="0.25">
      <c r="B293" s="1157"/>
      <c r="C293" s="1158"/>
      <c r="D293" s="361" t="s">
        <v>175</v>
      </c>
      <c r="E293" s="1159"/>
      <c r="F293" s="1169" t="s">
        <v>790</v>
      </c>
      <c r="G293" s="1170"/>
      <c r="H293" s="1171">
        <v>66.66</v>
      </c>
      <c r="I293" s="1163"/>
      <c r="J293" s="1163"/>
      <c r="K293" s="1163"/>
      <c r="L293" s="1068" t="s">
        <v>16</v>
      </c>
      <c r="M293" s="1164"/>
      <c r="N293" s="1165"/>
      <c r="O293" s="1166"/>
      <c r="P293" s="1166"/>
      <c r="Q293" s="1166"/>
      <c r="R293" s="1166"/>
      <c r="S293" s="1166"/>
      <c r="T293" s="1167"/>
      <c r="AT293" s="1168" t="s">
        <v>175</v>
      </c>
      <c r="AU293" s="1168">
        <v>0</v>
      </c>
      <c r="AV293" s="1168">
        <v>2</v>
      </c>
      <c r="AW293" s="1168" t="b">
        <v>1</v>
      </c>
      <c r="AX293" s="1168"/>
      <c r="AY293" s="1168" t="s">
        <v>163</v>
      </c>
      <c r="AZ293" s="1168"/>
      <c r="BA293" s="1168"/>
      <c r="BB293" s="1168"/>
      <c r="BC293" s="1168"/>
      <c r="BD293" s="1168"/>
      <c r="BE293" s="1168"/>
      <c r="BF293" s="1168"/>
      <c r="BG293" s="1168"/>
      <c r="BH293" s="1168"/>
      <c r="BI293" s="1168"/>
      <c r="BJ293" s="1025">
        <v>0</v>
      </c>
    </row>
    <row r="294" spans="2:62" ht="11.25" customHeight="1" x14ac:dyDescent="0.25">
      <c r="B294" s="1157"/>
      <c r="C294" s="1158"/>
      <c r="D294" s="361" t="s">
        <v>175</v>
      </c>
      <c r="E294" s="1159"/>
      <c r="F294" s="1169" t="s">
        <v>791</v>
      </c>
      <c r="G294" s="1170"/>
      <c r="H294" s="1171">
        <v>16.664999999999999</v>
      </c>
      <c r="I294" s="1163"/>
      <c r="J294" s="1163"/>
      <c r="K294" s="1163"/>
      <c r="L294" s="1068" t="s">
        <v>16</v>
      </c>
      <c r="M294" s="1164"/>
      <c r="N294" s="1165"/>
      <c r="O294" s="1166"/>
      <c r="P294" s="1166"/>
      <c r="Q294" s="1166"/>
      <c r="R294" s="1166"/>
      <c r="S294" s="1166"/>
      <c r="T294" s="1167"/>
      <c r="AT294" s="1168" t="s">
        <v>175</v>
      </c>
      <c r="AU294" s="1168">
        <v>0</v>
      </c>
      <c r="AV294" s="1168">
        <v>2</v>
      </c>
      <c r="AW294" s="1168" t="b">
        <v>1</v>
      </c>
      <c r="AX294" s="1168"/>
      <c r="AY294" s="1168" t="s">
        <v>163</v>
      </c>
      <c r="AZ294" s="1168"/>
      <c r="BA294" s="1168"/>
      <c r="BB294" s="1168"/>
      <c r="BC294" s="1168"/>
      <c r="BD294" s="1168"/>
      <c r="BE294" s="1168"/>
      <c r="BF294" s="1168"/>
      <c r="BG294" s="1168"/>
      <c r="BH294" s="1168"/>
      <c r="BI294" s="1168"/>
      <c r="BJ294" s="1025">
        <v>0</v>
      </c>
    </row>
    <row r="295" spans="2:62" ht="11.25" customHeight="1" x14ac:dyDescent="0.25">
      <c r="B295" s="1157"/>
      <c r="C295" s="1158"/>
      <c r="D295" s="361" t="s">
        <v>175</v>
      </c>
      <c r="E295" s="1159"/>
      <c r="F295" s="1160" t="s">
        <v>792</v>
      </c>
      <c r="G295" s="1161"/>
      <c r="H295" s="1162"/>
      <c r="I295" s="1163"/>
      <c r="J295" s="1163"/>
      <c r="K295" s="1163"/>
      <c r="L295" s="1068" t="s">
        <v>16</v>
      </c>
      <c r="M295" s="1164"/>
      <c r="N295" s="1165"/>
      <c r="O295" s="1166"/>
      <c r="P295" s="1166"/>
      <c r="Q295" s="1166"/>
      <c r="R295" s="1166"/>
      <c r="S295" s="1166"/>
      <c r="T295" s="1167"/>
      <c r="AT295" s="1168" t="s">
        <v>175</v>
      </c>
      <c r="AU295" s="1168">
        <v>0</v>
      </c>
      <c r="AV295" s="1168">
        <v>1</v>
      </c>
      <c r="AW295" s="1168" t="b">
        <v>1</v>
      </c>
      <c r="AX295" s="1168"/>
      <c r="AY295" s="1168" t="s">
        <v>163</v>
      </c>
      <c r="AZ295" s="1168"/>
      <c r="BA295" s="1168"/>
      <c r="BB295" s="1168"/>
      <c r="BC295" s="1168"/>
      <c r="BD295" s="1168"/>
      <c r="BE295" s="1168"/>
      <c r="BF295" s="1168"/>
      <c r="BG295" s="1168"/>
      <c r="BH295" s="1168"/>
      <c r="BI295" s="1168"/>
      <c r="BJ295" s="1025">
        <v>0</v>
      </c>
    </row>
    <row r="296" spans="2:62" ht="11.25" customHeight="1" x14ac:dyDescent="0.25">
      <c r="B296" s="1157"/>
      <c r="C296" s="1158"/>
      <c r="D296" s="361" t="s">
        <v>175</v>
      </c>
      <c r="E296" s="1159"/>
      <c r="F296" s="1172" t="s">
        <v>178</v>
      </c>
      <c r="G296" s="1161"/>
      <c r="H296" s="1173">
        <v>83.325000000000003</v>
      </c>
      <c r="I296" s="1163"/>
      <c r="J296" s="1163"/>
      <c r="K296" s="1163"/>
      <c r="L296" s="1068" t="s">
        <v>16</v>
      </c>
      <c r="M296" s="1164"/>
      <c r="N296" s="1165"/>
      <c r="O296" s="1166"/>
      <c r="P296" s="1166"/>
      <c r="Q296" s="1166"/>
      <c r="R296" s="1166"/>
      <c r="S296" s="1166"/>
      <c r="T296" s="1167"/>
      <c r="AT296" s="1168" t="s">
        <v>175</v>
      </c>
      <c r="AU296" s="1168">
        <v>0</v>
      </c>
      <c r="AV296" s="1168">
        <v>4</v>
      </c>
      <c r="AW296" s="1168" t="b">
        <v>1</v>
      </c>
      <c r="AX296" s="1168"/>
      <c r="AY296" s="1168" t="s">
        <v>163</v>
      </c>
      <c r="AZ296" s="1168"/>
      <c r="BA296" s="1168"/>
      <c r="BB296" s="1168"/>
      <c r="BC296" s="1168"/>
      <c r="BD296" s="1168"/>
      <c r="BE296" s="1168"/>
      <c r="BF296" s="1168"/>
      <c r="BG296" s="1168"/>
      <c r="BH296" s="1168"/>
      <c r="BI296" s="1168"/>
      <c r="BJ296" s="1025">
        <v>0</v>
      </c>
    </row>
    <row r="297" spans="2:62" ht="11.25" customHeight="1" x14ac:dyDescent="0.25">
      <c r="B297" s="1157"/>
      <c r="C297" s="1158"/>
      <c r="D297" s="361" t="s">
        <v>175</v>
      </c>
      <c r="E297" s="1159"/>
      <c r="F297" s="1169" t="s">
        <v>793</v>
      </c>
      <c r="G297" s="1170"/>
      <c r="H297" s="1171">
        <v>8.3000000000000004E-2</v>
      </c>
      <c r="I297" s="1163"/>
      <c r="J297" s="1163"/>
      <c r="K297" s="1163"/>
      <c r="L297" s="1068" t="s">
        <v>16</v>
      </c>
      <c r="M297" s="1164"/>
      <c r="N297" s="1165"/>
      <c r="O297" s="1166"/>
      <c r="P297" s="1166"/>
      <c r="Q297" s="1166"/>
      <c r="R297" s="1166"/>
      <c r="S297" s="1166"/>
      <c r="T297" s="1167"/>
      <c r="AT297" s="1168" t="s">
        <v>175</v>
      </c>
      <c r="AU297" s="1168">
        <v>0</v>
      </c>
      <c r="AV297" s="1168">
        <v>2</v>
      </c>
      <c r="AW297" s="1168" t="b">
        <v>1</v>
      </c>
      <c r="AX297" s="1168" t="b">
        <v>1</v>
      </c>
      <c r="AY297" s="1168" t="s">
        <v>163</v>
      </c>
      <c r="AZ297" s="1168"/>
      <c r="BA297" s="1168"/>
      <c r="BB297" s="1168"/>
      <c r="BC297" s="1168"/>
      <c r="BD297" s="1168"/>
      <c r="BE297" s="1168"/>
      <c r="BF297" s="1168"/>
      <c r="BG297" s="1168"/>
      <c r="BH297" s="1168"/>
      <c r="BI297" s="1168"/>
      <c r="BJ297" s="1025">
        <v>0</v>
      </c>
    </row>
    <row r="298" spans="2:62" x14ac:dyDescent="0.25">
      <c r="B298" s="1174"/>
      <c r="C298" s="1175" t="s">
        <v>794</v>
      </c>
      <c r="D298" s="1175" t="s">
        <v>241</v>
      </c>
      <c r="E298" s="1176" t="s">
        <v>637</v>
      </c>
      <c r="F298" s="1176" t="s">
        <v>638</v>
      </c>
      <c r="G298" s="1177" t="s">
        <v>309</v>
      </c>
      <c r="H298" s="353">
        <v>66.66</v>
      </c>
      <c r="I298" s="396"/>
      <c r="J298" s="397">
        <f>ROUND(H298*I298,2)</f>
        <v>0</v>
      </c>
      <c r="K298" s="397" t="s">
        <v>172</v>
      </c>
      <c r="L298" s="1068" t="s">
        <v>16</v>
      </c>
      <c r="M298" s="1178"/>
      <c r="N298" s="1179" t="s">
        <v>38</v>
      </c>
      <c r="O298" s="1180"/>
      <c r="P298" s="1180">
        <f>H298*O298</f>
        <v>0</v>
      </c>
      <c r="Q298" s="1180">
        <v>1E-3</v>
      </c>
      <c r="R298" s="1180">
        <f>H298*Q298</f>
        <v>6.6659999999999997E-2</v>
      </c>
      <c r="S298" s="1180">
        <v>0</v>
      </c>
      <c r="T298" s="1181">
        <f>H298*S298</f>
        <v>0</v>
      </c>
      <c r="AR298" s="1025">
        <v>8</v>
      </c>
      <c r="AT298" s="1025" t="s">
        <v>241</v>
      </c>
      <c r="AU298" s="1025">
        <v>3</v>
      </c>
      <c r="AY298" s="1182" t="s">
        <v>163</v>
      </c>
      <c r="AZ298" s="1182"/>
      <c r="BA298" s="1182"/>
      <c r="BB298" s="1182"/>
      <c r="BC298" s="1182"/>
      <c r="BD298" s="1182"/>
      <c r="BE298" s="1182">
        <f>IF(N298="základní",J298,0)</f>
        <v>0</v>
      </c>
      <c r="BF298" s="1182">
        <f>IF(N298="snížená",J298,0)</f>
        <v>0</v>
      </c>
      <c r="BG298" s="1182">
        <f>IF(N298="zákl. přenesená",J298,0)</f>
        <v>0</v>
      </c>
      <c r="BH298" s="1182">
        <f>IF(N298="sníž. přenesená",J298,0)</f>
        <v>0</v>
      </c>
      <c r="BI298" s="1182">
        <f>IF(N298="nulová",J298,0)</f>
        <v>0</v>
      </c>
      <c r="BJ298" s="1025">
        <v>1</v>
      </c>
    </row>
    <row r="299" spans="2:62" ht="11.25" customHeight="1" x14ac:dyDescent="0.25">
      <c r="B299" s="1157"/>
      <c r="C299" s="1158"/>
      <c r="D299" s="361" t="s">
        <v>175</v>
      </c>
      <c r="E299" s="1159"/>
      <c r="F299" s="1160" t="s">
        <v>763</v>
      </c>
      <c r="G299" s="1161"/>
      <c r="H299" s="1162"/>
      <c r="I299" s="1163"/>
      <c r="J299" s="1163"/>
      <c r="K299" s="1163"/>
      <c r="L299" s="1068" t="s">
        <v>16</v>
      </c>
      <c r="M299" s="1164"/>
      <c r="N299" s="1165"/>
      <c r="O299" s="1166"/>
      <c r="P299" s="1166"/>
      <c r="Q299" s="1166"/>
      <c r="R299" s="1166"/>
      <c r="S299" s="1166"/>
      <c r="T299" s="1167"/>
      <c r="AT299" s="1168" t="s">
        <v>175</v>
      </c>
      <c r="AU299" s="1168">
        <v>0</v>
      </c>
      <c r="AV299" s="1168">
        <v>1</v>
      </c>
      <c r="AW299" s="1168" t="b">
        <v>1</v>
      </c>
      <c r="AX299" s="1168"/>
      <c r="AY299" s="1168" t="s">
        <v>163</v>
      </c>
      <c r="AZ299" s="1168"/>
      <c r="BA299" s="1168"/>
      <c r="BB299" s="1168"/>
      <c r="BC299" s="1168"/>
      <c r="BD299" s="1168"/>
      <c r="BE299" s="1168"/>
      <c r="BF299" s="1168"/>
      <c r="BG299" s="1168"/>
      <c r="BH299" s="1168"/>
      <c r="BI299" s="1168"/>
      <c r="BJ299" s="1025">
        <v>0</v>
      </c>
    </row>
    <row r="300" spans="2:62" ht="11.25" customHeight="1" x14ac:dyDescent="0.25">
      <c r="B300" s="1157"/>
      <c r="C300" s="1158"/>
      <c r="D300" s="361" t="s">
        <v>175</v>
      </c>
      <c r="E300" s="1159"/>
      <c r="F300" s="1160" t="s">
        <v>795</v>
      </c>
      <c r="G300" s="1161"/>
      <c r="H300" s="1162"/>
      <c r="I300" s="1163"/>
      <c r="J300" s="1163"/>
      <c r="K300" s="1163"/>
      <c r="L300" s="1068" t="s">
        <v>16</v>
      </c>
      <c r="M300" s="1164"/>
      <c r="N300" s="1165"/>
      <c r="O300" s="1166"/>
      <c r="P300" s="1166"/>
      <c r="Q300" s="1166"/>
      <c r="R300" s="1166"/>
      <c r="S300" s="1166"/>
      <c r="T300" s="1167"/>
      <c r="AT300" s="1168" t="s">
        <v>175</v>
      </c>
      <c r="AU300" s="1168">
        <v>0</v>
      </c>
      <c r="AV300" s="1168">
        <v>1</v>
      </c>
      <c r="AW300" s="1168" t="b">
        <v>1</v>
      </c>
      <c r="AX300" s="1168"/>
      <c r="AY300" s="1168" t="s">
        <v>163</v>
      </c>
      <c r="AZ300" s="1168"/>
      <c r="BA300" s="1168"/>
      <c r="BB300" s="1168"/>
      <c r="BC300" s="1168"/>
      <c r="BD300" s="1168"/>
      <c r="BE300" s="1168"/>
      <c r="BF300" s="1168"/>
      <c r="BG300" s="1168"/>
      <c r="BH300" s="1168"/>
      <c r="BI300" s="1168"/>
      <c r="BJ300" s="1025">
        <v>0</v>
      </c>
    </row>
    <row r="301" spans="2:62" ht="11.25" customHeight="1" x14ac:dyDescent="0.25">
      <c r="B301" s="1157"/>
      <c r="C301" s="1158"/>
      <c r="D301" s="361" t="s">
        <v>175</v>
      </c>
      <c r="E301" s="1159"/>
      <c r="F301" s="1169" t="s">
        <v>796</v>
      </c>
      <c r="G301" s="1170"/>
      <c r="H301" s="1171">
        <v>66.66</v>
      </c>
      <c r="I301" s="1163"/>
      <c r="J301" s="1163"/>
      <c r="K301" s="1163"/>
      <c r="L301" s="1068" t="s">
        <v>16</v>
      </c>
      <c r="M301" s="1164"/>
      <c r="N301" s="1165"/>
      <c r="O301" s="1166"/>
      <c r="P301" s="1166"/>
      <c r="Q301" s="1166"/>
      <c r="R301" s="1166"/>
      <c r="S301" s="1166"/>
      <c r="T301" s="1167"/>
      <c r="AT301" s="1168" t="s">
        <v>175</v>
      </c>
      <c r="AU301" s="1168">
        <v>0</v>
      </c>
      <c r="AV301" s="1168">
        <v>2</v>
      </c>
      <c r="AW301" s="1168" t="b">
        <v>1</v>
      </c>
      <c r="AX301" s="1168"/>
      <c r="AY301" s="1168" t="s">
        <v>163</v>
      </c>
      <c r="AZ301" s="1168"/>
      <c r="BA301" s="1168"/>
      <c r="BB301" s="1168"/>
      <c r="BC301" s="1168"/>
      <c r="BD301" s="1168"/>
      <c r="BE301" s="1168"/>
      <c r="BF301" s="1168"/>
      <c r="BG301" s="1168"/>
      <c r="BH301" s="1168"/>
      <c r="BI301" s="1168"/>
      <c r="BJ301" s="1025">
        <v>0</v>
      </c>
    </row>
    <row r="302" spans="2:62" ht="11.25" customHeight="1" x14ac:dyDescent="0.25">
      <c r="B302" s="1157"/>
      <c r="C302" s="1158"/>
      <c r="D302" s="361" t="s">
        <v>175</v>
      </c>
      <c r="E302" s="1159"/>
      <c r="F302" s="1160" t="s">
        <v>797</v>
      </c>
      <c r="G302" s="1161"/>
      <c r="H302" s="1162"/>
      <c r="I302" s="1163"/>
      <c r="J302" s="1163"/>
      <c r="K302" s="1163"/>
      <c r="L302" s="1068" t="s">
        <v>16</v>
      </c>
      <c r="M302" s="1164"/>
      <c r="N302" s="1165"/>
      <c r="O302" s="1166"/>
      <c r="P302" s="1166"/>
      <c r="Q302" s="1166"/>
      <c r="R302" s="1166"/>
      <c r="S302" s="1166"/>
      <c r="T302" s="1167"/>
      <c r="AT302" s="1168" t="s">
        <v>175</v>
      </c>
      <c r="AU302" s="1168">
        <v>0</v>
      </c>
      <c r="AV302" s="1168">
        <v>1</v>
      </c>
      <c r="AW302" s="1168" t="b">
        <v>1</v>
      </c>
      <c r="AX302" s="1168"/>
      <c r="AY302" s="1168" t="s">
        <v>163</v>
      </c>
      <c r="AZ302" s="1168"/>
      <c r="BA302" s="1168"/>
      <c r="BB302" s="1168"/>
      <c r="BC302" s="1168"/>
      <c r="BD302" s="1168"/>
      <c r="BE302" s="1168"/>
      <c r="BF302" s="1168"/>
      <c r="BG302" s="1168"/>
      <c r="BH302" s="1168"/>
      <c r="BI302" s="1168"/>
      <c r="BJ302" s="1025">
        <v>0</v>
      </c>
    </row>
    <row r="303" spans="2:62" ht="11.25" customHeight="1" x14ac:dyDescent="0.25">
      <c r="B303" s="1157"/>
      <c r="C303" s="1158"/>
      <c r="D303" s="361" t="s">
        <v>175</v>
      </c>
      <c r="E303" s="1159"/>
      <c r="F303" s="1172" t="s">
        <v>178</v>
      </c>
      <c r="G303" s="1161"/>
      <c r="H303" s="1173">
        <v>66.66</v>
      </c>
      <c r="I303" s="1163"/>
      <c r="J303" s="1163"/>
      <c r="K303" s="1163"/>
      <c r="L303" s="1068" t="s">
        <v>16</v>
      </c>
      <c r="M303" s="1164"/>
      <c r="N303" s="1165"/>
      <c r="O303" s="1166"/>
      <c r="P303" s="1166"/>
      <c r="Q303" s="1166"/>
      <c r="R303" s="1166"/>
      <c r="S303" s="1166"/>
      <c r="T303" s="1167"/>
      <c r="AT303" s="1168" t="s">
        <v>175</v>
      </c>
      <c r="AU303" s="1168">
        <v>0</v>
      </c>
      <c r="AV303" s="1168">
        <v>4</v>
      </c>
      <c r="AW303" s="1168" t="b">
        <v>1</v>
      </c>
      <c r="AX303" s="1168" t="b">
        <v>1</v>
      </c>
      <c r="AY303" s="1168" t="s">
        <v>163</v>
      </c>
      <c r="AZ303" s="1168"/>
      <c r="BA303" s="1168"/>
      <c r="BB303" s="1168"/>
      <c r="BC303" s="1168"/>
      <c r="BD303" s="1168"/>
      <c r="BE303" s="1168"/>
      <c r="BF303" s="1168"/>
      <c r="BG303" s="1168"/>
      <c r="BH303" s="1168"/>
      <c r="BI303" s="1168"/>
      <c r="BJ303" s="1025">
        <v>0</v>
      </c>
    </row>
    <row r="304" spans="2:62" x14ac:dyDescent="0.25">
      <c r="B304" s="1174"/>
      <c r="C304" s="1175" t="s">
        <v>798</v>
      </c>
      <c r="D304" s="1175" t="s">
        <v>241</v>
      </c>
      <c r="E304" s="1176" t="s">
        <v>799</v>
      </c>
      <c r="F304" s="1176" t="s">
        <v>800</v>
      </c>
      <c r="G304" s="1177" t="s">
        <v>309</v>
      </c>
      <c r="H304" s="353">
        <v>16.664999999999999</v>
      </c>
      <c r="I304" s="396"/>
      <c r="J304" s="397">
        <f>ROUND(H304*I304,2)</f>
        <v>0</v>
      </c>
      <c r="K304" s="397" t="s">
        <v>172</v>
      </c>
      <c r="L304" s="1068" t="s">
        <v>16</v>
      </c>
      <c r="M304" s="1178"/>
      <c r="N304" s="1179" t="s">
        <v>38</v>
      </c>
      <c r="O304" s="1180"/>
      <c r="P304" s="1180">
        <f>H304*O304</f>
        <v>0</v>
      </c>
      <c r="Q304" s="1180">
        <v>1E-3</v>
      </c>
      <c r="R304" s="1180">
        <f>H304*Q304</f>
        <v>1.6664999999999999E-2</v>
      </c>
      <c r="S304" s="1180">
        <v>0</v>
      </c>
      <c r="T304" s="1181">
        <f>H304*S304</f>
        <v>0</v>
      </c>
      <c r="AR304" s="1025">
        <v>8</v>
      </c>
      <c r="AT304" s="1025" t="s">
        <v>241</v>
      </c>
      <c r="AU304" s="1025">
        <v>3</v>
      </c>
      <c r="AY304" s="1182" t="s">
        <v>163</v>
      </c>
      <c r="AZ304" s="1182"/>
      <c r="BA304" s="1182"/>
      <c r="BB304" s="1182"/>
      <c r="BC304" s="1182"/>
      <c r="BD304" s="1182"/>
      <c r="BE304" s="1182">
        <f>IF(N304="základní",J304,0)</f>
        <v>0</v>
      </c>
      <c r="BF304" s="1182">
        <f>IF(N304="snížená",J304,0)</f>
        <v>0</v>
      </c>
      <c r="BG304" s="1182">
        <f>IF(N304="zákl. přenesená",J304,0)</f>
        <v>0</v>
      </c>
      <c r="BH304" s="1182">
        <f>IF(N304="sníž. přenesená",J304,0)</f>
        <v>0</v>
      </c>
      <c r="BI304" s="1182">
        <f>IF(N304="nulová",J304,0)</f>
        <v>0</v>
      </c>
      <c r="BJ304" s="1025">
        <v>1</v>
      </c>
    </row>
    <row r="305" spans="2:62" ht="11.25" customHeight="1" x14ac:dyDescent="0.25">
      <c r="B305" s="1157"/>
      <c r="C305" s="1158"/>
      <c r="D305" s="361" t="s">
        <v>175</v>
      </c>
      <c r="E305" s="1159"/>
      <c r="F305" s="1160" t="s">
        <v>763</v>
      </c>
      <c r="G305" s="1161"/>
      <c r="H305" s="1162"/>
      <c r="I305" s="1163"/>
      <c r="J305" s="1163"/>
      <c r="K305" s="1163"/>
      <c r="L305" s="1068" t="s">
        <v>16</v>
      </c>
      <c r="M305" s="1164"/>
      <c r="N305" s="1165"/>
      <c r="O305" s="1166"/>
      <c r="P305" s="1166"/>
      <c r="Q305" s="1166"/>
      <c r="R305" s="1166"/>
      <c r="S305" s="1166"/>
      <c r="T305" s="1167"/>
      <c r="AT305" s="1168" t="s">
        <v>175</v>
      </c>
      <c r="AU305" s="1168">
        <v>0</v>
      </c>
      <c r="AV305" s="1168">
        <v>1</v>
      </c>
      <c r="AW305" s="1168" t="b">
        <v>1</v>
      </c>
      <c r="AX305" s="1168"/>
      <c r="AY305" s="1168" t="s">
        <v>163</v>
      </c>
      <c r="AZ305" s="1168"/>
      <c r="BA305" s="1168"/>
      <c r="BB305" s="1168"/>
      <c r="BC305" s="1168"/>
      <c r="BD305" s="1168"/>
      <c r="BE305" s="1168"/>
      <c r="BF305" s="1168"/>
      <c r="BG305" s="1168"/>
      <c r="BH305" s="1168"/>
      <c r="BI305" s="1168"/>
      <c r="BJ305" s="1025">
        <v>0</v>
      </c>
    </row>
    <row r="306" spans="2:62" ht="11.25" customHeight="1" x14ac:dyDescent="0.25">
      <c r="B306" s="1157"/>
      <c r="C306" s="1158"/>
      <c r="D306" s="361" t="s">
        <v>175</v>
      </c>
      <c r="E306" s="1159"/>
      <c r="F306" s="1160" t="s">
        <v>801</v>
      </c>
      <c r="G306" s="1161"/>
      <c r="H306" s="1162"/>
      <c r="I306" s="1163"/>
      <c r="J306" s="1163"/>
      <c r="K306" s="1163"/>
      <c r="L306" s="1068" t="s">
        <v>16</v>
      </c>
      <c r="M306" s="1164"/>
      <c r="N306" s="1165"/>
      <c r="O306" s="1166"/>
      <c r="P306" s="1166"/>
      <c r="Q306" s="1166"/>
      <c r="R306" s="1166"/>
      <c r="S306" s="1166"/>
      <c r="T306" s="1167"/>
      <c r="AT306" s="1168" t="s">
        <v>175</v>
      </c>
      <c r="AU306" s="1168">
        <v>0</v>
      </c>
      <c r="AV306" s="1168">
        <v>1</v>
      </c>
      <c r="AW306" s="1168" t="b">
        <v>1</v>
      </c>
      <c r="AX306" s="1168"/>
      <c r="AY306" s="1168" t="s">
        <v>163</v>
      </c>
      <c r="AZ306" s="1168"/>
      <c r="BA306" s="1168"/>
      <c r="BB306" s="1168"/>
      <c r="BC306" s="1168"/>
      <c r="BD306" s="1168"/>
      <c r="BE306" s="1168"/>
      <c r="BF306" s="1168"/>
      <c r="BG306" s="1168"/>
      <c r="BH306" s="1168"/>
      <c r="BI306" s="1168"/>
      <c r="BJ306" s="1025">
        <v>0</v>
      </c>
    </row>
    <row r="307" spans="2:62" ht="11.25" customHeight="1" x14ac:dyDescent="0.25">
      <c r="B307" s="1157"/>
      <c r="C307" s="1158"/>
      <c r="D307" s="361" t="s">
        <v>175</v>
      </c>
      <c r="E307" s="1159"/>
      <c r="F307" s="1169" t="s">
        <v>802</v>
      </c>
      <c r="G307" s="1170"/>
      <c r="H307" s="1171">
        <v>16.664999999999999</v>
      </c>
      <c r="I307" s="1163"/>
      <c r="J307" s="1163"/>
      <c r="K307" s="1163"/>
      <c r="L307" s="1068" t="s">
        <v>16</v>
      </c>
      <c r="M307" s="1164"/>
      <c r="N307" s="1165"/>
      <c r="O307" s="1166"/>
      <c r="P307" s="1166"/>
      <c r="Q307" s="1166"/>
      <c r="R307" s="1166"/>
      <c r="S307" s="1166"/>
      <c r="T307" s="1167"/>
      <c r="AT307" s="1168" t="s">
        <v>175</v>
      </c>
      <c r="AU307" s="1168">
        <v>0</v>
      </c>
      <c r="AV307" s="1168">
        <v>2</v>
      </c>
      <c r="AW307" s="1168" t="b">
        <v>1</v>
      </c>
      <c r="AX307" s="1168"/>
      <c r="AY307" s="1168" t="s">
        <v>163</v>
      </c>
      <c r="AZ307" s="1168"/>
      <c r="BA307" s="1168"/>
      <c r="BB307" s="1168"/>
      <c r="BC307" s="1168"/>
      <c r="BD307" s="1168"/>
      <c r="BE307" s="1168"/>
      <c r="BF307" s="1168"/>
      <c r="BG307" s="1168"/>
      <c r="BH307" s="1168"/>
      <c r="BI307" s="1168"/>
      <c r="BJ307" s="1025">
        <v>0</v>
      </c>
    </row>
    <row r="308" spans="2:62" ht="11.25" customHeight="1" x14ac:dyDescent="0.25">
      <c r="B308" s="1157"/>
      <c r="C308" s="1158"/>
      <c r="D308" s="361" t="s">
        <v>175</v>
      </c>
      <c r="E308" s="1159"/>
      <c r="F308" s="1160" t="s">
        <v>803</v>
      </c>
      <c r="G308" s="1161"/>
      <c r="H308" s="1162"/>
      <c r="I308" s="1163"/>
      <c r="J308" s="1163"/>
      <c r="K308" s="1163"/>
      <c r="L308" s="1068" t="s">
        <v>16</v>
      </c>
      <c r="M308" s="1164"/>
      <c r="N308" s="1165"/>
      <c r="O308" s="1166"/>
      <c r="P308" s="1166"/>
      <c r="Q308" s="1166"/>
      <c r="R308" s="1166"/>
      <c r="S308" s="1166"/>
      <c r="T308" s="1167"/>
      <c r="AT308" s="1168" t="s">
        <v>175</v>
      </c>
      <c r="AU308" s="1168">
        <v>0</v>
      </c>
      <c r="AV308" s="1168">
        <v>1</v>
      </c>
      <c r="AW308" s="1168" t="b">
        <v>1</v>
      </c>
      <c r="AX308" s="1168"/>
      <c r="AY308" s="1168" t="s">
        <v>163</v>
      </c>
      <c r="AZ308" s="1168"/>
      <c r="BA308" s="1168"/>
      <c r="BB308" s="1168"/>
      <c r="BC308" s="1168"/>
      <c r="BD308" s="1168"/>
      <c r="BE308" s="1168"/>
      <c r="BF308" s="1168"/>
      <c r="BG308" s="1168"/>
      <c r="BH308" s="1168"/>
      <c r="BI308" s="1168"/>
      <c r="BJ308" s="1025">
        <v>0</v>
      </c>
    </row>
    <row r="309" spans="2:62" ht="11.25" customHeight="1" x14ac:dyDescent="0.25">
      <c r="B309" s="1157"/>
      <c r="C309" s="1158"/>
      <c r="D309" s="361" t="s">
        <v>175</v>
      </c>
      <c r="E309" s="1159"/>
      <c r="F309" s="1172" t="s">
        <v>178</v>
      </c>
      <c r="G309" s="1161"/>
      <c r="H309" s="1173">
        <v>16.664999999999999</v>
      </c>
      <c r="I309" s="1163"/>
      <c r="J309" s="1163"/>
      <c r="K309" s="1163"/>
      <c r="L309" s="1068" t="s">
        <v>16</v>
      </c>
      <c r="M309" s="1164"/>
      <c r="N309" s="1165"/>
      <c r="O309" s="1166"/>
      <c r="P309" s="1166"/>
      <c r="Q309" s="1166"/>
      <c r="R309" s="1166"/>
      <c r="S309" s="1166"/>
      <c r="T309" s="1167"/>
      <c r="AT309" s="1168" t="s">
        <v>175</v>
      </c>
      <c r="AU309" s="1168">
        <v>0</v>
      </c>
      <c r="AV309" s="1168">
        <v>4</v>
      </c>
      <c r="AW309" s="1168" t="b">
        <v>1</v>
      </c>
      <c r="AX309" s="1168" t="b">
        <v>1</v>
      </c>
      <c r="AY309" s="1168" t="s">
        <v>163</v>
      </c>
      <c r="AZ309" s="1168"/>
      <c r="BA309" s="1168"/>
      <c r="BB309" s="1168"/>
      <c r="BC309" s="1168"/>
      <c r="BD309" s="1168"/>
      <c r="BE309" s="1168"/>
      <c r="BF309" s="1168"/>
      <c r="BG309" s="1168"/>
      <c r="BH309" s="1168"/>
      <c r="BI309" s="1168"/>
      <c r="BJ309" s="1025">
        <v>0</v>
      </c>
    </row>
    <row r="310" spans="2:62" x14ac:dyDescent="0.25">
      <c r="B310" s="1145"/>
      <c r="C310" s="1146" t="s">
        <v>804</v>
      </c>
      <c r="D310" s="1146" t="s">
        <v>168</v>
      </c>
      <c r="E310" s="1147" t="s">
        <v>805</v>
      </c>
      <c r="F310" s="351" t="s">
        <v>806</v>
      </c>
      <c r="G310" s="1148" t="s">
        <v>196</v>
      </c>
      <c r="H310" s="353">
        <v>5006.8900000000003</v>
      </c>
      <c r="I310" s="354"/>
      <c r="J310" s="355">
        <f>ROUND(H310*I310,2)</f>
        <v>0</v>
      </c>
      <c r="K310" s="355" t="s">
        <v>172</v>
      </c>
      <c r="L310" s="1068" t="s">
        <v>16</v>
      </c>
      <c r="M310" s="1149"/>
      <c r="N310" s="1150" t="s">
        <v>38</v>
      </c>
      <c r="O310" s="1151"/>
      <c r="P310" s="1151">
        <f>H310*O310</f>
        <v>0</v>
      </c>
      <c r="Q310" s="1151">
        <v>0</v>
      </c>
      <c r="R310" s="1151">
        <f>H310*Q310</f>
        <v>0</v>
      </c>
      <c r="S310" s="1151">
        <v>0</v>
      </c>
      <c r="T310" s="1152">
        <f>H310*S310</f>
        <v>0</v>
      </c>
      <c r="AR310" s="1025">
        <v>4</v>
      </c>
      <c r="AT310" s="1025" t="s">
        <v>168</v>
      </c>
      <c r="AU310" s="1025">
        <v>3</v>
      </c>
      <c r="AY310" s="1153" t="s">
        <v>163</v>
      </c>
      <c r="AZ310" s="1153"/>
      <c r="BA310" s="1153"/>
      <c r="BB310" s="1153"/>
      <c r="BC310" s="1153"/>
      <c r="BD310" s="1153"/>
      <c r="BE310" s="1153">
        <f>IF(N310="základní",J310,0)</f>
        <v>0</v>
      </c>
      <c r="BF310" s="1153">
        <f>IF(N310="snížená",J310,0)</f>
        <v>0</v>
      </c>
      <c r="BG310" s="1153">
        <f>IF(N310="zákl. přenesená",J310,0)</f>
        <v>0</v>
      </c>
      <c r="BH310" s="1153">
        <f>IF(N310="sníž. přenesená",J310,0)</f>
        <v>0</v>
      </c>
      <c r="BI310" s="1153">
        <f>IF(N310="nulová",J310,0)</f>
        <v>0</v>
      </c>
      <c r="BJ310" s="1025">
        <v>1</v>
      </c>
    </row>
    <row r="311" spans="2:62" x14ac:dyDescent="0.25">
      <c r="B311" s="1069"/>
      <c r="C311" s="34"/>
      <c r="D311" s="361" t="s">
        <v>173</v>
      </c>
      <c r="E311" s="34"/>
      <c r="F311" s="362" t="s">
        <v>807</v>
      </c>
      <c r="G311" s="34"/>
      <c r="H311" s="34"/>
      <c r="I311" s="34"/>
      <c r="J311" s="34"/>
      <c r="K311" s="1071"/>
      <c r="L311" s="1068" t="s">
        <v>16</v>
      </c>
      <c r="M311" s="1154"/>
      <c r="N311" s="34"/>
      <c r="O311" s="34"/>
      <c r="P311" s="34"/>
      <c r="Q311" s="34"/>
      <c r="R311" s="34"/>
      <c r="S311" s="34"/>
      <c r="T311" s="1155"/>
      <c r="AT311" s="1156" t="s">
        <v>173</v>
      </c>
      <c r="AU311" s="1156">
        <v>0</v>
      </c>
      <c r="AV311" s="34"/>
      <c r="AW311" s="34"/>
      <c r="AX311" s="34"/>
      <c r="AY311" s="34" t="s">
        <v>163</v>
      </c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1025">
        <v>0</v>
      </c>
    </row>
    <row r="312" spans="2:62" ht="11.25" customHeight="1" x14ac:dyDescent="0.25">
      <c r="B312" s="1157"/>
      <c r="C312" s="1158"/>
      <c r="D312" s="361" t="s">
        <v>175</v>
      </c>
      <c r="E312" s="1159"/>
      <c r="F312" s="1169" t="s">
        <v>655</v>
      </c>
      <c r="G312" s="1170"/>
      <c r="H312" s="1171">
        <v>5006.8900000000003</v>
      </c>
      <c r="I312" s="1163"/>
      <c r="J312" s="1163"/>
      <c r="K312" s="1163"/>
      <c r="L312" s="1068" t="s">
        <v>16</v>
      </c>
      <c r="M312" s="1164"/>
      <c r="N312" s="1165"/>
      <c r="O312" s="1166"/>
      <c r="P312" s="1166"/>
      <c r="Q312" s="1166"/>
      <c r="R312" s="1166"/>
      <c r="S312" s="1166"/>
      <c r="T312" s="1167"/>
      <c r="AT312" s="1168" t="s">
        <v>175</v>
      </c>
      <c r="AU312" s="1168">
        <v>0</v>
      </c>
      <c r="AV312" s="1168">
        <v>2</v>
      </c>
      <c r="AW312" s="1168" t="b">
        <v>1</v>
      </c>
      <c r="AX312" s="1168"/>
      <c r="AY312" s="1168" t="s">
        <v>163</v>
      </c>
      <c r="AZ312" s="1168"/>
      <c r="BA312" s="1168"/>
      <c r="BB312" s="1168"/>
      <c r="BC312" s="1168"/>
      <c r="BD312" s="1168"/>
      <c r="BE312" s="1168"/>
      <c r="BF312" s="1168"/>
      <c r="BG312" s="1168"/>
      <c r="BH312" s="1168"/>
      <c r="BI312" s="1168"/>
      <c r="BJ312" s="1025">
        <v>0</v>
      </c>
    </row>
    <row r="313" spans="2:62" ht="11.25" customHeight="1" x14ac:dyDescent="0.25">
      <c r="B313" s="1157"/>
      <c r="C313" s="1158"/>
      <c r="D313" s="361" t="s">
        <v>175</v>
      </c>
      <c r="E313" s="1159"/>
      <c r="F313" s="1172" t="s">
        <v>178</v>
      </c>
      <c r="G313" s="1161"/>
      <c r="H313" s="1173">
        <v>5006.8900000000003</v>
      </c>
      <c r="I313" s="1163"/>
      <c r="J313" s="1163"/>
      <c r="K313" s="1163"/>
      <c r="L313" s="1068" t="s">
        <v>16</v>
      </c>
      <c r="M313" s="1164"/>
      <c r="N313" s="1165"/>
      <c r="O313" s="1166"/>
      <c r="P313" s="1166"/>
      <c r="Q313" s="1166"/>
      <c r="R313" s="1166"/>
      <c r="S313" s="1166"/>
      <c r="T313" s="1167"/>
      <c r="AT313" s="1168" t="s">
        <v>175</v>
      </c>
      <c r="AU313" s="1168">
        <v>0</v>
      </c>
      <c r="AV313" s="1168">
        <v>4</v>
      </c>
      <c r="AW313" s="1168" t="b">
        <v>1</v>
      </c>
      <c r="AX313" s="1168" t="b">
        <v>1</v>
      </c>
      <c r="AY313" s="1168" t="s">
        <v>163</v>
      </c>
      <c r="AZ313" s="1168"/>
      <c r="BA313" s="1168"/>
      <c r="BB313" s="1168"/>
      <c r="BC313" s="1168"/>
      <c r="BD313" s="1168"/>
      <c r="BE313" s="1168"/>
      <c r="BF313" s="1168"/>
      <c r="BG313" s="1168"/>
      <c r="BH313" s="1168"/>
      <c r="BI313" s="1168"/>
      <c r="BJ313" s="1025">
        <v>0</v>
      </c>
    </row>
    <row r="314" spans="2:62" ht="24" x14ac:dyDescent="0.25">
      <c r="B314" s="1145"/>
      <c r="C314" s="1146" t="s">
        <v>808</v>
      </c>
      <c r="D314" s="1146" t="s">
        <v>168</v>
      </c>
      <c r="E314" s="1147" t="s">
        <v>809</v>
      </c>
      <c r="F314" s="351" t="s">
        <v>810</v>
      </c>
      <c r="G314" s="1148" t="s">
        <v>196</v>
      </c>
      <c r="H314" s="353">
        <v>8168.2</v>
      </c>
      <c r="I314" s="354"/>
      <c r="J314" s="355">
        <f>ROUND(H314*I314,2)</f>
        <v>0</v>
      </c>
      <c r="K314" s="355" t="s">
        <v>172</v>
      </c>
      <c r="L314" s="1068" t="s">
        <v>16</v>
      </c>
      <c r="M314" s="1149"/>
      <c r="N314" s="1150" t="s">
        <v>38</v>
      </c>
      <c r="O314" s="1151"/>
      <c r="P314" s="1151">
        <f>H314*O314</f>
        <v>0</v>
      </c>
      <c r="Q314" s="1151">
        <v>0</v>
      </c>
      <c r="R314" s="1151">
        <f>H314*Q314</f>
        <v>0</v>
      </c>
      <c r="S314" s="1151">
        <v>0</v>
      </c>
      <c r="T314" s="1152">
        <f>H314*S314</f>
        <v>0</v>
      </c>
      <c r="AR314" s="1025">
        <v>4</v>
      </c>
      <c r="AT314" s="1025" t="s">
        <v>168</v>
      </c>
      <c r="AU314" s="1025">
        <v>3</v>
      </c>
      <c r="AY314" s="1153" t="s">
        <v>163</v>
      </c>
      <c r="AZ314" s="1153"/>
      <c r="BA314" s="1153"/>
      <c r="BB314" s="1153"/>
      <c r="BC314" s="1153"/>
      <c r="BD314" s="1153"/>
      <c r="BE314" s="1153">
        <f>IF(N314="základní",J314,0)</f>
        <v>0</v>
      </c>
      <c r="BF314" s="1153">
        <f>IF(N314="snížená",J314,0)</f>
        <v>0</v>
      </c>
      <c r="BG314" s="1153">
        <f>IF(N314="zákl. přenesená",J314,0)</f>
        <v>0</v>
      </c>
      <c r="BH314" s="1153">
        <f>IF(N314="sníž. přenesená",J314,0)</f>
        <v>0</v>
      </c>
      <c r="BI314" s="1153">
        <f>IF(N314="nulová",J314,0)</f>
        <v>0</v>
      </c>
      <c r="BJ314" s="1025">
        <v>1</v>
      </c>
    </row>
    <row r="315" spans="2:62" x14ac:dyDescent="0.25">
      <c r="B315" s="1069"/>
      <c r="C315" s="34"/>
      <c r="D315" s="361" t="s">
        <v>173</v>
      </c>
      <c r="E315" s="34"/>
      <c r="F315" s="362" t="s">
        <v>811</v>
      </c>
      <c r="G315" s="34"/>
      <c r="H315" s="34"/>
      <c r="I315" s="34"/>
      <c r="J315" s="34"/>
      <c r="K315" s="1071"/>
      <c r="L315" s="1068" t="s">
        <v>16</v>
      </c>
      <c r="M315" s="1154"/>
      <c r="N315" s="34"/>
      <c r="O315" s="34"/>
      <c r="P315" s="34"/>
      <c r="Q315" s="34"/>
      <c r="R315" s="34"/>
      <c r="S315" s="34"/>
      <c r="T315" s="1155"/>
      <c r="AT315" s="1156" t="s">
        <v>173</v>
      </c>
      <c r="AU315" s="1156">
        <v>0</v>
      </c>
      <c r="AV315" s="34"/>
      <c r="AW315" s="34"/>
      <c r="AX315" s="34"/>
      <c r="AY315" s="34" t="s">
        <v>163</v>
      </c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1025">
        <v>0</v>
      </c>
    </row>
    <row r="316" spans="2:62" ht="11.25" customHeight="1" x14ac:dyDescent="0.25">
      <c r="B316" s="1157"/>
      <c r="C316" s="1158"/>
      <c r="D316" s="361" t="s">
        <v>175</v>
      </c>
      <c r="E316" s="1159"/>
      <c r="F316" s="1160" t="s">
        <v>812</v>
      </c>
      <c r="G316" s="1161"/>
      <c r="H316" s="1162"/>
      <c r="I316" s="1163"/>
      <c r="J316" s="1163"/>
      <c r="K316" s="1163"/>
      <c r="L316" s="1068" t="s">
        <v>16</v>
      </c>
      <c r="M316" s="1164"/>
      <c r="N316" s="1165"/>
      <c r="O316" s="1166"/>
      <c r="P316" s="1166"/>
      <c r="Q316" s="1166"/>
      <c r="R316" s="1166"/>
      <c r="S316" s="1166"/>
      <c r="T316" s="1167"/>
      <c r="AT316" s="1168" t="s">
        <v>175</v>
      </c>
      <c r="AU316" s="1168">
        <v>0</v>
      </c>
      <c r="AV316" s="1168">
        <v>1</v>
      </c>
      <c r="AW316" s="1168" t="b">
        <v>1</v>
      </c>
      <c r="AX316" s="1168"/>
      <c r="AY316" s="1168" t="s">
        <v>163</v>
      </c>
      <c r="AZ316" s="1168"/>
      <c r="BA316" s="1168"/>
      <c r="BB316" s="1168"/>
      <c r="BC316" s="1168"/>
      <c r="BD316" s="1168"/>
      <c r="BE316" s="1168"/>
      <c r="BF316" s="1168"/>
      <c r="BG316" s="1168"/>
      <c r="BH316" s="1168"/>
      <c r="BI316" s="1168"/>
      <c r="BJ316" s="1025">
        <v>0</v>
      </c>
    </row>
    <row r="317" spans="2:62" ht="11.25" customHeight="1" x14ac:dyDescent="0.25">
      <c r="B317" s="1157"/>
      <c r="C317" s="1158"/>
      <c r="D317" s="361" t="s">
        <v>175</v>
      </c>
      <c r="E317" s="1159"/>
      <c r="F317" s="1169" t="s">
        <v>813</v>
      </c>
      <c r="G317" s="1170"/>
      <c r="H317" s="1171">
        <v>8168.2</v>
      </c>
      <c r="I317" s="1163"/>
      <c r="J317" s="1163"/>
      <c r="K317" s="1163"/>
      <c r="L317" s="1068" t="s">
        <v>16</v>
      </c>
      <c r="M317" s="1164"/>
      <c r="N317" s="1165"/>
      <c r="O317" s="1166"/>
      <c r="P317" s="1166"/>
      <c r="Q317" s="1166"/>
      <c r="R317" s="1166"/>
      <c r="S317" s="1166"/>
      <c r="T317" s="1167"/>
      <c r="AT317" s="1168" t="s">
        <v>175</v>
      </c>
      <c r="AU317" s="1168">
        <v>0</v>
      </c>
      <c r="AV317" s="1168">
        <v>2</v>
      </c>
      <c r="AW317" s="1168" t="b">
        <v>1</v>
      </c>
      <c r="AX317" s="1168"/>
      <c r="AY317" s="1168" t="s">
        <v>163</v>
      </c>
      <c r="AZ317" s="1168"/>
      <c r="BA317" s="1168"/>
      <c r="BB317" s="1168"/>
      <c r="BC317" s="1168"/>
      <c r="BD317" s="1168"/>
      <c r="BE317" s="1168"/>
      <c r="BF317" s="1168"/>
      <c r="BG317" s="1168"/>
      <c r="BH317" s="1168"/>
      <c r="BI317" s="1168"/>
      <c r="BJ317" s="1025">
        <v>0</v>
      </c>
    </row>
    <row r="318" spans="2:62" ht="11.25" customHeight="1" x14ac:dyDescent="0.25">
      <c r="B318" s="1157"/>
      <c r="C318" s="1158"/>
      <c r="D318" s="361" t="s">
        <v>175</v>
      </c>
      <c r="E318" s="1159"/>
      <c r="F318" s="1160" t="s">
        <v>814</v>
      </c>
      <c r="G318" s="1161"/>
      <c r="H318" s="1162"/>
      <c r="I318" s="1163"/>
      <c r="J318" s="1163"/>
      <c r="K318" s="1163"/>
      <c r="L318" s="1068" t="s">
        <v>16</v>
      </c>
      <c r="M318" s="1164"/>
      <c r="N318" s="1165"/>
      <c r="O318" s="1166"/>
      <c r="P318" s="1166"/>
      <c r="Q318" s="1166"/>
      <c r="R318" s="1166"/>
      <c r="S318" s="1166"/>
      <c r="T318" s="1167"/>
      <c r="AT318" s="1168" t="s">
        <v>175</v>
      </c>
      <c r="AU318" s="1168">
        <v>0</v>
      </c>
      <c r="AV318" s="1168">
        <v>1</v>
      </c>
      <c r="AW318" s="1168" t="b">
        <v>1</v>
      </c>
      <c r="AX318" s="1168"/>
      <c r="AY318" s="1168" t="s">
        <v>163</v>
      </c>
      <c r="AZ318" s="1168"/>
      <c r="BA318" s="1168"/>
      <c r="BB318" s="1168"/>
      <c r="BC318" s="1168"/>
      <c r="BD318" s="1168"/>
      <c r="BE318" s="1168"/>
      <c r="BF318" s="1168"/>
      <c r="BG318" s="1168"/>
      <c r="BH318" s="1168"/>
      <c r="BI318" s="1168"/>
      <c r="BJ318" s="1025">
        <v>0</v>
      </c>
    </row>
    <row r="319" spans="2:62" ht="11.25" customHeight="1" x14ac:dyDescent="0.25">
      <c r="B319" s="1157"/>
      <c r="C319" s="1158"/>
      <c r="D319" s="361" t="s">
        <v>175</v>
      </c>
      <c r="E319" s="1159"/>
      <c r="F319" s="1172" t="s">
        <v>178</v>
      </c>
      <c r="G319" s="1161"/>
      <c r="H319" s="1173">
        <v>8168.2</v>
      </c>
      <c r="I319" s="1163"/>
      <c r="J319" s="1163"/>
      <c r="K319" s="1163"/>
      <c r="L319" s="1068" t="s">
        <v>16</v>
      </c>
      <c r="M319" s="1164"/>
      <c r="N319" s="1165"/>
      <c r="O319" s="1166"/>
      <c r="P319" s="1166"/>
      <c r="Q319" s="1166"/>
      <c r="R319" s="1166"/>
      <c r="S319" s="1166"/>
      <c r="T319" s="1167"/>
      <c r="AT319" s="1168" t="s">
        <v>175</v>
      </c>
      <c r="AU319" s="1168">
        <v>0</v>
      </c>
      <c r="AV319" s="1168">
        <v>4</v>
      </c>
      <c r="AW319" s="1168" t="b">
        <v>1</v>
      </c>
      <c r="AX319" s="1168" t="b">
        <v>1</v>
      </c>
      <c r="AY319" s="1168" t="s">
        <v>163</v>
      </c>
      <c r="AZ319" s="1168"/>
      <c r="BA319" s="1168"/>
      <c r="BB319" s="1168"/>
      <c r="BC319" s="1168"/>
      <c r="BD319" s="1168"/>
      <c r="BE319" s="1168"/>
      <c r="BF319" s="1168"/>
      <c r="BG319" s="1168"/>
      <c r="BH319" s="1168"/>
      <c r="BI319" s="1168"/>
      <c r="BJ319" s="1025">
        <v>0</v>
      </c>
    </row>
    <row r="320" spans="2:62" x14ac:dyDescent="0.25">
      <c r="B320" s="1145"/>
      <c r="C320" s="1146" t="s">
        <v>815</v>
      </c>
      <c r="D320" s="1146" t="s">
        <v>168</v>
      </c>
      <c r="E320" s="1147" t="s">
        <v>816</v>
      </c>
      <c r="F320" s="351" t="s">
        <v>817</v>
      </c>
      <c r="G320" s="1148" t="s">
        <v>171</v>
      </c>
      <c r="H320" s="353">
        <v>542.24900000000002</v>
      </c>
      <c r="I320" s="354"/>
      <c r="J320" s="355">
        <f>ROUND(H320*I320,2)</f>
        <v>0</v>
      </c>
      <c r="K320" s="355" t="s">
        <v>172</v>
      </c>
      <c r="L320" s="1068" t="s">
        <v>16</v>
      </c>
      <c r="M320" s="1149"/>
      <c r="N320" s="1150" t="s">
        <v>38</v>
      </c>
      <c r="O320" s="1151"/>
      <c r="P320" s="1151">
        <f>H320*O320</f>
        <v>0</v>
      </c>
      <c r="Q320" s="1151">
        <v>0</v>
      </c>
      <c r="R320" s="1151">
        <f>H320*Q320</f>
        <v>0</v>
      </c>
      <c r="S320" s="1151">
        <v>0</v>
      </c>
      <c r="T320" s="1152">
        <f>H320*S320</f>
        <v>0</v>
      </c>
      <c r="AR320" s="1025">
        <v>4</v>
      </c>
      <c r="AT320" s="1025" t="s">
        <v>168</v>
      </c>
      <c r="AU320" s="1025">
        <v>3</v>
      </c>
      <c r="AY320" s="1153" t="s">
        <v>163</v>
      </c>
      <c r="AZ320" s="1153"/>
      <c r="BA320" s="1153"/>
      <c r="BB320" s="1153"/>
      <c r="BC320" s="1153"/>
      <c r="BD320" s="1153"/>
      <c r="BE320" s="1153">
        <f>IF(N320="základní",J320,0)</f>
        <v>0</v>
      </c>
      <c r="BF320" s="1153">
        <f>IF(N320="snížená",J320,0)</f>
        <v>0</v>
      </c>
      <c r="BG320" s="1153">
        <f>IF(N320="zákl. přenesená",J320,0)</f>
        <v>0</v>
      </c>
      <c r="BH320" s="1153">
        <f>IF(N320="sníž. přenesená",J320,0)</f>
        <v>0</v>
      </c>
      <c r="BI320" s="1153">
        <f>IF(N320="nulová",J320,0)</f>
        <v>0</v>
      </c>
      <c r="BJ320" s="1025">
        <v>1</v>
      </c>
    </row>
    <row r="321" spans="2:62" x14ac:dyDescent="0.25">
      <c r="B321" s="1069"/>
      <c r="C321" s="34"/>
      <c r="D321" s="361" t="s">
        <v>173</v>
      </c>
      <c r="E321" s="34"/>
      <c r="F321" s="362" t="s">
        <v>818</v>
      </c>
      <c r="G321" s="34"/>
      <c r="H321" s="34"/>
      <c r="I321" s="34"/>
      <c r="J321" s="34"/>
      <c r="K321" s="1071"/>
      <c r="L321" s="1068" t="s">
        <v>16</v>
      </c>
      <c r="M321" s="1154"/>
      <c r="N321" s="34"/>
      <c r="O321" s="34"/>
      <c r="P321" s="34"/>
      <c r="Q321" s="34"/>
      <c r="R321" s="34"/>
      <c r="S321" s="34"/>
      <c r="T321" s="1155"/>
      <c r="AT321" s="1156" t="s">
        <v>173</v>
      </c>
      <c r="AU321" s="1156">
        <v>0</v>
      </c>
      <c r="AV321" s="34"/>
      <c r="AW321" s="34"/>
      <c r="AX321" s="34"/>
      <c r="AY321" s="34" t="s">
        <v>163</v>
      </c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1025">
        <v>0</v>
      </c>
    </row>
    <row r="322" spans="2:62" ht="11.25" customHeight="1" x14ac:dyDescent="0.25">
      <c r="B322" s="1157"/>
      <c r="C322" s="1158"/>
      <c r="D322" s="361" t="s">
        <v>175</v>
      </c>
      <c r="E322" s="1159"/>
      <c r="F322" s="1160" t="s">
        <v>763</v>
      </c>
      <c r="G322" s="1161"/>
      <c r="H322" s="1162"/>
      <c r="I322" s="1163"/>
      <c r="J322" s="1163"/>
      <c r="K322" s="1163"/>
      <c r="L322" s="1068" t="s">
        <v>16</v>
      </c>
      <c r="M322" s="1164"/>
      <c r="N322" s="1165"/>
      <c r="O322" s="1166"/>
      <c r="P322" s="1166"/>
      <c r="Q322" s="1166"/>
      <c r="R322" s="1166"/>
      <c r="S322" s="1166"/>
      <c r="T322" s="1167"/>
      <c r="AT322" s="1168" t="s">
        <v>175</v>
      </c>
      <c r="AU322" s="1168">
        <v>0</v>
      </c>
      <c r="AV322" s="1168">
        <v>1</v>
      </c>
      <c r="AW322" s="1168" t="b">
        <v>1</v>
      </c>
      <c r="AX322" s="1168"/>
      <c r="AY322" s="1168" t="s">
        <v>163</v>
      </c>
      <c r="AZ322" s="1168"/>
      <c r="BA322" s="1168"/>
      <c r="BB322" s="1168"/>
      <c r="BC322" s="1168"/>
      <c r="BD322" s="1168"/>
      <c r="BE322" s="1168"/>
      <c r="BF322" s="1168"/>
      <c r="BG322" s="1168"/>
      <c r="BH322" s="1168"/>
      <c r="BI322" s="1168"/>
      <c r="BJ322" s="1025">
        <v>0</v>
      </c>
    </row>
    <row r="323" spans="2:62" ht="11.25" customHeight="1" x14ac:dyDescent="0.25">
      <c r="B323" s="1157"/>
      <c r="C323" s="1158"/>
      <c r="D323" s="361" t="s">
        <v>175</v>
      </c>
      <c r="E323" s="1159"/>
      <c r="F323" s="1160" t="s">
        <v>819</v>
      </c>
      <c r="G323" s="1161"/>
      <c r="H323" s="1162"/>
      <c r="I323" s="1163"/>
      <c r="J323" s="1163"/>
      <c r="K323" s="1163"/>
      <c r="L323" s="1068" t="s">
        <v>16</v>
      </c>
      <c r="M323" s="1164"/>
      <c r="N323" s="1165"/>
      <c r="O323" s="1166"/>
      <c r="P323" s="1166"/>
      <c r="Q323" s="1166"/>
      <c r="R323" s="1166"/>
      <c r="S323" s="1166"/>
      <c r="T323" s="1167"/>
      <c r="AT323" s="1168" t="s">
        <v>175</v>
      </c>
      <c r="AU323" s="1168">
        <v>0</v>
      </c>
      <c r="AV323" s="1168">
        <v>1</v>
      </c>
      <c r="AW323" s="1168" t="b">
        <v>1</v>
      </c>
      <c r="AX323" s="1168"/>
      <c r="AY323" s="1168" t="s">
        <v>163</v>
      </c>
      <c r="AZ323" s="1168"/>
      <c r="BA323" s="1168"/>
      <c r="BB323" s="1168"/>
      <c r="BC323" s="1168"/>
      <c r="BD323" s="1168"/>
      <c r="BE323" s="1168"/>
      <c r="BF323" s="1168"/>
      <c r="BG323" s="1168"/>
      <c r="BH323" s="1168"/>
      <c r="BI323" s="1168"/>
      <c r="BJ323" s="1025">
        <v>0</v>
      </c>
    </row>
    <row r="324" spans="2:62" ht="11.25" customHeight="1" x14ac:dyDescent="0.25">
      <c r="B324" s="1157"/>
      <c r="C324" s="1158"/>
      <c r="D324" s="361" t="s">
        <v>175</v>
      </c>
      <c r="E324" s="1159"/>
      <c r="F324" s="1169" t="s">
        <v>820</v>
      </c>
      <c r="G324" s="1170"/>
      <c r="H324" s="1171">
        <v>400.55099999999999</v>
      </c>
      <c r="I324" s="1163"/>
      <c r="J324" s="1163"/>
      <c r="K324" s="1163"/>
      <c r="L324" s="1068" t="s">
        <v>16</v>
      </c>
      <c r="M324" s="1164"/>
      <c r="N324" s="1165"/>
      <c r="O324" s="1166"/>
      <c r="P324" s="1166"/>
      <c r="Q324" s="1166"/>
      <c r="R324" s="1166"/>
      <c r="S324" s="1166"/>
      <c r="T324" s="1167"/>
      <c r="AT324" s="1168" t="s">
        <v>175</v>
      </c>
      <c r="AU324" s="1168">
        <v>0</v>
      </c>
      <c r="AV324" s="1168">
        <v>2</v>
      </c>
      <c r="AW324" s="1168" t="b">
        <v>1</v>
      </c>
      <c r="AX324" s="1168"/>
      <c r="AY324" s="1168" t="s">
        <v>163</v>
      </c>
      <c r="AZ324" s="1168"/>
      <c r="BA324" s="1168"/>
      <c r="BB324" s="1168"/>
      <c r="BC324" s="1168"/>
      <c r="BD324" s="1168"/>
      <c r="BE324" s="1168"/>
      <c r="BF324" s="1168"/>
      <c r="BG324" s="1168"/>
      <c r="BH324" s="1168"/>
      <c r="BI324" s="1168"/>
      <c r="BJ324" s="1025">
        <v>0</v>
      </c>
    </row>
    <row r="325" spans="2:62" ht="11.25" customHeight="1" x14ac:dyDescent="0.25">
      <c r="B325" s="1157"/>
      <c r="C325" s="1158"/>
      <c r="D325" s="361" t="s">
        <v>175</v>
      </c>
      <c r="E325" s="1159"/>
      <c r="F325" s="1169" t="s">
        <v>821</v>
      </c>
      <c r="G325" s="1170"/>
      <c r="H325" s="1171">
        <v>98.018000000000001</v>
      </c>
      <c r="I325" s="1163"/>
      <c r="J325" s="1163"/>
      <c r="K325" s="1163"/>
      <c r="L325" s="1068" t="s">
        <v>16</v>
      </c>
      <c r="M325" s="1164"/>
      <c r="N325" s="1165"/>
      <c r="O325" s="1166"/>
      <c r="P325" s="1166"/>
      <c r="Q325" s="1166"/>
      <c r="R325" s="1166"/>
      <c r="S325" s="1166"/>
      <c r="T325" s="1167"/>
      <c r="AT325" s="1168" t="s">
        <v>175</v>
      </c>
      <c r="AU325" s="1168">
        <v>0</v>
      </c>
      <c r="AV325" s="1168">
        <v>2</v>
      </c>
      <c r="AW325" s="1168" t="b">
        <v>1</v>
      </c>
      <c r="AX325" s="1168"/>
      <c r="AY325" s="1168" t="s">
        <v>163</v>
      </c>
      <c r="AZ325" s="1168"/>
      <c r="BA325" s="1168"/>
      <c r="BB325" s="1168"/>
      <c r="BC325" s="1168"/>
      <c r="BD325" s="1168"/>
      <c r="BE325" s="1168"/>
      <c r="BF325" s="1168"/>
      <c r="BG325" s="1168"/>
      <c r="BH325" s="1168"/>
      <c r="BI325" s="1168"/>
      <c r="BJ325" s="1025">
        <v>0</v>
      </c>
    </row>
    <row r="326" spans="2:62" ht="11.25" customHeight="1" x14ac:dyDescent="0.25">
      <c r="B326" s="1157"/>
      <c r="C326" s="1158"/>
      <c r="D326" s="361" t="s">
        <v>175</v>
      </c>
      <c r="E326" s="1159"/>
      <c r="F326" s="1169" t="s">
        <v>822</v>
      </c>
      <c r="G326" s="1170"/>
      <c r="H326" s="1171">
        <v>43.68</v>
      </c>
      <c r="I326" s="1163"/>
      <c r="J326" s="1163"/>
      <c r="K326" s="1163"/>
      <c r="L326" s="1068" t="s">
        <v>16</v>
      </c>
      <c r="M326" s="1164"/>
      <c r="N326" s="1165"/>
      <c r="O326" s="1166"/>
      <c r="P326" s="1166"/>
      <c r="Q326" s="1166"/>
      <c r="R326" s="1166"/>
      <c r="S326" s="1166"/>
      <c r="T326" s="1167"/>
      <c r="AT326" s="1168" t="s">
        <v>175</v>
      </c>
      <c r="AU326" s="1168">
        <v>0</v>
      </c>
      <c r="AV326" s="1168">
        <v>2</v>
      </c>
      <c r="AW326" s="1168" t="b">
        <v>1</v>
      </c>
      <c r="AX326" s="1168"/>
      <c r="AY326" s="1168" t="s">
        <v>163</v>
      </c>
      <c r="AZ326" s="1168"/>
      <c r="BA326" s="1168"/>
      <c r="BB326" s="1168"/>
      <c r="BC326" s="1168"/>
      <c r="BD326" s="1168"/>
      <c r="BE326" s="1168"/>
      <c r="BF326" s="1168"/>
      <c r="BG326" s="1168"/>
      <c r="BH326" s="1168"/>
      <c r="BI326" s="1168"/>
      <c r="BJ326" s="1025">
        <v>0</v>
      </c>
    </row>
    <row r="327" spans="2:62" ht="11.25" customHeight="1" x14ac:dyDescent="0.25">
      <c r="B327" s="1157"/>
      <c r="C327" s="1158"/>
      <c r="D327" s="361" t="s">
        <v>175</v>
      </c>
      <c r="E327" s="1159"/>
      <c r="F327" s="1160" t="s">
        <v>823</v>
      </c>
      <c r="G327" s="1161"/>
      <c r="H327" s="1162"/>
      <c r="I327" s="1163"/>
      <c r="J327" s="1163"/>
      <c r="K327" s="1163"/>
      <c r="L327" s="1068" t="s">
        <v>16</v>
      </c>
      <c r="M327" s="1164"/>
      <c r="N327" s="1165"/>
      <c r="O327" s="1166"/>
      <c r="P327" s="1166"/>
      <c r="Q327" s="1166"/>
      <c r="R327" s="1166"/>
      <c r="S327" s="1166"/>
      <c r="T327" s="1167"/>
      <c r="AT327" s="1168" t="s">
        <v>175</v>
      </c>
      <c r="AU327" s="1168">
        <v>0</v>
      </c>
      <c r="AV327" s="1168">
        <v>1</v>
      </c>
      <c r="AW327" s="1168" t="b">
        <v>1</v>
      </c>
      <c r="AX327" s="1168"/>
      <c r="AY327" s="1168" t="s">
        <v>163</v>
      </c>
      <c r="AZ327" s="1168"/>
      <c r="BA327" s="1168"/>
      <c r="BB327" s="1168"/>
      <c r="BC327" s="1168"/>
      <c r="BD327" s="1168"/>
      <c r="BE327" s="1168"/>
      <c r="BF327" s="1168"/>
      <c r="BG327" s="1168"/>
      <c r="BH327" s="1168"/>
      <c r="BI327" s="1168"/>
      <c r="BJ327" s="1025">
        <v>0</v>
      </c>
    </row>
    <row r="328" spans="2:62" ht="11.25" customHeight="1" x14ac:dyDescent="0.25">
      <c r="B328" s="1157"/>
      <c r="C328" s="1158"/>
      <c r="D328" s="361" t="s">
        <v>175</v>
      </c>
      <c r="E328" s="1159"/>
      <c r="F328" s="1160" t="s">
        <v>824</v>
      </c>
      <c r="G328" s="1161"/>
      <c r="H328" s="1162"/>
      <c r="I328" s="1163"/>
      <c r="J328" s="1163"/>
      <c r="K328" s="1163"/>
      <c r="L328" s="1068" t="s">
        <v>16</v>
      </c>
      <c r="M328" s="1164"/>
      <c r="N328" s="1165"/>
      <c r="O328" s="1166"/>
      <c r="P328" s="1166"/>
      <c r="Q328" s="1166"/>
      <c r="R328" s="1166"/>
      <c r="S328" s="1166"/>
      <c r="T328" s="1167"/>
      <c r="AT328" s="1168" t="s">
        <v>175</v>
      </c>
      <c r="AU328" s="1168">
        <v>0</v>
      </c>
      <c r="AV328" s="1168">
        <v>1</v>
      </c>
      <c r="AW328" s="1168" t="b">
        <v>1</v>
      </c>
      <c r="AX328" s="1168"/>
      <c r="AY328" s="1168" t="s">
        <v>163</v>
      </c>
      <c r="AZ328" s="1168"/>
      <c r="BA328" s="1168"/>
      <c r="BB328" s="1168"/>
      <c r="BC328" s="1168"/>
      <c r="BD328" s="1168"/>
      <c r="BE328" s="1168"/>
      <c r="BF328" s="1168"/>
      <c r="BG328" s="1168"/>
      <c r="BH328" s="1168"/>
      <c r="BI328" s="1168"/>
      <c r="BJ328" s="1025">
        <v>0</v>
      </c>
    </row>
    <row r="329" spans="2:62" ht="11.25" customHeight="1" x14ac:dyDescent="0.25">
      <c r="B329" s="1157"/>
      <c r="C329" s="1158"/>
      <c r="D329" s="361" t="s">
        <v>175</v>
      </c>
      <c r="E329" s="1159"/>
      <c r="F329" s="1172" t="s">
        <v>178</v>
      </c>
      <c r="G329" s="1161"/>
      <c r="H329" s="1173">
        <v>542.24900000000002</v>
      </c>
      <c r="I329" s="1163"/>
      <c r="J329" s="1163"/>
      <c r="K329" s="1163"/>
      <c r="L329" s="1068" t="s">
        <v>16</v>
      </c>
      <c r="M329" s="1164"/>
      <c r="N329" s="1165"/>
      <c r="O329" s="1166"/>
      <c r="P329" s="1166"/>
      <c r="Q329" s="1166"/>
      <c r="R329" s="1166"/>
      <c r="S329" s="1166"/>
      <c r="T329" s="1167"/>
      <c r="AT329" s="1168" t="s">
        <v>175</v>
      </c>
      <c r="AU329" s="1168">
        <v>0</v>
      </c>
      <c r="AV329" s="1168">
        <v>4</v>
      </c>
      <c r="AW329" s="1168" t="b">
        <v>1</v>
      </c>
      <c r="AX329" s="1168" t="b">
        <v>1</v>
      </c>
      <c r="AY329" s="1168" t="s">
        <v>163</v>
      </c>
      <c r="AZ329" s="1168"/>
      <c r="BA329" s="1168"/>
      <c r="BB329" s="1168"/>
      <c r="BC329" s="1168"/>
      <c r="BD329" s="1168"/>
      <c r="BE329" s="1168"/>
      <c r="BF329" s="1168"/>
      <c r="BG329" s="1168"/>
      <c r="BH329" s="1168"/>
      <c r="BI329" s="1168"/>
      <c r="BJ329" s="1025">
        <v>0</v>
      </c>
    </row>
    <row r="330" spans="2:62" x14ac:dyDescent="0.25">
      <c r="B330" s="1145"/>
      <c r="C330" s="1146" t="s">
        <v>825</v>
      </c>
      <c r="D330" s="1146" t="s">
        <v>168</v>
      </c>
      <c r="E330" s="1147" t="s">
        <v>826</v>
      </c>
      <c r="F330" s="351" t="s">
        <v>827</v>
      </c>
      <c r="G330" s="1148" t="s">
        <v>526</v>
      </c>
      <c r="H330" s="403">
        <v>2070</v>
      </c>
      <c r="I330" s="354"/>
      <c r="J330" s="355">
        <f>ROUND(H330*I330,2)</f>
        <v>0</v>
      </c>
      <c r="K330" s="355" t="s">
        <v>16</v>
      </c>
      <c r="L330" s="1068" t="s">
        <v>16</v>
      </c>
      <c r="M330" s="1149"/>
      <c r="N330" s="1150" t="s">
        <v>38</v>
      </c>
      <c r="O330" s="1151"/>
      <c r="P330" s="1151">
        <f>H330*O330</f>
        <v>0</v>
      </c>
      <c r="Q330" s="1151">
        <v>0</v>
      </c>
      <c r="R330" s="1151">
        <f>H330*Q330</f>
        <v>0</v>
      </c>
      <c r="S330" s="1151">
        <v>0</v>
      </c>
      <c r="T330" s="1152">
        <f>H330*S330</f>
        <v>0</v>
      </c>
      <c r="AR330" s="1025">
        <v>4</v>
      </c>
      <c r="AT330" s="1025" t="s">
        <v>168</v>
      </c>
      <c r="AU330" s="1025">
        <v>3</v>
      </c>
      <c r="AY330" s="1153" t="s">
        <v>163</v>
      </c>
      <c r="AZ330" s="1153"/>
      <c r="BA330" s="1153"/>
      <c r="BB330" s="1153"/>
      <c r="BC330" s="1153"/>
      <c r="BD330" s="1153"/>
      <c r="BE330" s="1153">
        <f>IF(N330="základní",J330,0)</f>
        <v>0</v>
      </c>
      <c r="BF330" s="1153">
        <f>IF(N330="snížená",J330,0)</f>
        <v>0</v>
      </c>
      <c r="BG330" s="1153">
        <f>IF(N330="zákl. přenesená",J330,0)</f>
        <v>0</v>
      </c>
      <c r="BH330" s="1153">
        <f>IF(N330="sníž. přenesená",J330,0)</f>
        <v>0</v>
      </c>
      <c r="BI330" s="1153">
        <f>IF(N330="nulová",J330,0)</f>
        <v>0</v>
      </c>
      <c r="BJ330" s="1025">
        <v>1</v>
      </c>
    </row>
    <row r="331" spans="2:62" x14ac:dyDescent="0.25">
      <c r="B331" s="1145"/>
      <c r="C331" s="1146" t="s">
        <v>828</v>
      </c>
      <c r="D331" s="1146" t="s">
        <v>168</v>
      </c>
      <c r="E331" s="1147" t="s">
        <v>829</v>
      </c>
      <c r="F331" s="351" t="s">
        <v>830</v>
      </c>
      <c r="G331" s="1148" t="s">
        <v>526</v>
      </c>
      <c r="H331" s="403">
        <v>2070</v>
      </c>
      <c r="I331" s="354"/>
      <c r="J331" s="355">
        <f>ROUND(H331*I331,2)</f>
        <v>0</v>
      </c>
      <c r="K331" s="355" t="s">
        <v>16</v>
      </c>
      <c r="L331" s="1068" t="s">
        <v>16</v>
      </c>
      <c r="M331" s="1149"/>
      <c r="N331" s="1150" t="s">
        <v>38</v>
      </c>
      <c r="O331" s="1151"/>
      <c r="P331" s="1151">
        <f>H331*O331</f>
        <v>0</v>
      </c>
      <c r="Q331" s="1151">
        <v>0</v>
      </c>
      <c r="R331" s="1151">
        <f>H331*Q331</f>
        <v>0</v>
      </c>
      <c r="S331" s="1151">
        <v>0</v>
      </c>
      <c r="T331" s="1152">
        <f>H331*S331</f>
        <v>0</v>
      </c>
      <c r="AR331" s="1025">
        <v>4</v>
      </c>
      <c r="AT331" s="1025" t="s">
        <v>168</v>
      </c>
      <c r="AU331" s="1025">
        <v>3</v>
      </c>
      <c r="AY331" s="1153" t="s">
        <v>163</v>
      </c>
      <c r="AZ331" s="1153"/>
      <c r="BA331" s="1153"/>
      <c r="BB331" s="1153"/>
      <c r="BC331" s="1153"/>
      <c r="BD331" s="1153"/>
      <c r="BE331" s="1153">
        <f>IF(N331="základní",J331,0)</f>
        <v>0</v>
      </c>
      <c r="BF331" s="1153">
        <f>IF(N331="snížená",J331,0)</f>
        <v>0</v>
      </c>
      <c r="BG331" s="1153">
        <f>IF(N331="zákl. přenesená",J331,0)</f>
        <v>0</v>
      </c>
      <c r="BH331" s="1153">
        <f>IF(N331="sníž. přenesená",J331,0)</f>
        <v>0</v>
      </c>
      <c r="BI331" s="1153">
        <f>IF(N331="nulová",J331,0)</f>
        <v>0</v>
      </c>
      <c r="BJ331" s="1025">
        <v>1</v>
      </c>
    </row>
    <row r="332" spans="2:62" x14ac:dyDescent="0.25">
      <c r="B332" s="1145"/>
      <c r="C332" s="1146" t="s">
        <v>831</v>
      </c>
      <c r="D332" s="1146" t="s">
        <v>168</v>
      </c>
      <c r="E332" s="1147" t="s">
        <v>832</v>
      </c>
      <c r="F332" s="351" t="s">
        <v>833</v>
      </c>
      <c r="G332" s="1148" t="s">
        <v>196</v>
      </c>
      <c r="H332" s="353">
        <v>79</v>
      </c>
      <c r="I332" s="354"/>
      <c r="J332" s="355">
        <f>ROUND(H332*I332,2)</f>
        <v>0</v>
      </c>
      <c r="K332" s="355" t="s">
        <v>172</v>
      </c>
      <c r="L332" s="1068" t="s">
        <v>16</v>
      </c>
      <c r="M332" s="1149"/>
      <c r="N332" s="1150" t="s">
        <v>38</v>
      </c>
      <c r="O332" s="1151"/>
      <c r="P332" s="1151">
        <f>H332*O332</f>
        <v>0</v>
      </c>
      <c r="Q332" s="1151">
        <v>0</v>
      </c>
      <c r="R332" s="1151">
        <f>H332*Q332</f>
        <v>0</v>
      </c>
      <c r="S332" s="1151">
        <v>0</v>
      </c>
      <c r="T332" s="1152">
        <f>H332*S332</f>
        <v>0</v>
      </c>
      <c r="AR332" s="1025">
        <v>4</v>
      </c>
      <c r="AT332" s="1025" t="s">
        <v>168</v>
      </c>
      <c r="AU332" s="1025">
        <v>3</v>
      </c>
      <c r="AY332" s="1153" t="s">
        <v>163</v>
      </c>
      <c r="AZ332" s="1153"/>
      <c r="BA332" s="1153"/>
      <c r="BB332" s="1153"/>
      <c r="BC332" s="1153"/>
      <c r="BD332" s="1153"/>
      <c r="BE332" s="1153">
        <f>IF(N332="základní",J332,0)</f>
        <v>0</v>
      </c>
      <c r="BF332" s="1153">
        <f>IF(N332="snížená",J332,0)</f>
        <v>0</v>
      </c>
      <c r="BG332" s="1153">
        <f>IF(N332="zákl. přenesená",J332,0)</f>
        <v>0</v>
      </c>
      <c r="BH332" s="1153">
        <f>IF(N332="sníž. přenesená",J332,0)</f>
        <v>0</v>
      </c>
      <c r="BI332" s="1153">
        <f>IF(N332="nulová",J332,0)</f>
        <v>0</v>
      </c>
      <c r="BJ332" s="1025">
        <v>1</v>
      </c>
    </row>
    <row r="333" spans="2:62" x14ac:dyDescent="0.25">
      <c r="B333" s="1069"/>
      <c r="C333" s="34"/>
      <c r="D333" s="361" t="s">
        <v>173</v>
      </c>
      <c r="E333" s="34"/>
      <c r="F333" s="362" t="s">
        <v>834</v>
      </c>
      <c r="G333" s="34"/>
      <c r="H333" s="34"/>
      <c r="I333" s="34"/>
      <c r="J333" s="34"/>
      <c r="K333" s="1071"/>
      <c r="L333" s="1068" t="s">
        <v>16</v>
      </c>
      <c r="M333" s="1154"/>
      <c r="N333" s="34"/>
      <c r="O333" s="34"/>
      <c r="P333" s="34"/>
      <c r="Q333" s="34"/>
      <c r="R333" s="34"/>
      <c r="S333" s="34"/>
      <c r="T333" s="1155"/>
      <c r="AT333" s="1156" t="s">
        <v>173</v>
      </c>
      <c r="AU333" s="1156">
        <v>0</v>
      </c>
      <c r="AV333" s="34"/>
      <c r="AW333" s="34"/>
      <c r="AX333" s="34"/>
      <c r="AY333" s="34" t="s">
        <v>163</v>
      </c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1025">
        <v>0</v>
      </c>
    </row>
    <row r="334" spans="2:62" ht="11.25" customHeight="1" x14ac:dyDescent="0.25">
      <c r="B334" s="1157"/>
      <c r="C334" s="1158"/>
      <c r="D334" s="361" t="s">
        <v>175</v>
      </c>
      <c r="E334" s="1159"/>
      <c r="F334" s="1169" t="s">
        <v>773</v>
      </c>
      <c r="G334" s="1170"/>
      <c r="H334" s="1171">
        <v>79</v>
      </c>
      <c r="I334" s="1163"/>
      <c r="J334" s="1163"/>
      <c r="K334" s="1163"/>
      <c r="L334" s="1068" t="s">
        <v>16</v>
      </c>
      <c r="M334" s="1164"/>
      <c r="N334" s="1165"/>
      <c r="O334" s="1166"/>
      <c r="P334" s="1166"/>
      <c r="Q334" s="1166"/>
      <c r="R334" s="1166"/>
      <c r="S334" s="1166"/>
      <c r="T334" s="1167"/>
      <c r="AT334" s="1168" t="s">
        <v>175</v>
      </c>
      <c r="AU334" s="1168">
        <v>0</v>
      </c>
      <c r="AV334" s="1168">
        <v>2</v>
      </c>
      <c r="AW334" s="1168" t="b">
        <v>1</v>
      </c>
      <c r="AX334" s="1168"/>
      <c r="AY334" s="1168" t="s">
        <v>163</v>
      </c>
      <c r="AZ334" s="1168"/>
      <c r="BA334" s="1168"/>
      <c r="BB334" s="1168"/>
      <c r="BC334" s="1168"/>
      <c r="BD334" s="1168"/>
      <c r="BE334" s="1168"/>
      <c r="BF334" s="1168"/>
      <c r="BG334" s="1168"/>
      <c r="BH334" s="1168"/>
      <c r="BI334" s="1168"/>
      <c r="BJ334" s="1025">
        <v>0</v>
      </c>
    </row>
    <row r="335" spans="2:62" ht="11.25" customHeight="1" x14ac:dyDescent="0.25">
      <c r="B335" s="1157"/>
      <c r="C335" s="1158"/>
      <c r="D335" s="361" t="s">
        <v>175</v>
      </c>
      <c r="E335" s="1159"/>
      <c r="F335" s="1172" t="s">
        <v>178</v>
      </c>
      <c r="G335" s="1161"/>
      <c r="H335" s="1173">
        <v>79</v>
      </c>
      <c r="I335" s="1163"/>
      <c r="J335" s="1163"/>
      <c r="K335" s="1163"/>
      <c r="L335" s="1068" t="s">
        <v>16</v>
      </c>
      <c r="M335" s="1164"/>
      <c r="N335" s="1165"/>
      <c r="O335" s="1166"/>
      <c r="P335" s="1166"/>
      <c r="Q335" s="1166"/>
      <c r="R335" s="1166"/>
      <c r="S335" s="1166"/>
      <c r="T335" s="1167"/>
      <c r="AT335" s="1168" t="s">
        <v>175</v>
      </c>
      <c r="AU335" s="1168">
        <v>0</v>
      </c>
      <c r="AV335" s="1168">
        <v>4</v>
      </c>
      <c r="AW335" s="1168" t="b">
        <v>1</v>
      </c>
      <c r="AX335" s="1168" t="b">
        <v>1</v>
      </c>
      <c r="AY335" s="1168" t="s">
        <v>163</v>
      </c>
      <c r="AZ335" s="1168"/>
      <c r="BA335" s="1168"/>
      <c r="BB335" s="1168"/>
      <c r="BC335" s="1168"/>
      <c r="BD335" s="1168"/>
      <c r="BE335" s="1168"/>
      <c r="BF335" s="1168"/>
      <c r="BG335" s="1168"/>
      <c r="BH335" s="1168"/>
      <c r="BI335" s="1168"/>
      <c r="BJ335" s="1025">
        <v>0</v>
      </c>
    </row>
    <row r="336" spans="2:62" x14ac:dyDescent="0.25">
      <c r="B336" s="1145"/>
      <c r="C336" s="1146" t="s">
        <v>835</v>
      </c>
      <c r="D336" s="1146" t="s">
        <v>168</v>
      </c>
      <c r="E336" s="1147" t="s">
        <v>836</v>
      </c>
      <c r="F336" s="351" t="s">
        <v>837</v>
      </c>
      <c r="G336" s="1148" t="s">
        <v>171</v>
      </c>
      <c r="H336" s="353">
        <v>542.24900000000002</v>
      </c>
      <c r="I336" s="354"/>
      <c r="J336" s="355">
        <f>ROUND(H336*I336,2)</f>
        <v>0</v>
      </c>
      <c r="K336" s="355" t="s">
        <v>172</v>
      </c>
      <c r="L336" s="1068" t="s">
        <v>16</v>
      </c>
      <c r="M336" s="1149"/>
      <c r="N336" s="1150" t="s">
        <v>38</v>
      </c>
      <c r="O336" s="1151"/>
      <c r="P336" s="1151">
        <f>H336*O336</f>
        <v>0</v>
      </c>
      <c r="Q336" s="1151">
        <v>0</v>
      </c>
      <c r="R336" s="1151">
        <f>H336*Q336</f>
        <v>0</v>
      </c>
      <c r="S336" s="1151">
        <v>0</v>
      </c>
      <c r="T336" s="1152">
        <f>H336*S336</f>
        <v>0</v>
      </c>
      <c r="AR336" s="1025">
        <v>4</v>
      </c>
      <c r="AT336" s="1025" t="s">
        <v>168</v>
      </c>
      <c r="AU336" s="1025">
        <v>3</v>
      </c>
      <c r="AY336" s="1153" t="s">
        <v>163</v>
      </c>
      <c r="AZ336" s="1153"/>
      <c r="BA336" s="1153"/>
      <c r="BB336" s="1153"/>
      <c r="BC336" s="1153"/>
      <c r="BD336" s="1153"/>
      <c r="BE336" s="1153">
        <f>IF(N336="základní",J336,0)</f>
        <v>0</v>
      </c>
      <c r="BF336" s="1153">
        <f>IF(N336="snížená",J336,0)</f>
        <v>0</v>
      </c>
      <c r="BG336" s="1153">
        <f>IF(N336="zákl. přenesená",J336,0)</f>
        <v>0</v>
      </c>
      <c r="BH336" s="1153">
        <f>IF(N336="sníž. přenesená",J336,0)</f>
        <v>0</v>
      </c>
      <c r="BI336" s="1153">
        <f>IF(N336="nulová",J336,0)</f>
        <v>0</v>
      </c>
      <c r="BJ336" s="1025">
        <v>1</v>
      </c>
    </row>
    <row r="337" spans="2:62" x14ac:dyDescent="0.25">
      <c r="B337" s="1069"/>
      <c r="C337" s="34"/>
      <c r="D337" s="361" t="s">
        <v>173</v>
      </c>
      <c r="E337" s="34"/>
      <c r="F337" s="362" t="s">
        <v>838</v>
      </c>
      <c r="G337" s="34"/>
      <c r="H337" s="34"/>
      <c r="I337" s="34"/>
      <c r="J337" s="34"/>
      <c r="K337" s="1071"/>
      <c r="L337" s="1068" t="s">
        <v>16</v>
      </c>
      <c r="M337" s="1154"/>
      <c r="N337" s="34"/>
      <c r="O337" s="34"/>
      <c r="P337" s="34"/>
      <c r="Q337" s="34"/>
      <c r="R337" s="34"/>
      <c r="S337" s="34"/>
      <c r="T337" s="1155"/>
      <c r="AT337" s="1156" t="s">
        <v>173</v>
      </c>
      <c r="AU337" s="1156">
        <v>0</v>
      </c>
      <c r="AV337" s="34"/>
      <c r="AW337" s="34"/>
      <c r="AX337" s="34"/>
      <c r="AY337" s="34" t="s">
        <v>163</v>
      </c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1025">
        <v>0</v>
      </c>
    </row>
    <row r="338" spans="2:62" ht="11.25" customHeight="1" x14ac:dyDescent="0.25">
      <c r="B338" s="1157"/>
      <c r="C338" s="1158"/>
      <c r="D338" s="361" t="s">
        <v>175</v>
      </c>
      <c r="E338" s="1159"/>
      <c r="F338" s="1169" t="s">
        <v>839</v>
      </c>
      <c r="G338" s="1170"/>
      <c r="H338" s="1171">
        <v>542.24900000000002</v>
      </c>
      <c r="I338" s="1163"/>
      <c r="J338" s="1163"/>
      <c r="K338" s="1163"/>
      <c r="L338" s="1068" t="s">
        <v>16</v>
      </c>
      <c r="M338" s="1164"/>
      <c r="N338" s="1165"/>
      <c r="O338" s="1166"/>
      <c r="P338" s="1166"/>
      <c r="Q338" s="1166"/>
      <c r="R338" s="1166"/>
      <c r="S338" s="1166"/>
      <c r="T338" s="1167"/>
      <c r="AT338" s="1168" t="s">
        <v>175</v>
      </c>
      <c r="AU338" s="1168">
        <v>0</v>
      </c>
      <c r="AV338" s="1168">
        <v>2</v>
      </c>
      <c r="AW338" s="1168" t="b">
        <v>1</v>
      </c>
      <c r="AX338" s="1168"/>
      <c r="AY338" s="1168" t="s">
        <v>163</v>
      </c>
      <c r="AZ338" s="1168"/>
      <c r="BA338" s="1168"/>
      <c r="BB338" s="1168"/>
      <c r="BC338" s="1168"/>
      <c r="BD338" s="1168"/>
      <c r="BE338" s="1168"/>
      <c r="BF338" s="1168"/>
      <c r="BG338" s="1168"/>
      <c r="BH338" s="1168"/>
      <c r="BI338" s="1168"/>
      <c r="BJ338" s="1025">
        <v>0</v>
      </c>
    </row>
    <row r="339" spans="2:62" ht="11.25" customHeight="1" x14ac:dyDescent="0.25">
      <c r="B339" s="1157"/>
      <c r="C339" s="1158"/>
      <c r="D339" s="361" t="s">
        <v>175</v>
      </c>
      <c r="E339" s="1159"/>
      <c r="F339" s="1172" t="s">
        <v>178</v>
      </c>
      <c r="G339" s="1161"/>
      <c r="H339" s="1173">
        <v>542.24900000000002</v>
      </c>
      <c r="I339" s="1163"/>
      <c r="J339" s="1163"/>
      <c r="K339" s="1163"/>
      <c r="L339" s="1068" t="s">
        <v>16</v>
      </c>
      <c r="M339" s="1164"/>
      <c r="N339" s="1165"/>
      <c r="O339" s="1166"/>
      <c r="P339" s="1166"/>
      <c r="Q339" s="1166"/>
      <c r="R339" s="1166"/>
      <c r="S339" s="1166"/>
      <c r="T339" s="1167"/>
      <c r="AT339" s="1168" t="s">
        <v>175</v>
      </c>
      <c r="AU339" s="1168">
        <v>0</v>
      </c>
      <c r="AV339" s="1168">
        <v>4</v>
      </c>
      <c r="AW339" s="1168" t="b">
        <v>1</v>
      </c>
      <c r="AX339" s="1168" t="b">
        <v>1</v>
      </c>
      <c r="AY339" s="1168" t="s">
        <v>163</v>
      </c>
      <c r="AZ339" s="1168"/>
      <c r="BA339" s="1168"/>
      <c r="BB339" s="1168"/>
      <c r="BC339" s="1168"/>
      <c r="BD339" s="1168"/>
      <c r="BE339" s="1168"/>
      <c r="BF339" s="1168"/>
      <c r="BG339" s="1168"/>
      <c r="BH339" s="1168"/>
      <c r="BI339" s="1168"/>
      <c r="BJ339" s="1025">
        <v>0</v>
      </c>
    </row>
    <row r="340" spans="2:62" ht="26.1" customHeight="1" x14ac:dyDescent="0.25">
      <c r="B340" s="1084"/>
      <c r="C340" s="1085"/>
      <c r="D340" s="1132" t="s">
        <v>64</v>
      </c>
      <c r="E340" s="1133" t="s">
        <v>161</v>
      </c>
      <c r="F340" s="37" t="s">
        <v>162</v>
      </c>
      <c r="G340" s="1134"/>
      <c r="H340" s="1135"/>
      <c r="I340" s="1136"/>
      <c r="J340" s="1136">
        <v>0</v>
      </c>
      <c r="K340" s="1137"/>
      <c r="L340" s="1068" t="s">
        <v>16</v>
      </c>
      <c r="M340" s="1138"/>
      <c r="N340" s="1091"/>
      <c r="O340" s="1092"/>
      <c r="P340" s="1092">
        <v>0</v>
      </c>
      <c r="Q340" s="1092"/>
      <c r="R340" s="1092">
        <v>0</v>
      </c>
      <c r="S340" s="1092"/>
      <c r="T340" s="1139">
        <v>0</v>
      </c>
      <c r="AR340" s="1025">
        <v>1</v>
      </c>
      <c r="AT340" s="1025" t="s">
        <v>64</v>
      </c>
      <c r="AU340" s="1025">
        <v>0</v>
      </c>
      <c r="AY340" s="37" t="s">
        <v>163</v>
      </c>
      <c r="AZ340" s="37"/>
      <c r="BA340" s="37"/>
      <c r="BB340" s="37"/>
      <c r="BC340" s="37"/>
      <c r="BD340" s="37"/>
      <c r="BE340" s="37"/>
      <c r="BF340" s="37"/>
      <c r="BG340" s="37"/>
      <c r="BH340" s="37"/>
      <c r="BI340" s="37"/>
      <c r="BJ340" s="1025">
        <v>0</v>
      </c>
    </row>
    <row r="341" spans="2:62" ht="14.45" customHeight="1" x14ac:dyDescent="0.25">
      <c r="B341" s="1157"/>
      <c r="C341" s="1158"/>
      <c r="D341" s="1158"/>
      <c r="E341" s="1159"/>
      <c r="F341" s="1199"/>
      <c r="G341" s="1161"/>
      <c r="H341" s="1162"/>
      <c r="I341" s="1163"/>
      <c r="J341" s="1163"/>
      <c r="K341" s="1163"/>
      <c r="L341" s="1068"/>
      <c r="M341" s="1164"/>
      <c r="N341" s="1165"/>
      <c r="O341" s="1166"/>
      <c r="P341" s="1166"/>
      <c r="Q341" s="1166"/>
      <c r="R341" s="1166"/>
      <c r="S341" s="1166"/>
      <c r="T341" s="1200"/>
    </row>
    <row r="342" spans="2:62" ht="42" customHeight="1" x14ac:dyDescent="0.25">
      <c r="B342" s="1157"/>
      <c r="C342" s="3286" t="s">
        <v>272</v>
      </c>
      <c r="D342" s="3286"/>
      <c r="E342" s="3286"/>
      <c r="F342" s="3286"/>
      <c r="G342" s="3286"/>
      <c r="H342" s="3286"/>
      <c r="I342" s="3286"/>
      <c r="J342" s="3286"/>
      <c r="K342" s="3287"/>
      <c r="L342" s="1068"/>
      <c r="M342" s="1201"/>
      <c r="N342" s="1165"/>
      <c r="O342" s="1166"/>
      <c r="P342" s="1166"/>
      <c r="Q342" s="1166"/>
      <c r="R342" s="1166"/>
      <c r="S342" s="1166"/>
      <c r="T342" s="1202"/>
    </row>
    <row r="343" spans="2:62" x14ac:dyDescent="0.25">
      <c r="B343" s="1116"/>
      <c r="C343" s="1117"/>
      <c r="D343" s="1117"/>
      <c r="E343" s="1117"/>
      <c r="F343" s="1117"/>
      <c r="G343" s="1117"/>
      <c r="H343" s="1117"/>
      <c r="I343" s="1117"/>
      <c r="J343" s="1117"/>
      <c r="K343" s="1120"/>
      <c r="L343" s="1068"/>
    </row>
  </sheetData>
  <autoFilter ref="C119:K120"/>
  <mergeCells count="16">
    <mergeCell ref="E84:H84"/>
    <mergeCell ref="E110:H110"/>
    <mergeCell ref="C342:K342"/>
    <mergeCell ref="E112:H112"/>
    <mergeCell ref="E108:H108"/>
    <mergeCell ref="L2:V2"/>
    <mergeCell ref="E82:H82"/>
    <mergeCell ref="E7:H7"/>
    <mergeCell ref="E23:H23"/>
    <mergeCell ref="E17:H17"/>
    <mergeCell ref="E11:H11"/>
    <mergeCell ref="E9:H9"/>
    <mergeCell ref="E20:H20"/>
    <mergeCell ref="E80:H80"/>
    <mergeCell ref="E26:H26"/>
    <mergeCell ref="E29:H29"/>
  </mergeCells>
  <hyperlinks>
    <hyperlink ref="F337" r:id="rId1"/>
    <hyperlink ref="H336" r:id="rId2" display="542,24900000"/>
    <hyperlink ref="F333" r:id="rId3"/>
    <hyperlink ref="H332" r:id="rId4" display="79,00000000"/>
    <hyperlink ref="F321" r:id="rId5"/>
    <hyperlink ref="H320" r:id="rId6" display="542,24900000"/>
    <hyperlink ref="F315" r:id="rId7"/>
    <hyperlink ref="H314" r:id="rId8" display="8168,20000000"/>
    <hyperlink ref="F311" r:id="rId9"/>
    <hyperlink ref="H310" r:id="rId10" display="5006,89000000"/>
    <hyperlink ref="H304" r:id="rId11" display="16,66500000"/>
    <hyperlink ref="H298" r:id="rId12" display="66,66000000"/>
    <hyperlink ref="F292" r:id="rId13"/>
    <hyperlink ref="H291" r:id="rId14" display="0,08300000"/>
    <hyperlink ref="H287" r:id="rId15" display="94,80000000"/>
    <hyperlink ref="F284" r:id="rId16"/>
    <hyperlink ref="H283" r:id="rId17" display="79,00000000"/>
    <hyperlink ref="H279" r:id="rId18" display="21,33000000"/>
    <hyperlink ref="F276" r:id="rId19"/>
    <hyperlink ref="H275" r:id="rId20" display="79,00000000"/>
    <hyperlink ref="F266" r:id="rId21"/>
    <hyperlink ref="H265" r:id="rId22" display="3412,00000000"/>
    <hyperlink ref="F264" r:id="rId23"/>
    <hyperlink ref="H259" r:id="rId24" display="3,60000000"/>
    <hyperlink ref="F256" r:id="rId25"/>
    <hyperlink ref="H255" r:id="rId26" display="360,00000000"/>
    <hyperlink ref="F250" r:id="rId27"/>
    <hyperlink ref="H249" r:id="rId28" display="2,65600000"/>
    <hyperlink ref="F245" r:id="rId29"/>
    <hyperlink ref="H244" r:id="rId30" display="0,66400000"/>
    <hyperlink ref="F241" r:id="rId31"/>
    <hyperlink ref="H240" r:id="rId32" display="6640,53000000"/>
    <hyperlink ref="F237" r:id="rId33"/>
    <hyperlink ref="H236" r:id="rId34" display="6640,53000000"/>
    <hyperlink ref="F221" r:id="rId35"/>
    <hyperlink ref="H220" r:id="rId36" display="360,00000000"/>
    <hyperlink ref="F214" r:id="rId37"/>
    <hyperlink ref="H213" r:id="rId38" display="360,00000000"/>
    <hyperlink ref="H209" r:id="rId39" display="100,13800000"/>
    <hyperlink ref="F206" r:id="rId40"/>
    <hyperlink ref="H205" r:id="rId41" display="5006,89000000"/>
    <hyperlink ref="F201" r:id="rId42"/>
    <hyperlink ref="H200" r:id="rId43" display="5006,89000000"/>
    <hyperlink ref="F197" r:id="rId44"/>
    <hyperlink ref="H196" r:id="rId45" display="1633,64000000"/>
    <hyperlink ref="F191" r:id="rId46"/>
    <hyperlink ref="H190" r:id="rId47" display="6640,53000000"/>
    <hyperlink ref="F186" r:id="rId48"/>
    <hyperlink ref="H185" r:id="rId49" display="1328,10600000"/>
    <hyperlink ref="F181" r:id="rId50"/>
    <hyperlink ref="H180" r:id="rId51" display="1328,10600000"/>
    <hyperlink ref="H175" r:id="rId52" display="136,50000000"/>
    <hyperlink ref="F171" r:id="rId53"/>
    <hyperlink ref="H170" r:id="rId54" display="91,00000000"/>
    <hyperlink ref="F167" r:id="rId55"/>
    <hyperlink ref="H166" r:id="rId56" display="91,00000000"/>
    <hyperlink ref="H162" r:id="rId57" display="273,00000000"/>
    <hyperlink ref="F158" r:id="rId58"/>
    <hyperlink ref="H157" r:id="rId59" display="91,00000000"/>
    <hyperlink ref="F137" r:id="rId60"/>
    <hyperlink ref="H133" r:id="rId61" display="60,92400000"/>
    <hyperlink ref="F130" r:id="rId62"/>
    <hyperlink ref="H129" r:id="rId63" display="76,15500000"/>
    <hyperlink ref="F124" r:id="rId64"/>
    <hyperlink ref="H123" r:id="rId65" display="91,000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40"/>
  <sheetViews>
    <sheetView showGridLines="0" workbookViewId="0">
      <selection activeCell="A29" sqref="A29:XFD29"/>
    </sheetView>
  </sheetViews>
  <sheetFormatPr defaultColWidth="9.140625" defaultRowHeight="15" x14ac:dyDescent="0.25"/>
  <cols>
    <col min="1" max="1" width="7.140625" style="1203" customWidth="1"/>
    <col min="2" max="2" width="1" style="1203" customWidth="1"/>
    <col min="3" max="3" width="3.5703125" style="1203" customWidth="1"/>
    <col min="4" max="4" width="4.140625" style="1203" customWidth="1"/>
    <col min="5" max="5" width="17.7109375" style="1203" customWidth="1"/>
    <col min="6" max="6" width="55.7109375" style="1203" customWidth="1"/>
    <col min="7" max="7" width="6.7109375" style="1203" customWidth="1"/>
    <col min="8" max="9" width="14.7109375" style="1203" customWidth="1"/>
    <col min="10" max="11" width="20.7109375" style="1203" customWidth="1"/>
    <col min="12" max="12" width="7.7109375" style="1203" customWidth="1"/>
    <col min="13" max="13" width="24.85546875" style="1203" hidden="1" customWidth="1"/>
    <col min="14" max="14" width="12.140625" style="1203" hidden="1" customWidth="1"/>
    <col min="15" max="15" width="10.28515625" style="1203" hidden="1" customWidth="1"/>
    <col min="16" max="16" width="11.140625" style="1203" hidden="1" customWidth="1"/>
    <col min="17" max="18" width="12.42578125" style="1203" hidden="1" customWidth="1"/>
    <col min="19" max="19" width="10.85546875" style="1203" hidden="1" customWidth="1"/>
    <col min="20" max="20" width="8.28515625" style="1203" hidden="1" customWidth="1"/>
    <col min="21" max="21" width="4.140625" style="1203" hidden="1" customWidth="1"/>
    <col min="22" max="22" width="10.5703125" style="1203" customWidth="1"/>
    <col min="23" max="23" width="14" style="1203" customWidth="1"/>
    <col min="24" max="24" width="10.5703125" style="1203" customWidth="1"/>
    <col min="25" max="25" width="12.85546875" style="1203" customWidth="1"/>
    <col min="26" max="26" width="9.42578125" style="1203" customWidth="1"/>
    <col min="27" max="27" width="94.85546875" style="1203" hidden="1" customWidth="1"/>
    <col min="28" max="28" width="14" style="1203" customWidth="1"/>
    <col min="29" max="29" width="9.42578125" style="1203" customWidth="1"/>
    <col min="30" max="30" width="12.85546875" style="1203" customWidth="1"/>
    <col min="31" max="31" width="14" style="1203" customWidth="1"/>
    <col min="32" max="43" width="9.140625" style="1203"/>
    <col min="44" max="65" width="9.140625" style="1203" hidden="1"/>
    <col min="66" max="16384" width="9.140625" style="1203"/>
  </cols>
  <sheetData>
    <row r="1" spans="1:61" ht="11.25" customHeight="1" x14ac:dyDescent="0.25">
      <c r="A1" s="1204"/>
      <c r="B1" s="1204"/>
      <c r="C1" s="1204"/>
      <c r="D1" s="1204"/>
      <c r="E1" s="1204"/>
      <c r="F1" s="1204"/>
      <c r="G1" s="1204"/>
      <c r="H1" s="1204"/>
      <c r="I1" s="1204"/>
      <c r="J1" s="1204"/>
      <c r="K1" s="1204"/>
      <c r="L1" s="1204"/>
      <c r="M1" s="1204"/>
      <c r="N1" s="1204"/>
      <c r="O1" s="1204"/>
      <c r="P1" s="1204"/>
      <c r="Q1" s="1204"/>
      <c r="R1" s="1204"/>
      <c r="S1" s="1204"/>
      <c r="T1" s="1204"/>
      <c r="U1" s="1204"/>
      <c r="V1" s="1204"/>
      <c r="W1" s="1204"/>
      <c r="X1" s="1204"/>
      <c r="Y1" s="1204"/>
      <c r="Z1" s="1204"/>
      <c r="AA1" s="1204"/>
      <c r="AB1" s="1204"/>
      <c r="AC1" s="1204"/>
      <c r="AD1" s="1204"/>
      <c r="AE1" s="1204"/>
      <c r="AF1" s="1204"/>
      <c r="AG1" s="1204"/>
      <c r="AH1" s="1204"/>
      <c r="AI1" s="1204"/>
      <c r="AJ1" s="1204"/>
      <c r="AK1" s="1204"/>
      <c r="AL1" s="1204"/>
      <c r="AM1" s="1204"/>
      <c r="AN1" s="1204"/>
      <c r="AO1" s="1204"/>
      <c r="AP1" s="1204"/>
      <c r="AQ1" s="1204"/>
      <c r="AR1" s="1204"/>
      <c r="AS1" s="1204"/>
      <c r="AT1" s="1204"/>
      <c r="AU1" s="1204"/>
      <c r="AV1" s="1204"/>
      <c r="AW1" s="1204"/>
      <c r="AX1" s="1204"/>
      <c r="AY1" s="1204"/>
      <c r="AZ1" s="1204"/>
      <c r="BA1" s="1204"/>
      <c r="BB1" s="1204"/>
      <c r="BC1" s="1204"/>
      <c r="BD1" s="1204"/>
      <c r="BE1" s="1204"/>
      <c r="BF1" s="1204"/>
      <c r="BG1" s="1204"/>
      <c r="BH1" s="1204"/>
      <c r="BI1" s="1204"/>
    </row>
    <row r="2" spans="1:61" ht="36.75" customHeight="1" x14ac:dyDescent="0.25">
      <c r="A2" s="1204"/>
      <c r="B2" s="1204"/>
      <c r="C2" s="1204"/>
      <c r="D2" s="1204"/>
      <c r="E2" s="1204"/>
      <c r="F2" s="1204"/>
      <c r="G2" s="1204"/>
      <c r="H2" s="1204"/>
      <c r="I2" s="1204"/>
      <c r="J2" s="1204"/>
      <c r="K2" s="1204"/>
      <c r="L2" s="3288" t="s">
        <v>5</v>
      </c>
      <c r="M2" s="3289"/>
      <c r="N2" s="3289"/>
      <c r="O2" s="3289"/>
      <c r="P2" s="3289"/>
      <c r="Q2" s="3289"/>
      <c r="R2" s="3289"/>
      <c r="S2" s="3289"/>
      <c r="T2" s="3289"/>
      <c r="U2" s="3289"/>
      <c r="V2" s="3289"/>
      <c r="W2" s="1204"/>
      <c r="X2" s="1204"/>
      <c r="Y2" s="1204"/>
      <c r="Z2" s="1204"/>
      <c r="AA2" s="1204"/>
      <c r="AB2" s="1204"/>
      <c r="AC2" s="1204"/>
      <c r="AD2" s="1204"/>
      <c r="AE2" s="1204"/>
      <c r="AF2" s="1204"/>
      <c r="AG2" s="1204"/>
      <c r="AH2" s="1204"/>
      <c r="AI2" s="1204"/>
      <c r="AJ2" s="1204"/>
      <c r="AK2" s="1204"/>
      <c r="AL2" s="1204"/>
      <c r="AM2" s="1204"/>
      <c r="AN2" s="1204"/>
      <c r="AO2" s="1204"/>
      <c r="AP2" s="1204"/>
      <c r="AQ2" s="1204"/>
      <c r="AR2" s="1204"/>
      <c r="AS2" s="1204"/>
      <c r="AT2" s="1204" t="s">
        <v>96</v>
      </c>
      <c r="AU2" s="1204"/>
      <c r="AV2" s="1204"/>
      <c r="AW2" s="1204"/>
      <c r="AX2" s="1204"/>
      <c r="AY2" s="1204"/>
      <c r="AZ2" s="1204"/>
      <c r="BA2" s="1204"/>
      <c r="BB2" s="1204"/>
      <c r="BC2" s="1204"/>
      <c r="BD2" s="1204"/>
      <c r="BE2" s="1204"/>
      <c r="BF2" s="1204"/>
      <c r="BG2" s="1204"/>
      <c r="BH2" s="1204"/>
      <c r="BI2" s="1204"/>
    </row>
    <row r="3" spans="1:61" ht="6.95" customHeight="1" x14ac:dyDescent="0.25">
      <c r="A3" s="1204"/>
      <c r="B3" s="1205"/>
      <c r="C3" s="1206"/>
      <c r="D3" s="1206"/>
      <c r="E3" s="1206"/>
      <c r="F3" s="1206"/>
      <c r="G3" s="1206"/>
      <c r="H3" s="1206"/>
      <c r="I3" s="1206"/>
      <c r="J3" s="1206"/>
      <c r="K3" s="1206"/>
      <c r="L3" s="1207"/>
      <c r="M3" s="1204"/>
      <c r="N3" s="1204"/>
      <c r="O3" s="1204"/>
      <c r="P3" s="1204"/>
      <c r="Q3" s="1204"/>
      <c r="R3" s="1204"/>
      <c r="S3" s="1204"/>
      <c r="T3" s="1204"/>
      <c r="U3" s="1204"/>
      <c r="V3" s="1204"/>
      <c r="W3" s="1204"/>
      <c r="X3" s="1204"/>
      <c r="Y3" s="1204"/>
      <c r="Z3" s="1204"/>
      <c r="AA3" s="1204"/>
      <c r="AB3" s="1204"/>
      <c r="AC3" s="1204"/>
      <c r="AD3" s="1204"/>
      <c r="AE3" s="1204"/>
      <c r="AF3" s="1204"/>
      <c r="AG3" s="1204"/>
      <c r="AH3" s="1204"/>
      <c r="AI3" s="1204"/>
      <c r="AJ3" s="1204"/>
      <c r="AK3" s="1204"/>
      <c r="AL3" s="1204"/>
      <c r="AM3" s="1204"/>
      <c r="AN3" s="1204"/>
      <c r="AO3" s="1204"/>
      <c r="AP3" s="1204"/>
      <c r="AQ3" s="1204"/>
      <c r="AR3" s="1204"/>
      <c r="AS3" s="1204"/>
      <c r="AT3" s="1204">
        <v>2</v>
      </c>
      <c r="AU3" s="1204"/>
      <c r="AV3" s="1204"/>
      <c r="AW3" s="1204"/>
      <c r="AX3" s="1204"/>
      <c r="AY3" s="1204"/>
      <c r="AZ3" s="1204"/>
      <c r="BA3" s="1204"/>
      <c r="BB3" s="1204"/>
      <c r="BC3" s="1204"/>
      <c r="BD3" s="1204"/>
      <c r="BE3" s="1204"/>
      <c r="BF3" s="1204"/>
      <c r="BG3" s="1204"/>
      <c r="BH3" s="1204"/>
      <c r="BI3" s="1204"/>
    </row>
    <row r="4" spans="1:61" ht="24.95" customHeight="1" x14ac:dyDescent="0.25">
      <c r="A4" s="1204"/>
      <c r="B4" s="1207"/>
      <c r="C4" s="1204"/>
      <c r="D4" s="1208" t="s">
        <v>131</v>
      </c>
      <c r="E4" s="1204"/>
      <c r="F4" s="1204"/>
      <c r="G4" s="1204"/>
      <c r="H4" s="1204"/>
      <c r="I4" s="1204"/>
      <c r="J4" s="1204"/>
      <c r="K4" s="1204"/>
      <c r="L4" s="1207"/>
      <c r="M4" s="1204"/>
      <c r="N4" s="1204"/>
      <c r="O4" s="1204"/>
      <c r="P4" s="1204"/>
      <c r="Q4" s="1204"/>
      <c r="R4" s="1204"/>
      <c r="S4" s="1204"/>
      <c r="T4" s="1204"/>
      <c r="U4" s="1204"/>
      <c r="V4" s="1204"/>
      <c r="W4" s="1204"/>
      <c r="X4" s="1204"/>
      <c r="Y4" s="1204"/>
      <c r="Z4" s="1204"/>
      <c r="AA4" s="1204"/>
      <c r="AB4" s="1204"/>
      <c r="AC4" s="1204"/>
      <c r="AD4" s="1204"/>
      <c r="AE4" s="1204"/>
      <c r="AF4" s="1204"/>
      <c r="AG4" s="1204"/>
      <c r="AH4" s="1204"/>
      <c r="AI4" s="1204"/>
      <c r="AJ4" s="1204"/>
      <c r="AK4" s="1204"/>
      <c r="AL4" s="1204"/>
      <c r="AM4" s="1204"/>
      <c r="AN4" s="1204"/>
      <c r="AO4" s="1204"/>
      <c r="AP4" s="1204"/>
      <c r="AQ4" s="1204"/>
      <c r="AR4" s="1204"/>
      <c r="AS4" s="1204"/>
      <c r="AT4" s="1204" t="b">
        <v>0</v>
      </c>
      <c r="AU4" s="1204"/>
      <c r="AV4" s="1204"/>
      <c r="AW4" s="1204"/>
      <c r="AX4" s="1204"/>
      <c r="AY4" s="1204"/>
      <c r="AZ4" s="1204"/>
      <c r="BA4" s="1204"/>
      <c r="BB4" s="1204"/>
      <c r="BC4" s="1204"/>
      <c r="BD4" s="1204"/>
      <c r="BE4" s="1204"/>
      <c r="BF4" s="1204"/>
      <c r="BG4" s="1204"/>
      <c r="BH4" s="1204"/>
      <c r="BI4" s="1204"/>
    </row>
    <row r="5" spans="1:61" ht="6.95" customHeight="1" x14ac:dyDescent="0.25">
      <c r="A5" s="1204"/>
      <c r="B5" s="1207"/>
      <c r="C5" s="1204"/>
      <c r="D5" s="1204"/>
      <c r="E5" s="1204"/>
      <c r="F5" s="1204"/>
      <c r="G5" s="1204"/>
      <c r="H5" s="1204"/>
      <c r="I5" s="1204"/>
      <c r="J5" s="1204"/>
      <c r="K5" s="1204"/>
      <c r="L5" s="1207"/>
      <c r="M5" s="1204"/>
      <c r="N5" s="1204"/>
      <c r="O5" s="1204"/>
      <c r="P5" s="1204"/>
      <c r="Q5" s="1204"/>
      <c r="R5" s="1204"/>
      <c r="S5" s="1204"/>
      <c r="T5" s="1204"/>
      <c r="U5" s="1204"/>
      <c r="V5" s="1204"/>
      <c r="W5" s="1204"/>
      <c r="X5" s="1204"/>
      <c r="Y5" s="1204"/>
      <c r="Z5" s="1204"/>
      <c r="AA5" s="1204"/>
      <c r="AB5" s="1204"/>
      <c r="AC5" s="1204"/>
      <c r="AD5" s="1204"/>
      <c r="AE5" s="1204"/>
      <c r="AF5" s="1204"/>
      <c r="AG5" s="1204"/>
      <c r="AH5" s="1204"/>
      <c r="AI5" s="1204"/>
      <c r="AJ5" s="1204"/>
      <c r="AK5" s="1204"/>
      <c r="AL5" s="1204"/>
      <c r="AM5" s="1204"/>
      <c r="AN5" s="1204"/>
      <c r="AO5" s="1204"/>
      <c r="AP5" s="1204"/>
      <c r="AQ5" s="1204"/>
      <c r="AR5" s="1204"/>
      <c r="AS5" s="1204"/>
      <c r="AT5" s="1204"/>
      <c r="AU5" s="1204"/>
      <c r="AV5" s="1204"/>
      <c r="AW5" s="1204"/>
      <c r="AX5" s="1204"/>
      <c r="AY5" s="1204"/>
      <c r="AZ5" s="1204"/>
      <c r="BA5" s="1204"/>
      <c r="BB5" s="1204"/>
      <c r="BC5" s="1204"/>
      <c r="BD5" s="1204"/>
      <c r="BE5" s="1204"/>
      <c r="BF5" s="1204"/>
      <c r="BG5" s="1204"/>
      <c r="BH5" s="1204"/>
      <c r="BI5" s="1204"/>
    </row>
    <row r="6" spans="1:61" ht="12" customHeight="1" x14ac:dyDescent="0.25">
      <c r="A6" s="1204"/>
      <c r="B6" s="1207"/>
      <c r="C6" s="1204"/>
      <c r="D6" s="1209" t="s">
        <v>12</v>
      </c>
      <c r="E6" s="1204"/>
      <c r="F6" s="1204"/>
      <c r="G6" s="1204"/>
      <c r="H6" s="1204"/>
      <c r="I6" s="1204"/>
      <c r="J6" s="1204"/>
      <c r="K6" s="1204"/>
      <c r="L6" s="1207"/>
      <c r="M6" s="1204"/>
      <c r="N6" s="1204"/>
      <c r="O6" s="1204"/>
      <c r="P6" s="1204"/>
      <c r="Q6" s="1204"/>
      <c r="R6" s="1204"/>
      <c r="S6" s="1204"/>
      <c r="T6" s="1204"/>
      <c r="U6" s="1204"/>
      <c r="V6" s="1204"/>
      <c r="W6" s="1204"/>
      <c r="X6" s="1204"/>
      <c r="Y6" s="1204"/>
      <c r="Z6" s="1204"/>
      <c r="AA6" s="1204"/>
      <c r="AB6" s="1204"/>
      <c r="AC6" s="1204"/>
      <c r="AD6" s="1204"/>
      <c r="AE6" s="1204"/>
      <c r="AF6" s="1204"/>
      <c r="AG6" s="1204"/>
      <c r="AH6" s="1204"/>
      <c r="AI6" s="1204"/>
      <c r="AJ6" s="1204"/>
      <c r="AK6" s="1204"/>
      <c r="AL6" s="1204"/>
      <c r="AM6" s="1204"/>
      <c r="AN6" s="1204"/>
      <c r="AO6" s="1204"/>
      <c r="AP6" s="1204"/>
      <c r="AQ6" s="1204"/>
      <c r="AR6" s="1204"/>
      <c r="AS6" s="1204"/>
      <c r="AT6" s="1204"/>
      <c r="AU6" s="1204"/>
      <c r="AV6" s="1204"/>
      <c r="AW6" s="1204"/>
      <c r="AX6" s="1204"/>
      <c r="AY6" s="1204"/>
      <c r="AZ6" s="1204"/>
      <c r="BA6" s="1204"/>
      <c r="BB6" s="1204"/>
      <c r="BC6" s="1204"/>
      <c r="BD6" s="1204"/>
      <c r="BE6" s="1204"/>
      <c r="BF6" s="1204"/>
      <c r="BG6" s="1204"/>
      <c r="BH6" s="1204"/>
      <c r="BI6" s="1204"/>
    </row>
    <row r="7" spans="1:61" x14ac:dyDescent="0.25">
      <c r="A7" s="1204"/>
      <c r="B7" s="1207"/>
      <c r="C7" s="1204"/>
      <c r="D7" s="1204"/>
      <c r="E7" s="3238" t="s">
        <v>13</v>
      </c>
      <c r="F7" s="3289"/>
      <c r="G7" s="3289"/>
      <c r="H7" s="3289"/>
      <c r="I7" s="1204"/>
      <c r="J7" s="1204"/>
      <c r="K7" s="1204"/>
      <c r="L7" s="1207"/>
      <c r="M7" s="1204"/>
      <c r="N7" s="1204"/>
      <c r="O7" s="1204"/>
      <c r="P7" s="1204"/>
      <c r="Q7" s="1204"/>
      <c r="R7" s="1204"/>
      <c r="S7" s="1204"/>
      <c r="T7" s="1204"/>
      <c r="U7" s="1204"/>
      <c r="V7" s="1204"/>
      <c r="W7" s="1204"/>
      <c r="X7" s="1204"/>
      <c r="Y7" s="1204"/>
      <c r="Z7" s="1204"/>
      <c r="AA7" s="1210" t="str">
        <f>E7</f>
        <v>REVITALIZACE ZÁMECKÉHO PARKU ‐ TVRZIŠTĚ KLUČOV</v>
      </c>
      <c r="AB7" s="1204"/>
      <c r="AC7" s="1204"/>
      <c r="AD7" s="1204"/>
      <c r="AE7" s="1204"/>
      <c r="AF7" s="1204"/>
      <c r="AG7" s="1204"/>
      <c r="AH7" s="1204"/>
      <c r="AI7" s="1204"/>
      <c r="AJ7" s="1204"/>
      <c r="AK7" s="1204"/>
      <c r="AL7" s="1204"/>
      <c r="AM7" s="1204"/>
      <c r="AN7" s="1204"/>
      <c r="AO7" s="1204"/>
      <c r="AP7" s="1204"/>
      <c r="AQ7" s="1204"/>
      <c r="AR7" s="1204"/>
      <c r="AS7" s="1204"/>
      <c r="AT7" s="1204"/>
      <c r="AU7" s="1204"/>
      <c r="AV7" s="1204"/>
      <c r="AW7" s="1204"/>
      <c r="AX7" s="1204"/>
      <c r="AY7" s="1204"/>
      <c r="AZ7" s="1204"/>
      <c r="BA7" s="1204"/>
      <c r="BB7" s="1204"/>
      <c r="BC7" s="1204"/>
      <c r="BD7" s="1204"/>
      <c r="BE7" s="1204"/>
      <c r="BF7" s="1204"/>
      <c r="BG7" s="1204"/>
      <c r="BH7" s="1204"/>
      <c r="BI7" s="1204"/>
    </row>
    <row r="8" spans="1:61" x14ac:dyDescent="0.25">
      <c r="A8" s="1204"/>
      <c r="B8" s="1207"/>
      <c r="C8" s="1204"/>
      <c r="D8" s="210" t="s">
        <v>132</v>
      </c>
      <c r="E8" s="1204"/>
      <c r="F8" s="1204"/>
      <c r="G8" s="1204"/>
      <c r="H8" s="1204"/>
      <c r="I8" s="1204"/>
      <c r="J8" s="1204"/>
      <c r="K8" s="1204"/>
      <c r="L8" s="1207"/>
      <c r="M8" s="1204"/>
      <c r="N8" s="1204"/>
      <c r="O8" s="1204"/>
      <c r="P8" s="1204"/>
      <c r="Q8" s="1204"/>
      <c r="R8" s="1204"/>
      <c r="S8" s="1204"/>
      <c r="T8" s="1204"/>
      <c r="U8" s="1204"/>
      <c r="V8" s="1204"/>
      <c r="W8" s="1204"/>
      <c r="X8" s="1204"/>
      <c r="Y8" s="1204"/>
      <c r="Z8" s="1204"/>
      <c r="AA8" s="1204"/>
      <c r="AB8" s="1204"/>
      <c r="AC8" s="1204"/>
      <c r="AD8" s="1204"/>
      <c r="AE8" s="1204"/>
      <c r="AF8" s="1204"/>
      <c r="AG8" s="1204"/>
      <c r="AH8" s="1204"/>
      <c r="AI8" s="1204"/>
      <c r="AJ8" s="1204"/>
      <c r="AK8" s="1204"/>
      <c r="AL8" s="1204"/>
      <c r="AM8" s="1204"/>
      <c r="AN8" s="1204"/>
      <c r="AO8" s="1204"/>
      <c r="AP8" s="1204"/>
      <c r="AQ8" s="1204"/>
      <c r="AR8" s="1204"/>
      <c r="AS8" s="1204"/>
      <c r="AT8" s="1204"/>
      <c r="AU8" s="1204"/>
      <c r="AV8" s="1204"/>
      <c r="AW8" s="1204"/>
      <c r="AX8" s="1204"/>
      <c r="AY8" s="1204"/>
      <c r="AZ8" s="1204"/>
      <c r="BA8" s="1204"/>
      <c r="BB8" s="1204"/>
      <c r="BC8" s="1204"/>
      <c r="BD8" s="1204"/>
      <c r="BE8" s="1204"/>
      <c r="BF8" s="1204"/>
      <c r="BG8" s="1204"/>
      <c r="BH8" s="1204"/>
      <c r="BI8" s="1204"/>
    </row>
    <row r="9" spans="1:61" x14ac:dyDescent="0.25">
      <c r="A9" s="1204"/>
      <c r="B9" s="1207"/>
      <c r="C9" s="1204"/>
      <c r="D9" s="1204"/>
      <c r="E9" s="3238" t="s">
        <v>471</v>
      </c>
      <c r="F9" s="3289"/>
      <c r="G9" s="3289"/>
      <c r="H9" s="3289"/>
      <c r="I9" s="1204"/>
      <c r="J9" s="1204"/>
      <c r="K9" s="1204"/>
      <c r="L9" s="1207"/>
      <c r="M9" s="1204"/>
      <c r="N9" s="1204"/>
      <c r="O9" s="1204"/>
      <c r="P9" s="1204"/>
      <c r="Q9" s="1204"/>
      <c r="R9" s="1204"/>
      <c r="S9" s="1204"/>
      <c r="T9" s="1204"/>
      <c r="U9" s="1204"/>
      <c r="V9" s="1204"/>
      <c r="W9" s="1204"/>
      <c r="X9" s="1204"/>
      <c r="Y9" s="1204"/>
      <c r="Z9" s="1204"/>
      <c r="AA9" s="1210" t="str">
        <f>E9</f>
        <v>SO.12 - SADOVÉ ÚPRAVY A ZÁVLAHA</v>
      </c>
      <c r="AB9" s="1204"/>
      <c r="AC9" s="1204"/>
      <c r="AD9" s="1204"/>
      <c r="AE9" s="1204"/>
      <c r="AF9" s="1204"/>
      <c r="AG9" s="1204"/>
      <c r="AH9" s="1204"/>
      <c r="AI9" s="1204"/>
      <c r="AJ9" s="1204"/>
      <c r="AK9" s="1204"/>
      <c r="AL9" s="1204"/>
      <c r="AM9" s="1204"/>
      <c r="AN9" s="1204"/>
      <c r="AO9" s="1204"/>
      <c r="AP9" s="1204"/>
      <c r="AQ9" s="1204"/>
      <c r="AR9" s="1204"/>
      <c r="AS9" s="1204"/>
      <c r="AT9" s="1204"/>
      <c r="AU9" s="1204"/>
      <c r="AV9" s="1204"/>
      <c r="AW9" s="1204"/>
      <c r="AX9" s="1204"/>
      <c r="AY9" s="1204"/>
      <c r="AZ9" s="1204"/>
      <c r="BA9" s="1204"/>
      <c r="BB9" s="1204"/>
      <c r="BC9" s="1204"/>
      <c r="BD9" s="1204"/>
      <c r="BE9" s="1204"/>
      <c r="BF9" s="1204"/>
      <c r="BG9" s="1204"/>
      <c r="BH9" s="1204"/>
      <c r="BI9" s="1204"/>
    </row>
    <row r="10" spans="1:61" x14ac:dyDescent="0.25">
      <c r="A10" s="1204"/>
      <c r="B10" s="1207"/>
      <c r="C10" s="1204"/>
      <c r="D10" s="210" t="s">
        <v>326</v>
      </c>
      <c r="E10" s="1204"/>
      <c r="F10" s="1204"/>
      <c r="G10" s="1204"/>
      <c r="H10" s="1204"/>
      <c r="I10" s="1204"/>
      <c r="J10" s="1204"/>
      <c r="K10" s="1204"/>
      <c r="L10" s="1207"/>
      <c r="M10" s="1204"/>
      <c r="N10" s="1204"/>
      <c r="O10" s="1204"/>
      <c r="P10" s="1204"/>
      <c r="Q10" s="1204"/>
      <c r="R10" s="1204"/>
      <c r="S10" s="1204"/>
      <c r="T10" s="1204"/>
      <c r="U10" s="1204"/>
      <c r="V10" s="1204"/>
      <c r="W10" s="1204"/>
      <c r="X10" s="1204"/>
      <c r="Y10" s="1204"/>
      <c r="Z10" s="1204"/>
      <c r="AA10" s="1204"/>
      <c r="AB10" s="1204"/>
      <c r="AC10" s="1204"/>
      <c r="AD10" s="1204"/>
      <c r="AE10" s="1204"/>
      <c r="AF10" s="1204"/>
      <c r="AG10" s="1204"/>
      <c r="AH10" s="1204"/>
      <c r="AI10" s="1204"/>
      <c r="AJ10" s="1204"/>
      <c r="AK10" s="1204"/>
      <c r="AL10" s="1204"/>
      <c r="AM10" s="1204"/>
      <c r="AN10" s="1204"/>
      <c r="AO10" s="1204"/>
      <c r="AP10" s="1204"/>
      <c r="AQ10" s="1204"/>
      <c r="AR10" s="1204"/>
      <c r="AS10" s="1204"/>
      <c r="AT10" s="1204"/>
      <c r="AU10" s="1204"/>
      <c r="AV10" s="1204"/>
      <c r="AW10" s="1204"/>
      <c r="AX10" s="1204"/>
      <c r="AY10" s="1204"/>
      <c r="AZ10" s="1204"/>
      <c r="BA10" s="1204"/>
      <c r="BB10" s="1204"/>
      <c r="BC10" s="1204"/>
      <c r="BD10" s="1204"/>
      <c r="BE10" s="1204"/>
      <c r="BF10" s="1204"/>
      <c r="BG10" s="1204"/>
      <c r="BH10" s="1204"/>
      <c r="BI10" s="1204"/>
    </row>
    <row r="11" spans="1:61" s="40" customFormat="1" x14ac:dyDescent="0.25">
      <c r="A11" s="1204"/>
      <c r="B11" s="1211"/>
      <c r="C11" s="1204"/>
      <c r="D11" s="1204"/>
      <c r="E11" s="3291" t="s">
        <v>840</v>
      </c>
      <c r="F11" s="3289"/>
      <c r="G11" s="3289"/>
      <c r="H11" s="3289"/>
      <c r="I11" s="1204"/>
      <c r="J11" s="1204"/>
      <c r="K11" s="1204"/>
      <c r="L11" s="1211"/>
      <c r="M11" s="1204"/>
      <c r="N11" s="1204"/>
      <c r="O11" s="1204"/>
      <c r="P11" s="1204"/>
      <c r="Q11" s="1204"/>
      <c r="R11" s="1204"/>
      <c r="S11" s="1204"/>
      <c r="T11" s="1204"/>
      <c r="U11" s="1204"/>
      <c r="V11" s="1204"/>
      <c r="W11" s="1204"/>
      <c r="X11" s="1204"/>
      <c r="Y11" s="1204"/>
      <c r="Z11" s="1204"/>
      <c r="AA11" s="1212" t="str">
        <f>E11</f>
        <v>SO.12-Z - Závlaha</v>
      </c>
      <c r="AB11" s="1204"/>
      <c r="AC11" s="1204"/>
      <c r="AD11" s="1204"/>
      <c r="AE11" s="1204"/>
      <c r="AF11" s="1204"/>
      <c r="AG11" s="1204"/>
      <c r="AH11" s="1204"/>
      <c r="AI11" s="1204"/>
      <c r="AJ11" s="1204"/>
      <c r="AK11" s="1204"/>
      <c r="AL11" s="1204"/>
      <c r="AM11" s="1204"/>
      <c r="AN11" s="1204"/>
      <c r="AO11" s="1204"/>
      <c r="AP11" s="1204"/>
      <c r="AQ11" s="1204"/>
      <c r="AR11" s="1204"/>
      <c r="AS11" s="1204"/>
      <c r="AT11" s="1204"/>
      <c r="AU11" s="1204"/>
      <c r="AV11" s="1204"/>
      <c r="AW11" s="1204"/>
      <c r="AX11" s="1204"/>
      <c r="AY11" s="1204"/>
      <c r="AZ11" s="1204"/>
      <c r="BA11" s="1204"/>
      <c r="BB11" s="1204"/>
      <c r="BC11" s="1204"/>
      <c r="BD11" s="1204"/>
      <c r="BE11" s="1204"/>
      <c r="BF11" s="1204"/>
      <c r="BG11" s="1204"/>
      <c r="BH11" s="1204"/>
      <c r="BI11" s="1204"/>
    </row>
    <row r="12" spans="1:61" s="40" customFormat="1" x14ac:dyDescent="0.25">
      <c r="A12" s="1204"/>
      <c r="B12" s="1211"/>
      <c r="C12" s="1204"/>
      <c r="D12" s="1204"/>
      <c r="E12" s="1204"/>
      <c r="F12" s="1204"/>
      <c r="G12" s="1204"/>
      <c r="H12" s="1204"/>
      <c r="I12" s="1204"/>
      <c r="J12" s="1204"/>
      <c r="K12" s="1204"/>
      <c r="L12" s="1211"/>
      <c r="M12" s="1204"/>
      <c r="N12" s="1204"/>
      <c r="O12" s="1204"/>
      <c r="P12" s="1204"/>
      <c r="Q12" s="1204"/>
      <c r="R12" s="1204"/>
      <c r="S12" s="1204"/>
      <c r="T12" s="1204"/>
      <c r="U12" s="1204"/>
      <c r="V12" s="1204"/>
      <c r="W12" s="1204"/>
      <c r="X12" s="1204"/>
      <c r="Y12" s="1204"/>
      <c r="Z12" s="1204"/>
      <c r="AA12" s="1204"/>
      <c r="AB12" s="1204"/>
      <c r="AC12" s="1204"/>
      <c r="AD12" s="1204"/>
      <c r="AE12" s="1204"/>
      <c r="AF12" s="1204"/>
      <c r="AG12" s="1204"/>
      <c r="AH12" s="1204"/>
      <c r="AI12" s="1204"/>
      <c r="AJ12" s="1204"/>
      <c r="AK12" s="1204"/>
      <c r="AL12" s="1204"/>
      <c r="AM12" s="1204"/>
      <c r="AN12" s="1204"/>
      <c r="AO12" s="1204"/>
      <c r="AP12" s="1204"/>
      <c r="AQ12" s="1204"/>
      <c r="AR12" s="1204"/>
      <c r="AS12" s="1204"/>
      <c r="AT12" s="1204"/>
      <c r="AU12" s="1204"/>
      <c r="AV12" s="1204"/>
      <c r="AW12" s="1204"/>
      <c r="AX12" s="1204"/>
      <c r="AY12" s="1204"/>
      <c r="AZ12" s="1204"/>
      <c r="BA12" s="1204"/>
      <c r="BB12" s="1204"/>
      <c r="BC12" s="1204"/>
      <c r="BD12" s="1204"/>
      <c r="BE12" s="1204"/>
      <c r="BF12" s="1204"/>
      <c r="BG12" s="1204"/>
      <c r="BH12" s="1204"/>
      <c r="BI12" s="1204"/>
    </row>
    <row r="13" spans="1:61" s="40" customFormat="1" x14ac:dyDescent="0.25">
      <c r="A13" s="1204"/>
      <c r="B13" s="1211"/>
      <c r="C13" s="1204"/>
      <c r="D13" s="210" t="s">
        <v>14</v>
      </c>
      <c r="E13" s="1204"/>
      <c r="F13" s="1213" t="s">
        <v>16</v>
      </c>
      <c r="G13" s="1204"/>
      <c r="H13" s="1204"/>
      <c r="I13" s="210" t="s">
        <v>15</v>
      </c>
      <c r="J13" s="214" t="s">
        <v>16</v>
      </c>
      <c r="K13" s="1204"/>
      <c r="L13" s="1211"/>
      <c r="M13" s="1204"/>
      <c r="N13" s="1204"/>
      <c r="O13" s="1204"/>
      <c r="P13" s="1204"/>
      <c r="Q13" s="1204"/>
      <c r="R13" s="1204"/>
      <c r="S13" s="1204"/>
      <c r="T13" s="1204"/>
      <c r="U13" s="1204"/>
      <c r="V13" s="1204"/>
      <c r="W13" s="1204"/>
      <c r="X13" s="1204"/>
      <c r="Y13" s="1204"/>
      <c r="Z13" s="1204"/>
      <c r="AA13" s="1204"/>
      <c r="AB13" s="1204"/>
      <c r="AC13" s="1204"/>
      <c r="AD13" s="1204"/>
      <c r="AE13" s="1204"/>
      <c r="AF13" s="1204"/>
      <c r="AG13" s="1204"/>
      <c r="AH13" s="1204"/>
      <c r="AI13" s="1204"/>
      <c r="AJ13" s="1204"/>
      <c r="AK13" s="1204"/>
      <c r="AL13" s="1204"/>
      <c r="AM13" s="1204"/>
      <c r="AN13" s="1204"/>
      <c r="AO13" s="1204"/>
      <c r="AP13" s="1204"/>
      <c r="AQ13" s="1204"/>
      <c r="AR13" s="1204"/>
      <c r="AS13" s="1204"/>
      <c r="AT13" s="1204"/>
      <c r="AU13" s="1204"/>
      <c r="AV13" s="1204"/>
      <c r="AW13" s="1204"/>
      <c r="AX13" s="1204"/>
      <c r="AY13" s="1204"/>
      <c r="AZ13" s="1204"/>
      <c r="BA13" s="1204"/>
      <c r="BB13" s="1204"/>
      <c r="BC13" s="1204"/>
      <c r="BD13" s="1204"/>
      <c r="BE13" s="1204"/>
      <c r="BF13" s="1204"/>
      <c r="BG13" s="1204"/>
      <c r="BH13" s="1204"/>
      <c r="BI13" s="1204"/>
    </row>
    <row r="14" spans="1:61" s="40" customFormat="1" x14ac:dyDescent="0.25">
      <c r="A14" s="1204"/>
      <c r="B14" s="1211"/>
      <c r="C14" s="1204"/>
      <c r="D14" s="210" t="s">
        <v>17</v>
      </c>
      <c r="E14" s="1204"/>
      <c r="F14" s="1214" t="s">
        <v>16</v>
      </c>
      <c r="G14" s="1204"/>
      <c r="H14" s="1204"/>
      <c r="I14" s="210" t="s">
        <v>18</v>
      </c>
      <c r="J14" s="1215">
        <f>'Rekapitulace stavby'!AN8</f>
        <v>46300</v>
      </c>
      <c r="K14" s="1204"/>
      <c r="L14" s="1211"/>
      <c r="M14" s="1204"/>
      <c r="N14" s="1204"/>
      <c r="O14" s="1204"/>
      <c r="P14" s="1204"/>
      <c r="Q14" s="1204"/>
      <c r="R14" s="1204"/>
      <c r="S14" s="1204"/>
      <c r="T14" s="1204"/>
      <c r="U14" s="1204"/>
      <c r="V14" s="1204"/>
      <c r="W14" s="1204"/>
      <c r="X14" s="1204"/>
      <c r="Y14" s="1204"/>
      <c r="Z14" s="1204"/>
      <c r="AA14" s="1204"/>
      <c r="AB14" s="1204"/>
      <c r="AC14" s="1204"/>
      <c r="AD14" s="1204"/>
      <c r="AE14" s="1204"/>
      <c r="AF14" s="1204"/>
      <c r="AG14" s="1204"/>
      <c r="AH14" s="1204"/>
      <c r="AI14" s="1204"/>
      <c r="AJ14" s="1204"/>
      <c r="AK14" s="1204"/>
      <c r="AL14" s="1204"/>
      <c r="AM14" s="1204"/>
      <c r="AN14" s="1204"/>
      <c r="AO14" s="1204"/>
      <c r="AP14" s="1204"/>
      <c r="AQ14" s="1204"/>
      <c r="AR14" s="1204"/>
      <c r="AS14" s="1204"/>
      <c r="AT14" s="1204"/>
      <c r="AU14" s="1204"/>
      <c r="AV14" s="1204"/>
      <c r="AW14" s="1204"/>
      <c r="AX14" s="1204"/>
      <c r="AY14" s="1204"/>
      <c r="AZ14" s="1204"/>
      <c r="BA14" s="1204"/>
      <c r="BB14" s="1204"/>
      <c r="BC14" s="1204"/>
      <c r="BD14" s="1204"/>
      <c r="BE14" s="1204"/>
      <c r="BF14" s="1204"/>
      <c r="BG14" s="1204"/>
      <c r="BH14" s="1204"/>
      <c r="BI14" s="1204"/>
    </row>
    <row r="15" spans="1:61" s="40" customFormat="1" x14ac:dyDescent="0.25">
      <c r="A15" s="1204"/>
      <c r="B15" s="1211"/>
      <c r="C15" s="1204"/>
      <c r="D15" s="1216" t="s">
        <v>16</v>
      </c>
      <c r="E15" s="1217"/>
      <c r="F15" s="1218" t="s">
        <v>16</v>
      </c>
      <c r="G15" s="1204"/>
      <c r="H15" s="1204"/>
      <c r="I15" s="1216" t="s">
        <v>16</v>
      </c>
      <c r="J15" s="1218" t="s">
        <v>16</v>
      </c>
      <c r="K15" s="1204"/>
      <c r="L15" s="1211"/>
      <c r="M15" s="1204"/>
      <c r="N15" s="1204"/>
      <c r="O15" s="1204"/>
      <c r="P15" s="1204"/>
      <c r="Q15" s="1204"/>
      <c r="R15" s="1204"/>
      <c r="S15" s="1204"/>
      <c r="T15" s="1204"/>
      <c r="U15" s="1204"/>
      <c r="V15" s="1204"/>
      <c r="W15" s="1204"/>
      <c r="X15" s="1204"/>
      <c r="Y15" s="1204"/>
      <c r="Z15" s="1204"/>
      <c r="AA15" s="1204"/>
      <c r="AB15" s="1204"/>
      <c r="AC15" s="1204"/>
      <c r="AD15" s="1204"/>
      <c r="AE15" s="1204"/>
      <c r="AF15" s="1204"/>
      <c r="AG15" s="1204"/>
      <c r="AH15" s="1204"/>
      <c r="AI15" s="1204"/>
      <c r="AJ15" s="1204"/>
      <c r="AK15" s="1204"/>
      <c r="AL15" s="1204"/>
      <c r="AM15" s="1204"/>
      <c r="AN15" s="1204"/>
      <c r="AO15" s="1204"/>
      <c r="AP15" s="1204"/>
      <c r="AQ15" s="1204"/>
      <c r="AR15" s="1204"/>
      <c r="AS15" s="1204"/>
      <c r="AT15" s="1204"/>
      <c r="AU15" s="1204"/>
      <c r="AV15" s="1204"/>
      <c r="AW15" s="1204"/>
      <c r="AX15" s="1204"/>
      <c r="AY15" s="1204"/>
      <c r="AZ15" s="1204"/>
      <c r="BA15" s="1204"/>
      <c r="BB15" s="1204"/>
      <c r="BC15" s="1204"/>
      <c r="BD15" s="1204"/>
      <c r="BE15" s="1204"/>
      <c r="BF15" s="1204"/>
      <c r="BG15" s="1204"/>
      <c r="BH15" s="1204"/>
      <c r="BI15" s="1204"/>
    </row>
    <row r="16" spans="1:61" s="40" customFormat="1" x14ac:dyDescent="0.25">
      <c r="A16" s="1204"/>
      <c r="B16" s="1211"/>
      <c r="C16" s="1204"/>
      <c r="D16" s="210" t="s">
        <v>19</v>
      </c>
      <c r="E16" s="1204"/>
      <c r="F16" s="1204"/>
      <c r="G16" s="1204"/>
      <c r="H16" s="1204"/>
      <c r="I16" s="210" t="s">
        <v>20</v>
      </c>
      <c r="J16" s="220" t="s">
        <v>21</v>
      </c>
      <c r="K16" s="1204"/>
      <c r="L16" s="1211"/>
      <c r="M16" s="1204"/>
      <c r="N16" s="1204"/>
      <c r="O16" s="1204"/>
      <c r="P16" s="1204"/>
      <c r="Q16" s="1204"/>
      <c r="R16" s="1204"/>
      <c r="S16" s="1204"/>
      <c r="T16" s="1204"/>
      <c r="U16" s="1204"/>
      <c r="V16" s="1204"/>
      <c r="W16" s="1204"/>
      <c r="X16" s="1204"/>
      <c r="Y16" s="1204"/>
      <c r="Z16" s="1204"/>
      <c r="AA16" s="1204"/>
      <c r="AB16" s="1204"/>
      <c r="AC16" s="1204"/>
      <c r="AD16" s="1204"/>
      <c r="AE16" s="1204"/>
      <c r="AF16" s="1204"/>
      <c r="AG16" s="1204"/>
      <c r="AH16" s="1204"/>
      <c r="AI16" s="1204"/>
      <c r="AJ16" s="1204"/>
      <c r="AK16" s="1204"/>
      <c r="AL16" s="1204"/>
      <c r="AM16" s="1204"/>
      <c r="AN16" s="1204"/>
      <c r="AO16" s="1204"/>
      <c r="AP16" s="1204"/>
      <c r="AQ16" s="1204"/>
      <c r="AR16" s="1204"/>
      <c r="AS16" s="1204"/>
      <c r="AT16" s="1204"/>
      <c r="AU16" s="1204"/>
      <c r="AV16" s="1204"/>
      <c r="AW16" s="1204"/>
      <c r="AX16" s="1204"/>
      <c r="AY16" s="1204"/>
      <c r="AZ16" s="1204"/>
      <c r="BA16" s="1204"/>
      <c r="BB16" s="1204"/>
      <c r="BC16" s="1204"/>
      <c r="BD16" s="1204"/>
      <c r="BE16" s="1204"/>
      <c r="BF16" s="1204"/>
      <c r="BG16" s="1204"/>
      <c r="BH16" s="1204"/>
      <c r="BI16" s="1204"/>
    </row>
    <row r="17" spans="1:61" s="40" customFormat="1" x14ac:dyDescent="0.25">
      <c r="A17" s="1204"/>
      <c r="B17" s="1211"/>
      <c r="C17" s="1204"/>
      <c r="D17" s="1204"/>
      <c r="E17" s="3239" t="s">
        <v>22</v>
      </c>
      <c r="F17" s="3289"/>
      <c r="G17" s="3289"/>
      <c r="H17" s="3289"/>
      <c r="I17" s="210" t="s">
        <v>23</v>
      </c>
      <c r="J17" s="220" t="s">
        <v>16</v>
      </c>
      <c r="K17" s="1204"/>
      <c r="L17" s="1211"/>
      <c r="M17" s="1204"/>
      <c r="N17" s="1204"/>
      <c r="O17" s="1204"/>
      <c r="P17" s="1204"/>
      <c r="Q17" s="1204"/>
      <c r="R17" s="1204"/>
      <c r="S17" s="1204"/>
      <c r="T17" s="1204"/>
      <c r="U17" s="1204"/>
      <c r="V17" s="1204"/>
      <c r="W17" s="1204"/>
      <c r="X17" s="1204"/>
      <c r="Y17" s="1204"/>
      <c r="Z17" s="1204"/>
      <c r="AA17" s="1204"/>
      <c r="AB17" s="1204"/>
      <c r="AC17" s="1204"/>
      <c r="AD17" s="1204"/>
      <c r="AE17" s="1204"/>
      <c r="AF17" s="1204"/>
      <c r="AG17" s="1204"/>
      <c r="AH17" s="1204"/>
      <c r="AI17" s="1204"/>
      <c r="AJ17" s="1204"/>
      <c r="AK17" s="1204"/>
      <c r="AL17" s="1204"/>
      <c r="AM17" s="1204"/>
      <c r="AN17" s="1204"/>
      <c r="AO17" s="1204"/>
      <c r="AP17" s="1204"/>
      <c r="AQ17" s="1204"/>
      <c r="AR17" s="1204"/>
      <c r="AS17" s="1204"/>
      <c r="AT17" s="1204"/>
      <c r="AU17" s="1204"/>
      <c r="AV17" s="1204"/>
      <c r="AW17" s="1204"/>
      <c r="AX17" s="1204"/>
      <c r="AY17" s="1204"/>
      <c r="AZ17" s="1204"/>
      <c r="BA17" s="1204"/>
      <c r="BB17" s="1204"/>
      <c r="BC17" s="1204"/>
      <c r="BD17" s="1204"/>
      <c r="BE17" s="1204"/>
      <c r="BF17" s="1204"/>
      <c r="BG17" s="1204"/>
      <c r="BH17" s="1204"/>
      <c r="BI17" s="1204"/>
    </row>
    <row r="18" spans="1:61" s="40" customFormat="1" x14ac:dyDescent="0.25">
      <c r="A18" s="1204"/>
      <c r="B18" s="1211"/>
      <c r="C18" s="1204"/>
      <c r="D18" s="1204"/>
      <c r="E18" s="1204"/>
      <c r="F18" s="1204"/>
      <c r="G18" s="1204"/>
      <c r="H18" s="1204"/>
      <c r="I18" s="1204"/>
      <c r="J18" s="1204"/>
      <c r="K18" s="1204"/>
      <c r="L18" s="1211"/>
      <c r="M18" s="1204"/>
      <c r="N18" s="1204"/>
      <c r="O18" s="1204"/>
      <c r="P18" s="1204"/>
      <c r="Q18" s="1204"/>
      <c r="R18" s="1204"/>
      <c r="S18" s="1204"/>
      <c r="T18" s="1204"/>
      <c r="U18" s="1204"/>
      <c r="V18" s="1204"/>
      <c r="W18" s="1204"/>
      <c r="X18" s="1204"/>
      <c r="Y18" s="1204"/>
      <c r="Z18" s="1204"/>
      <c r="AA18" s="1204"/>
      <c r="AB18" s="1204"/>
      <c r="AC18" s="1204"/>
      <c r="AD18" s="1204"/>
      <c r="AE18" s="1204"/>
      <c r="AF18" s="1204"/>
      <c r="AG18" s="1204"/>
      <c r="AH18" s="1204"/>
      <c r="AI18" s="1204"/>
      <c r="AJ18" s="1204"/>
      <c r="AK18" s="1204"/>
      <c r="AL18" s="1204"/>
      <c r="AM18" s="1204"/>
      <c r="AN18" s="1204"/>
      <c r="AO18" s="1204"/>
      <c r="AP18" s="1204"/>
      <c r="AQ18" s="1204"/>
      <c r="AR18" s="1204"/>
      <c r="AS18" s="1204"/>
      <c r="AT18" s="1204"/>
      <c r="AU18" s="1204"/>
      <c r="AV18" s="1204"/>
      <c r="AW18" s="1204"/>
      <c r="AX18" s="1204"/>
      <c r="AY18" s="1204"/>
      <c r="AZ18" s="1204"/>
      <c r="BA18" s="1204"/>
      <c r="BB18" s="1204"/>
      <c r="BC18" s="1204"/>
      <c r="BD18" s="1204"/>
      <c r="BE18" s="1204"/>
      <c r="BF18" s="1204"/>
      <c r="BG18" s="1204"/>
      <c r="BH18" s="1204"/>
      <c r="BI18" s="1204"/>
    </row>
    <row r="19" spans="1:61" s="40" customFormat="1" x14ac:dyDescent="0.25">
      <c r="A19" s="1204"/>
      <c r="B19" s="1211"/>
      <c r="C19" s="1204"/>
      <c r="D19" s="210" t="s">
        <v>24</v>
      </c>
      <c r="E19" s="1204"/>
      <c r="F19" s="1204"/>
      <c r="G19" s="1204"/>
      <c r="H19" s="1204"/>
      <c r="I19" s="210" t="str">
        <f>I16</f>
        <v>IČ:</v>
      </c>
      <c r="J19" s="221" t="str">
        <f>'Rekapitulace stavby'!AN13</f>
        <v>Vyplň údaj</v>
      </c>
      <c r="K19" s="1204"/>
      <c r="L19" s="1211"/>
      <c r="M19" s="1204"/>
      <c r="N19" s="1204"/>
      <c r="O19" s="1204"/>
      <c r="P19" s="1204"/>
      <c r="Q19" s="1204"/>
      <c r="R19" s="1204"/>
      <c r="S19" s="1204"/>
      <c r="T19" s="1204"/>
      <c r="U19" s="1204"/>
      <c r="V19" s="1204"/>
      <c r="W19" s="1204"/>
      <c r="X19" s="1204"/>
      <c r="Y19" s="1204"/>
      <c r="Z19" s="1204"/>
      <c r="AA19" s="1204"/>
      <c r="AB19" s="1204"/>
      <c r="AC19" s="1204"/>
      <c r="AD19" s="1204"/>
      <c r="AE19" s="1204"/>
      <c r="AF19" s="1204"/>
      <c r="AG19" s="1204"/>
      <c r="AH19" s="1204"/>
      <c r="AI19" s="1204"/>
      <c r="AJ19" s="1204"/>
      <c r="AK19" s="1204"/>
      <c r="AL19" s="1204"/>
      <c r="AM19" s="1204"/>
      <c r="AN19" s="1204"/>
      <c r="AO19" s="1204"/>
      <c r="AP19" s="1204"/>
      <c r="AQ19" s="1204"/>
      <c r="AR19" s="1204"/>
      <c r="AS19" s="1204"/>
      <c r="AT19" s="1204"/>
      <c r="AU19" s="1204"/>
      <c r="AV19" s="1204"/>
      <c r="AW19" s="1204"/>
      <c r="AX19" s="1204"/>
      <c r="AY19" s="1204"/>
      <c r="AZ19" s="1204"/>
      <c r="BA19" s="1204"/>
      <c r="BB19" s="1204"/>
      <c r="BC19" s="1204"/>
      <c r="BD19" s="1204"/>
      <c r="BE19" s="1204"/>
      <c r="BF19" s="1204"/>
      <c r="BG19" s="1204"/>
      <c r="BH19" s="1204"/>
      <c r="BI19" s="1204"/>
    </row>
    <row r="20" spans="1:61" s="40" customFormat="1" x14ac:dyDescent="0.25">
      <c r="A20" s="1204"/>
      <c r="B20" s="1211"/>
      <c r="C20" s="1204"/>
      <c r="D20" s="1204"/>
      <c r="E20" s="3241" t="str">
        <f>'Rekapitulace stavby'!E14</f>
        <v>Vyplň údaj</v>
      </c>
      <c r="F20" s="3289"/>
      <c r="G20" s="3289"/>
      <c r="H20" s="3289"/>
      <c r="I20" s="210" t="str">
        <f>I17</f>
        <v>DIČ:</v>
      </c>
      <c r="J20" s="221" t="str">
        <f>'Rekapitulace stavby'!AN14</f>
        <v>Vyplň údaj</v>
      </c>
      <c r="K20" s="1204"/>
      <c r="L20" s="1211"/>
      <c r="M20" s="1204"/>
      <c r="N20" s="1204"/>
      <c r="O20" s="1204"/>
      <c r="P20" s="1204"/>
      <c r="Q20" s="1204"/>
      <c r="R20" s="1204"/>
      <c r="S20" s="1204"/>
      <c r="T20" s="1204"/>
      <c r="U20" s="1204"/>
      <c r="V20" s="1204"/>
      <c r="W20" s="1204"/>
      <c r="X20" s="1204"/>
      <c r="Y20" s="1204"/>
      <c r="Z20" s="1204"/>
      <c r="AA20" s="1204"/>
      <c r="AB20" s="1204"/>
      <c r="AC20" s="1204"/>
      <c r="AD20" s="1204"/>
      <c r="AE20" s="1204"/>
      <c r="AF20" s="1204"/>
      <c r="AG20" s="1204"/>
      <c r="AH20" s="1204"/>
      <c r="AI20" s="1204"/>
      <c r="AJ20" s="1204"/>
      <c r="AK20" s="1204"/>
      <c r="AL20" s="1204"/>
      <c r="AM20" s="1204"/>
      <c r="AN20" s="1204"/>
      <c r="AO20" s="1204"/>
      <c r="AP20" s="1204"/>
      <c r="AQ20" s="1204"/>
      <c r="AR20" s="1204"/>
      <c r="AS20" s="1204"/>
      <c r="AT20" s="1204"/>
      <c r="AU20" s="1204"/>
      <c r="AV20" s="1204"/>
      <c r="AW20" s="1204"/>
      <c r="AX20" s="1204"/>
      <c r="AY20" s="1204"/>
      <c r="AZ20" s="1204"/>
      <c r="BA20" s="1204"/>
      <c r="BB20" s="1204"/>
      <c r="BC20" s="1204"/>
      <c r="BD20" s="1204"/>
      <c r="BE20" s="1204"/>
      <c r="BF20" s="1204"/>
      <c r="BG20" s="1204"/>
      <c r="BH20" s="1204"/>
      <c r="BI20" s="1204"/>
    </row>
    <row r="21" spans="1:61" s="40" customFormat="1" x14ac:dyDescent="0.25">
      <c r="A21" s="1204"/>
      <c r="B21" s="1211"/>
      <c r="C21" s="1204"/>
      <c r="D21" s="1204"/>
      <c r="E21" s="1204"/>
      <c r="F21" s="1204"/>
      <c r="G21" s="1204"/>
      <c r="H21" s="1204"/>
      <c r="I21" s="1204"/>
      <c r="J21" s="1204"/>
      <c r="K21" s="1204"/>
      <c r="L21" s="1211"/>
      <c r="M21" s="1204"/>
      <c r="N21" s="1204"/>
      <c r="O21" s="1204"/>
      <c r="P21" s="1204"/>
      <c r="Q21" s="1204"/>
      <c r="R21" s="1204"/>
      <c r="S21" s="1204"/>
      <c r="T21" s="1204"/>
      <c r="U21" s="1204"/>
      <c r="V21" s="1204"/>
      <c r="W21" s="1204"/>
      <c r="X21" s="1204"/>
      <c r="Y21" s="1204"/>
      <c r="Z21" s="1204"/>
      <c r="AA21" s="1204"/>
      <c r="AB21" s="1204"/>
      <c r="AC21" s="1204"/>
      <c r="AD21" s="1204"/>
      <c r="AE21" s="1204"/>
      <c r="AF21" s="1204"/>
      <c r="AG21" s="1204"/>
      <c r="AH21" s="1204"/>
      <c r="AI21" s="1204"/>
      <c r="AJ21" s="1204"/>
      <c r="AK21" s="1204"/>
      <c r="AL21" s="1204"/>
      <c r="AM21" s="1204"/>
      <c r="AN21" s="1204"/>
      <c r="AO21" s="1204"/>
      <c r="AP21" s="1204"/>
      <c r="AQ21" s="1204"/>
      <c r="AR21" s="1204"/>
      <c r="AS21" s="1204"/>
      <c r="AT21" s="1204"/>
      <c r="AU21" s="1204"/>
      <c r="AV21" s="1204"/>
      <c r="AW21" s="1204"/>
      <c r="AX21" s="1204"/>
      <c r="AY21" s="1204"/>
      <c r="AZ21" s="1204"/>
      <c r="BA21" s="1204"/>
      <c r="BB21" s="1204"/>
      <c r="BC21" s="1204"/>
      <c r="BD21" s="1204"/>
      <c r="BE21" s="1204"/>
      <c r="BF21" s="1204"/>
      <c r="BG21" s="1204"/>
      <c r="BH21" s="1204"/>
      <c r="BI21" s="1204"/>
    </row>
    <row r="22" spans="1:61" s="40" customFormat="1" x14ac:dyDescent="0.25">
      <c r="A22" s="1204"/>
      <c r="B22" s="1211"/>
      <c r="C22" s="1204"/>
      <c r="D22" s="210" t="s">
        <v>26</v>
      </c>
      <c r="E22" s="1204"/>
      <c r="F22" s="1204"/>
      <c r="G22" s="1204"/>
      <c r="H22" s="1204"/>
      <c r="I22" s="210" t="str">
        <f>I16</f>
        <v>IČ:</v>
      </c>
      <c r="J22" s="214" t="s">
        <v>16</v>
      </c>
      <c r="K22" s="1204"/>
      <c r="L22" s="1211"/>
      <c r="M22" s="1204"/>
      <c r="N22" s="1204"/>
      <c r="O22" s="1204"/>
      <c r="P22" s="1204"/>
      <c r="Q22" s="1204"/>
      <c r="R22" s="1204"/>
      <c r="S22" s="1204"/>
      <c r="T22" s="1204"/>
      <c r="U22" s="1204"/>
      <c r="V22" s="1204"/>
      <c r="W22" s="1204"/>
      <c r="X22" s="1204"/>
      <c r="Y22" s="1204"/>
      <c r="Z22" s="1204"/>
      <c r="AA22" s="1204"/>
      <c r="AB22" s="1204"/>
      <c r="AC22" s="1204"/>
      <c r="AD22" s="1204"/>
      <c r="AE22" s="1204"/>
      <c r="AF22" s="1204"/>
      <c r="AG22" s="1204"/>
      <c r="AH22" s="1204"/>
      <c r="AI22" s="1204"/>
      <c r="AJ22" s="1204"/>
      <c r="AK22" s="1204"/>
      <c r="AL22" s="1204"/>
      <c r="AM22" s="1204"/>
      <c r="AN22" s="1204"/>
      <c r="AO22" s="1204"/>
      <c r="AP22" s="1204"/>
      <c r="AQ22" s="1204"/>
      <c r="AR22" s="1204"/>
      <c r="AS22" s="1204"/>
      <c r="AT22" s="1204"/>
      <c r="AU22" s="1204"/>
      <c r="AV22" s="1204"/>
      <c r="AW22" s="1204"/>
      <c r="AX22" s="1204"/>
      <c r="AY22" s="1204"/>
      <c r="AZ22" s="1204"/>
      <c r="BA22" s="1204"/>
      <c r="BB22" s="1204"/>
      <c r="BC22" s="1204"/>
      <c r="BD22" s="1204"/>
      <c r="BE22" s="1204"/>
      <c r="BF22" s="1204"/>
      <c r="BG22" s="1204"/>
      <c r="BH22" s="1204"/>
      <c r="BI22" s="1204"/>
    </row>
    <row r="23" spans="1:61" s="40" customFormat="1" x14ac:dyDescent="0.25">
      <c r="A23" s="1204"/>
      <c r="B23" s="1211"/>
      <c r="C23" s="1204"/>
      <c r="D23" s="1204"/>
      <c r="E23" s="3239" t="s">
        <v>27</v>
      </c>
      <c r="F23" s="3289"/>
      <c r="G23" s="3289"/>
      <c r="H23" s="3289"/>
      <c r="I23" s="210" t="str">
        <f>I17</f>
        <v>DIČ:</v>
      </c>
      <c r="J23" s="220" t="s">
        <v>16</v>
      </c>
      <c r="K23" s="1204"/>
      <c r="L23" s="1211"/>
      <c r="M23" s="1204"/>
      <c r="N23" s="1204"/>
      <c r="O23" s="1204"/>
      <c r="P23" s="1204"/>
      <c r="Q23" s="1204"/>
      <c r="R23" s="1204"/>
      <c r="S23" s="1204"/>
      <c r="T23" s="1204"/>
      <c r="U23" s="1204"/>
      <c r="V23" s="1204"/>
      <c r="W23" s="1204"/>
      <c r="X23" s="1204"/>
      <c r="Y23" s="1204"/>
      <c r="Z23" s="1204"/>
      <c r="AA23" s="1204"/>
      <c r="AB23" s="1204"/>
      <c r="AC23" s="1204"/>
      <c r="AD23" s="1204"/>
      <c r="AE23" s="1204"/>
      <c r="AF23" s="1204"/>
      <c r="AG23" s="1204"/>
      <c r="AH23" s="1204"/>
      <c r="AI23" s="1204"/>
      <c r="AJ23" s="1204"/>
      <c r="AK23" s="1204"/>
      <c r="AL23" s="1204"/>
      <c r="AM23" s="1204"/>
      <c r="AN23" s="1204"/>
      <c r="AO23" s="1204"/>
      <c r="AP23" s="1204"/>
      <c r="AQ23" s="1204"/>
      <c r="AR23" s="1204"/>
      <c r="AS23" s="1204"/>
      <c r="AT23" s="1204"/>
      <c r="AU23" s="1204"/>
      <c r="AV23" s="1204"/>
      <c r="AW23" s="1204"/>
      <c r="AX23" s="1204"/>
      <c r="AY23" s="1204"/>
      <c r="AZ23" s="1204"/>
      <c r="BA23" s="1204"/>
      <c r="BB23" s="1204"/>
      <c r="BC23" s="1204"/>
      <c r="BD23" s="1204"/>
      <c r="BE23" s="1204"/>
      <c r="BF23" s="1204"/>
      <c r="BG23" s="1204"/>
      <c r="BH23" s="1204"/>
      <c r="BI23" s="1204"/>
    </row>
    <row r="24" spans="1:61" s="40" customFormat="1" x14ac:dyDescent="0.25">
      <c r="A24" s="1204"/>
      <c r="B24" s="1211"/>
      <c r="C24" s="1204"/>
      <c r="D24" s="1204"/>
      <c r="E24" s="1204"/>
      <c r="F24" s="1204"/>
      <c r="G24" s="1204"/>
      <c r="H24" s="1204"/>
      <c r="I24" s="1204"/>
      <c r="J24" s="1204"/>
      <c r="K24" s="1204"/>
      <c r="L24" s="1211"/>
      <c r="M24" s="1204"/>
      <c r="N24" s="1204"/>
      <c r="O24" s="1204"/>
      <c r="P24" s="1204"/>
      <c r="Q24" s="1204"/>
      <c r="R24" s="1204"/>
      <c r="S24" s="1204"/>
      <c r="T24" s="1204"/>
      <c r="U24" s="1204"/>
      <c r="V24" s="1204"/>
      <c r="W24" s="1204"/>
      <c r="X24" s="1204"/>
      <c r="Y24" s="1204"/>
      <c r="Z24" s="1204"/>
      <c r="AA24" s="1204"/>
      <c r="AB24" s="1204"/>
      <c r="AC24" s="1204"/>
      <c r="AD24" s="1204"/>
      <c r="AE24" s="1204"/>
      <c r="AF24" s="1204"/>
      <c r="AG24" s="1204"/>
      <c r="AH24" s="1204"/>
      <c r="AI24" s="1204"/>
      <c r="AJ24" s="1204"/>
      <c r="AK24" s="1204"/>
      <c r="AL24" s="1204"/>
      <c r="AM24" s="1204"/>
      <c r="AN24" s="1204"/>
      <c r="AO24" s="1204"/>
      <c r="AP24" s="1204"/>
      <c r="AQ24" s="1204"/>
      <c r="AR24" s="1204"/>
      <c r="AS24" s="1204"/>
      <c r="AT24" s="1204"/>
      <c r="AU24" s="1204"/>
      <c r="AV24" s="1204"/>
      <c r="AW24" s="1204"/>
      <c r="AX24" s="1204"/>
      <c r="AY24" s="1204"/>
      <c r="AZ24" s="1204"/>
      <c r="BA24" s="1204"/>
      <c r="BB24" s="1204"/>
      <c r="BC24" s="1204"/>
      <c r="BD24" s="1204"/>
      <c r="BE24" s="1204"/>
      <c r="BF24" s="1204"/>
      <c r="BG24" s="1204"/>
      <c r="BH24" s="1204"/>
      <c r="BI24" s="1204"/>
    </row>
    <row r="25" spans="1:61" s="40" customFormat="1" x14ac:dyDescent="0.25">
      <c r="A25" s="1204"/>
      <c r="B25" s="1211"/>
      <c r="C25" s="1204"/>
      <c r="D25" s="210" t="s">
        <v>28</v>
      </c>
      <c r="E25" s="1204"/>
      <c r="F25" s="1204"/>
      <c r="G25" s="1204"/>
      <c r="H25" s="1204"/>
      <c r="I25" s="210" t="str">
        <f>I16</f>
        <v>IČ:</v>
      </c>
      <c r="J25" s="220" t="s">
        <v>29</v>
      </c>
      <c r="K25" s="1204"/>
      <c r="L25" s="1211"/>
      <c r="M25" s="1204"/>
      <c r="N25" s="1204"/>
      <c r="O25" s="1204"/>
      <c r="P25" s="1204"/>
      <c r="Q25" s="1204"/>
      <c r="R25" s="1204"/>
      <c r="S25" s="1204"/>
      <c r="T25" s="1204"/>
      <c r="U25" s="1204"/>
      <c r="V25" s="1204"/>
      <c r="W25" s="1204"/>
      <c r="X25" s="1204"/>
      <c r="Y25" s="1204"/>
      <c r="Z25" s="1204"/>
      <c r="AA25" s="1204"/>
      <c r="AB25" s="1204"/>
      <c r="AC25" s="1204"/>
      <c r="AD25" s="1204"/>
      <c r="AE25" s="1204"/>
      <c r="AF25" s="1204"/>
      <c r="AG25" s="1204"/>
      <c r="AH25" s="1204"/>
      <c r="AI25" s="1204"/>
      <c r="AJ25" s="1204"/>
      <c r="AK25" s="1204"/>
      <c r="AL25" s="1204"/>
      <c r="AM25" s="1204"/>
      <c r="AN25" s="1204"/>
      <c r="AO25" s="1204"/>
      <c r="AP25" s="1204"/>
      <c r="AQ25" s="1204"/>
      <c r="AR25" s="1204"/>
      <c r="AS25" s="1204"/>
      <c r="AT25" s="1204"/>
      <c r="AU25" s="1204"/>
      <c r="AV25" s="1204"/>
      <c r="AW25" s="1204"/>
      <c r="AX25" s="1204"/>
      <c r="AY25" s="1204"/>
      <c r="AZ25" s="1204"/>
      <c r="BA25" s="1204"/>
      <c r="BB25" s="1204"/>
      <c r="BC25" s="1204"/>
      <c r="BD25" s="1204"/>
      <c r="BE25" s="1204"/>
      <c r="BF25" s="1204"/>
      <c r="BG25" s="1204"/>
      <c r="BH25" s="1204"/>
      <c r="BI25" s="1204"/>
    </row>
    <row r="26" spans="1:61" s="40" customFormat="1" x14ac:dyDescent="0.25">
      <c r="A26" s="1204"/>
      <c r="B26" s="1211"/>
      <c r="C26" s="1204"/>
      <c r="D26" s="1204"/>
      <c r="E26" s="3239" t="s">
        <v>30</v>
      </c>
      <c r="F26" s="3289"/>
      <c r="G26" s="3289"/>
      <c r="H26" s="3289"/>
      <c r="I26" s="210" t="str">
        <f>I17</f>
        <v>DIČ:</v>
      </c>
      <c r="J26" s="220" t="s">
        <v>31</v>
      </c>
      <c r="K26" s="1204"/>
      <c r="L26" s="1211"/>
      <c r="M26" s="1204"/>
      <c r="N26" s="1204"/>
      <c r="O26" s="1204"/>
      <c r="P26" s="1204"/>
      <c r="Q26" s="1204"/>
      <c r="R26" s="1204"/>
      <c r="S26" s="1204"/>
      <c r="T26" s="1204"/>
      <c r="U26" s="1204"/>
      <c r="V26" s="1204"/>
      <c r="W26" s="1204"/>
      <c r="X26" s="1204"/>
      <c r="Y26" s="1204"/>
      <c r="Z26" s="1204"/>
      <c r="AA26" s="1204"/>
      <c r="AB26" s="1204"/>
      <c r="AC26" s="1204"/>
      <c r="AD26" s="1204"/>
      <c r="AE26" s="1204"/>
      <c r="AF26" s="1204"/>
      <c r="AG26" s="1204"/>
      <c r="AH26" s="1204"/>
      <c r="AI26" s="1204"/>
      <c r="AJ26" s="1204"/>
      <c r="AK26" s="1204"/>
      <c r="AL26" s="1204"/>
      <c r="AM26" s="1204"/>
      <c r="AN26" s="1204"/>
      <c r="AO26" s="1204"/>
      <c r="AP26" s="1204"/>
      <c r="AQ26" s="1204"/>
      <c r="AR26" s="1204"/>
      <c r="AS26" s="1204"/>
      <c r="AT26" s="1204"/>
      <c r="AU26" s="1204"/>
      <c r="AV26" s="1204"/>
      <c r="AW26" s="1204"/>
      <c r="AX26" s="1204"/>
      <c r="AY26" s="1204"/>
      <c r="AZ26" s="1204"/>
      <c r="BA26" s="1204"/>
      <c r="BB26" s="1204"/>
      <c r="BC26" s="1204"/>
      <c r="BD26" s="1204"/>
      <c r="BE26" s="1204"/>
      <c r="BF26" s="1204"/>
      <c r="BG26" s="1204"/>
      <c r="BH26" s="1204"/>
      <c r="BI26" s="1204"/>
    </row>
    <row r="27" spans="1:61" s="40" customFormat="1" x14ac:dyDescent="0.25">
      <c r="A27" s="1204"/>
      <c r="B27" s="1211"/>
      <c r="C27" s="1204"/>
      <c r="D27" s="1204"/>
      <c r="E27" s="1204"/>
      <c r="F27" s="1204"/>
      <c r="G27" s="1204"/>
      <c r="H27" s="1204"/>
      <c r="I27" s="1204"/>
      <c r="J27" s="1204"/>
      <c r="K27" s="1204"/>
      <c r="L27" s="1211"/>
      <c r="M27" s="1204"/>
      <c r="N27" s="1204"/>
      <c r="O27" s="1204"/>
      <c r="P27" s="1204"/>
      <c r="Q27" s="1204"/>
      <c r="R27" s="1204"/>
      <c r="S27" s="1204"/>
      <c r="T27" s="1204"/>
      <c r="U27" s="1204"/>
      <c r="V27" s="1204"/>
      <c r="W27" s="1204"/>
      <c r="X27" s="1204"/>
      <c r="Y27" s="1204"/>
      <c r="Z27" s="1204"/>
      <c r="AA27" s="1204"/>
      <c r="AB27" s="1204"/>
      <c r="AC27" s="1204"/>
      <c r="AD27" s="1204"/>
      <c r="AE27" s="1204"/>
      <c r="AF27" s="1204"/>
      <c r="AG27" s="1204"/>
      <c r="AH27" s="1204"/>
      <c r="AI27" s="1204"/>
      <c r="AJ27" s="1204"/>
      <c r="AK27" s="1204"/>
      <c r="AL27" s="1204"/>
      <c r="AM27" s="1204"/>
      <c r="AN27" s="1204"/>
      <c r="AO27" s="1204"/>
      <c r="AP27" s="1204"/>
      <c r="AQ27" s="1204"/>
      <c r="AR27" s="1204"/>
      <c r="AS27" s="1204"/>
      <c r="AT27" s="1204"/>
      <c r="AU27" s="1204"/>
      <c r="AV27" s="1204"/>
      <c r="AW27" s="1204"/>
      <c r="AX27" s="1204"/>
      <c r="AY27" s="1204"/>
      <c r="AZ27" s="1204"/>
      <c r="BA27" s="1204"/>
      <c r="BB27" s="1204"/>
      <c r="BC27" s="1204"/>
      <c r="BD27" s="1204"/>
      <c r="BE27" s="1204"/>
      <c r="BF27" s="1204"/>
      <c r="BG27" s="1204"/>
      <c r="BH27" s="1204"/>
      <c r="BI27" s="1204"/>
    </row>
    <row r="28" spans="1:61" s="40" customFormat="1" x14ac:dyDescent="0.25">
      <c r="A28" s="1204"/>
      <c r="B28" s="1211"/>
      <c r="C28" s="1204"/>
      <c r="D28" s="210" t="s">
        <v>32</v>
      </c>
      <c r="E28" s="1204"/>
      <c r="F28" s="1204"/>
      <c r="G28" s="1204"/>
      <c r="H28" s="1204"/>
      <c r="I28" s="1204"/>
      <c r="J28" s="1204"/>
      <c r="K28" s="1204"/>
      <c r="L28" s="1211"/>
      <c r="M28" s="1204"/>
      <c r="N28" s="1204"/>
      <c r="O28" s="1204"/>
      <c r="P28" s="1204"/>
      <c r="Q28" s="1204"/>
      <c r="R28" s="1204"/>
      <c r="S28" s="1204"/>
      <c r="T28" s="1204"/>
      <c r="U28" s="1204"/>
      <c r="V28" s="1204"/>
      <c r="W28" s="1204"/>
      <c r="X28" s="1204"/>
      <c r="Y28" s="1204"/>
      <c r="Z28" s="1204"/>
      <c r="AA28" s="1204"/>
      <c r="AB28" s="1204"/>
      <c r="AC28" s="1204"/>
      <c r="AD28" s="1204"/>
      <c r="AE28" s="1204"/>
      <c r="AF28" s="1204"/>
      <c r="AG28" s="1204"/>
      <c r="AH28" s="1204"/>
      <c r="AI28" s="1204"/>
      <c r="AJ28" s="1204"/>
      <c r="AK28" s="1204"/>
      <c r="AL28" s="1204"/>
      <c r="AM28" s="1204"/>
      <c r="AN28" s="1204"/>
      <c r="AO28" s="1204"/>
      <c r="AP28" s="1204"/>
      <c r="AQ28" s="1204"/>
      <c r="AR28" s="1204"/>
      <c r="AS28" s="1204"/>
      <c r="AT28" s="1204"/>
      <c r="AU28" s="1204"/>
      <c r="AV28" s="1204"/>
      <c r="AW28" s="1204"/>
      <c r="AX28" s="1204"/>
      <c r="AY28" s="1204"/>
      <c r="AZ28" s="1204"/>
      <c r="BA28" s="1204"/>
      <c r="BB28" s="1204"/>
      <c r="BC28" s="1204"/>
      <c r="BD28" s="1204"/>
      <c r="BE28" s="1204"/>
      <c r="BF28" s="1204"/>
      <c r="BG28" s="1204"/>
      <c r="BH28" s="1204"/>
      <c r="BI28" s="1204"/>
    </row>
    <row r="29" spans="1:61" s="41" customFormat="1" x14ac:dyDescent="0.25">
      <c r="A29" s="1204"/>
      <c r="B29" s="3408"/>
      <c r="C29" s="1204"/>
      <c r="D29" s="1204"/>
      <c r="E29" s="3400" t="s">
        <v>3158</v>
      </c>
      <c r="F29" s="3401"/>
      <c r="G29" s="3401"/>
      <c r="H29" s="3401"/>
      <c r="I29" s="1204"/>
      <c r="J29" s="1204"/>
      <c r="K29" s="1204"/>
      <c r="L29" s="3408"/>
      <c r="M29" s="1204"/>
      <c r="N29" s="1204"/>
      <c r="O29" s="1204"/>
      <c r="P29" s="1204"/>
      <c r="Q29" s="1204"/>
      <c r="R29" s="1204"/>
      <c r="S29" s="1204"/>
      <c r="T29" s="1204"/>
      <c r="U29" s="1204"/>
      <c r="V29" s="1204"/>
      <c r="W29" s="1204"/>
      <c r="X29" s="1204"/>
      <c r="Y29" s="1204"/>
      <c r="Z29" s="1204"/>
      <c r="AA29" s="1219" t="str">
        <f>E29</f>
        <v>ZPŮSOBILÉ VÝDAJE</v>
      </c>
      <c r="AB29" s="1204"/>
      <c r="AC29" s="1204"/>
      <c r="AD29" s="1204"/>
      <c r="AE29" s="1204"/>
      <c r="AF29" s="1204"/>
      <c r="AG29" s="1204"/>
      <c r="AH29" s="1204"/>
      <c r="AI29" s="1204"/>
      <c r="AJ29" s="1204"/>
      <c r="AK29" s="1204"/>
      <c r="AL29" s="1204"/>
      <c r="AM29" s="1204"/>
      <c r="AN29" s="1204"/>
      <c r="AO29" s="1204"/>
      <c r="AP29" s="1204"/>
      <c r="AQ29" s="1204"/>
      <c r="AR29" s="1204"/>
      <c r="AS29" s="1204"/>
      <c r="AT29" s="1204"/>
      <c r="AU29" s="1204"/>
      <c r="AV29" s="1204"/>
      <c r="AW29" s="1204"/>
      <c r="AX29" s="1204"/>
      <c r="AY29" s="1204"/>
      <c r="AZ29" s="1204"/>
      <c r="BA29" s="1204"/>
      <c r="BB29" s="1204"/>
      <c r="BC29" s="1204"/>
      <c r="BD29" s="1204"/>
      <c r="BE29" s="1204"/>
      <c r="BF29" s="1204"/>
      <c r="BG29" s="1204"/>
      <c r="BH29" s="1204"/>
      <c r="BI29" s="1204"/>
    </row>
    <row r="30" spans="1:61" s="40" customFormat="1" x14ac:dyDescent="0.25">
      <c r="A30" s="1204"/>
      <c r="B30" s="1211"/>
      <c r="C30" s="1204"/>
      <c r="D30" s="1204"/>
      <c r="E30" s="1204"/>
      <c r="F30" s="1204"/>
      <c r="G30" s="1204"/>
      <c r="H30" s="1204"/>
      <c r="I30" s="1204"/>
      <c r="J30" s="1204"/>
      <c r="K30" s="1204"/>
      <c r="L30" s="1211"/>
      <c r="M30" s="1204"/>
      <c r="N30" s="1204"/>
      <c r="O30" s="1204"/>
      <c r="P30" s="1204"/>
      <c r="Q30" s="1204"/>
      <c r="R30" s="1204"/>
      <c r="S30" s="1204"/>
      <c r="T30" s="1204"/>
      <c r="U30" s="1204"/>
      <c r="V30" s="1204"/>
      <c r="W30" s="1204"/>
      <c r="X30" s="1204"/>
      <c r="Y30" s="1204"/>
      <c r="Z30" s="1204"/>
      <c r="AA30" s="1204"/>
      <c r="AB30" s="1204"/>
      <c r="AC30" s="1204"/>
      <c r="AD30" s="1204"/>
      <c r="AE30" s="1204"/>
      <c r="AF30" s="1204"/>
      <c r="AG30" s="1204"/>
      <c r="AH30" s="1204"/>
      <c r="AI30" s="1204"/>
      <c r="AJ30" s="1204"/>
      <c r="AK30" s="1204"/>
      <c r="AL30" s="1204"/>
      <c r="AM30" s="1204"/>
      <c r="AN30" s="1204"/>
      <c r="AO30" s="1204"/>
      <c r="AP30" s="1204"/>
      <c r="AQ30" s="1204"/>
      <c r="AR30" s="1204"/>
      <c r="AS30" s="1204"/>
      <c r="AT30" s="1204"/>
      <c r="AU30" s="1204"/>
      <c r="AV30" s="1204"/>
      <c r="AW30" s="1204"/>
      <c r="AX30" s="1204"/>
      <c r="AY30" s="1204"/>
      <c r="AZ30" s="1204"/>
      <c r="BA30" s="1204"/>
      <c r="BB30" s="1204"/>
      <c r="BC30" s="1204"/>
      <c r="BD30" s="1204"/>
      <c r="BE30" s="1204"/>
      <c r="BF30" s="1204"/>
      <c r="BG30" s="1204"/>
      <c r="BH30" s="1204"/>
      <c r="BI30" s="1204"/>
    </row>
    <row r="31" spans="1:61" s="40" customFormat="1" ht="6.95" customHeight="1" x14ac:dyDescent="0.25">
      <c r="A31" s="1204"/>
      <c r="B31" s="1211"/>
      <c r="C31" s="1204"/>
      <c r="D31" s="1220"/>
      <c r="E31" s="1220"/>
      <c r="F31" s="1220"/>
      <c r="G31" s="1220"/>
      <c r="H31" s="1220"/>
      <c r="I31" s="1220"/>
      <c r="J31" s="1220"/>
      <c r="K31" s="1220"/>
      <c r="L31" s="1211"/>
      <c r="M31" s="1204"/>
      <c r="N31" s="1204"/>
      <c r="O31" s="1204"/>
      <c r="P31" s="1204"/>
      <c r="Q31" s="1204"/>
      <c r="R31" s="1204"/>
      <c r="S31" s="1204"/>
      <c r="T31" s="1204"/>
      <c r="U31" s="1204"/>
      <c r="V31" s="1204"/>
      <c r="W31" s="1204"/>
      <c r="X31" s="1204"/>
      <c r="Y31" s="1204"/>
      <c r="Z31" s="1204"/>
      <c r="AA31" s="1204"/>
      <c r="AB31" s="1204"/>
      <c r="AC31" s="1204"/>
      <c r="AD31" s="1204"/>
      <c r="AE31" s="1204"/>
      <c r="AF31" s="1204"/>
      <c r="AG31" s="1204"/>
      <c r="AH31" s="1204"/>
      <c r="AI31" s="1204"/>
      <c r="AJ31" s="1204"/>
      <c r="AK31" s="1204"/>
      <c r="AL31" s="1204"/>
      <c r="AM31" s="1204"/>
      <c r="AN31" s="1204"/>
      <c r="AO31" s="1204"/>
      <c r="AP31" s="1204"/>
      <c r="AQ31" s="1204"/>
      <c r="AR31" s="1204"/>
      <c r="AS31" s="1204"/>
      <c r="AT31" s="1204"/>
      <c r="AU31" s="1204"/>
      <c r="AV31" s="1204"/>
      <c r="AW31" s="1204"/>
      <c r="AX31" s="1204"/>
      <c r="AY31" s="1204"/>
      <c r="AZ31" s="1204"/>
      <c r="BA31" s="1204"/>
      <c r="BB31" s="1204"/>
      <c r="BC31" s="1204"/>
      <c r="BD31" s="1204"/>
      <c r="BE31" s="1204"/>
      <c r="BF31" s="1204"/>
      <c r="BG31" s="1204"/>
      <c r="BH31" s="1204"/>
      <c r="BI31" s="1204"/>
    </row>
    <row r="32" spans="1:61" s="40" customFormat="1" ht="25.35" customHeight="1" x14ac:dyDescent="0.25">
      <c r="A32" s="1204"/>
      <c r="B32" s="1211"/>
      <c r="C32" s="1204"/>
      <c r="D32" s="1221" t="s">
        <v>33</v>
      </c>
      <c r="E32" s="1204"/>
      <c r="F32" s="1222"/>
      <c r="G32" s="1204"/>
      <c r="H32" s="1204"/>
      <c r="I32" s="1204"/>
      <c r="J32" s="1223">
        <f>ROUND(J116,2)</f>
        <v>0</v>
      </c>
      <c r="K32" s="1204"/>
      <c r="L32" s="1211"/>
      <c r="M32" s="1204"/>
      <c r="N32" s="1204"/>
      <c r="O32" s="1204"/>
      <c r="P32" s="1204"/>
      <c r="Q32" s="1204"/>
      <c r="R32" s="1204"/>
      <c r="S32" s="1204"/>
      <c r="T32" s="1204"/>
      <c r="U32" s="1204"/>
      <c r="V32" s="1204"/>
      <c r="W32" s="1204"/>
      <c r="X32" s="1204"/>
      <c r="Y32" s="1204"/>
      <c r="Z32" s="1204"/>
      <c r="AA32" s="1204"/>
      <c r="AB32" s="1204"/>
      <c r="AC32" s="1204"/>
      <c r="AD32" s="1204"/>
      <c r="AE32" s="1204"/>
      <c r="AF32" s="1204"/>
      <c r="AG32" s="1204"/>
      <c r="AH32" s="1204"/>
      <c r="AI32" s="1204"/>
      <c r="AJ32" s="1204"/>
      <c r="AK32" s="1204"/>
      <c r="AL32" s="1204"/>
      <c r="AM32" s="1204"/>
      <c r="AN32" s="1204"/>
      <c r="AO32" s="1204"/>
      <c r="AP32" s="1204"/>
      <c r="AQ32" s="1204"/>
      <c r="AR32" s="1204"/>
      <c r="AS32" s="1204"/>
      <c r="AT32" s="1204"/>
      <c r="AU32" s="1204"/>
      <c r="AV32" s="1204"/>
      <c r="AW32" s="1204"/>
      <c r="AX32" s="1204"/>
      <c r="AY32" s="1204"/>
      <c r="AZ32" s="1204"/>
      <c r="BA32" s="1204"/>
      <c r="BB32" s="1204"/>
      <c r="BC32" s="1204"/>
      <c r="BD32" s="1204"/>
      <c r="BE32" s="1204"/>
      <c r="BF32" s="1204"/>
      <c r="BG32" s="1204"/>
      <c r="BH32" s="1204"/>
      <c r="BI32" s="1204"/>
    </row>
    <row r="33" spans="1:61" s="40" customFormat="1" ht="6.95" customHeight="1" x14ac:dyDescent="0.25">
      <c r="A33" s="1204"/>
      <c r="B33" s="1211"/>
      <c r="C33" s="1204"/>
      <c r="D33" s="1220"/>
      <c r="E33" s="1220"/>
      <c r="F33" s="1224"/>
      <c r="G33" s="1220"/>
      <c r="H33" s="1220"/>
      <c r="I33" s="1220"/>
      <c r="J33" s="1224"/>
      <c r="K33" s="1220"/>
      <c r="L33" s="1211"/>
      <c r="M33" s="1204"/>
      <c r="N33" s="1204"/>
      <c r="O33" s="1204"/>
      <c r="P33" s="1204"/>
      <c r="Q33" s="1204"/>
      <c r="R33" s="1204"/>
      <c r="S33" s="1204"/>
      <c r="T33" s="1204"/>
      <c r="U33" s="1204"/>
      <c r="V33" s="1204"/>
      <c r="W33" s="1204"/>
      <c r="X33" s="1204"/>
      <c r="Y33" s="1204"/>
      <c r="Z33" s="1204"/>
      <c r="AA33" s="1204"/>
      <c r="AB33" s="1204"/>
      <c r="AC33" s="1204"/>
      <c r="AD33" s="1204"/>
      <c r="AE33" s="1204"/>
      <c r="AF33" s="1204"/>
      <c r="AG33" s="1204"/>
      <c r="AH33" s="1204"/>
      <c r="AI33" s="1204"/>
      <c r="AJ33" s="1204"/>
      <c r="AK33" s="1204"/>
      <c r="AL33" s="1204"/>
      <c r="AM33" s="1204"/>
      <c r="AN33" s="1204"/>
      <c r="AO33" s="1204"/>
      <c r="AP33" s="1204"/>
      <c r="AQ33" s="1204"/>
      <c r="AR33" s="1204"/>
      <c r="AS33" s="1204"/>
      <c r="AT33" s="1204"/>
      <c r="AU33" s="1204"/>
      <c r="AV33" s="1204"/>
      <c r="AW33" s="1204"/>
      <c r="AX33" s="1204"/>
      <c r="AY33" s="1204"/>
      <c r="AZ33" s="1204"/>
      <c r="BA33" s="1204"/>
      <c r="BB33" s="1204"/>
      <c r="BC33" s="1204"/>
      <c r="BD33" s="1204"/>
      <c r="BE33" s="1204"/>
      <c r="BF33" s="1204"/>
      <c r="BG33" s="1204"/>
      <c r="BH33" s="1204"/>
      <c r="BI33" s="1204"/>
    </row>
    <row r="34" spans="1:61" s="40" customFormat="1" ht="14.45" customHeight="1" x14ac:dyDescent="0.25">
      <c r="A34" s="1204"/>
      <c r="B34" s="1211"/>
      <c r="C34" s="1204"/>
      <c r="D34" s="1204"/>
      <c r="E34" s="1204"/>
      <c r="F34" s="1225" t="s">
        <v>35</v>
      </c>
      <c r="G34" s="1204"/>
      <c r="H34" s="1204"/>
      <c r="I34" s="229" t="s">
        <v>34</v>
      </c>
      <c r="J34" s="230" t="s">
        <v>36</v>
      </c>
      <c r="K34" s="1204"/>
      <c r="L34" s="1211"/>
      <c r="M34" s="1204"/>
      <c r="N34" s="1204"/>
      <c r="O34" s="1204"/>
      <c r="P34" s="1204"/>
      <c r="Q34" s="1204"/>
      <c r="R34" s="1204"/>
      <c r="S34" s="1204"/>
      <c r="T34" s="1204"/>
      <c r="U34" s="1204"/>
      <c r="V34" s="1204"/>
      <c r="W34" s="1204"/>
      <c r="X34" s="1204"/>
      <c r="Y34" s="1204"/>
      <c r="Z34" s="1204"/>
      <c r="AA34" s="1204"/>
      <c r="AB34" s="1204"/>
      <c r="AC34" s="1204"/>
      <c r="AD34" s="1204"/>
      <c r="AE34" s="1204"/>
      <c r="AF34" s="1204"/>
      <c r="AG34" s="1204"/>
      <c r="AH34" s="1204"/>
      <c r="AI34" s="1204"/>
      <c r="AJ34" s="1204"/>
      <c r="AK34" s="1204"/>
      <c r="AL34" s="1204"/>
      <c r="AM34" s="1204"/>
      <c r="AN34" s="1204"/>
      <c r="AO34" s="1204"/>
      <c r="AP34" s="1204"/>
      <c r="AQ34" s="1204"/>
      <c r="AR34" s="1204"/>
      <c r="AS34" s="1204"/>
      <c r="AT34" s="1204"/>
      <c r="AU34" s="1204"/>
      <c r="AV34" s="1204"/>
      <c r="AW34" s="1204"/>
      <c r="AX34" s="1204"/>
      <c r="AY34" s="1204"/>
      <c r="AZ34" s="1204"/>
      <c r="BA34" s="1204"/>
      <c r="BB34" s="1204"/>
      <c r="BC34" s="1204"/>
      <c r="BD34" s="1204"/>
      <c r="BE34" s="1204"/>
      <c r="BF34" s="1204"/>
      <c r="BG34" s="1204"/>
      <c r="BH34" s="1204"/>
      <c r="BI34" s="1204"/>
    </row>
    <row r="35" spans="1:61" s="40" customFormat="1" ht="14.45" customHeight="1" x14ac:dyDescent="0.25">
      <c r="A35" s="1204"/>
      <c r="B35" s="1211"/>
      <c r="C35" s="1204"/>
      <c r="D35" s="210" t="s">
        <v>37</v>
      </c>
      <c r="E35" s="1209" t="s">
        <v>38</v>
      </c>
      <c r="F35" s="1225">
        <f>SUM(BE116:BE137)</f>
        <v>0</v>
      </c>
      <c r="G35" s="1204"/>
      <c r="H35" s="1204"/>
      <c r="I35" s="1226">
        <v>0.21</v>
      </c>
      <c r="J35" s="1227">
        <f>ROUND(F35*I35,2)</f>
        <v>0</v>
      </c>
      <c r="K35" s="1204"/>
      <c r="L35" s="1211"/>
      <c r="M35" s="1204"/>
      <c r="N35" s="1204"/>
      <c r="O35" s="1204"/>
      <c r="P35" s="1204"/>
      <c r="Q35" s="1204"/>
      <c r="R35" s="1204"/>
      <c r="S35" s="1204"/>
      <c r="T35" s="1204"/>
      <c r="U35" s="1204"/>
      <c r="V35" s="1204"/>
      <c r="W35" s="1204"/>
      <c r="X35" s="1204"/>
      <c r="Y35" s="1204"/>
      <c r="Z35" s="1204"/>
      <c r="AA35" s="1204"/>
      <c r="AB35" s="1204"/>
      <c r="AC35" s="1204"/>
      <c r="AD35" s="1204"/>
      <c r="AE35" s="1204"/>
      <c r="AF35" s="1204"/>
      <c r="AG35" s="1204"/>
      <c r="AH35" s="1204"/>
      <c r="AI35" s="1204"/>
      <c r="AJ35" s="1204"/>
      <c r="AK35" s="1204"/>
      <c r="AL35" s="1204"/>
      <c r="AM35" s="1204"/>
      <c r="AN35" s="1204"/>
      <c r="AO35" s="1204"/>
      <c r="AP35" s="1204"/>
      <c r="AQ35" s="1204"/>
      <c r="AR35" s="1204"/>
      <c r="AS35" s="1204"/>
      <c r="AT35" s="1204"/>
      <c r="AU35" s="1204"/>
      <c r="AV35" s="1204"/>
      <c r="AW35" s="1204"/>
      <c r="AX35" s="1204"/>
      <c r="AY35" s="1204"/>
      <c r="AZ35" s="1204"/>
      <c r="BA35" s="1204"/>
      <c r="BB35" s="1204"/>
      <c r="BC35" s="1204"/>
      <c r="BD35" s="1204"/>
      <c r="BE35" s="1204"/>
      <c r="BF35" s="1204"/>
      <c r="BG35" s="1204"/>
      <c r="BH35" s="1204"/>
      <c r="BI35" s="1204"/>
    </row>
    <row r="36" spans="1:61" s="40" customFormat="1" ht="14.45" customHeight="1" x14ac:dyDescent="0.25">
      <c r="A36" s="1204"/>
      <c r="B36" s="1211"/>
      <c r="C36" s="1204"/>
      <c r="D36" s="210"/>
      <c r="E36" s="1209"/>
      <c r="F36" s="1225"/>
      <c r="G36" s="1204"/>
      <c r="H36" s="1204"/>
      <c r="I36" s="1226"/>
      <c r="J36" s="1227"/>
      <c r="K36" s="1204"/>
      <c r="L36" s="1211"/>
      <c r="M36" s="1204"/>
      <c r="N36" s="1204"/>
      <c r="O36" s="1204"/>
      <c r="P36" s="1204"/>
      <c r="Q36" s="1204"/>
      <c r="R36" s="1204"/>
      <c r="S36" s="1204"/>
      <c r="T36" s="1204"/>
      <c r="U36" s="1204"/>
      <c r="V36" s="1204"/>
      <c r="W36" s="1204"/>
      <c r="X36" s="1204"/>
      <c r="Y36" s="1204"/>
      <c r="Z36" s="1204"/>
      <c r="AA36" s="1204"/>
      <c r="AB36" s="1204"/>
      <c r="AC36" s="1204"/>
      <c r="AD36" s="1204"/>
      <c r="AE36" s="1204"/>
      <c r="AF36" s="1204"/>
      <c r="AG36" s="1204"/>
      <c r="AH36" s="1204"/>
      <c r="AI36" s="1204"/>
      <c r="AJ36" s="1204"/>
      <c r="AK36" s="1204"/>
      <c r="AL36" s="1204"/>
      <c r="AM36" s="1204"/>
      <c r="AN36" s="1204"/>
      <c r="AO36" s="1204"/>
      <c r="AP36" s="1204"/>
      <c r="AQ36" s="1204"/>
      <c r="AR36" s="1204"/>
      <c r="AS36" s="1204"/>
      <c r="AT36" s="1204"/>
      <c r="AU36" s="1204"/>
      <c r="AV36" s="1204"/>
      <c r="AW36" s="1204"/>
      <c r="AX36" s="1204"/>
      <c r="AY36" s="1204"/>
      <c r="AZ36" s="1204"/>
      <c r="BA36" s="1204"/>
      <c r="BB36" s="1204"/>
      <c r="BC36" s="1204"/>
      <c r="BD36" s="1204"/>
      <c r="BE36" s="1204"/>
      <c r="BF36" s="1204"/>
      <c r="BG36" s="1204"/>
      <c r="BH36" s="1204"/>
      <c r="BI36" s="1204"/>
    </row>
    <row r="37" spans="1:61" s="40" customFormat="1" ht="6.95" customHeight="1" x14ac:dyDescent="0.25">
      <c r="A37" s="1204"/>
      <c r="B37" s="1211"/>
      <c r="C37" s="1204"/>
      <c r="D37" s="1204"/>
      <c r="E37" s="1204"/>
      <c r="F37" s="1222"/>
      <c r="G37" s="1204"/>
      <c r="H37" s="1204"/>
      <c r="I37" s="1204"/>
      <c r="J37" s="1222"/>
      <c r="K37" s="1204"/>
      <c r="L37" s="1211"/>
      <c r="M37" s="1204"/>
      <c r="N37" s="1204"/>
      <c r="O37" s="1204"/>
      <c r="P37" s="1204"/>
      <c r="Q37" s="1204"/>
      <c r="R37" s="1204"/>
      <c r="S37" s="1204"/>
      <c r="T37" s="1204"/>
      <c r="U37" s="1204"/>
      <c r="V37" s="1204"/>
      <c r="W37" s="1204"/>
      <c r="X37" s="1204"/>
      <c r="Y37" s="1204"/>
      <c r="Z37" s="1204"/>
      <c r="AA37" s="1204"/>
      <c r="AB37" s="1204"/>
      <c r="AC37" s="1204"/>
      <c r="AD37" s="1204"/>
      <c r="AE37" s="1204"/>
      <c r="AF37" s="1204"/>
      <c r="AG37" s="1204"/>
      <c r="AH37" s="1204"/>
      <c r="AI37" s="1204"/>
      <c r="AJ37" s="1204"/>
      <c r="AK37" s="1204"/>
      <c r="AL37" s="1204"/>
      <c r="AM37" s="1204"/>
      <c r="AN37" s="1204"/>
      <c r="AO37" s="1204"/>
      <c r="AP37" s="1204"/>
      <c r="AQ37" s="1204"/>
      <c r="AR37" s="1204"/>
      <c r="AS37" s="1204"/>
      <c r="AT37" s="1204"/>
      <c r="AU37" s="1204"/>
      <c r="AV37" s="1204"/>
      <c r="AW37" s="1204"/>
      <c r="AX37" s="1204"/>
      <c r="AY37" s="1204"/>
      <c r="AZ37" s="1204"/>
      <c r="BA37" s="1204"/>
      <c r="BB37" s="1204"/>
      <c r="BC37" s="1204"/>
      <c r="BD37" s="1204"/>
      <c r="BE37" s="1204"/>
      <c r="BF37" s="1204"/>
      <c r="BG37" s="1204"/>
      <c r="BH37" s="1204"/>
      <c r="BI37" s="1204"/>
    </row>
    <row r="38" spans="1:61" s="40" customFormat="1" ht="25.35" customHeight="1" x14ac:dyDescent="0.25">
      <c r="A38" s="1204"/>
      <c r="B38" s="1211"/>
      <c r="C38" s="1228"/>
      <c r="D38" s="1229" t="s">
        <v>39</v>
      </c>
      <c r="E38" s="1230"/>
      <c r="F38" s="1231"/>
      <c r="G38" s="1232" t="s">
        <v>40</v>
      </c>
      <c r="H38" s="1233" t="s">
        <v>41</v>
      </c>
      <c r="I38" s="1230"/>
      <c r="J38" s="1234">
        <f>SUM(J32:J36)</f>
        <v>0</v>
      </c>
      <c r="K38" s="1235"/>
      <c r="L38" s="1211"/>
      <c r="M38" s="1204"/>
      <c r="N38" s="1204"/>
      <c r="O38" s="1204"/>
      <c r="P38" s="1204"/>
      <c r="Q38" s="1204"/>
      <c r="R38" s="1204"/>
      <c r="S38" s="1204"/>
      <c r="T38" s="1204"/>
      <c r="U38" s="1204"/>
      <c r="V38" s="1204"/>
      <c r="W38" s="1204"/>
      <c r="X38" s="1204"/>
      <c r="Y38" s="1204"/>
      <c r="Z38" s="1204"/>
      <c r="AA38" s="1204"/>
      <c r="AB38" s="1204"/>
      <c r="AC38" s="1204"/>
      <c r="AD38" s="1204"/>
      <c r="AE38" s="1204"/>
      <c r="AF38" s="1204"/>
      <c r="AG38" s="1204"/>
      <c r="AH38" s="1204"/>
      <c r="AI38" s="1204"/>
      <c r="AJ38" s="1204"/>
      <c r="AK38" s="1204"/>
      <c r="AL38" s="1204"/>
      <c r="AM38" s="1204"/>
      <c r="AN38" s="1204"/>
      <c r="AO38" s="1204"/>
      <c r="AP38" s="1204"/>
      <c r="AQ38" s="1204"/>
      <c r="AR38" s="1204"/>
      <c r="AS38" s="1204"/>
      <c r="AT38" s="1204"/>
      <c r="AU38" s="1204"/>
      <c r="AV38" s="1204"/>
      <c r="AW38" s="1204"/>
      <c r="AX38" s="1204"/>
      <c r="AY38" s="1204"/>
      <c r="AZ38" s="1204"/>
      <c r="BA38" s="1204"/>
      <c r="BB38" s="1204"/>
      <c r="BC38" s="1204"/>
      <c r="BD38" s="1204"/>
      <c r="BE38" s="1204"/>
      <c r="BF38" s="1204"/>
      <c r="BG38" s="1204"/>
      <c r="BH38" s="1204"/>
      <c r="BI38" s="1204"/>
    </row>
    <row r="39" spans="1:61" s="40" customFormat="1" ht="14.45" customHeight="1" x14ac:dyDescent="0.25">
      <c r="A39" s="1204"/>
      <c r="B39" s="1211"/>
      <c r="C39" s="1204"/>
      <c r="D39" s="1204"/>
      <c r="E39" s="1204"/>
      <c r="F39" s="1204"/>
      <c r="G39" s="1204"/>
      <c r="H39" s="1204"/>
      <c r="I39" s="1204"/>
      <c r="J39" s="1204"/>
      <c r="K39" s="1204"/>
      <c r="L39" s="1211"/>
      <c r="M39" s="1204"/>
      <c r="N39" s="1204"/>
      <c r="O39" s="1204"/>
      <c r="P39" s="1204"/>
      <c r="Q39" s="1204"/>
      <c r="R39" s="1204"/>
      <c r="S39" s="1204"/>
      <c r="T39" s="1204"/>
      <c r="U39" s="1204"/>
      <c r="V39" s="1204"/>
      <c r="W39" s="1204"/>
      <c r="X39" s="1204"/>
      <c r="Y39" s="1204"/>
      <c r="Z39" s="1204"/>
      <c r="AA39" s="1204"/>
      <c r="AB39" s="1204"/>
      <c r="AC39" s="1204"/>
      <c r="AD39" s="1204"/>
      <c r="AE39" s="1204"/>
      <c r="AF39" s="1204"/>
      <c r="AG39" s="1204"/>
      <c r="AH39" s="1204"/>
      <c r="AI39" s="1204"/>
      <c r="AJ39" s="1204"/>
      <c r="AK39" s="1204"/>
      <c r="AL39" s="1204"/>
      <c r="AM39" s="1204"/>
      <c r="AN39" s="1204"/>
      <c r="AO39" s="1204"/>
      <c r="AP39" s="1204"/>
      <c r="AQ39" s="1204"/>
      <c r="AR39" s="1204"/>
      <c r="AS39" s="1204"/>
      <c r="AT39" s="1204"/>
      <c r="AU39" s="1204"/>
      <c r="AV39" s="1204"/>
      <c r="AW39" s="1204"/>
      <c r="AX39" s="1204"/>
      <c r="AY39" s="1204"/>
      <c r="AZ39" s="1204"/>
      <c r="BA39" s="1204"/>
      <c r="BB39" s="1204"/>
      <c r="BC39" s="1204"/>
      <c r="BD39" s="1204"/>
      <c r="BE39" s="1204"/>
      <c r="BF39" s="1204"/>
      <c r="BG39" s="1204"/>
      <c r="BH39" s="1204"/>
      <c r="BI39" s="1204"/>
    </row>
    <row r="40" spans="1:61" ht="14.45" customHeight="1" x14ac:dyDescent="0.25">
      <c r="A40" s="1204"/>
      <c r="B40" s="1207"/>
      <c r="C40" s="1204"/>
      <c r="D40" s="1204"/>
      <c r="E40" s="1204"/>
      <c r="F40" s="1204"/>
      <c r="G40" s="1204"/>
      <c r="H40" s="1204"/>
      <c r="I40" s="1204"/>
      <c r="J40" s="1204"/>
      <c r="K40" s="1204"/>
      <c r="L40" s="1207"/>
      <c r="M40" s="1204"/>
      <c r="N40" s="1204"/>
      <c r="O40" s="1204"/>
      <c r="P40" s="1204"/>
      <c r="Q40" s="1204"/>
      <c r="R40" s="1204"/>
      <c r="S40" s="1204"/>
      <c r="T40" s="1204"/>
      <c r="U40" s="1204"/>
      <c r="V40" s="1204"/>
      <c r="W40" s="1204"/>
      <c r="X40" s="1204"/>
      <c r="Y40" s="1204"/>
      <c r="Z40" s="1204"/>
      <c r="AA40" s="1204"/>
      <c r="AB40" s="1204"/>
      <c r="AC40" s="1204"/>
      <c r="AD40" s="1204"/>
      <c r="AE40" s="1204"/>
      <c r="AF40" s="1204"/>
      <c r="AG40" s="1204"/>
      <c r="AH40" s="1204"/>
      <c r="AI40" s="1204"/>
      <c r="AJ40" s="1204"/>
      <c r="AK40" s="1204"/>
      <c r="AL40" s="1204"/>
      <c r="AM40" s="1204"/>
      <c r="AN40" s="1204"/>
      <c r="AO40" s="1204"/>
      <c r="AP40" s="1204"/>
      <c r="AQ40" s="1204"/>
      <c r="AR40" s="1204"/>
      <c r="AS40" s="1204"/>
      <c r="AT40" s="1204"/>
      <c r="AU40" s="1204"/>
      <c r="AV40" s="1204"/>
      <c r="AW40" s="1204"/>
      <c r="AX40" s="1204"/>
      <c r="AY40" s="1204"/>
      <c r="AZ40" s="1204"/>
      <c r="BA40" s="1204"/>
      <c r="BB40" s="1204"/>
      <c r="BC40" s="1204"/>
      <c r="BD40" s="1204"/>
      <c r="BE40" s="1204"/>
      <c r="BF40" s="1204"/>
      <c r="BG40" s="1204"/>
      <c r="BH40" s="1204"/>
      <c r="BI40" s="1204"/>
    </row>
    <row r="41" spans="1:61" ht="14.45" customHeight="1" x14ac:dyDescent="0.25">
      <c r="A41" s="1204"/>
      <c r="B41" s="1207"/>
      <c r="C41" s="1204"/>
      <c r="D41" s="1204"/>
      <c r="E41" s="1204"/>
      <c r="F41" s="1204"/>
      <c r="G41" s="1204"/>
      <c r="H41" s="1204"/>
      <c r="I41" s="1204"/>
      <c r="J41" s="1204"/>
      <c r="K41" s="1204"/>
      <c r="L41" s="1207"/>
      <c r="M41" s="1204"/>
      <c r="N41" s="1204"/>
      <c r="O41" s="1204"/>
      <c r="P41" s="1204"/>
      <c r="Q41" s="1204"/>
      <c r="R41" s="1204"/>
      <c r="S41" s="1204"/>
      <c r="T41" s="1204"/>
      <c r="U41" s="1204"/>
      <c r="V41" s="1204"/>
      <c r="W41" s="1204"/>
      <c r="X41" s="1204"/>
      <c r="Y41" s="1204"/>
      <c r="Z41" s="1204"/>
      <c r="AA41" s="1204"/>
      <c r="AB41" s="1204"/>
      <c r="AC41" s="1204"/>
      <c r="AD41" s="1204"/>
      <c r="AE41" s="1204"/>
      <c r="AF41" s="1204"/>
      <c r="AG41" s="1204"/>
      <c r="AH41" s="1204"/>
      <c r="AI41" s="1204"/>
      <c r="AJ41" s="1204"/>
      <c r="AK41" s="1204"/>
      <c r="AL41" s="1204"/>
      <c r="AM41" s="1204"/>
      <c r="AN41" s="1204"/>
      <c r="AO41" s="1204"/>
      <c r="AP41" s="1204"/>
      <c r="AQ41" s="1204"/>
      <c r="AR41" s="1204"/>
      <c r="AS41" s="1204"/>
      <c r="AT41" s="1204"/>
      <c r="AU41" s="1204"/>
      <c r="AV41" s="1204"/>
      <c r="AW41" s="1204"/>
      <c r="AX41" s="1204"/>
      <c r="AY41" s="1204"/>
      <c r="AZ41" s="1204"/>
      <c r="BA41" s="1204"/>
      <c r="BB41" s="1204"/>
      <c r="BC41" s="1204"/>
      <c r="BD41" s="1204"/>
      <c r="BE41" s="1204"/>
      <c r="BF41" s="1204"/>
      <c r="BG41" s="1204"/>
      <c r="BH41" s="1204"/>
      <c r="BI41" s="1204"/>
    </row>
    <row r="42" spans="1:61" ht="14.45" customHeight="1" x14ac:dyDescent="0.25">
      <c r="A42" s="1204"/>
      <c r="B42" s="1207"/>
      <c r="C42" s="1204"/>
      <c r="D42" s="1204"/>
      <c r="E42" s="1204"/>
      <c r="F42" s="1204"/>
      <c r="G42" s="1204"/>
      <c r="H42" s="1204"/>
      <c r="I42" s="1204"/>
      <c r="J42" s="1204"/>
      <c r="K42" s="1204"/>
      <c r="L42" s="1207"/>
      <c r="M42" s="1204"/>
      <c r="N42" s="1204"/>
      <c r="O42" s="1204"/>
      <c r="P42" s="1204"/>
      <c r="Q42" s="1204"/>
      <c r="R42" s="1204"/>
      <c r="S42" s="1204"/>
      <c r="T42" s="1204"/>
      <c r="U42" s="1204"/>
      <c r="V42" s="1204"/>
      <c r="W42" s="1204"/>
      <c r="X42" s="1204"/>
      <c r="Y42" s="1204"/>
      <c r="Z42" s="1204"/>
      <c r="AA42" s="1204"/>
      <c r="AB42" s="1204"/>
      <c r="AC42" s="1204"/>
      <c r="AD42" s="1204"/>
      <c r="AE42" s="1204"/>
      <c r="AF42" s="1204"/>
      <c r="AG42" s="1204"/>
      <c r="AH42" s="1204"/>
      <c r="AI42" s="1204"/>
      <c r="AJ42" s="1204"/>
      <c r="AK42" s="1204"/>
      <c r="AL42" s="1204"/>
      <c r="AM42" s="1204"/>
      <c r="AN42" s="1204"/>
      <c r="AO42" s="1204"/>
      <c r="AP42" s="1204"/>
      <c r="AQ42" s="1204"/>
      <c r="AR42" s="1204"/>
      <c r="AS42" s="1204"/>
      <c r="AT42" s="1204"/>
      <c r="AU42" s="1204"/>
      <c r="AV42" s="1204"/>
      <c r="AW42" s="1204"/>
      <c r="AX42" s="1204"/>
      <c r="AY42" s="1204"/>
      <c r="AZ42" s="1204"/>
      <c r="BA42" s="1204"/>
      <c r="BB42" s="1204"/>
      <c r="BC42" s="1204"/>
      <c r="BD42" s="1204"/>
      <c r="BE42" s="1204"/>
      <c r="BF42" s="1204"/>
      <c r="BG42" s="1204"/>
      <c r="BH42" s="1204"/>
      <c r="BI42" s="1204"/>
    </row>
    <row r="43" spans="1:61" ht="14.45" customHeight="1" x14ac:dyDescent="0.25">
      <c r="A43" s="1204"/>
      <c r="B43" s="1207"/>
      <c r="C43" s="1204"/>
      <c r="D43" s="1204"/>
      <c r="E43" s="1204"/>
      <c r="F43" s="1204"/>
      <c r="G43" s="1204"/>
      <c r="H43" s="1204"/>
      <c r="I43" s="1204"/>
      <c r="J43" s="1204"/>
      <c r="K43" s="1204"/>
      <c r="L43" s="1207"/>
      <c r="M43" s="1204"/>
      <c r="N43" s="1204"/>
      <c r="O43" s="1204"/>
      <c r="P43" s="1204"/>
      <c r="Q43" s="1204"/>
      <c r="R43" s="1204"/>
      <c r="S43" s="1204"/>
      <c r="T43" s="1204"/>
      <c r="U43" s="1204"/>
      <c r="V43" s="1204"/>
      <c r="W43" s="1204"/>
      <c r="X43" s="1204"/>
      <c r="Y43" s="1204"/>
      <c r="Z43" s="1204"/>
      <c r="AA43" s="1204"/>
      <c r="AB43" s="1204"/>
      <c r="AC43" s="1204"/>
      <c r="AD43" s="1204"/>
      <c r="AE43" s="1204"/>
      <c r="AF43" s="1204"/>
      <c r="AG43" s="1204"/>
      <c r="AH43" s="1204"/>
      <c r="AI43" s="1204"/>
      <c r="AJ43" s="1204"/>
      <c r="AK43" s="1204"/>
      <c r="AL43" s="1204"/>
      <c r="AM43" s="1204"/>
      <c r="AN43" s="1204"/>
      <c r="AO43" s="1204"/>
      <c r="AP43" s="1204"/>
      <c r="AQ43" s="1204"/>
      <c r="AR43" s="1204"/>
      <c r="AS43" s="1204"/>
      <c r="AT43" s="1204"/>
      <c r="AU43" s="1204"/>
      <c r="AV43" s="1204"/>
      <c r="AW43" s="1204"/>
      <c r="AX43" s="1204"/>
      <c r="AY43" s="1204"/>
      <c r="AZ43" s="1204"/>
      <c r="BA43" s="1204"/>
      <c r="BB43" s="1204"/>
      <c r="BC43" s="1204"/>
      <c r="BD43" s="1204"/>
      <c r="BE43" s="1204"/>
      <c r="BF43" s="1204"/>
      <c r="BG43" s="1204"/>
      <c r="BH43" s="1204"/>
      <c r="BI43" s="1204"/>
    </row>
    <row r="44" spans="1:61" ht="14.45" customHeight="1" x14ac:dyDescent="0.25">
      <c r="A44" s="1204"/>
      <c r="B44" s="1207"/>
      <c r="C44" s="1204"/>
      <c r="D44" s="1204"/>
      <c r="E44" s="1204"/>
      <c r="F44" s="1204"/>
      <c r="G44" s="1204"/>
      <c r="H44" s="1204"/>
      <c r="I44" s="1204"/>
      <c r="J44" s="1204"/>
      <c r="K44" s="1204"/>
      <c r="L44" s="1207"/>
      <c r="M44" s="1204"/>
      <c r="N44" s="1204"/>
      <c r="O44" s="1204"/>
      <c r="P44" s="1204"/>
      <c r="Q44" s="1204"/>
      <c r="R44" s="1204"/>
      <c r="S44" s="1204"/>
      <c r="T44" s="1204"/>
      <c r="U44" s="1204"/>
      <c r="V44" s="1204"/>
      <c r="W44" s="1204"/>
      <c r="X44" s="1204"/>
      <c r="Y44" s="1204"/>
      <c r="Z44" s="1204"/>
      <c r="AA44" s="1204"/>
      <c r="AB44" s="1204"/>
      <c r="AC44" s="1204"/>
      <c r="AD44" s="1204"/>
      <c r="AE44" s="1204"/>
      <c r="AF44" s="1204"/>
      <c r="AG44" s="1204"/>
      <c r="AH44" s="1204"/>
      <c r="AI44" s="1204"/>
      <c r="AJ44" s="1204"/>
      <c r="AK44" s="1204"/>
      <c r="AL44" s="1204"/>
      <c r="AM44" s="1204"/>
      <c r="AN44" s="1204"/>
      <c r="AO44" s="1204"/>
      <c r="AP44" s="1204"/>
      <c r="AQ44" s="1204"/>
      <c r="AR44" s="1204"/>
      <c r="AS44" s="1204"/>
      <c r="AT44" s="1204"/>
      <c r="AU44" s="1204"/>
      <c r="AV44" s="1204"/>
      <c r="AW44" s="1204"/>
      <c r="AX44" s="1204"/>
      <c r="AY44" s="1204"/>
      <c r="AZ44" s="1204"/>
      <c r="BA44" s="1204"/>
      <c r="BB44" s="1204"/>
      <c r="BC44" s="1204"/>
      <c r="BD44" s="1204"/>
      <c r="BE44" s="1204"/>
      <c r="BF44" s="1204"/>
      <c r="BG44" s="1204"/>
      <c r="BH44" s="1204"/>
      <c r="BI44" s="1204"/>
    </row>
    <row r="45" spans="1:61" s="40" customFormat="1" ht="14.45" customHeight="1" x14ac:dyDescent="0.25">
      <c r="A45" s="1204"/>
      <c r="B45" s="1211"/>
      <c r="C45" s="1204"/>
      <c r="D45" s="241" t="str">
        <f>D22</f>
        <v>Projektant:</v>
      </c>
      <c r="E45" s="1236"/>
      <c r="F45" s="1236"/>
      <c r="G45" s="241" t="str">
        <f>D25</f>
        <v>Zpracovatel:</v>
      </c>
      <c r="H45" s="1236"/>
      <c r="I45" s="1236"/>
      <c r="J45" s="1236"/>
      <c r="K45" s="1236"/>
      <c r="L45" s="1211"/>
      <c r="M45" s="1204"/>
      <c r="N45" s="1204"/>
      <c r="O45" s="1204"/>
      <c r="P45" s="1204"/>
      <c r="Q45" s="1204"/>
      <c r="R45" s="1204"/>
      <c r="S45" s="1204"/>
      <c r="T45" s="1204"/>
      <c r="U45" s="1204"/>
      <c r="V45" s="1204"/>
      <c r="W45" s="1204"/>
      <c r="X45" s="1204"/>
      <c r="Y45" s="1204"/>
      <c r="Z45" s="1204"/>
      <c r="AA45" s="1204"/>
      <c r="AB45" s="1204"/>
      <c r="AC45" s="1204"/>
      <c r="AD45" s="1204"/>
      <c r="AE45" s="1204"/>
      <c r="AF45" s="1204"/>
      <c r="AG45" s="1204"/>
      <c r="AH45" s="1204"/>
      <c r="AI45" s="1204"/>
      <c r="AJ45" s="1204"/>
      <c r="AK45" s="1204"/>
      <c r="AL45" s="1204"/>
      <c r="AM45" s="1204"/>
      <c r="AN45" s="1204"/>
      <c r="AO45" s="1204"/>
      <c r="AP45" s="1204"/>
      <c r="AQ45" s="1204"/>
      <c r="AR45" s="1204"/>
      <c r="AS45" s="1204"/>
      <c r="AT45" s="1204"/>
      <c r="AU45" s="1204"/>
      <c r="AV45" s="1204"/>
      <c r="AW45" s="1204"/>
      <c r="AX45" s="1204"/>
      <c r="AY45" s="1204"/>
      <c r="AZ45" s="1204"/>
      <c r="BA45" s="1204"/>
      <c r="BB45" s="1204"/>
      <c r="BC45" s="1204"/>
      <c r="BD45" s="1204"/>
      <c r="BE45" s="1204"/>
      <c r="BF45" s="1204"/>
      <c r="BG45" s="1204"/>
      <c r="BH45" s="1204"/>
      <c r="BI45" s="1204"/>
    </row>
    <row r="46" spans="1:61" x14ac:dyDescent="0.25">
      <c r="A46" s="1204"/>
      <c r="B46" s="1207"/>
      <c r="C46" s="1204"/>
      <c r="D46" s="1204"/>
      <c r="E46" s="1204"/>
      <c r="F46" s="1204"/>
      <c r="G46" s="1204"/>
      <c r="H46" s="1204"/>
      <c r="I46" s="1204"/>
      <c r="J46" s="1204"/>
      <c r="K46" s="1204"/>
      <c r="L46" s="1207"/>
      <c r="M46" s="1204"/>
      <c r="N46" s="1204"/>
      <c r="O46" s="1204"/>
      <c r="P46" s="1204"/>
      <c r="Q46" s="1204"/>
      <c r="R46" s="1204"/>
      <c r="S46" s="1204"/>
      <c r="T46" s="1204"/>
      <c r="U46" s="1204"/>
      <c r="V46" s="1204"/>
      <c r="W46" s="1204"/>
      <c r="X46" s="1204"/>
      <c r="Y46" s="1204"/>
      <c r="Z46" s="1204"/>
      <c r="AA46" s="1204"/>
      <c r="AB46" s="1204"/>
      <c r="AC46" s="1204"/>
      <c r="AD46" s="1204"/>
      <c r="AE46" s="1204"/>
      <c r="AF46" s="1204"/>
      <c r="AG46" s="1204"/>
      <c r="AH46" s="1204"/>
      <c r="AI46" s="1204"/>
      <c r="AJ46" s="1204"/>
      <c r="AK46" s="1204"/>
      <c r="AL46" s="1204"/>
      <c r="AM46" s="1204"/>
      <c r="AN46" s="1204"/>
      <c r="AO46" s="1204"/>
      <c r="AP46" s="1204"/>
      <c r="AQ46" s="1204"/>
      <c r="AR46" s="1204"/>
      <c r="AS46" s="1204"/>
      <c r="AT46" s="1204"/>
      <c r="AU46" s="1204"/>
      <c r="AV46" s="1204"/>
      <c r="AW46" s="1204"/>
      <c r="AX46" s="1204"/>
      <c r="AY46" s="1204"/>
      <c r="AZ46" s="1204"/>
      <c r="BA46" s="1204"/>
      <c r="BB46" s="1204"/>
      <c r="BC46" s="1204"/>
      <c r="BD46" s="1204"/>
      <c r="BE46" s="1204"/>
      <c r="BF46" s="1204"/>
      <c r="BG46" s="1204"/>
      <c r="BH46" s="1204"/>
      <c r="BI46" s="1204"/>
    </row>
    <row r="47" spans="1:61" x14ac:dyDescent="0.25">
      <c r="A47" s="1204"/>
      <c r="B47" s="1207"/>
      <c r="C47" s="1204"/>
      <c r="D47" s="1204"/>
      <c r="E47" s="1204"/>
      <c r="F47" s="1204"/>
      <c r="G47" s="1204"/>
      <c r="H47" s="1204"/>
      <c r="I47" s="1204"/>
      <c r="J47" s="1204"/>
      <c r="K47" s="1204"/>
      <c r="L47" s="1207"/>
      <c r="M47" s="1204"/>
      <c r="N47" s="1204"/>
      <c r="O47" s="1204"/>
      <c r="P47" s="1204"/>
      <c r="Q47" s="1204"/>
      <c r="R47" s="1204"/>
      <c r="S47" s="1204"/>
      <c r="T47" s="1204"/>
      <c r="U47" s="1204"/>
      <c r="V47" s="1204"/>
      <c r="W47" s="1204"/>
      <c r="X47" s="1204"/>
      <c r="Y47" s="1204"/>
      <c r="Z47" s="1204"/>
      <c r="AA47" s="1204"/>
      <c r="AB47" s="1204"/>
      <c r="AC47" s="1204"/>
      <c r="AD47" s="1204"/>
      <c r="AE47" s="1204"/>
      <c r="AF47" s="1204"/>
      <c r="AG47" s="1204"/>
      <c r="AH47" s="1204"/>
      <c r="AI47" s="1204"/>
      <c r="AJ47" s="1204"/>
      <c r="AK47" s="1204"/>
      <c r="AL47" s="1204"/>
      <c r="AM47" s="1204"/>
      <c r="AN47" s="1204"/>
      <c r="AO47" s="1204"/>
      <c r="AP47" s="1204"/>
      <c r="AQ47" s="1204"/>
      <c r="AR47" s="1204"/>
      <c r="AS47" s="1204"/>
      <c r="AT47" s="1204"/>
      <c r="AU47" s="1204"/>
      <c r="AV47" s="1204"/>
      <c r="AW47" s="1204"/>
      <c r="AX47" s="1204"/>
      <c r="AY47" s="1204"/>
      <c r="AZ47" s="1204"/>
      <c r="BA47" s="1204"/>
      <c r="BB47" s="1204"/>
      <c r="BC47" s="1204"/>
      <c r="BD47" s="1204"/>
      <c r="BE47" s="1204"/>
      <c r="BF47" s="1204"/>
      <c r="BG47" s="1204"/>
      <c r="BH47" s="1204"/>
      <c r="BI47" s="1204"/>
    </row>
    <row r="48" spans="1:61" x14ac:dyDescent="0.25">
      <c r="A48" s="1204"/>
      <c r="B48" s="1207"/>
      <c r="C48" s="1204"/>
      <c r="D48" s="1204"/>
      <c r="E48" s="1204"/>
      <c r="F48" s="1204"/>
      <c r="G48" s="1204"/>
      <c r="H48" s="1204"/>
      <c r="I48" s="1204"/>
      <c r="J48" s="1204"/>
      <c r="K48" s="1204"/>
      <c r="L48" s="1207"/>
      <c r="M48" s="1204"/>
      <c r="N48" s="1204"/>
      <c r="O48" s="1204"/>
      <c r="P48" s="1204"/>
      <c r="Q48" s="1204"/>
      <c r="R48" s="1204"/>
      <c r="S48" s="1204"/>
      <c r="T48" s="1204"/>
      <c r="U48" s="1204"/>
      <c r="V48" s="1204"/>
      <c r="W48" s="1204"/>
      <c r="X48" s="1204"/>
      <c r="Y48" s="1204"/>
      <c r="Z48" s="1204"/>
      <c r="AA48" s="1204"/>
      <c r="AB48" s="1204"/>
      <c r="AC48" s="1204"/>
      <c r="AD48" s="1204"/>
      <c r="AE48" s="1204"/>
      <c r="AF48" s="1204"/>
      <c r="AG48" s="1204"/>
      <c r="AH48" s="1204"/>
      <c r="AI48" s="1204"/>
      <c r="AJ48" s="1204"/>
      <c r="AK48" s="1204"/>
      <c r="AL48" s="1204"/>
      <c r="AM48" s="1204"/>
      <c r="AN48" s="1204"/>
      <c r="AO48" s="1204"/>
      <c r="AP48" s="1204"/>
      <c r="AQ48" s="1204"/>
      <c r="AR48" s="1204"/>
      <c r="AS48" s="1204"/>
      <c r="AT48" s="1204"/>
      <c r="AU48" s="1204"/>
      <c r="AV48" s="1204"/>
      <c r="AW48" s="1204"/>
      <c r="AX48" s="1204"/>
      <c r="AY48" s="1204"/>
      <c r="AZ48" s="1204"/>
      <c r="BA48" s="1204"/>
      <c r="BB48" s="1204"/>
      <c r="BC48" s="1204"/>
      <c r="BD48" s="1204"/>
      <c r="BE48" s="1204"/>
      <c r="BF48" s="1204"/>
      <c r="BG48" s="1204"/>
      <c r="BH48" s="1204"/>
      <c r="BI48" s="1204"/>
    </row>
    <row r="49" spans="1:61" x14ac:dyDescent="0.25">
      <c r="A49" s="1204"/>
      <c r="B49" s="1207"/>
      <c r="C49" s="1204"/>
      <c r="D49" s="1204"/>
      <c r="E49" s="1204"/>
      <c r="F49" s="1204"/>
      <c r="G49" s="1204"/>
      <c r="H49" s="1204"/>
      <c r="I49" s="1204"/>
      <c r="J49" s="1204"/>
      <c r="K49" s="1204"/>
      <c r="L49" s="1207"/>
      <c r="M49" s="1204"/>
      <c r="N49" s="1204"/>
      <c r="O49" s="1204"/>
      <c r="P49" s="1204"/>
      <c r="Q49" s="1204"/>
      <c r="R49" s="1204"/>
      <c r="S49" s="1204"/>
      <c r="T49" s="1204"/>
      <c r="U49" s="1204"/>
      <c r="V49" s="1204"/>
      <c r="W49" s="1204"/>
      <c r="X49" s="1204"/>
      <c r="Y49" s="1204"/>
      <c r="Z49" s="1204"/>
      <c r="AA49" s="1204"/>
      <c r="AB49" s="1204"/>
      <c r="AC49" s="1204"/>
      <c r="AD49" s="1204"/>
      <c r="AE49" s="1204"/>
      <c r="AF49" s="1204"/>
      <c r="AG49" s="1204"/>
      <c r="AH49" s="1204"/>
      <c r="AI49" s="1204"/>
      <c r="AJ49" s="1204"/>
      <c r="AK49" s="1204"/>
      <c r="AL49" s="1204"/>
      <c r="AM49" s="1204"/>
      <c r="AN49" s="1204"/>
      <c r="AO49" s="1204"/>
      <c r="AP49" s="1204"/>
      <c r="AQ49" s="1204"/>
      <c r="AR49" s="1204"/>
      <c r="AS49" s="1204"/>
      <c r="AT49" s="1204"/>
      <c r="AU49" s="1204"/>
      <c r="AV49" s="1204"/>
      <c r="AW49" s="1204"/>
      <c r="AX49" s="1204"/>
      <c r="AY49" s="1204"/>
      <c r="AZ49" s="1204"/>
      <c r="BA49" s="1204"/>
      <c r="BB49" s="1204"/>
      <c r="BC49" s="1204"/>
      <c r="BD49" s="1204"/>
      <c r="BE49" s="1204"/>
      <c r="BF49" s="1204"/>
      <c r="BG49" s="1204"/>
      <c r="BH49" s="1204"/>
      <c r="BI49" s="1204"/>
    </row>
    <row r="50" spans="1:61" x14ac:dyDescent="0.25">
      <c r="A50" s="1204"/>
      <c r="B50" s="1207"/>
      <c r="C50" s="1204"/>
      <c r="D50" s="1204"/>
      <c r="E50" s="1204"/>
      <c r="F50" s="1204"/>
      <c r="G50" s="1204"/>
      <c r="H50" s="1204"/>
      <c r="I50" s="1204"/>
      <c r="J50" s="1204"/>
      <c r="K50" s="1204"/>
      <c r="L50" s="1207"/>
      <c r="M50" s="1204"/>
      <c r="N50" s="1204"/>
      <c r="O50" s="1204"/>
      <c r="P50" s="1204"/>
      <c r="Q50" s="1204"/>
      <c r="R50" s="1204"/>
      <c r="S50" s="1204"/>
      <c r="T50" s="1204"/>
      <c r="U50" s="1204"/>
      <c r="V50" s="1204"/>
      <c r="W50" s="1204"/>
      <c r="X50" s="1204"/>
      <c r="Y50" s="1204"/>
      <c r="Z50" s="1204"/>
      <c r="AA50" s="1204"/>
      <c r="AB50" s="1204"/>
      <c r="AC50" s="1204"/>
      <c r="AD50" s="1204"/>
      <c r="AE50" s="1204"/>
      <c r="AF50" s="1204"/>
      <c r="AG50" s="1204"/>
      <c r="AH50" s="1204"/>
      <c r="AI50" s="1204"/>
      <c r="AJ50" s="1204"/>
      <c r="AK50" s="1204"/>
      <c r="AL50" s="1204"/>
      <c r="AM50" s="1204"/>
      <c r="AN50" s="1204"/>
      <c r="AO50" s="1204"/>
      <c r="AP50" s="1204"/>
      <c r="AQ50" s="1204"/>
      <c r="AR50" s="1204"/>
      <c r="AS50" s="1204"/>
      <c r="AT50" s="1204"/>
      <c r="AU50" s="1204"/>
      <c r="AV50" s="1204"/>
      <c r="AW50" s="1204"/>
      <c r="AX50" s="1204"/>
      <c r="AY50" s="1204"/>
      <c r="AZ50" s="1204"/>
      <c r="BA50" s="1204"/>
      <c r="BB50" s="1204"/>
      <c r="BC50" s="1204"/>
      <c r="BD50" s="1204"/>
      <c r="BE50" s="1204"/>
      <c r="BF50" s="1204"/>
      <c r="BG50" s="1204"/>
      <c r="BH50" s="1204"/>
      <c r="BI50" s="1204"/>
    </row>
    <row r="51" spans="1:61" x14ac:dyDescent="0.25">
      <c r="A51" s="1204"/>
      <c r="B51" s="1207"/>
      <c r="C51" s="1204"/>
      <c r="D51" s="1204"/>
      <c r="E51" s="1204"/>
      <c r="F51" s="1204"/>
      <c r="G51" s="1204"/>
      <c r="H51" s="1204"/>
      <c r="I51" s="1204"/>
      <c r="J51" s="1204"/>
      <c r="K51" s="1204"/>
      <c r="L51" s="1207"/>
      <c r="M51" s="1204"/>
      <c r="N51" s="1204"/>
      <c r="O51" s="1204"/>
      <c r="P51" s="1204"/>
      <c r="Q51" s="1204"/>
      <c r="R51" s="1204"/>
      <c r="S51" s="1204"/>
      <c r="T51" s="1204"/>
      <c r="U51" s="1204"/>
      <c r="V51" s="1204"/>
      <c r="W51" s="1204"/>
      <c r="X51" s="1204"/>
      <c r="Y51" s="1204"/>
      <c r="Z51" s="1204"/>
      <c r="AA51" s="1204"/>
      <c r="AB51" s="1204"/>
      <c r="AC51" s="1204"/>
      <c r="AD51" s="1204"/>
      <c r="AE51" s="1204"/>
      <c r="AF51" s="1204"/>
      <c r="AG51" s="1204"/>
      <c r="AH51" s="1204"/>
      <c r="AI51" s="1204"/>
      <c r="AJ51" s="1204"/>
      <c r="AK51" s="1204"/>
      <c r="AL51" s="1204"/>
      <c r="AM51" s="1204"/>
      <c r="AN51" s="1204"/>
      <c r="AO51" s="1204"/>
      <c r="AP51" s="1204"/>
      <c r="AQ51" s="1204"/>
      <c r="AR51" s="1204"/>
      <c r="AS51" s="1204"/>
      <c r="AT51" s="1204"/>
      <c r="AU51" s="1204"/>
      <c r="AV51" s="1204"/>
      <c r="AW51" s="1204"/>
      <c r="AX51" s="1204"/>
      <c r="AY51" s="1204"/>
      <c r="AZ51" s="1204"/>
      <c r="BA51" s="1204"/>
      <c r="BB51" s="1204"/>
      <c r="BC51" s="1204"/>
      <c r="BD51" s="1204"/>
      <c r="BE51" s="1204"/>
      <c r="BF51" s="1204"/>
      <c r="BG51" s="1204"/>
      <c r="BH51" s="1204"/>
      <c r="BI51" s="1204"/>
    </row>
    <row r="52" spans="1:61" x14ac:dyDescent="0.25">
      <c r="A52" s="1204"/>
      <c r="B52" s="1207"/>
      <c r="C52" s="1204"/>
      <c r="D52" s="1204"/>
      <c r="E52" s="1204"/>
      <c r="F52" s="1204"/>
      <c r="G52" s="1204"/>
      <c r="H52" s="1204"/>
      <c r="I52" s="1204"/>
      <c r="J52" s="1204"/>
      <c r="K52" s="1204"/>
      <c r="L52" s="1207"/>
      <c r="M52" s="1204"/>
      <c r="N52" s="1204"/>
      <c r="O52" s="1204"/>
      <c r="P52" s="1204"/>
      <c r="Q52" s="1204"/>
      <c r="R52" s="1204"/>
      <c r="S52" s="1204"/>
      <c r="T52" s="1204"/>
      <c r="U52" s="1204"/>
      <c r="V52" s="1204"/>
      <c r="W52" s="1204"/>
      <c r="X52" s="1204"/>
      <c r="Y52" s="1204"/>
      <c r="Z52" s="1204"/>
      <c r="AA52" s="1204"/>
      <c r="AB52" s="1204"/>
      <c r="AC52" s="1204"/>
      <c r="AD52" s="1204"/>
      <c r="AE52" s="1204"/>
      <c r="AF52" s="1204"/>
      <c r="AG52" s="1204"/>
      <c r="AH52" s="1204"/>
      <c r="AI52" s="1204"/>
      <c r="AJ52" s="1204"/>
      <c r="AK52" s="1204"/>
      <c r="AL52" s="1204"/>
      <c r="AM52" s="1204"/>
      <c r="AN52" s="1204"/>
      <c r="AO52" s="1204"/>
      <c r="AP52" s="1204"/>
      <c r="AQ52" s="1204"/>
      <c r="AR52" s="1204"/>
      <c r="AS52" s="1204"/>
      <c r="AT52" s="1204"/>
      <c r="AU52" s="1204"/>
      <c r="AV52" s="1204"/>
      <c r="AW52" s="1204"/>
      <c r="AX52" s="1204"/>
      <c r="AY52" s="1204"/>
      <c r="AZ52" s="1204"/>
      <c r="BA52" s="1204"/>
      <c r="BB52" s="1204"/>
      <c r="BC52" s="1204"/>
      <c r="BD52" s="1204"/>
      <c r="BE52" s="1204"/>
      <c r="BF52" s="1204"/>
      <c r="BG52" s="1204"/>
      <c r="BH52" s="1204"/>
      <c r="BI52" s="1204"/>
    </row>
    <row r="53" spans="1:61" x14ac:dyDescent="0.25">
      <c r="A53" s="1204"/>
      <c r="B53" s="1207"/>
      <c r="C53" s="1204"/>
      <c r="D53" s="1204"/>
      <c r="E53" s="1204"/>
      <c r="F53" s="1204"/>
      <c r="G53" s="1204"/>
      <c r="H53" s="1204"/>
      <c r="I53" s="1204"/>
      <c r="J53" s="1204"/>
      <c r="K53" s="1204"/>
      <c r="L53" s="1207"/>
      <c r="M53" s="1204"/>
      <c r="N53" s="1204"/>
      <c r="O53" s="1204"/>
      <c r="P53" s="1204"/>
      <c r="Q53" s="1204"/>
      <c r="R53" s="1204"/>
      <c r="S53" s="1204"/>
      <c r="T53" s="1204"/>
      <c r="U53" s="1204"/>
      <c r="V53" s="1204"/>
      <c r="W53" s="1204"/>
      <c r="X53" s="1204"/>
      <c r="Y53" s="1204"/>
      <c r="Z53" s="1204"/>
      <c r="AA53" s="1204"/>
      <c r="AB53" s="1204"/>
      <c r="AC53" s="1204"/>
      <c r="AD53" s="1204"/>
      <c r="AE53" s="1204"/>
      <c r="AF53" s="1204"/>
      <c r="AG53" s="1204"/>
      <c r="AH53" s="1204"/>
      <c r="AI53" s="1204"/>
      <c r="AJ53" s="1204"/>
      <c r="AK53" s="1204"/>
      <c r="AL53" s="1204"/>
      <c r="AM53" s="1204"/>
      <c r="AN53" s="1204"/>
      <c r="AO53" s="1204"/>
      <c r="AP53" s="1204"/>
      <c r="AQ53" s="1204"/>
      <c r="AR53" s="1204"/>
      <c r="AS53" s="1204"/>
      <c r="AT53" s="1204"/>
      <c r="AU53" s="1204"/>
      <c r="AV53" s="1204"/>
      <c r="AW53" s="1204"/>
      <c r="AX53" s="1204"/>
      <c r="AY53" s="1204"/>
      <c r="AZ53" s="1204"/>
      <c r="BA53" s="1204"/>
      <c r="BB53" s="1204"/>
      <c r="BC53" s="1204"/>
      <c r="BD53" s="1204"/>
      <c r="BE53" s="1204"/>
      <c r="BF53" s="1204"/>
      <c r="BG53" s="1204"/>
      <c r="BH53" s="1204"/>
      <c r="BI53" s="1204"/>
    </row>
    <row r="54" spans="1:61" x14ac:dyDescent="0.25">
      <c r="A54" s="1204"/>
      <c r="B54" s="1207"/>
      <c r="C54" s="1204"/>
      <c r="D54" s="1204"/>
      <c r="E54" s="1204"/>
      <c r="F54" s="1204"/>
      <c r="G54" s="1204"/>
      <c r="H54" s="1204"/>
      <c r="I54" s="1204"/>
      <c r="J54" s="1204"/>
      <c r="K54" s="1204"/>
      <c r="L54" s="1207"/>
      <c r="M54" s="1204"/>
      <c r="N54" s="1204"/>
      <c r="O54" s="1204"/>
      <c r="P54" s="1204"/>
      <c r="Q54" s="1204"/>
      <c r="R54" s="1204"/>
      <c r="S54" s="1204"/>
      <c r="T54" s="1204"/>
      <c r="U54" s="1204"/>
      <c r="V54" s="1204"/>
      <c r="W54" s="1204"/>
      <c r="X54" s="1204"/>
      <c r="Y54" s="1204"/>
      <c r="Z54" s="1204"/>
      <c r="AA54" s="1204"/>
      <c r="AB54" s="1204"/>
      <c r="AC54" s="1204"/>
      <c r="AD54" s="1204"/>
      <c r="AE54" s="1204"/>
      <c r="AF54" s="1204"/>
      <c r="AG54" s="1204"/>
      <c r="AH54" s="1204"/>
      <c r="AI54" s="1204"/>
      <c r="AJ54" s="1204"/>
      <c r="AK54" s="1204"/>
      <c r="AL54" s="1204"/>
      <c r="AM54" s="1204"/>
      <c r="AN54" s="1204"/>
      <c r="AO54" s="1204"/>
      <c r="AP54" s="1204"/>
      <c r="AQ54" s="1204"/>
      <c r="AR54" s="1204"/>
      <c r="AS54" s="1204"/>
      <c r="AT54" s="1204"/>
      <c r="AU54" s="1204"/>
      <c r="AV54" s="1204"/>
      <c r="AW54" s="1204"/>
      <c r="AX54" s="1204"/>
      <c r="AY54" s="1204"/>
      <c r="AZ54" s="1204"/>
      <c r="BA54" s="1204"/>
      <c r="BB54" s="1204"/>
      <c r="BC54" s="1204"/>
      <c r="BD54" s="1204"/>
      <c r="BE54" s="1204"/>
      <c r="BF54" s="1204"/>
      <c r="BG54" s="1204"/>
      <c r="BH54" s="1204"/>
      <c r="BI54" s="1204"/>
    </row>
    <row r="55" spans="1:61" x14ac:dyDescent="0.25">
      <c r="A55" s="1204"/>
      <c r="B55" s="1207"/>
      <c r="C55" s="1204"/>
      <c r="D55" s="1204"/>
      <c r="E55" s="1204"/>
      <c r="F55" s="1204"/>
      <c r="G55" s="1204"/>
      <c r="H55" s="1204"/>
      <c r="I55" s="1204"/>
      <c r="J55" s="1204"/>
      <c r="K55" s="1204"/>
      <c r="L55" s="1207"/>
      <c r="M55" s="1204"/>
      <c r="N55" s="1204"/>
      <c r="O55" s="1204"/>
      <c r="P55" s="1204"/>
      <c r="Q55" s="1204"/>
      <c r="R55" s="1204"/>
      <c r="S55" s="1204"/>
      <c r="T55" s="1204"/>
      <c r="U55" s="1204"/>
      <c r="V55" s="1204"/>
      <c r="W55" s="1204"/>
      <c r="X55" s="1204"/>
      <c r="Y55" s="1204"/>
      <c r="Z55" s="1204"/>
      <c r="AA55" s="1204"/>
      <c r="AB55" s="1204"/>
      <c r="AC55" s="1204"/>
      <c r="AD55" s="1204"/>
      <c r="AE55" s="1204"/>
      <c r="AF55" s="1204"/>
      <c r="AG55" s="1204"/>
      <c r="AH55" s="1204"/>
      <c r="AI55" s="1204"/>
      <c r="AJ55" s="1204"/>
      <c r="AK55" s="1204"/>
      <c r="AL55" s="1204"/>
      <c r="AM55" s="1204"/>
      <c r="AN55" s="1204"/>
      <c r="AO55" s="1204"/>
      <c r="AP55" s="1204"/>
      <c r="AQ55" s="1204"/>
      <c r="AR55" s="1204"/>
      <c r="AS55" s="1204"/>
      <c r="AT55" s="1204"/>
      <c r="AU55" s="1204"/>
      <c r="AV55" s="1204"/>
      <c r="AW55" s="1204"/>
      <c r="AX55" s="1204"/>
      <c r="AY55" s="1204"/>
      <c r="AZ55" s="1204"/>
      <c r="BA55" s="1204"/>
      <c r="BB55" s="1204"/>
      <c r="BC55" s="1204"/>
      <c r="BD55" s="1204"/>
      <c r="BE55" s="1204"/>
      <c r="BF55" s="1204"/>
      <c r="BG55" s="1204"/>
      <c r="BH55" s="1204"/>
      <c r="BI55" s="1204"/>
    </row>
    <row r="56" spans="1:61" s="40" customFormat="1" x14ac:dyDescent="0.25">
      <c r="A56" s="1204"/>
      <c r="B56" s="1211"/>
      <c r="C56" s="1204"/>
      <c r="D56" s="243" t="s">
        <v>42</v>
      </c>
      <c r="E56" s="1237"/>
      <c r="F56" s="1238" t="s">
        <v>43</v>
      </c>
      <c r="G56" s="243" t="str">
        <f>D56</f>
        <v>Datum a podpis:</v>
      </c>
      <c r="H56" s="1237"/>
      <c r="I56" s="1237"/>
      <c r="J56" s="246" t="str">
        <f>F56</f>
        <v>Razítko</v>
      </c>
      <c r="K56" s="1237"/>
      <c r="L56" s="1211"/>
      <c r="M56" s="1204"/>
      <c r="N56" s="1204"/>
      <c r="O56" s="1204"/>
      <c r="P56" s="1204"/>
      <c r="Q56" s="1204"/>
      <c r="R56" s="1204"/>
      <c r="S56" s="1204"/>
      <c r="T56" s="1204"/>
      <c r="U56" s="1204"/>
      <c r="V56" s="1204"/>
      <c r="W56" s="1204"/>
      <c r="X56" s="1204"/>
      <c r="Y56" s="1204"/>
      <c r="Z56" s="1204"/>
      <c r="AA56" s="1204"/>
      <c r="AB56" s="1204"/>
      <c r="AC56" s="1204"/>
      <c r="AD56" s="1204"/>
      <c r="AE56" s="1204"/>
      <c r="AF56" s="1204"/>
      <c r="AG56" s="1204"/>
      <c r="AH56" s="1204"/>
      <c r="AI56" s="1204"/>
      <c r="AJ56" s="1204"/>
      <c r="AK56" s="1204"/>
      <c r="AL56" s="1204"/>
      <c r="AM56" s="1204"/>
      <c r="AN56" s="1204"/>
      <c r="AO56" s="1204"/>
      <c r="AP56" s="1204"/>
      <c r="AQ56" s="1204"/>
      <c r="AR56" s="1204"/>
      <c r="AS56" s="1204"/>
      <c r="AT56" s="1204"/>
      <c r="AU56" s="1204"/>
      <c r="AV56" s="1204"/>
      <c r="AW56" s="1204"/>
      <c r="AX56" s="1204"/>
      <c r="AY56" s="1204"/>
      <c r="AZ56" s="1204"/>
      <c r="BA56" s="1204"/>
      <c r="BB56" s="1204"/>
      <c r="BC56" s="1204"/>
      <c r="BD56" s="1204"/>
      <c r="BE56" s="1204"/>
      <c r="BF56" s="1204"/>
      <c r="BG56" s="1204"/>
      <c r="BH56" s="1204"/>
      <c r="BI56" s="1204"/>
    </row>
    <row r="57" spans="1:61" x14ac:dyDescent="0.25">
      <c r="A57" s="1204"/>
      <c r="B57" s="1207"/>
      <c r="C57" s="1204"/>
      <c r="D57" s="1204"/>
      <c r="E57" s="1204"/>
      <c r="F57" s="1204"/>
      <c r="G57" s="1204"/>
      <c r="H57" s="1204"/>
      <c r="I57" s="1204"/>
      <c r="J57" s="1204"/>
      <c r="K57" s="1204"/>
      <c r="L57" s="1207"/>
      <c r="M57" s="1204"/>
      <c r="N57" s="1204"/>
      <c r="O57" s="1204"/>
      <c r="P57" s="1204"/>
      <c r="Q57" s="1204"/>
      <c r="R57" s="1204"/>
      <c r="S57" s="1204"/>
      <c r="T57" s="1204"/>
      <c r="U57" s="1204"/>
      <c r="V57" s="1204"/>
      <c r="W57" s="1204"/>
      <c r="X57" s="1204"/>
      <c r="Y57" s="1204"/>
      <c r="Z57" s="1204"/>
      <c r="AA57" s="1204"/>
      <c r="AB57" s="1204"/>
      <c r="AC57" s="1204"/>
      <c r="AD57" s="1204"/>
      <c r="AE57" s="1204"/>
      <c r="AF57" s="1204"/>
      <c r="AG57" s="1204"/>
      <c r="AH57" s="1204"/>
      <c r="AI57" s="1204"/>
      <c r="AJ57" s="1204"/>
      <c r="AK57" s="1204"/>
      <c r="AL57" s="1204"/>
      <c r="AM57" s="1204"/>
      <c r="AN57" s="1204"/>
      <c r="AO57" s="1204"/>
      <c r="AP57" s="1204"/>
      <c r="AQ57" s="1204"/>
      <c r="AR57" s="1204"/>
      <c r="AS57" s="1204"/>
      <c r="AT57" s="1204"/>
      <c r="AU57" s="1204"/>
      <c r="AV57" s="1204"/>
      <c r="AW57" s="1204"/>
      <c r="AX57" s="1204"/>
      <c r="AY57" s="1204"/>
      <c r="AZ57" s="1204"/>
      <c r="BA57" s="1204"/>
      <c r="BB57" s="1204"/>
      <c r="BC57" s="1204"/>
      <c r="BD57" s="1204"/>
      <c r="BE57" s="1204"/>
      <c r="BF57" s="1204"/>
      <c r="BG57" s="1204"/>
      <c r="BH57" s="1204"/>
      <c r="BI57" s="1204"/>
    </row>
    <row r="58" spans="1:61" x14ac:dyDescent="0.25">
      <c r="A58" s="1204"/>
      <c r="B58" s="1207"/>
      <c r="C58" s="1204"/>
      <c r="D58" s="1204"/>
      <c r="E58" s="1204"/>
      <c r="F58" s="1204"/>
      <c r="G58" s="1204"/>
      <c r="H58" s="1204"/>
      <c r="I58" s="1204"/>
      <c r="J58" s="1204"/>
      <c r="K58" s="1204"/>
      <c r="L58" s="1207"/>
      <c r="M58" s="1204"/>
      <c r="N58" s="1204"/>
      <c r="O58" s="1204"/>
      <c r="P58" s="1204"/>
      <c r="Q58" s="1204"/>
      <c r="R58" s="1204"/>
      <c r="S58" s="1204"/>
      <c r="T58" s="1204"/>
      <c r="U58" s="1204"/>
      <c r="V58" s="1204"/>
      <c r="W58" s="1204"/>
      <c r="X58" s="1204"/>
      <c r="Y58" s="1204"/>
      <c r="Z58" s="1204"/>
      <c r="AA58" s="1204"/>
      <c r="AB58" s="1204"/>
      <c r="AC58" s="1204"/>
      <c r="AD58" s="1204"/>
      <c r="AE58" s="1204"/>
      <c r="AF58" s="1204"/>
      <c r="AG58" s="1204"/>
      <c r="AH58" s="1204"/>
      <c r="AI58" s="1204"/>
      <c r="AJ58" s="1204"/>
      <c r="AK58" s="1204"/>
      <c r="AL58" s="1204"/>
      <c r="AM58" s="1204"/>
      <c r="AN58" s="1204"/>
      <c r="AO58" s="1204"/>
      <c r="AP58" s="1204"/>
      <c r="AQ58" s="1204"/>
      <c r="AR58" s="1204"/>
      <c r="AS58" s="1204"/>
      <c r="AT58" s="1204"/>
      <c r="AU58" s="1204"/>
      <c r="AV58" s="1204"/>
      <c r="AW58" s="1204"/>
      <c r="AX58" s="1204"/>
      <c r="AY58" s="1204"/>
      <c r="AZ58" s="1204"/>
      <c r="BA58" s="1204"/>
      <c r="BB58" s="1204"/>
      <c r="BC58" s="1204"/>
      <c r="BD58" s="1204"/>
      <c r="BE58" s="1204"/>
      <c r="BF58" s="1204"/>
      <c r="BG58" s="1204"/>
      <c r="BH58" s="1204"/>
      <c r="BI58" s="1204"/>
    </row>
    <row r="59" spans="1:61" x14ac:dyDescent="0.25">
      <c r="A59" s="1204"/>
      <c r="B59" s="1207"/>
      <c r="C59" s="1204"/>
      <c r="D59" s="1204"/>
      <c r="E59" s="1204"/>
      <c r="F59" s="1204"/>
      <c r="G59" s="1204"/>
      <c r="H59" s="1204"/>
      <c r="I59" s="1204"/>
      <c r="J59" s="1204"/>
      <c r="K59" s="1204"/>
      <c r="L59" s="1207"/>
      <c r="M59" s="1204"/>
      <c r="N59" s="1204"/>
      <c r="O59" s="1204"/>
      <c r="P59" s="1204"/>
      <c r="Q59" s="1204"/>
      <c r="R59" s="1204"/>
      <c r="S59" s="1204"/>
      <c r="T59" s="1204"/>
      <c r="U59" s="1204"/>
      <c r="V59" s="1204"/>
      <c r="W59" s="1204"/>
      <c r="X59" s="1204"/>
      <c r="Y59" s="1204"/>
      <c r="Z59" s="1204"/>
      <c r="AA59" s="1204"/>
      <c r="AB59" s="1204"/>
      <c r="AC59" s="1204"/>
      <c r="AD59" s="1204"/>
      <c r="AE59" s="1204"/>
      <c r="AF59" s="1204"/>
      <c r="AG59" s="1204"/>
      <c r="AH59" s="1204"/>
      <c r="AI59" s="1204"/>
      <c r="AJ59" s="1204"/>
      <c r="AK59" s="1204"/>
      <c r="AL59" s="1204"/>
      <c r="AM59" s="1204"/>
      <c r="AN59" s="1204"/>
      <c r="AO59" s="1204"/>
      <c r="AP59" s="1204"/>
      <c r="AQ59" s="1204"/>
      <c r="AR59" s="1204"/>
      <c r="AS59" s="1204"/>
      <c r="AT59" s="1204"/>
      <c r="AU59" s="1204"/>
      <c r="AV59" s="1204"/>
      <c r="AW59" s="1204"/>
      <c r="AX59" s="1204"/>
      <c r="AY59" s="1204"/>
      <c r="AZ59" s="1204"/>
      <c r="BA59" s="1204"/>
      <c r="BB59" s="1204"/>
      <c r="BC59" s="1204"/>
      <c r="BD59" s="1204"/>
      <c r="BE59" s="1204"/>
      <c r="BF59" s="1204"/>
      <c r="BG59" s="1204"/>
      <c r="BH59" s="1204"/>
      <c r="BI59" s="1204"/>
    </row>
    <row r="60" spans="1:61" s="40" customFormat="1" x14ac:dyDescent="0.25">
      <c r="A60" s="1204"/>
      <c r="B60" s="1211"/>
      <c r="C60" s="1204"/>
      <c r="D60" s="241" t="str">
        <f>D16</f>
        <v>Zadavatel:</v>
      </c>
      <c r="E60" s="1236"/>
      <c r="F60" s="1236"/>
      <c r="G60" s="241" t="str">
        <f>D19</f>
        <v>Zhotovitel:</v>
      </c>
      <c r="H60" s="1236"/>
      <c r="I60" s="1236"/>
      <c r="J60" s="1236"/>
      <c r="K60" s="1236"/>
      <c r="L60" s="1211"/>
      <c r="M60" s="1204"/>
      <c r="N60" s="1204"/>
      <c r="O60" s="1204"/>
      <c r="P60" s="1204"/>
      <c r="Q60" s="1204"/>
      <c r="R60" s="1204"/>
      <c r="S60" s="1204"/>
      <c r="T60" s="1204"/>
      <c r="U60" s="1204"/>
      <c r="V60" s="1204"/>
      <c r="W60" s="1204"/>
      <c r="X60" s="1204"/>
      <c r="Y60" s="1204"/>
      <c r="Z60" s="1204"/>
      <c r="AA60" s="1204"/>
      <c r="AB60" s="1204"/>
      <c r="AC60" s="1204"/>
      <c r="AD60" s="1204"/>
      <c r="AE60" s="1204"/>
      <c r="AF60" s="1204"/>
      <c r="AG60" s="1204"/>
      <c r="AH60" s="1204"/>
      <c r="AI60" s="1204"/>
      <c r="AJ60" s="1204"/>
      <c r="AK60" s="1204"/>
      <c r="AL60" s="1204"/>
      <c r="AM60" s="1204"/>
      <c r="AN60" s="1204"/>
      <c r="AO60" s="1204"/>
      <c r="AP60" s="1204"/>
      <c r="AQ60" s="1204"/>
      <c r="AR60" s="1204"/>
      <c r="AS60" s="1204"/>
      <c r="AT60" s="1204"/>
      <c r="AU60" s="1204"/>
      <c r="AV60" s="1204"/>
      <c r="AW60" s="1204"/>
      <c r="AX60" s="1204"/>
      <c r="AY60" s="1204"/>
      <c r="AZ60" s="1204"/>
      <c r="BA60" s="1204"/>
      <c r="BB60" s="1204"/>
      <c r="BC60" s="1204"/>
      <c r="BD60" s="1204"/>
      <c r="BE60" s="1204"/>
      <c r="BF60" s="1204"/>
      <c r="BG60" s="1204"/>
      <c r="BH60" s="1204"/>
      <c r="BI60" s="1204"/>
    </row>
    <row r="61" spans="1:61" x14ac:dyDescent="0.25">
      <c r="A61" s="1204"/>
      <c r="B61" s="1207"/>
      <c r="C61" s="1204"/>
      <c r="D61" s="1204"/>
      <c r="E61" s="1204"/>
      <c r="F61" s="1204"/>
      <c r="G61" s="1204"/>
      <c r="H61" s="1204"/>
      <c r="I61" s="1204"/>
      <c r="J61" s="1204"/>
      <c r="K61" s="1204"/>
      <c r="L61" s="1207"/>
      <c r="M61" s="1204"/>
      <c r="N61" s="1204"/>
      <c r="O61" s="1204"/>
      <c r="P61" s="1204"/>
      <c r="Q61" s="1204"/>
      <c r="R61" s="1204"/>
      <c r="S61" s="1204"/>
      <c r="T61" s="1204"/>
      <c r="U61" s="1204"/>
      <c r="V61" s="1204"/>
      <c r="W61" s="1204"/>
      <c r="X61" s="1204"/>
      <c r="Y61" s="1204"/>
      <c r="Z61" s="1204"/>
      <c r="AA61" s="1204"/>
      <c r="AB61" s="1204"/>
      <c r="AC61" s="1204"/>
      <c r="AD61" s="1204"/>
      <c r="AE61" s="1204"/>
      <c r="AF61" s="1204"/>
      <c r="AG61" s="1204"/>
      <c r="AH61" s="1204"/>
      <c r="AI61" s="1204"/>
      <c r="AJ61" s="1204"/>
      <c r="AK61" s="1204"/>
      <c r="AL61" s="1204"/>
      <c r="AM61" s="1204"/>
      <c r="AN61" s="1204"/>
      <c r="AO61" s="1204"/>
      <c r="AP61" s="1204"/>
      <c r="AQ61" s="1204"/>
      <c r="AR61" s="1204"/>
      <c r="AS61" s="1204"/>
      <c r="AT61" s="1204"/>
      <c r="AU61" s="1204"/>
      <c r="AV61" s="1204"/>
      <c r="AW61" s="1204"/>
      <c r="AX61" s="1204"/>
      <c r="AY61" s="1204"/>
      <c r="AZ61" s="1204"/>
      <c r="BA61" s="1204"/>
      <c r="BB61" s="1204"/>
      <c r="BC61" s="1204"/>
      <c r="BD61" s="1204"/>
      <c r="BE61" s="1204"/>
      <c r="BF61" s="1204"/>
      <c r="BG61" s="1204"/>
      <c r="BH61" s="1204"/>
      <c r="BI61" s="1204"/>
    </row>
    <row r="62" spans="1:61" x14ac:dyDescent="0.25">
      <c r="A62" s="1204"/>
      <c r="B62" s="1207"/>
      <c r="C62" s="1204"/>
      <c r="D62" s="1204"/>
      <c r="E62" s="1204"/>
      <c r="F62" s="1204"/>
      <c r="G62" s="1204"/>
      <c r="H62" s="1204"/>
      <c r="I62" s="1204"/>
      <c r="J62" s="1204"/>
      <c r="K62" s="1204"/>
      <c r="L62" s="1207"/>
      <c r="M62" s="1204"/>
      <c r="N62" s="1204"/>
      <c r="O62" s="1204"/>
      <c r="P62" s="1204"/>
      <c r="Q62" s="1204"/>
      <c r="R62" s="1204"/>
      <c r="S62" s="1204"/>
      <c r="T62" s="1204"/>
      <c r="U62" s="1204"/>
      <c r="V62" s="1204"/>
      <c r="W62" s="1204"/>
      <c r="X62" s="1204"/>
      <c r="Y62" s="1204"/>
      <c r="Z62" s="1204"/>
      <c r="AA62" s="1204"/>
      <c r="AB62" s="1204"/>
      <c r="AC62" s="1204"/>
      <c r="AD62" s="1204"/>
      <c r="AE62" s="1204"/>
      <c r="AF62" s="1204"/>
      <c r="AG62" s="1204"/>
      <c r="AH62" s="1204"/>
      <c r="AI62" s="1204"/>
      <c r="AJ62" s="1204"/>
      <c r="AK62" s="1204"/>
      <c r="AL62" s="1204"/>
      <c r="AM62" s="1204"/>
      <c r="AN62" s="1204"/>
      <c r="AO62" s="1204"/>
      <c r="AP62" s="1204"/>
      <c r="AQ62" s="1204"/>
      <c r="AR62" s="1204"/>
      <c r="AS62" s="1204"/>
      <c r="AT62" s="1204"/>
      <c r="AU62" s="1204"/>
      <c r="AV62" s="1204"/>
      <c r="AW62" s="1204"/>
      <c r="AX62" s="1204"/>
      <c r="AY62" s="1204"/>
      <c r="AZ62" s="1204"/>
      <c r="BA62" s="1204"/>
      <c r="BB62" s="1204"/>
      <c r="BC62" s="1204"/>
      <c r="BD62" s="1204"/>
      <c r="BE62" s="1204"/>
      <c r="BF62" s="1204"/>
      <c r="BG62" s="1204"/>
      <c r="BH62" s="1204"/>
      <c r="BI62" s="1204"/>
    </row>
    <row r="63" spans="1:61" x14ac:dyDescent="0.25">
      <c r="A63" s="1204"/>
      <c r="B63" s="1207"/>
      <c r="C63" s="1204"/>
      <c r="D63" s="1204"/>
      <c r="E63" s="1204"/>
      <c r="F63" s="1204"/>
      <c r="G63" s="1204"/>
      <c r="H63" s="1204"/>
      <c r="I63" s="1204"/>
      <c r="J63" s="1204"/>
      <c r="K63" s="1204"/>
      <c r="L63" s="1207"/>
      <c r="M63" s="1204"/>
      <c r="N63" s="1204"/>
      <c r="O63" s="1204"/>
      <c r="P63" s="1204"/>
      <c r="Q63" s="1204"/>
      <c r="R63" s="1204"/>
      <c r="S63" s="1204"/>
      <c r="T63" s="1204"/>
      <c r="U63" s="1204"/>
      <c r="V63" s="1204"/>
      <c r="W63" s="1204"/>
      <c r="X63" s="1204"/>
      <c r="Y63" s="1204"/>
      <c r="Z63" s="1204"/>
      <c r="AA63" s="1204"/>
      <c r="AB63" s="1204"/>
      <c r="AC63" s="1204"/>
      <c r="AD63" s="1204"/>
      <c r="AE63" s="1204"/>
      <c r="AF63" s="1204"/>
      <c r="AG63" s="1204"/>
      <c r="AH63" s="1204"/>
      <c r="AI63" s="1204"/>
      <c r="AJ63" s="1204"/>
      <c r="AK63" s="1204"/>
      <c r="AL63" s="1204"/>
      <c r="AM63" s="1204"/>
      <c r="AN63" s="1204"/>
      <c r="AO63" s="1204"/>
      <c r="AP63" s="1204"/>
      <c r="AQ63" s="1204"/>
      <c r="AR63" s="1204"/>
      <c r="AS63" s="1204"/>
      <c r="AT63" s="1204"/>
      <c r="AU63" s="1204"/>
      <c r="AV63" s="1204"/>
      <c r="AW63" s="1204"/>
      <c r="AX63" s="1204"/>
      <c r="AY63" s="1204"/>
      <c r="AZ63" s="1204"/>
      <c r="BA63" s="1204"/>
      <c r="BB63" s="1204"/>
      <c r="BC63" s="1204"/>
      <c r="BD63" s="1204"/>
      <c r="BE63" s="1204"/>
      <c r="BF63" s="1204"/>
      <c r="BG63" s="1204"/>
      <c r="BH63" s="1204"/>
      <c r="BI63" s="1204"/>
    </row>
    <row r="64" spans="1:61" x14ac:dyDescent="0.25">
      <c r="A64" s="1204"/>
      <c r="B64" s="1207"/>
      <c r="C64" s="1204"/>
      <c r="D64" s="1204"/>
      <c r="E64" s="1204"/>
      <c r="F64" s="1204"/>
      <c r="G64" s="1204"/>
      <c r="H64" s="1204"/>
      <c r="I64" s="1204"/>
      <c r="J64" s="1204"/>
      <c r="K64" s="1204"/>
      <c r="L64" s="1207"/>
      <c r="M64" s="1204"/>
      <c r="N64" s="1204"/>
      <c r="O64" s="1204"/>
      <c r="P64" s="1204"/>
      <c r="Q64" s="1204"/>
      <c r="R64" s="1204"/>
      <c r="S64" s="1204"/>
      <c r="T64" s="1204"/>
      <c r="U64" s="1204"/>
      <c r="V64" s="1204"/>
      <c r="W64" s="1204"/>
      <c r="X64" s="1204"/>
      <c r="Y64" s="1204"/>
      <c r="Z64" s="1204"/>
      <c r="AA64" s="1204"/>
      <c r="AB64" s="1204"/>
      <c r="AC64" s="1204"/>
      <c r="AD64" s="1204"/>
      <c r="AE64" s="1204"/>
      <c r="AF64" s="1204"/>
      <c r="AG64" s="1204"/>
      <c r="AH64" s="1204"/>
      <c r="AI64" s="1204"/>
      <c r="AJ64" s="1204"/>
      <c r="AK64" s="1204"/>
      <c r="AL64" s="1204"/>
      <c r="AM64" s="1204"/>
      <c r="AN64" s="1204"/>
      <c r="AO64" s="1204"/>
      <c r="AP64" s="1204"/>
      <c r="AQ64" s="1204"/>
      <c r="AR64" s="1204"/>
      <c r="AS64" s="1204"/>
      <c r="AT64" s="1204"/>
      <c r="AU64" s="1204"/>
      <c r="AV64" s="1204"/>
      <c r="AW64" s="1204"/>
      <c r="AX64" s="1204"/>
      <c r="AY64" s="1204"/>
      <c r="AZ64" s="1204"/>
      <c r="BA64" s="1204"/>
      <c r="BB64" s="1204"/>
      <c r="BC64" s="1204"/>
      <c r="BD64" s="1204"/>
      <c r="BE64" s="1204"/>
      <c r="BF64" s="1204"/>
      <c r="BG64" s="1204"/>
      <c r="BH64" s="1204"/>
      <c r="BI64" s="1204"/>
    </row>
    <row r="65" spans="1:61" x14ac:dyDescent="0.25">
      <c r="A65" s="1204"/>
      <c r="B65" s="1207"/>
      <c r="C65" s="1204"/>
      <c r="D65" s="1204"/>
      <c r="E65" s="1204"/>
      <c r="F65" s="1204"/>
      <c r="G65" s="1204"/>
      <c r="H65" s="1204"/>
      <c r="I65" s="1204"/>
      <c r="J65" s="1204"/>
      <c r="K65" s="1204"/>
      <c r="L65" s="1207"/>
      <c r="M65" s="1204"/>
      <c r="N65" s="1204"/>
      <c r="O65" s="1204"/>
      <c r="P65" s="1204"/>
      <c r="Q65" s="1204"/>
      <c r="R65" s="1204"/>
      <c r="S65" s="1204"/>
      <c r="T65" s="1204"/>
      <c r="U65" s="1204"/>
      <c r="V65" s="1204"/>
      <c r="W65" s="1204"/>
      <c r="X65" s="1204"/>
      <c r="Y65" s="1204"/>
      <c r="Z65" s="1204"/>
      <c r="AA65" s="1204"/>
      <c r="AB65" s="1204"/>
      <c r="AC65" s="1204"/>
      <c r="AD65" s="1204"/>
      <c r="AE65" s="1204"/>
      <c r="AF65" s="1204"/>
      <c r="AG65" s="1204"/>
      <c r="AH65" s="1204"/>
      <c r="AI65" s="1204"/>
      <c r="AJ65" s="1204"/>
      <c r="AK65" s="1204"/>
      <c r="AL65" s="1204"/>
      <c r="AM65" s="1204"/>
      <c r="AN65" s="1204"/>
      <c r="AO65" s="1204"/>
      <c r="AP65" s="1204"/>
      <c r="AQ65" s="1204"/>
      <c r="AR65" s="1204"/>
      <c r="AS65" s="1204"/>
      <c r="AT65" s="1204"/>
      <c r="AU65" s="1204"/>
      <c r="AV65" s="1204"/>
      <c r="AW65" s="1204"/>
      <c r="AX65" s="1204"/>
      <c r="AY65" s="1204"/>
      <c r="AZ65" s="1204"/>
      <c r="BA65" s="1204"/>
      <c r="BB65" s="1204"/>
      <c r="BC65" s="1204"/>
      <c r="BD65" s="1204"/>
      <c r="BE65" s="1204"/>
      <c r="BF65" s="1204"/>
      <c r="BG65" s="1204"/>
      <c r="BH65" s="1204"/>
      <c r="BI65" s="1204"/>
    </row>
    <row r="66" spans="1:61" x14ac:dyDescent="0.25">
      <c r="A66" s="1204"/>
      <c r="B66" s="1207"/>
      <c r="C66" s="1204"/>
      <c r="D66" s="1204"/>
      <c r="E66" s="1204"/>
      <c r="F66" s="1204"/>
      <c r="G66" s="1204"/>
      <c r="H66" s="1204"/>
      <c r="I66" s="1204"/>
      <c r="J66" s="1204"/>
      <c r="K66" s="1204"/>
      <c r="L66" s="1207"/>
      <c r="M66" s="1204"/>
      <c r="N66" s="1204"/>
      <c r="O66" s="1204"/>
      <c r="P66" s="1204"/>
      <c r="Q66" s="1204"/>
      <c r="R66" s="1204"/>
      <c r="S66" s="1204"/>
      <c r="T66" s="1204"/>
      <c r="U66" s="1204"/>
      <c r="V66" s="1204"/>
      <c r="W66" s="1204"/>
      <c r="X66" s="1204"/>
      <c r="Y66" s="1204"/>
      <c r="Z66" s="1204"/>
      <c r="AA66" s="1204"/>
      <c r="AB66" s="1204"/>
      <c r="AC66" s="1204"/>
      <c r="AD66" s="1204"/>
      <c r="AE66" s="1204"/>
      <c r="AF66" s="1204"/>
      <c r="AG66" s="1204"/>
      <c r="AH66" s="1204"/>
      <c r="AI66" s="1204"/>
      <c r="AJ66" s="1204"/>
      <c r="AK66" s="1204"/>
      <c r="AL66" s="1204"/>
      <c r="AM66" s="1204"/>
      <c r="AN66" s="1204"/>
      <c r="AO66" s="1204"/>
      <c r="AP66" s="1204"/>
      <c r="AQ66" s="1204"/>
      <c r="AR66" s="1204"/>
      <c r="AS66" s="1204"/>
      <c r="AT66" s="1204"/>
      <c r="AU66" s="1204"/>
      <c r="AV66" s="1204"/>
      <c r="AW66" s="1204"/>
      <c r="AX66" s="1204"/>
      <c r="AY66" s="1204"/>
      <c r="AZ66" s="1204"/>
      <c r="BA66" s="1204"/>
      <c r="BB66" s="1204"/>
      <c r="BC66" s="1204"/>
      <c r="BD66" s="1204"/>
      <c r="BE66" s="1204"/>
      <c r="BF66" s="1204"/>
      <c r="BG66" s="1204"/>
      <c r="BH66" s="1204"/>
      <c r="BI66" s="1204"/>
    </row>
    <row r="67" spans="1:61" x14ac:dyDescent="0.25">
      <c r="A67" s="1204"/>
      <c r="B67" s="1207"/>
      <c r="C67" s="1204"/>
      <c r="D67" s="1204"/>
      <c r="E67" s="1204"/>
      <c r="F67" s="1204"/>
      <c r="G67" s="1204"/>
      <c r="H67" s="1204"/>
      <c r="I67" s="1204"/>
      <c r="J67" s="1204"/>
      <c r="K67" s="1204"/>
      <c r="L67" s="1207"/>
      <c r="M67" s="1204"/>
      <c r="N67" s="1204"/>
      <c r="O67" s="1204"/>
      <c r="P67" s="1204"/>
      <c r="Q67" s="1204"/>
      <c r="R67" s="1204"/>
      <c r="S67" s="1204"/>
      <c r="T67" s="1204"/>
      <c r="U67" s="1204"/>
      <c r="V67" s="1204"/>
      <c r="W67" s="1204"/>
      <c r="X67" s="1204"/>
      <c r="Y67" s="1204"/>
      <c r="Z67" s="1204"/>
      <c r="AA67" s="1204"/>
      <c r="AB67" s="1204"/>
      <c r="AC67" s="1204"/>
      <c r="AD67" s="1204"/>
      <c r="AE67" s="1204"/>
      <c r="AF67" s="1204"/>
      <c r="AG67" s="1204"/>
      <c r="AH67" s="1204"/>
      <c r="AI67" s="1204"/>
      <c r="AJ67" s="1204"/>
      <c r="AK67" s="1204"/>
      <c r="AL67" s="1204"/>
      <c r="AM67" s="1204"/>
      <c r="AN67" s="1204"/>
      <c r="AO67" s="1204"/>
      <c r="AP67" s="1204"/>
      <c r="AQ67" s="1204"/>
      <c r="AR67" s="1204"/>
      <c r="AS67" s="1204"/>
      <c r="AT67" s="1204"/>
      <c r="AU67" s="1204"/>
      <c r="AV67" s="1204"/>
      <c r="AW67" s="1204"/>
      <c r="AX67" s="1204"/>
      <c r="AY67" s="1204"/>
      <c r="AZ67" s="1204"/>
      <c r="BA67" s="1204"/>
      <c r="BB67" s="1204"/>
      <c r="BC67" s="1204"/>
      <c r="BD67" s="1204"/>
      <c r="BE67" s="1204"/>
      <c r="BF67" s="1204"/>
      <c r="BG67" s="1204"/>
      <c r="BH67" s="1204"/>
      <c r="BI67" s="1204"/>
    </row>
    <row r="68" spans="1:61" x14ac:dyDescent="0.25">
      <c r="A68" s="1204"/>
      <c r="B68" s="1207"/>
      <c r="C68" s="1204"/>
      <c r="D68" s="1204"/>
      <c r="E68" s="1204"/>
      <c r="F68" s="1204"/>
      <c r="G68" s="1204"/>
      <c r="H68" s="1204"/>
      <c r="I68" s="1204"/>
      <c r="J68" s="1204"/>
      <c r="K68" s="1204"/>
      <c r="L68" s="1207"/>
      <c r="M68" s="1204"/>
      <c r="N68" s="1204"/>
      <c r="O68" s="1204"/>
      <c r="P68" s="1204"/>
      <c r="Q68" s="1204"/>
      <c r="R68" s="1204"/>
      <c r="S68" s="1204"/>
      <c r="T68" s="1204"/>
      <c r="U68" s="1204"/>
      <c r="V68" s="1204"/>
      <c r="W68" s="1204"/>
      <c r="X68" s="1204"/>
      <c r="Y68" s="1204"/>
      <c r="Z68" s="1204"/>
      <c r="AA68" s="1204"/>
      <c r="AB68" s="1204"/>
      <c r="AC68" s="1204"/>
      <c r="AD68" s="1204"/>
      <c r="AE68" s="1204"/>
      <c r="AF68" s="1204"/>
      <c r="AG68" s="1204"/>
      <c r="AH68" s="1204"/>
      <c r="AI68" s="1204"/>
      <c r="AJ68" s="1204"/>
      <c r="AK68" s="1204"/>
      <c r="AL68" s="1204"/>
      <c r="AM68" s="1204"/>
      <c r="AN68" s="1204"/>
      <c r="AO68" s="1204"/>
      <c r="AP68" s="1204"/>
      <c r="AQ68" s="1204"/>
      <c r="AR68" s="1204"/>
      <c r="AS68" s="1204"/>
      <c r="AT68" s="1204"/>
      <c r="AU68" s="1204"/>
      <c r="AV68" s="1204"/>
      <c r="AW68" s="1204"/>
      <c r="AX68" s="1204"/>
      <c r="AY68" s="1204"/>
      <c r="AZ68" s="1204"/>
      <c r="BA68" s="1204"/>
      <c r="BB68" s="1204"/>
      <c r="BC68" s="1204"/>
      <c r="BD68" s="1204"/>
      <c r="BE68" s="1204"/>
      <c r="BF68" s="1204"/>
      <c r="BG68" s="1204"/>
      <c r="BH68" s="1204"/>
      <c r="BI68" s="1204"/>
    </row>
    <row r="69" spans="1:61" x14ac:dyDescent="0.25">
      <c r="A69" s="1204"/>
      <c r="B69" s="1207"/>
      <c r="C69" s="1204"/>
      <c r="D69" s="1204"/>
      <c r="E69" s="1204"/>
      <c r="F69" s="1204"/>
      <c r="G69" s="1204"/>
      <c r="H69" s="1204"/>
      <c r="I69" s="1204"/>
      <c r="J69" s="1204"/>
      <c r="K69" s="1204"/>
      <c r="L69" s="1207"/>
      <c r="M69" s="1204"/>
      <c r="N69" s="1204"/>
      <c r="O69" s="1204"/>
      <c r="P69" s="1204"/>
      <c r="Q69" s="1204"/>
      <c r="R69" s="1204"/>
      <c r="S69" s="1204"/>
      <c r="T69" s="1204"/>
      <c r="U69" s="1204"/>
      <c r="V69" s="1204"/>
      <c r="W69" s="1204"/>
      <c r="X69" s="1204"/>
      <c r="Y69" s="1204"/>
      <c r="Z69" s="1204"/>
      <c r="AA69" s="1204"/>
      <c r="AB69" s="1204"/>
      <c r="AC69" s="1204"/>
      <c r="AD69" s="1204"/>
      <c r="AE69" s="1204"/>
      <c r="AF69" s="1204"/>
      <c r="AG69" s="1204"/>
      <c r="AH69" s="1204"/>
      <c r="AI69" s="1204"/>
      <c r="AJ69" s="1204"/>
      <c r="AK69" s="1204"/>
      <c r="AL69" s="1204"/>
      <c r="AM69" s="1204"/>
      <c r="AN69" s="1204"/>
      <c r="AO69" s="1204"/>
      <c r="AP69" s="1204"/>
      <c r="AQ69" s="1204"/>
      <c r="AR69" s="1204"/>
      <c r="AS69" s="1204"/>
      <c r="AT69" s="1204"/>
      <c r="AU69" s="1204"/>
      <c r="AV69" s="1204"/>
      <c r="AW69" s="1204"/>
      <c r="AX69" s="1204"/>
      <c r="AY69" s="1204"/>
      <c r="AZ69" s="1204"/>
      <c r="BA69" s="1204"/>
      <c r="BB69" s="1204"/>
      <c r="BC69" s="1204"/>
      <c r="BD69" s="1204"/>
      <c r="BE69" s="1204"/>
      <c r="BF69" s="1204"/>
      <c r="BG69" s="1204"/>
      <c r="BH69" s="1204"/>
      <c r="BI69" s="1204"/>
    </row>
    <row r="70" spans="1:61" x14ac:dyDescent="0.25">
      <c r="A70" s="1204"/>
      <c r="B70" s="1207"/>
      <c r="C70" s="1204"/>
      <c r="D70" s="1204"/>
      <c r="E70" s="1204"/>
      <c r="F70" s="1204"/>
      <c r="G70" s="1204"/>
      <c r="H70" s="1204"/>
      <c r="I70" s="1204"/>
      <c r="J70" s="1204"/>
      <c r="K70" s="1204"/>
      <c r="L70" s="1207"/>
      <c r="M70" s="1204"/>
      <c r="N70" s="1204"/>
      <c r="O70" s="1204"/>
      <c r="P70" s="1204"/>
      <c r="Q70" s="1204"/>
      <c r="R70" s="1204"/>
      <c r="S70" s="1204"/>
      <c r="T70" s="1204"/>
      <c r="U70" s="1204"/>
      <c r="V70" s="1204"/>
      <c r="W70" s="1204"/>
      <c r="X70" s="1204"/>
      <c r="Y70" s="1204"/>
      <c r="Z70" s="1204"/>
      <c r="AA70" s="1204"/>
      <c r="AB70" s="1204"/>
      <c r="AC70" s="1204"/>
      <c r="AD70" s="1204"/>
      <c r="AE70" s="1204"/>
      <c r="AF70" s="1204"/>
      <c r="AG70" s="1204"/>
      <c r="AH70" s="1204"/>
      <c r="AI70" s="1204"/>
      <c r="AJ70" s="1204"/>
      <c r="AK70" s="1204"/>
      <c r="AL70" s="1204"/>
      <c r="AM70" s="1204"/>
      <c r="AN70" s="1204"/>
      <c r="AO70" s="1204"/>
      <c r="AP70" s="1204"/>
      <c r="AQ70" s="1204"/>
      <c r="AR70" s="1204"/>
      <c r="AS70" s="1204"/>
      <c r="AT70" s="1204"/>
      <c r="AU70" s="1204"/>
      <c r="AV70" s="1204"/>
      <c r="AW70" s="1204"/>
      <c r="AX70" s="1204"/>
      <c r="AY70" s="1204"/>
      <c r="AZ70" s="1204"/>
      <c r="BA70" s="1204"/>
      <c r="BB70" s="1204"/>
      <c r="BC70" s="1204"/>
      <c r="BD70" s="1204"/>
      <c r="BE70" s="1204"/>
      <c r="BF70" s="1204"/>
      <c r="BG70" s="1204"/>
      <c r="BH70" s="1204"/>
      <c r="BI70" s="1204"/>
    </row>
    <row r="71" spans="1:61" s="40" customFormat="1" x14ac:dyDescent="0.25">
      <c r="A71" s="1204"/>
      <c r="B71" s="1211"/>
      <c r="C71" s="1204"/>
      <c r="D71" s="243" t="str">
        <f>D56</f>
        <v>Datum a podpis:</v>
      </c>
      <c r="E71" s="1237"/>
      <c r="F71" s="1238" t="str">
        <f>F56</f>
        <v>Razítko</v>
      </c>
      <c r="G71" s="243" t="str">
        <f>D56</f>
        <v>Datum a podpis:</v>
      </c>
      <c r="H71" s="1237"/>
      <c r="I71" s="1237"/>
      <c r="J71" s="246" t="str">
        <f>F56</f>
        <v>Razítko</v>
      </c>
      <c r="K71" s="1237"/>
      <c r="L71" s="1211"/>
      <c r="M71" s="1204"/>
      <c r="N71" s="1204"/>
      <c r="O71" s="1204"/>
      <c r="P71" s="1204"/>
      <c r="Q71" s="1204"/>
      <c r="R71" s="1204"/>
      <c r="S71" s="1204"/>
      <c r="T71" s="1204"/>
      <c r="U71" s="1204"/>
      <c r="V71" s="1204"/>
      <c r="W71" s="1204"/>
      <c r="X71" s="1204"/>
      <c r="Y71" s="1204"/>
      <c r="Z71" s="1204"/>
      <c r="AA71" s="1204"/>
      <c r="AB71" s="1204"/>
      <c r="AC71" s="1204"/>
      <c r="AD71" s="1204"/>
      <c r="AE71" s="1204"/>
      <c r="AF71" s="1204"/>
      <c r="AG71" s="1204"/>
      <c r="AH71" s="1204"/>
      <c r="AI71" s="1204"/>
      <c r="AJ71" s="1204"/>
      <c r="AK71" s="1204"/>
      <c r="AL71" s="1204"/>
      <c r="AM71" s="1204"/>
      <c r="AN71" s="1204"/>
      <c r="AO71" s="1204"/>
      <c r="AP71" s="1204"/>
      <c r="AQ71" s="1204"/>
      <c r="AR71" s="1204"/>
      <c r="AS71" s="1204"/>
      <c r="AT71" s="1204"/>
      <c r="AU71" s="1204"/>
      <c r="AV71" s="1204"/>
      <c r="AW71" s="1204"/>
      <c r="AX71" s="1204"/>
      <c r="AY71" s="1204"/>
      <c r="AZ71" s="1204"/>
      <c r="BA71" s="1204"/>
      <c r="BB71" s="1204"/>
      <c r="BC71" s="1204"/>
      <c r="BD71" s="1204"/>
      <c r="BE71" s="1204"/>
      <c r="BF71" s="1204"/>
      <c r="BG71" s="1204"/>
      <c r="BH71" s="1204"/>
      <c r="BI71" s="1204"/>
    </row>
    <row r="72" spans="1:61" s="40" customFormat="1" ht="14.45" customHeight="1" x14ac:dyDescent="0.25">
      <c r="A72" s="1204"/>
      <c r="B72" s="1239"/>
      <c r="C72" s="1240"/>
      <c r="D72" s="1240"/>
      <c r="E72" s="1240"/>
      <c r="F72" s="1240"/>
      <c r="G72" s="1240"/>
      <c r="H72" s="1240"/>
      <c r="I72" s="1240"/>
      <c r="J72" s="1240"/>
      <c r="K72" s="1240"/>
      <c r="L72" s="1211"/>
      <c r="M72" s="1204"/>
      <c r="N72" s="1204"/>
      <c r="O72" s="1204"/>
      <c r="P72" s="1204"/>
      <c r="Q72" s="1204"/>
      <c r="R72" s="1204"/>
      <c r="S72" s="1204"/>
      <c r="T72" s="1204"/>
      <c r="U72" s="1204"/>
      <c r="V72" s="1204"/>
      <c r="W72" s="1204"/>
      <c r="X72" s="1204"/>
      <c r="Y72" s="1204"/>
      <c r="Z72" s="1204"/>
      <c r="AA72" s="1204"/>
      <c r="AB72" s="1204"/>
      <c r="AC72" s="1204"/>
      <c r="AD72" s="1204"/>
      <c r="AE72" s="1204"/>
      <c r="AF72" s="1204"/>
      <c r="AG72" s="1204"/>
      <c r="AH72" s="1204"/>
      <c r="AI72" s="1204"/>
      <c r="AJ72" s="1204"/>
      <c r="AK72" s="1204"/>
      <c r="AL72" s="1204"/>
      <c r="AM72" s="1204"/>
      <c r="AN72" s="1204"/>
      <c r="AO72" s="1204"/>
      <c r="AP72" s="1204"/>
      <c r="AQ72" s="1204"/>
      <c r="AR72" s="1204"/>
      <c r="AS72" s="1204"/>
      <c r="AT72" s="1204"/>
      <c r="AU72" s="1204"/>
      <c r="AV72" s="1204"/>
      <c r="AW72" s="1204"/>
      <c r="AX72" s="1204"/>
      <c r="AY72" s="1204"/>
      <c r="AZ72" s="1204"/>
      <c r="BA72" s="1204"/>
      <c r="BB72" s="1204"/>
      <c r="BC72" s="1204"/>
      <c r="BD72" s="1204"/>
      <c r="BE72" s="1204"/>
      <c r="BF72" s="1204"/>
      <c r="BG72" s="1204"/>
      <c r="BH72" s="1204"/>
      <c r="BI72" s="1204"/>
    </row>
    <row r="73" spans="1:61" ht="11.25" customHeight="1" x14ac:dyDescent="0.25">
      <c r="A73" s="1204"/>
      <c r="B73" s="1204"/>
      <c r="C73" s="1204"/>
      <c r="D73" s="1204"/>
      <c r="E73" s="1204"/>
      <c r="F73" s="1204"/>
      <c r="G73" s="1204"/>
      <c r="H73" s="1204"/>
      <c r="I73" s="1204"/>
      <c r="J73" s="1204"/>
      <c r="K73" s="1204"/>
      <c r="L73" s="1241"/>
      <c r="M73" s="1204"/>
      <c r="N73" s="1204"/>
      <c r="O73" s="1204"/>
      <c r="P73" s="1204"/>
      <c r="Q73" s="1204"/>
      <c r="R73" s="1204"/>
      <c r="S73" s="1204"/>
      <c r="T73" s="1204"/>
      <c r="U73" s="1204"/>
      <c r="V73" s="1204"/>
      <c r="W73" s="1204"/>
      <c r="X73" s="1204"/>
      <c r="Y73" s="1204"/>
      <c r="Z73" s="1204"/>
      <c r="AA73" s="1204"/>
      <c r="AB73" s="1204"/>
      <c r="AC73" s="1204"/>
      <c r="AD73" s="1204"/>
      <c r="AE73" s="1204"/>
      <c r="AF73" s="1204"/>
      <c r="AG73" s="1204"/>
      <c r="AH73" s="1204"/>
      <c r="AI73" s="1204"/>
      <c r="AJ73" s="1204"/>
      <c r="AK73" s="1204"/>
      <c r="AL73" s="1204"/>
      <c r="AM73" s="1204"/>
      <c r="AN73" s="1204"/>
      <c r="AO73" s="1204"/>
      <c r="AP73" s="1204"/>
      <c r="AQ73" s="1204"/>
      <c r="AR73" s="1204"/>
      <c r="AS73" s="1204"/>
      <c r="AT73" s="1204"/>
      <c r="AU73" s="1204"/>
      <c r="AV73" s="1204"/>
      <c r="AW73" s="1204"/>
      <c r="AX73" s="1204"/>
      <c r="AY73" s="1204"/>
      <c r="AZ73" s="1204"/>
      <c r="BA73" s="1204"/>
      <c r="BB73" s="1204"/>
      <c r="BC73" s="1204"/>
      <c r="BD73" s="1204"/>
      <c r="BE73" s="1204"/>
      <c r="BF73" s="1204"/>
      <c r="BG73" s="1204"/>
      <c r="BH73" s="1204"/>
      <c r="BI73" s="1204"/>
    </row>
    <row r="74" spans="1:61" ht="11.25" customHeight="1" x14ac:dyDescent="0.25">
      <c r="A74" s="1204"/>
      <c r="B74" s="1204"/>
      <c r="C74" s="1204"/>
      <c r="D74" s="1204"/>
      <c r="E74" s="1204"/>
      <c r="F74" s="1204"/>
      <c r="G74" s="1204"/>
      <c r="H74" s="1204"/>
      <c r="I74" s="1204"/>
      <c r="J74" s="1204"/>
      <c r="K74" s="1204"/>
      <c r="L74" s="1241"/>
      <c r="M74" s="1204"/>
      <c r="N74" s="1204"/>
      <c r="O74" s="1204"/>
      <c r="P74" s="1204"/>
      <c r="Q74" s="1204"/>
      <c r="R74" s="1204"/>
      <c r="S74" s="1204"/>
      <c r="T74" s="1204"/>
      <c r="U74" s="1204"/>
      <c r="V74" s="1204"/>
      <c r="W74" s="1204"/>
      <c r="X74" s="1204"/>
      <c r="Y74" s="1204"/>
      <c r="Z74" s="1204"/>
      <c r="AA74" s="1204"/>
      <c r="AB74" s="1204"/>
      <c r="AC74" s="1204"/>
      <c r="AD74" s="1204"/>
      <c r="AE74" s="1204"/>
      <c r="AF74" s="1204"/>
      <c r="AG74" s="1204"/>
      <c r="AH74" s="1204"/>
      <c r="AI74" s="1204"/>
      <c r="AJ74" s="1204"/>
      <c r="AK74" s="1204"/>
      <c r="AL74" s="1204"/>
      <c r="AM74" s="1204"/>
      <c r="AN74" s="1204"/>
      <c r="AO74" s="1204"/>
      <c r="AP74" s="1204"/>
      <c r="AQ74" s="1204"/>
      <c r="AR74" s="1204"/>
      <c r="AS74" s="1204"/>
      <c r="AT74" s="1204"/>
      <c r="AU74" s="1204"/>
      <c r="AV74" s="1204"/>
      <c r="AW74" s="1204"/>
      <c r="AX74" s="1204"/>
      <c r="AY74" s="1204"/>
      <c r="AZ74" s="1204"/>
      <c r="BA74" s="1204"/>
      <c r="BB74" s="1204"/>
      <c r="BC74" s="1204"/>
      <c r="BD74" s="1204"/>
      <c r="BE74" s="1204"/>
      <c r="BF74" s="1204"/>
      <c r="BG74" s="1204"/>
      <c r="BH74" s="1204"/>
      <c r="BI74" s="1204"/>
    </row>
    <row r="75" spans="1:61" ht="11.25" customHeight="1" x14ac:dyDescent="0.25">
      <c r="L75" s="1242"/>
    </row>
    <row r="76" spans="1:61" s="40" customFormat="1" ht="6.95" customHeight="1" x14ac:dyDescent="0.25">
      <c r="B76" s="1243"/>
      <c r="C76" s="1244"/>
      <c r="D76" s="1244"/>
      <c r="E76" s="1244"/>
      <c r="F76" s="1244"/>
      <c r="G76" s="1244"/>
      <c r="H76" s="1244"/>
      <c r="I76" s="1244"/>
      <c r="J76" s="1244"/>
      <c r="K76" s="1245"/>
      <c r="L76" s="1246"/>
    </row>
    <row r="77" spans="1:61" s="40" customFormat="1" ht="24.95" customHeight="1" x14ac:dyDescent="0.25">
      <c r="B77" s="1247"/>
      <c r="C77" s="1248" t="s">
        <v>134</v>
      </c>
      <c r="K77" s="1249"/>
      <c r="L77" s="1246"/>
      <c r="M77" s="1250"/>
    </row>
    <row r="78" spans="1:61" s="40" customFormat="1" ht="6.95" customHeight="1" x14ac:dyDescent="0.25">
      <c r="B78" s="1247"/>
      <c r="K78" s="1249"/>
      <c r="L78" s="1246"/>
    </row>
    <row r="79" spans="1:61" s="40" customFormat="1" ht="12" customHeight="1" x14ac:dyDescent="0.25">
      <c r="B79" s="1247"/>
      <c r="C79" s="259" t="s">
        <v>12</v>
      </c>
      <c r="K79" s="1249"/>
      <c r="L79" s="1246"/>
    </row>
    <row r="80" spans="1:61" s="40" customFormat="1" x14ac:dyDescent="0.25">
      <c r="B80" s="1247"/>
      <c r="E80" s="3242" t="s">
        <v>13</v>
      </c>
      <c r="F80" s="3292"/>
      <c r="G80" s="3292"/>
      <c r="H80" s="3292"/>
      <c r="K80" s="1249"/>
      <c r="L80" s="1246"/>
      <c r="AA80" s="260" t="s">
        <v>13</v>
      </c>
    </row>
    <row r="81" spans="2:27" x14ac:dyDescent="0.25">
      <c r="B81" s="1251"/>
      <c r="C81" s="259" t="s">
        <v>132</v>
      </c>
      <c r="K81" s="1252"/>
      <c r="L81" s="1246"/>
    </row>
    <row r="82" spans="2:27" x14ac:dyDescent="0.25">
      <c r="B82" s="1251"/>
      <c r="E82" s="3242" t="s">
        <v>471</v>
      </c>
      <c r="F82" s="3290"/>
      <c r="G82" s="3290"/>
      <c r="H82" s="3290"/>
      <c r="K82" s="1252"/>
      <c r="L82" s="1246"/>
      <c r="AA82" s="260" t="s">
        <v>471</v>
      </c>
    </row>
    <row r="83" spans="2:27" x14ac:dyDescent="0.25">
      <c r="B83" s="1251"/>
      <c r="C83" s="259" t="s">
        <v>326</v>
      </c>
      <c r="K83" s="1252"/>
      <c r="L83" s="1246"/>
    </row>
    <row r="84" spans="2:27" s="40" customFormat="1" x14ac:dyDescent="0.25">
      <c r="B84" s="1247"/>
      <c r="E84" s="3293" t="s">
        <v>840</v>
      </c>
      <c r="F84" s="3292"/>
      <c r="G84" s="3292"/>
      <c r="H84" s="3292"/>
      <c r="K84" s="1249"/>
      <c r="L84" s="1246"/>
      <c r="AA84" s="1253" t="s">
        <v>840</v>
      </c>
    </row>
    <row r="85" spans="2:27" s="40" customFormat="1" ht="6.95" customHeight="1" x14ac:dyDescent="0.25">
      <c r="B85" s="1247"/>
      <c r="K85" s="1249"/>
      <c r="L85" s="1246"/>
    </row>
    <row r="86" spans="2:27" s="40" customFormat="1" ht="12" customHeight="1" x14ac:dyDescent="0.25">
      <c r="B86" s="1247"/>
      <c r="C86" s="259" t="s">
        <v>17</v>
      </c>
      <c r="F86" s="264"/>
      <c r="I86" s="259" t="str">
        <f>I14</f>
        <v>Datum:</v>
      </c>
      <c r="J86" s="1254">
        <f>J14</f>
        <v>46300</v>
      </c>
      <c r="K86" s="1249"/>
      <c r="L86" s="1246"/>
    </row>
    <row r="87" spans="2:27" s="40" customFormat="1" ht="6.95" customHeight="1" x14ac:dyDescent="0.25">
      <c r="B87" s="1247"/>
      <c r="K87" s="1249"/>
      <c r="L87" s="1246"/>
    </row>
    <row r="88" spans="2:27" s="40" customFormat="1" ht="15.2" customHeight="1" x14ac:dyDescent="0.25">
      <c r="B88" s="1247"/>
      <c r="C88" s="259" t="s">
        <v>19</v>
      </c>
      <c r="F88" s="264" t="s">
        <v>22</v>
      </c>
      <c r="I88" s="259" t="str">
        <f>D22</f>
        <v>Projektant:</v>
      </c>
      <c r="J88" s="1255" t="str">
        <f>IF(E23="","",E23)</f>
        <v>Studio Anarchitekt s.r.o.</v>
      </c>
      <c r="K88" s="1249"/>
      <c r="L88" s="1246"/>
    </row>
    <row r="89" spans="2:27" s="40" customFormat="1" ht="15.2" customHeight="1" x14ac:dyDescent="0.25">
      <c r="B89" s="1247"/>
      <c r="C89" s="259" t="s">
        <v>24</v>
      </c>
      <c r="F89" s="264" t="str">
        <f>IF(E20="Vyplň údaj","",E20)</f>
        <v/>
      </c>
      <c r="I89" s="259" t="str">
        <f>D25</f>
        <v>Zpracovatel:</v>
      </c>
      <c r="J89" s="1255" t="str">
        <f>IF(E26="","",E26)</f>
        <v>Ing. Theodor Collino</v>
      </c>
      <c r="K89" s="1249"/>
      <c r="L89" s="1246"/>
    </row>
    <row r="90" spans="2:27" s="40" customFormat="1" ht="10.35" customHeight="1" x14ac:dyDescent="0.25">
      <c r="B90" s="1247"/>
      <c r="K90" s="1249"/>
      <c r="L90" s="1246"/>
    </row>
    <row r="91" spans="2:27" s="42" customFormat="1" ht="29.25" customHeight="1" x14ac:dyDescent="0.25">
      <c r="B91" s="1256"/>
      <c r="C91" s="268" t="s">
        <v>135</v>
      </c>
      <c r="D91" s="269"/>
      <c r="E91" s="269"/>
      <c r="F91" s="269"/>
      <c r="G91" s="269"/>
      <c r="H91" s="269"/>
      <c r="I91" s="269"/>
      <c r="J91" s="270" t="s">
        <v>136</v>
      </c>
      <c r="K91" s="271"/>
      <c r="L91" s="1246" t="s">
        <v>16</v>
      </c>
      <c r="M91" s="1257"/>
      <c r="N91" s="1257"/>
      <c r="O91" s="1257"/>
      <c r="P91" s="1257"/>
      <c r="Q91" s="1257"/>
      <c r="R91" s="1257"/>
      <c r="S91" s="1257"/>
      <c r="T91" s="1257"/>
    </row>
    <row r="92" spans="2:27" s="40" customFormat="1" ht="10.35" customHeight="1" x14ac:dyDescent="0.2">
      <c r="B92" s="1247"/>
      <c r="C92" s="1258"/>
      <c r="J92" s="1259"/>
      <c r="K92" s="1249"/>
      <c r="L92" s="1246" t="s">
        <v>16</v>
      </c>
      <c r="M92" s="1260"/>
      <c r="N92" s="1260"/>
      <c r="O92" s="1260"/>
      <c r="P92" s="1261"/>
      <c r="Q92" s="1260"/>
      <c r="R92" s="1261"/>
      <c r="S92" s="1260"/>
      <c r="T92" s="1261"/>
    </row>
    <row r="93" spans="2:27" s="40" customFormat="1" ht="23.1" customHeight="1" x14ac:dyDescent="0.2">
      <c r="B93" s="1247"/>
      <c r="C93" s="1258" t="s">
        <v>137</v>
      </c>
      <c r="J93" s="1259">
        <f>J116</f>
        <v>0</v>
      </c>
      <c r="K93" s="1249"/>
      <c r="L93" s="1246" t="s">
        <v>16</v>
      </c>
      <c r="M93" s="1260"/>
      <c r="N93" s="1260"/>
      <c r="O93" s="1260"/>
      <c r="P93" s="1261"/>
      <c r="Q93" s="1260"/>
      <c r="R93" s="1261"/>
      <c r="S93" s="1260"/>
      <c r="T93" s="1261"/>
    </row>
    <row r="94" spans="2:27" s="43" customFormat="1" ht="24.95" customHeight="1" x14ac:dyDescent="0.2">
      <c r="B94" s="1262"/>
      <c r="C94" s="1263"/>
      <c r="D94" s="1264" t="s">
        <v>138</v>
      </c>
      <c r="E94" s="1264"/>
      <c r="F94" s="1264"/>
      <c r="G94" s="1264"/>
      <c r="H94" s="1265"/>
      <c r="I94" s="1266"/>
      <c r="J94" s="1267">
        <f>J117</f>
        <v>0</v>
      </c>
      <c r="K94" s="1268"/>
      <c r="L94" s="1246" t="s">
        <v>16</v>
      </c>
      <c r="N94" s="1269"/>
      <c r="O94" s="1270"/>
      <c r="P94" s="1270"/>
      <c r="Q94" s="1270"/>
      <c r="R94" s="1270"/>
      <c r="S94" s="1270"/>
      <c r="T94" s="1270"/>
    </row>
    <row r="95" spans="2:27" s="44" customFormat="1" ht="20.100000000000001" customHeight="1" x14ac:dyDescent="0.2">
      <c r="B95" s="1271"/>
      <c r="C95" s="1272"/>
      <c r="D95" s="1273" t="s">
        <v>841</v>
      </c>
      <c r="E95" s="1274"/>
      <c r="F95" s="1275"/>
      <c r="G95" s="1276"/>
      <c r="H95" s="1277"/>
      <c r="I95" s="1278"/>
      <c r="J95" s="1279">
        <f>J118</f>
        <v>0</v>
      </c>
      <c r="K95" s="1280"/>
      <c r="L95" s="1246" t="s">
        <v>16</v>
      </c>
      <c r="M95" s="1281"/>
      <c r="N95" s="1269"/>
      <c r="O95" s="1270"/>
      <c r="P95" s="1270"/>
      <c r="Q95" s="1270"/>
      <c r="R95" s="1270"/>
      <c r="S95" s="1270"/>
      <c r="T95" s="1270"/>
    </row>
    <row r="96" spans="2:27" s="40" customFormat="1" ht="6.95" customHeight="1" x14ac:dyDescent="0.25">
      <c r="B96" s="1282"/>
      <c r="C96" s="1283"/>
      <c r="D96" s="1284"/>
      <c r="E96" s="1283"/>
      <c r="F96" s="1283"/>
      <c r="G96" s="1283"/>
      <c r="H96" s="1283"/>
      <c r="I96" s="1283"/>
      <c r="J96" s="1285"/>
      <c r="K96" s="1286"/>
      <c r="L96" s="1246"/>
    </row>
    <row r="97" spans="2:27" ht="11.25" customHeight="1" x14ac:dyDescent="0.25"/>
    <row r="98" spans="2:27" ht="11.25" customHeight="1" x14ac:dyDescent="0.25"/>
    <row r="99" spans="2:27" ht="11.25" customHeight="1" x14ac:dyDescent="0.25"/>
    <row r="100" spans="2:27" ht="6.95" customHeight="1" x14ac:dyDescent="0.25">
      <c r="B100" s="1243"/>
      <c r="C100" s="1244"/>
      <c r="D100" s="1244"/>
      <c r="E100" s="1244"/>
      <c r="F100" s="1244"/>
      <c r="G100" s="1244"/>
      <c r="H100" s="1244"/>
      <c r="I100" s="1244"/>
      <c r="J100" s="1244"/>
      <c r="K100" s="1245"/>
      <c r="L100" s="1246"/>
    </row>
    <row r="101" spans="2:27" ht="24.95" customHeight="1" x14ac:dyDescent="0.25">
      <c r="B101" s="1247"/>
      <c r="C101" s="1248" t="s">
        <v>150</v>
      </c>
      <c r="D101" s="40"/>
      <c r="E101" s="40"/>
      <c r="F101" s="40"/>
      <c r="G101" s="40"/>
      <c r="H101" s="40"/>
      <c r="I101" s="40"/>
      <c r="J101" s="40"/>
      <c r="K101" s="1249"/>
      <c r="L101" s="1246"/>
      <c r="M101" s="1250" t="s">
        <v>7</v>
      </c>
    </row>
    <row r="102" spans="2:27" ht="6.95" customHeight="1" x14ac:dyDescent="0.25">
      <c r="B102" s="1247"/>
      <c r="C102" s="40"/>
      <c r="D102" s="40"/>
      <c r="E102" s="40"/>
      <c r="F102" s="40"/>
      <c r="G102" s="40"/>
      <c r="H102" s="40"/>
      <c r="I102" s="40"/>
      <c r="J102" s="40"/>
      <c r="K102" s="1249"/>
      <c r="L102" s="1246"/>
    </row>
    <row r="103" spans="2:27" ht="12" customHeight="1" x14ac:dyDescent="0.25">
      <c r="B103" s="1247"/>
      <c r="C103" s="259" t="str">
        <f>D6</f>
        <v>Stavba:</v>
      </c>
      <c r="D103" s="40"/>
      <c r="E103" s="40"/>
      <c r="F103" s="40"/>
      <c r="G103" s="40"/>
      <c r="H103" s="40"/>
      <c r="I103" s="40"/>
      <c r="J103" s="40"/>
      <c r="K103" s="1249"/>
      <c r="L103" s="1246"/>
    </row>
    <row r="104" spans="2:27" x14ac:dyDescent="0.25">
      <c r="B104" s="1247"/>
      <c r="C104" s="40"/>
      <c r="D104" s="40"/>
      <c r="E104" s="3242" t="str">
        <f>IF(E7="","",E7)</f>
        <v>REVITALIZACE ZÁMECKÉHO PARKU ‐ TVRZIŠTĚ KLUČOV</v>
      </c>
      <c r="F104" s="3290"/>
      <c r="G104" s="3290"/>
      <c r="H104" s="3290"/>
      <c r="I104" s="40"/>
      <c r="J104" s="40"/>
      <c r="K104" s="1249"/>
      <c r="L104" s="1246"/>
      <c r="AA104" s="1287" t="str">
        <f>IF(AA7="","",AA7)</f>
        <v>REVITALIZACE ZÁMECKÉHO PARKU ‐ TVRZIŠTĚ KLUČOV</v>
      </c>
    </row>
    <row r="105" spans="2:27" x14ac:dyDescent="0.25">
      <c r="B105" s="1251"/>
      <c r="C105" s="259" t="str">
        <f>D8</f>
        <v>Objekt:</v>
      </c>
      <c r="K105" s="1252"/>
      <c r="L105" s="1246"/>
      <c r="AA105" s="1288"/>
    </row>
    <row r="106" spans="2:27" x14ac:dyDescent="0.25">
      <c r="B106" s="1251"/>
      <c r="E106" s="3242" t="str">
        <f>E9</f>
        <v>SO.12 - SADOVÉ ÚPRAVY A ZÁVLAHA</v>
      </c>
      <c r="F106" s="3290"/>
      <c r="G106" s="3290"/>
      <c r="H106" s="3290"/>
      <c r="K106" s="1252"/>
      <c r="L106" s="1246"/>
      <c r="AA106" s="1287" t="str">
        <f>AA9</f>
        <v>SO.12 - SADOVÉ ÚPRAVY A ZÁVLAHA</v>
      </c>
    </row>
    <row r="107" spans="2:27" x14ac:dyDescent="0.25">
      <c r="B107" s="1251"/>
      <c r="C107" s="259" t="str">
        <f>D10</f>
        <v>Soupis:</v>
      </c>
      <c r="K107" s="1252"/>
      <c r="L107" s="1246"/>
      <c r="AA107" s="1288"/>
    </row>
    <row r="108" spans="2:27" x14ac:dyDescent="0.25">
      <c r="B108" s="1247"/>
      <c r="C108" s="40"/>
      <c r="D108" s="40"/>
      <c r="E108" s="3293" t="str">
        <f>E11</f>
        <v>SO.12-Z - Závlaha</v>
      </c>
      <c r="F108" s="3290"/>
      <c r="G108" s="3290"/>
      <c r="H108" s="3290"/>
      <c r="I108" s="40"/>
      <c r="J108" s="40"/>
      <c r="K108" s="1249"/>
      <c r="L108" s="1246"/>
      <c r="AA108" s="1289" t="str">
        <f>AA11</f>
        <v>SO.12-Z - Závlaha</v>
      </c>
    </row>
    <row r="109" spans="2:27" x14ac:dyDescent="0.25">
      <c r="B109" s="1247"/>
      <c r="C109" s="40"/>
      <c r="D109" s="40"/>
      <c r="E109" s="40"/>
      <c r="F109" s="40"/>
      <c r="G109" s="40"/>
      <c r="H109" s="40"/>
      <c r="I109" s="40"/>
      <c r="J109" s="40"/>
      <c r="K109" s="1249"/>
      <c r="L109" s="1246"/>
    </row>
    <row r="110" spans="2:27" x14ac:dyDescent="0.25">
      <c r="B110" s="1247"/>
      <c r="C110" s="259" t="str">
        <f>D14</f>
        <v>Místo:</v>
      </c>
      <c r="D110" s="40"/>
      <c r="E110" s="40"/>
      <c r="F110" s="264" t="str">
        <f>IF(F14="","",F14)</f>
        <v/>
      </c>
      <c r="G110" s="40"/>
      <c r="H110" s="40"/>
      <c r="I110" s="259" t="str">
        <f>I14</f>
        <v>Datum:</v>
      </c>
      <c r="J110" s="1254">
        <f>J14</f>
        <v>46300</v>
      </c>
      <c r="K110" s="1249"/>
      <c r="L110" s="1246"/>
    </row>
    <row r="111" spans="2:27" x14ac:dyDescent="0.25">
      <c r="B111" s="1247"/>
      <c r="C111" s="40"/>
      <c r="D111" s="40"/>
      <c r="E111" s="40"/>
      <c r="F111" s="40"/>
      <c r="G111" s="40"/>
      <c r="H111" s="40"/>
      <c r="I111" s="40"/>
      <c r="J111" s="40"/>
      <c r="K111" s="1249"/>
      <c r="L111" s="1246"/>
    </row>
    <row r="112" spans="2:27" ht="25.5" x14ac:dyDescent="0.25">
      <c r="B112" s="1247"/>
      <c r="C112" s="259" t="str">
        <f>D16</f>
        <v>Zadavatel:</v>
      </c>
      <c r="D112" s="40"/>
      <c r="E112" s="40"/>
      <c r="F112" s="264" t="str">
        <f>IF(E17="","",E17)</f>
        <v>Obec Klučov</v>
      </c>
      <c r="G112" s="40"/>
      <c r="H112" s="40"/>
      <c r="I112" s="259" t="str">
        <f>D22</f>
        <v>Projektant:</v>
      </c>
      <c r="J112" s="1255" t="str">
        <f>IF(E23="","",E23)</f>
        <v>Studio Anarchitekt s.r.o.</v>
      </c>
      <c r="K112" s="1249"/>
      <c r="L112" s="1246"/>
    </row>
    <row r="113" spans="2:62" x14ac:dyDescent="0.25">
      <c r="B113" s="1247"/>
      <c r="C113" s="259" t="str">
        <f>D19</f>
        <v>Zhotovitel:</v>
      </c>
      <c r="D113" s="40"/>
      <c r="E113" s="40"/>
      <c r="F113" s="264" t="str">
        <f>IF(E20="Vyplň údaj","",E20)</f>
        <v/>
      </c>
      <c r="G113" s="40"/>
      <c r="H113" s="40"/>
      <c r="I113" s="259" t="str">
        <f>D25</f>
        <v>Zpracovatel:</v>
      </c>
      <c r="J113" s="1255" t="str">
        <f>IF(E26="","",E26)</f>
        <v>Ing. Theodor Collino</v>
      </c>
      <c r="K113" s="1249"/>
      <c r="L113" s="1246"/>
    </row>
    <row r="114" spans="2:62" x14ac:dyDescent="0.25">
      <c r="B114" s="1247"/>
      <c r="C114" s="40"/>
      <c r="D114" s="40"/>
      <c r="E114" s="40"/>
      <c r="F114" s="40"/>
      <c r="G114" s="40"/>
      <c r="H114" s="40"/>
      <c r="I114" s="40"/>
      <c r="J114" s="40"/>
      <c r="K114" s="1249"/>
      <c r="L114" s="1246"/>
    </row>
    <row r="115" spans="2:62" ht="36" x14ac:dyDescent="0.25">
      <c r="B115" s="1256"/>
      <c r="C115" s="317" t="s">
        <v>151</v>
      </c>
      <c r="D115" s="318" t="s">
        <v>50</v>
      </c>
      <c r="E115" s="318" t="s">
        <v>45</v>
      </c>
      <c r="F115" s="318" t="s">
        <v>47</v>
      </c>
      <c r="G115" s="318" t="s">
        <v>152</v>
      </c>
      <c r="H115" s="318" t="s">
        <v>153</v>
      </c>
      <c r="I115" s="318" t="s">
        <v>154</v>
      </c>
      <c r="J115" s="319" t="s">
        <v>136</v>
      </c>
      <c r="K115" s="320" t="s">
        <v>155</v>
      </c>
      <c r="L115" s="1246" t="s">
        <v>16</v>
      </c>
      <c r="M115" s="1290"/>
      <c r="N115" s="1291" t="s">
        <v>37</v>
      </c>
      <c r="O115" s="1291" t="s">
        <v>156</v>
      </c>
      <c r="P115" s="1291" t="s">
        <v>53</v>
      </c>
      <c r="Q115" s="1291" t="s">
        <v>157</v>
      </c>
      <c r="R115" s="1291" t="s">
        <v>158</v>
      </c>
      <c r="S115" s="1291" t="s">
        <v>159</v>
      </c>
      <c r="T115" s="1292" t="s">
        <v>160</v>
      </c>
    </row>
    <row r="116" spans="2:62" ht="15.75" x14ac:dyDescent="0.25">
      <c r="B116" s="1247"/>
      <c r="C116" s="1258" t="s">
        <v>63</v>
      </c>
      <c r="D116" s="40"/>
      <c r="E116" s="40"/>
      <c r="F116" s="40"/>
      <c r="G116" s="40"/>
      <c r="H116" s="40"/>
      <c r="I116" s="40"/>
      <c r="J116" s="1293">
        <f>J117</f>
        <v>0</v>
      </c>
      <c r="K116" s="1249"/>
      <c r="L116" s="1246" t="s">
        <v>16</v>
      </c>
      <c r="M116" s="1294"/>
      <c r="N116" s="1295"/>
      <c r="O116" s="1295"/>
      <c r="P116" s="1296">
        <f>P117</f>
        <v>0</v>
      </c>
      <c r="Q116" s="1295"/>
      <c r="R116" s="1296">
        <f>R117</f>
        <v>0.20122622999999998</v>
      </c>
      <c r="S116" s="1295"/>
      <c r="T116" s="1297">
        <f>T117</f>
        <v>0</v>
      </c>
    </row>
    <row r="117" spans="2:62" ht="15.75" x14ac:dyDescent="0.25">
      <c r="B117" s="1262"/>
      <c r="C117" s="1263"/>
      <c r="D117" s="1298" t="s">
        <v>64</v>
      </c>
      <c r="E117" s="1299" t="s">
        <v>161</v>
      </c>
      <c r="F117" s="43" t="s">
        <v>162</v>
      </c>
      <c r="G117" s="1300"/>
      <c r="H117" s="1301"/>
      <c r="I117" s="1302"/>
      <c r="J117" s="1302">
        <f>J118</f>
        <v>0</v>
      </c>
      <c r="K117" s="1303"/>
      <c r="L117" s="1246" t="s">
        <v>16</v>
      </c>
      <c r="M117" s="1304"/>
      <c r="N117" s="1269"/>
      <c r="O117" s="1270"/>
      <c r="P117" s="1270">
        <f>P118</f>
        <v>0</v>
      </c>
      <c r="Q117" s="1270"/>
      <c r="R117" s="1270">
        <f>R118</f>
        <v>0.20122622999999998</v>
      </c>
      <c r="S117" s="1270"/>
      <c r="T117" s="1305">
        <f>T118</f>
        <v>0</v>
      </c>
      <c r="AR117" s="1203">
        <v>1</v>
      </c>
      <c r="AT117" s="1203" t="s">
        <v>64</v>
      </c>
      <c r="AU117" s="1203">
        <v>0</v>
      </c>
      <c r="AY117" s="43" t="s">
        <v>163</v>
      </c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1203">
        <v>0</v>
      </c>
    </row>
    <row r="118" spans="2:62" ht="23.1" customHeight="1" x14ac:dyDescent="0.25">
      <c r="B118" s="1271"/>
      <c r="C118" s="1272"/>
      <c r="D118" s="1298" t="s">
        <v>64</v>
      </c>
      <c r="E118" s="1306" t="s">
        <v>215</v>
      </c>
      <c r="F118" s="1281" t="s">
        <v>842</v>
      </c>
      <c r="G118" s="1307"/>
      <c r="H118" s="1308"/>
      <c r="I118" s="1309"/>
      <c r="J118" s="1309">
        <f>J119 + J123 + J127 + J131 + J135</f>
        <v>0</v>
      </c>
      <c r="K118" s="1309"/>
      <c r="L118" s="1246" t="s">
        <v>16</v>
      </c>
      <c r="M118" s="1310"/>
      <c r="N118" s="1269"/>
      <c r="O118" s="1270"/>
      <c r="P118" s="1270">
        <f>P119 + P123 + P127 + P131 + P135</f>
        <v>0</v>
      </c>
      <c r="Q118" s="1270"/>
      <c r="R118" s="1270">
        <f>R119 + R123 + R127 + R131 + R135</f>
        <v>0.20122622999999998</v>
      </c>
      <c r="S118" s="1270"/>
      <c r="T118" s="1305">
        <f>T119 + T123 + T127 + T131 + T135</f>
        <v>0</v>
      </c>
      <c r="AR118" s="1203">
        <v>1</v>
      </c>
      <c r="AT118" s="1203" t="s">
        <v>64</v>
      </c>
      <c r="AU118" s="1203">
        <v>1</v>
      </c>
      <c r="AY118" s="44" t="s">
        <v>163</v>
      </c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1203">
        <v>0</v>
      </c>
    </row>
    <row r="119" spans="2:62" x14ac:dyDescent="0.25">
      <c r="B119" s="1311"/>
      <c r="C119" s="1312" t="s">
        <v>843</v>
      </c>
      <c r="D119" s="1312" t="s">
        <v>168</v>
      </c>
      <c r="E119" s="1313" t="s">
        <v>844</v>
      </c>
      <c r="F119" s="351" t="s">
        <v>845</v>
      </c>
      <c r="G119" s="1314" t="s">
        <v>196</v>
      </c>
      <c r="H119" s="353">
        <v>443.81700000000001</v>
      </c>
      <c r="I119" s="354"/>
      <c r="J119" s="355">
        <f>ROUND(H119*I119,2)</f>
        <v>0</v>
      </c>
      <c r="K119" s="355" t="s">
        <v>172</v>
      </c>
      <c r="L119" s="1246" t="s">
        <v>16</v>
      </c>
      <c r="M119" s="1315"/>
      <c r="N119" s="1316" t="s">
        <v>38</v>
      </c>
      <c r="O119" s="1317"/>
      <c r="P119" s="1317">
        <f>H119*O119</f>
        <v>0</v>
      </c>
      <c r="Q119" s="1317">
        <v>2.5999999999999998E-4</v>
      </c>
      <c r="R119" s="1317">
        <f>H119*Q119</f>
        <v>0.11539242</v>
      </c>
      <c r="S119" s="1317">
        <v>0</v>
      </c>
      <c r="T119" s="1318">
        <f>H119*S119</f>
        <v>0</v>
      </c>
      <c r="AR119" s="1203">
        <v>4</v>
      </c>
      <c r="AT119" s="1203" t="s">
        <v>168</v>
      </c>
      <c r="AU119" s="1203">
        <v>2</v>
      </c>
      <c r="AY119" s="1319" t="s">
        <v>163</v>
      </c>
      <c r="AZ119" s="1319"/>
      <c r="BA119" s="1319"/>
      <c r="BB119" s="1319"/>
      <c r="BC119" s="1319"/>
      <c r="BD119" s="1319"/>
      <c r="BE119" s="1319">
        <f>IF(N119="základní",J119,0)</f>
        <v>0</v>
      </c>
      <c r="BF119" s="1319">
        <f>IF(N119="snížená",J119,0)</f>
        <v>0</v>
      </c>
      <c r="BG119" s="1319">
        <f>IF(N119="zákl. přenesená",J119,0)</f>
        <v>0</v>
      </c>
      <c r="BH119" s="1319">
        <f>IF(N119="sníž. přenesená",J119,0)</f>
        <v>0</v>
      </c>
      <c r="BI119" s="1319">
        <f>IF(N119="nulová",J119,0)</f>
        <v>0</v>
      </c>
      <c r="BJ119" s="1203">
        <v>1</v>
      </c>
    </row>
    <row r="120" spans="2:62" x14ac:dyDescent="0.25">
      <c r="B120" s="1247"/>
      <c r="C120" s="40"/>
      <c r="D120" s="361" t="s">
        <v>173</v>
      </c>
      <c r="E120" s="40"/>
      <c r="F120" s="362" t="s">
        <v>846</v>
      </c>
      <c r="G120" s="40"/>
      <c r="H120" s="40"/>
      <c r="I120" s="40"/>
      <c r="J120" s="40"/>
      <c r="K120" s="1249"/>
      <c r="L120" s="1246" t="s">
        <v>16</v>
      </c>
      <c r="M120" s="1320"/>
      <c r="N120" s="40"/>
      <c r="O120" s="40"/>
      <c r="P120" s="40"/>
      <c r="Q120" s="40"/>
      <c r="R120" s="40"/>
      <c r="S120" s="40"/>
      <c r="T120" s="1321"/>
      <c r="AT120" s="1322" t="s">
        <v>173</v>
      </c>
      <c r="AU120" s="1322">
        <v>0</v>
      </c>
      <c r="AV120" s="40"/>
      <c r="AW120" s="40"/>
      <c r="AX120" s="40"/>
      <c r="AY120" s="40" t="s">
        <v>163</v>
      </c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1203">
        <v>0</v>
      </c>
    </row>
    <row r="121" spans="2:62" ht="11.25" customHeight="1" x14ac:dyDescent="0.25">
      <c r="B121" s="1323"/>
      <c r="C121" s="1324"/>
      <c r="D121" s="361" t="s">
        <v>175</v>
      </c>
      <c r="E121" s="1325"/>
      <c r="F121" s="1326" t="s">
        <v>847</v>
      </c>
      <c r="G121" s="1327"/>
      <c r="H121" s="1328">
        <v>443.81700000000001</v>
      </c>
      <c r="I121" s="1329"/>
      <c r="J121" s="1329"/>
      <c r="K121" s="1329"/>
      <c r="L121" s="1246" t="s">
        <v>16</v>
      </c>
      <c r="M121" s="1330"/>
      <c r="N121" s="1331"/>
      <c r="O121" s="1332"/>
      <c r="P121" s="1332"/>
      <c r="Q121" s="1332"/>
      <c r="R121" s="1332"/>
      <c r="S121" s="1332"/>
      <c r="T121" s="1333"/>
      <c r="AT121" s="1334" t="s">
        <v>175</v>
      </c>
      <c r="AU121" s="1334">
        <v>0</v>
      </c>
      <c r="AV121" s="1334">
        <v>2</v>
      </c>
      <c r="AW121" s="1334" t="b">
        <v>1</v>
      </c>
      <c r="AX121" s="1334"/>
      <c r="AY121" s="1334" t="s">
        <v>163</v>
      </c>
      <c r="AZ121" s="1334"/>
      <c r="BA121" s="1334"/>
      <c r="BB121" s="1334"/>
      <c r="BC121" s="1334"/>
      <c r="BD121" s="1334"/>
      <c r="BE121" s="1334"/>
      <c r="BF121" s="1334"/>
      <c r="BG121" s="1334"/>
      <c r="BH121" s="1334"/>
      <c r="BI121" s="1334"/>
      <c r="BJ121" s="1203">
        <v>0</v>
      </c>
    </row>
    <row r="122" spans="2:62" ht="11.25" customHeight="1" x14ac:dyDescent="0.25">
      <c r="B122" s="1323"/>
      <c r="C122" s="1324"/>
      <c r="D122" s="361" t="s">
        <v>175</v>
      </c>
      <c r="E122" s="1325"/>
      <c r="F122" s="1335" t="s">
        <v>178</v>
      </c>
      <c r="G122" s="1336"/>
      <c r="H122" s="1337">
        <v>443.81700000000001</v>
      </c>
      <c r="I122" s="1329"/>
      <c r="J122" s="1329"/>
      <c r="K122" s="1329"/>
      <c r="L122" s="1246" t="s">
        <v>16</v>
      </c>
      <c r="M122" s="1330"/>
      <c r="N122" s="1331"/>
      <c r="O122" s="1332"/>
      <c r="P122" s="1332"/>
      <c r="Q122" s="1332"/>
      <c r="R122" s="1332"/>
      <c r="S122" s="1332"/>
      <c r="T122" s="1333"/>
      <c r="AT122" s="1334" t="s">
        <v>175</v>
      </c>
      <c r="AU122" s="1334">
        <v>0</v>
      </c>
      <c r="AV122" s="1334">
        <v>4</v>
      </c>
      <c r="AW122" s="1334" t="b">
        <v>1</v>
      </c>
      <c r="AX122" s="1334" t="b">
        <v>1</v>
      </c>
      <c r="AY122" s="1334" t="s">
        <v>163</v>
      </c>
      <c r="AZ122" s="1334"/>
      <c r="BA122" s="1334"/>
      <c r="BB122" s="1334"/>
      <c r="BC122" s="1334"/>
      <c r="BD122" s="1334"/>
      <c r="BE122" s="1334"/>
      <c r="BF122" s="1334"/>
      <c r="BG122" s="1334"/>
      <c r="BH122" s="1334"/>
      <c r="BI122" s="1334"/>
      <c r="BJ122" s="1203">
        <v>0</v>
      </c>
    </row>
    <row r="123" spans="2:62" x14ac:dyDescent="0.25">
      <c r="B123" s="1311"/>
      <c r="C123" s="1312" t="s">
        <v>848</v>
      </c>
      <c r="D123" s="1312" t="s">
        <v>168</v>
      </c>
      <c r="E123" s="1313" t="s">
        <v>849</v>
      </c>
      <c r="F123" s="351" t="s">
        <v>850</v>
      </c>
      <c r="G123" s="1314" t="s">
        <v>526</v>
      </c>
      <c r="H123" s="353">
        <v>8.8759999999999994</v>
      </c>
      <c r="I123" s="354"/>
      <c r="J123" s="355">
        <f>ROUND(H123*I123,2)</f>
        <v>0</v>
      </c>
      <c r="K123" s="355" t="s">
        <v>172</v>
      </c>
      <c r="L123" s="1246" t="s">
        <v>16</v>
      </c>
      <c r="M123" s="1315"/>
      <c r="N123" s="1316" t="s">
        <v>38</v>
      </c>
      <c r="O123" s="1317"/>
      <c r="P123" s="1317">
        <f>H123*O123</f>
        <v>0</v>
      </c>
      <c r="Q123" s="1317">
        <v>6.0000000000000002E-5</v>
      </c>
      <c r="R123" s="1317">
        <f>H123*Q123</f>
        <v>5.3255999999999996E-4</v>
      </c>
      <c r="S123" s="1317">
        <v>0</v>
      </c>
      <c r="T123" s="1318">
        <f>H123*S123</f>
        <v>0</v>
      </c>
      <c r="AR123" s="1203">
        <v>4</v>
      </c>
      <c r="AT123" s="1203" t="s">
        <v>168</v>
      </c>
      <c r="AU123" s="1203">
        <v>2</v>
      </c>
      <c r="AY123" s="1319" t="s">
        <v>163</v>
      </c>
      <c r="AZ123" s="1319"/>
      <c r="BA123" s="1319"/>
      <c r="BB123" s="1319"/>
      <c r="BC123" s="1319"/>
      <c r="BD123" s="1319"/>
      <c r="BE123" s="1319">
        <f>IF(N123="základní",J123,0)</f>
        <v>0</v>
      </c>
      <c r="BF123" s="1319">
        <f>IF(N123="snížená",J123,0)</f>
        <v>0</v>
      </c>
      <c r="BG123" s="1319">
        <f>IF(N123="zákl. přenesená",J123,0)</f>
        <v>0</v>
      </c>
      <c r="BH123" s="1319">
        <f>IF(N123="sníž. přenesená",J123,0)</f>
        <v>0</v>
      </c>
      <c r="BI123" s="1319">
        <f>IF(N123="nulová",J123,0)</f>
        <v>0</v>
      </c>
      <c r="BJ123" s="1203">
        <v>1</v>
      </c>
    </row>
    <row r="124" spans="2:62" x14ac:dyDescent="0.25">
      <c r="B124" s="1247"/>
      <c r="C124" s="40"/>
      <c r="D124" s="361" t="s">
        <v>173</v>
      </c>
      <c r="E124" s="40"/>
      <c r="F124" s="362" t="s">
        <v>851</v>
      </c>
      <c r="G124" s="40"/>
      <c r="H124" s="40"/>
      <c r="I124" s="40"/>
      <c r="J124" s="40"/>
      <c r="K124" s="1249"/>
      <c r="L124" s="1246" t="s">
        <v>16</v>
      </c>
      <c r="M124" s="1320"/>
      <c r="N124" s="40"/>
      <c r="O124" s="40"/>
      <c r="P124" s="40"/>
      <c r="Q124" s="40"/>
      <c r="R124" s="40"/>
      <c r="S124" s="40"/>
      <c r="T124" s="1321"/>
      <c r="AT124" s="1322" t="s">
        <v>173</v>
      </c>
      <c r="AU124" s="1322">
        <v>0</v>
      </c>
      <c r="AV124" s="40"/>
      <c r="AW124" s="40"/>
      <c r="AX124" s="40"/>
      <c r="AY124" s="40" t="s">
        <v>163</v>
      </c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1203">
        <v>0</v>
      </c>
    </row>
    <row r="125" spans="2:62" ht="11.25" customHeight="1" x14ac:dyDescent="0.25">
      <c r="B125" s="1323"/>
      <c r="C125" s="1324"/>
      <c r="D125" s="361" t="s">
        <v>175</v>
      </c>
      <c r="E125" s="1325"/>
      <c r="F125" s="1326" t="s">
        <v>852</v>
      </c>
      <c r="G125" s="1327"/>
      <c r="H125" s="1328">
        <v>8.8759999999999994</v>
      </c>
      <c r="I125" s="1329"/>
      <c r="J125" s="1329"/>
      <c r="K125" s="1329"/>
      <c r="L125" s="1246" t="s">
        <v>16</v>
      </c>
      <c r="M125" s="1330"/>
      <c r="N125" s="1331"/>
      <c r="O125" s="1332"/>
      <c r="P125" s="1332"/>
      <c r="Q125" s="1332"/>
      <c r="R125" s="1332"/>
      <c r="S125" s="1332"/>
      <c r="T125" s="1333"/>
      <c r="AT125" s="1334" t="s">
        <v>175</v>
      </c>
      <c r="AU125" s="1334">
        <v>0</v>
      </c>
      <c r="AV125" s="1334">
        <v>2</v>
      </c>
      <c r="AW125" s="1334" t="b">
        <v>1</v>
      </c>
      <c r="AX125" s="1334"/>
      <c r="AY125" s="1334" t="s">
        <v>163</v>
      </c>
      <c r="AZ125" s="1334"/>
      <c r="BA125" s="1334"/>
      <c r="BB125" s="1334"/>
      <c r="BC125" s="1334"/>
      <c r="BD125" s="1334"/>
      <c r="BE125" s="1334"/>
      <c r="BF125" s="1334"/>
      <c r="BG125" s="1334"/>
      <c r="BH125" s="1334"/>
      <c r="BI125" s="1334"/>
      <c r="BJ125" s="1203">
        <v>0</v>
      </c>
    </row>
    <row r="126" spans="2:62" ht="11.25" customHeight="1" x14ac:dyDescent="0.25">
      <c r="B126" s="1323"/>
      <c r="C126" s="1324"/>
      <c r="D126" s="361" t="s">
        <v>175</v>
      </c>
      <c r="E126" s="1325"/>
      <c r="F126" s="1335" t="s">
        <v>178</v>
      </c>
      <c r="G126" s="1336"/>
      <c r="H126" s="1337">
        <v>8.8759999999999994</v>
      </c>
      <c r="I126" s="1329"/>
      <c r="J126" s="1329"/>
      <c r="K126" s="1329"/>
      <c r="L126" s="1246" t="s">
        <v>16</v>
      </c>
      <c r="M126" s="1330"/>
      <c r="N126" s="1331"/>
      <c r="O126" s="1332"/>
      <c r="P126" s="1332"/>
      <c r="Q126" s="1332"/>
      <c r="R126" s="1332"/>
      <c r="S126" s="1332"/>
      <c r="T126" s="1333"/>
      <c r="AT126" s="1334" t="s">
        <v>175</v>
      </c>
      <c r="AU126" s="1334">
        <v>0</v>
      </c>
      <c r="AV126" s="1334">
        <v>4</v>
      </c>
      <c r="AW126" s="1334" t="b">
        <v>1</v>
      </c>
      <c r="AX126" s="1334" t="b">
        <v>1</v>
      </c>
      <c r="AY126" s="1334" t="s">
        <v>163</v>
      </c>
      <c r="AZ126" s="1334"/>
      <c r="BA126" s="1334"/>
      <c r="BB126" s="1334"/>
      <c r="BC126" s="1334"/>
      <c r="BD126" s="1334"/>
      <c r="BE126" s="1334"/>
      <c r="BF126" s="1334"/>
      <c r="BG126" s="1334"/>
      <c r="BH126" s="1334"/>
      <c r="BI126" s="1334"/>
      <c r="BJ126" s="1203">
        <v>0</v>
      </c>
    </row>
    <row r="127" spans="2:62" ht="24" x14ac:dyDescent="0.25">
      <c r="B127" s="1311"/>
      <c r="C127" s="1312" t="s">
        <v>853</v>
      </c>
      <c r="D127" s="1312" t="s">
        <v>168</v>
      </c>
      <c r="E127" s="1313" t="s">
        <v>854</v>
      </c>
      <c r="F127" s="351" t="s">
        <v>855</v>
      </c>
      <c r="G127" s="1314" t="s">
        <v>218</v>
      </c>
      <c r="H127" s="353">
        <v>443.81700000000001</v>
      </c>
      <c r="I127" s="354"/>
      <c r="J127" s="355">
        <f>ROUND(H127*I127,2)</f>
        <v>0</v>
      </c>
      <c r="K127" s="355" t="s">
        <v>172</v>
      </c>
      <c r="L127" s="1246" t="s">
        <v>16</v>
      </c>
      <c r="M127" s="1315"/>
      <c r="N127" s="1316" t="s">
        <v>38</v>
      </c>
      <c r="O127" s="1317"/>
      <c r="P127" s="1317">
        <f>H127*O127</f>
        <v>0</v>
      </c>
      <c r="Q127" s="1317">
        <v>1.7000000000000001E-4</v>
      </c>
      <c r="R127" s="1317">
        <f>H127*Q127</f>
        <v>7.5448890000000005E-2</v>
      </c>
      <c r="S127" s="1317">
        <v>0</v>
      </c>
      <c r="T127" s="1318">
        <f>H127*S127</f>
        <v>0</v>
      </c>
      <c r="AR127" s="1203">
        <v>4</v>
      </c>
      <c r="AT127" s="1203" t="s">
        <v>168</v>
      </c>
      <c r="AU127" s="1203">
        <v>2</v>
      </c>
      <c r="AY127" s="1319" t="s">
        <v>163</v>
      </c>
      <c r="AZ127" s="1319"/>
      <c r="BA127" s="1319"/>
      <c r="BB127" s="1319"/>
      <c r="BC127" s="1319"/>
      <c r="BD127" s="1319"/>
      <c r="BE127" s="1319">
        <f>IF(N127="základní",J127,0)</f>
        <v>0</v>
      </c>
      <c r="BF127" s="1319">
        <f>IF(N127="snížená",J127,0)</f>
        <v>0</v>
      </c>
      <c r="BG127" s="1319">
        <f>IF(N127="zákl. přenesená",J127,0)</f>
        <v>0</v>
      </c>
      <c r="BH127" s="1319">
        <f>IF(N127="sníž. přenesená",J127,0)</f>
        <v>0</v>
      </c>
      <c r="BI127" s="1319">
        <f>IF(N127="nulová",J127,0)</f>
        <v>0</v>
      </c>
      <c r="BJ127" s="1203">
        <v>1</v>
      </c>
    </row>
    <row r="128" spans="2:62" x14ac:dyDescent="0.25">
      <c r="B128" s="1247"/>
      <c r="C128" s="40"/>
      <c r="D128" s="361" t="s">
        <v>173</v>
      </c>
      <c r="E128" s="40"/>
      <c r="F128" s="362" t="s">
        <v>856</v>
      </c>
      <c r="G128" s="40"/>
      <c r="H128" s="40"/>
      <c r="I128" s="40"/>
      <c r="J128" s="40"/>
      <c r="K128" s="1249"/>
      <c r="L128" s="1246" t="s">
        <v>16</v>
      </c>
      <c r="M128" s="1320"/>
      <c r="N128" s="40"/>
      <c r="O128" s="40"/>
      <c r="P128" s="40"/>
      <c r="Q128" s="40"/>
      <c r="R128" s="40"/>
      <c r="S128" s="40"/>
      <c r="T128" s="1321"/>
      <c r="AT128" s="1322" t="s">
        <v>173</v>
      </c>
      <c r="AU128" s="1322">
        <v>0</v>
      </c>
      <c r="AV128" s="40"/>
      <c r="AW128" s="40"/>
      <c r="AX128" s="40"/>
      <c r="AY128" s="40" t="s">
        <v>163</v>
      </c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1203">
        <v>0</v>
      </c>
    </row>
    <row r="129" spans="2:62" ht="11.25" customHeight="1" x14ac:dyDescent="0.25">
      <c r="B129" s="1323"/>
      <c r="C129" s="1324"/>
      <c r="D129" s="361" t="s">
        <v>175</v>
      </c>
      <c r="E129" s="1325"/>
      <c r="F129" s="1326" t="s">
        <v>857</v>
      </c>
      <c r="G129" s="1327"/>
      <c r="H129" s="1328">
        <v>443.81700000000001</v>
      </c>
      <c r="I129" s="1329"/>
      <c r="J129" s="1329"/>
      <c r="K129" s="1329"/>
      <c r="L129" s="1246" t="s">
        <v>16</v>
      </c>
      <c r="M129" s="1330"/>
      <c r="N129" s="1331"/>
      <c r="O129" s="1332"/>
      <c r="P129" s="1332"/>
      <c r="Q129" s="1332"/>
      <c r="R129" s="1332"/>
      <c r="S129" s="1332"/>
      <c r="T129" s="1333"/>
      <c r="AT129" s="1334" t="s">
        <v>175</v>
      </c>
      <c r="AU129" s="1334">
        <v>0</v>
      </c>
      <c r="AV129" s="1334">
        <v>2</v>
      </c>
      <c r="AW129" s="1334" t="b">
        <v>1</v>
      </c>
      <c r="AX129" s="1334"/>
      <c r="AY129" s="1334" t="s">
        <v>163</v>
      </c>
      <c r="AZ129" s="1334"/>
      <c r="BA129" s="1334"/>
      <c r="BB129" s="1334"/>
      <c r="BC129" s="1334"/>
      <c r="BD129" s="1334"/>
      <c r="BE129" s="1334"/>
      <c r="BF129" s="1334"/>
      <c r="BG129" s="1334"/>
      <c r="BH129" s="1334"/>
      <c r="BI129" s="1334"/>
      <c r="BJ129" s="1203">
        <v>0</v>
      </c>
    </row>
    <row r="130" spans="2:62" ht="11.25" customHeight="1" x14ac:dyDescent="0.25">
      <c r="B130" s="1323"/>
      <c r="C130" s="1324"/>
      <c r="D130" s="361" t="s">
        <v>175</v>
      </c>
      <c r="E130" s="1325"/>
      <c r="F130" s="1335" t="s">
        <v>178</v>
      </c>
      <c r="G130" s="1336"/>
      <c r="H130" s="1337">
        <v>443.81700000000001</v>
      </c>
      <c r="I130" s="1329"/>
      <c r="J130" s="1329"/>
      <c r="K130" s="1329"/>
      <c r="L130" s="1246" t="s">
        <v>16</v>
      </c>
      <c r="M130" s="1330"/>
      <c r="N130" s="1331"/>
      <c r="O130" s="1332"/>
      <c r="P130" s="1332"/>
      <c r="Q130" s="1332"/>
      <c r="R130" s="1332"/>
      <c r="S130" s="1332"/>
      <c r="T130" s="1333"/>
      <c r="AT130" s="1334" t="s">
        <v>175</v>
      </c>
      <c r="AU130" s="1334">
        <v>0</v>
      </c>
      <c r="AV130" s="1334">
        <v>4</v>
      </c>
      <c r="AW130" s="1334" t="b">
        <v>1</v>
      </c>
      <c r="AX130" s="1334" t="b">
        <v>1</v>
      </c>
      <c r="AY130" s="1334" t="s">
        <v>163</v>
      </c>
      <c r="AZ130" s="1334"/>
      <c r="BA130" s="1334"/>
      <c r="BB130" s="1334"/>
      <c r="BC130" s="1334"/>
      <c r="BD130" s="1334"/>
      <c r="BE130" s="1334"/>
      <c r="BF130" s="1334"/>
      <c r="BG130" s="1334"/>
      <c r="BH130" s="1334"/>
      <c r="BI130" s="1334"/>
      <c r="BJ130" s="1203">
        <v>0</v>
      </c>
    </row>
    <row r="131" spans="2:62" ht="24" x14ac:dyDescent="0.25">
      <c r="B131" s="1311"/>
      <c r="C131" s="1312" t="s">
        <v>858</v>
      </c>
      <c r="D131" s="1312" t="s">
        <v>168</v>
      </c>
      <c r="E131" s="1313" t="s">
        <v>859</v>
      </c>
      <c r="F131" s="351" t="s">
        <v>860</v>
      </c>
      <c r="G131" s="1314" t="s">
        <v>526</v>
      </c>
      <c r="H131" s="353">
        <v>8.8759999999999994</v>
      </c>
      <c r="I131" s="354"/>
      <c r="J131" s="355">
        <f>ROUND(H131*I131,2)</f>
        <v>0</v>
      </c>
      <c r="K131" s="355" t="s">
        <v>172</v>
      </c>
      <c r="L131" s="1246" t="s">
        <v>16</v>
      </c>
      <c r="M131" s="1315"/>
      <c r="N131" s="1316" t="s">
        <v>38</v>
      </c>
      <c r="O131" s="1317"/>
      <c r="P131" s="1317">
        <f>H131*O131</f>
        <v>0</v>
      </c>
      <c r="Q131" s="1317">
        <v>7.6000000000000004E-4</v>
      </c>
      <c r="R131" s="1317">
        <f>H131*Q131</f>
        <v>6.74576E-3</v>
      </c>
      <c r="S131" s="1317">
        <v>0</v>
      </c>
      <c r="T131" s="1318">
        <f>H131*S131</f>
        <v>0</v>
      </c>
      <c r="AR131" s="1203">
        <v>4</v>
      </c>
      <c r="AT131" s="1203" t="s">
        <v>168</v>
      </c>
      <c r="AU131" s="1203">
        <v>2</v>
      </c>
      <c r="AY131" s="1319" t="s">
        <v>163</v>
      </c>
      <c r="AZ131" s="1319"/>
      <c r="BA131" s="1319"/>
      <c r="BB131" s="1319"/>
      <c r="BC131" s="1319"/>
      <c r="BD131" s="1319"/>
      <c r="BE131" s="1319">
        <f>IF(N131="základní",J131,0)</f>
        <v>0</v>
      </c>
      <c r="BF131" s="1319">
        <f>IF(N131="snížená",J131,0)</f>
        <v>0</v>
      </c>
      <c r="BG131" s="1319">
        <f>IF(N131="zákl. přenesená",J131,0)</f>
        <v>0</v>
      </c>
      <c r="BH131" s="1319">
        <f>IF(N131="sníž. přenesená",J131,0)</f>
        <v>0</v>
      </c>
      <c r="BI131" s="1319">
        <f>IF(N131="nulová",J131,0)</f>
        <v>0</v>
      </c>
      <c r="BJ131" s="1203">
        <v>1</v>
      </c>
    </row>
    <row r="132" spans="2:62" x14ac:dyDescent="0.25">
      <c r="B132" s="1247"/>
      <c r="C132" s="40"/>
      <c r="D132" s="361" t="s">
        <v>173</v>
      </c>
      <c r="E132" s="40"/>
      <c r="F132" s="362" t="s">
        <v>861</v>
      </c>
      <c r="G132" s="40"/>
      <c r="H132" s="40"/>
      <c r="I132" s="40"/>
      <c r="J132" s="40"/>
      <c r="K132" s="1249"/>
      <c r="L132" s="1246" t="s">
        <v>16</v>
      </c>
      <c r="M132" s="1320"/>
      <c r="N132" s="40"/>
      <c r="O132" s="40"/>
      <c r="P132" s="40"/>
      <c r="Q132" s="40"/>
      <c r="R132" s="40"/>
      <c r="S132" s="40"/>
      <c r="T132" s="1321"/>
      <c r="AT132" s="1322" t="s">
        <v>173</v>
      </c>
      <c r="AU132" s="1322">
        <v>0</v>
      </c>
      <c r="AV132" s="40"/>
      <c r="AW132" s="40"/>
      <c r="AX132" s="40"/>
      <c r="AY132" s="40" t="s">
        <v>163</v>
      </c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1203">
        <v>0</v>
      </c>
    </row>
    <row r="133" spans="2:62" ht="11.25" customHeight="1" x14ac:dyDescent="0.25">
      <c r="B133" s="1323"/>
      <c r="C133" s="1324"/>
      <c r="D133" s="361" t="s">
        <v>175</v>
      </c>
      <c r="E133" s="1325"/>
      <c r="F133" s="1326" t="s">
        <v>852</v>
      </c>
      <c r="G133" s="1327"/>
      <c r="H133" s="1328">
        <v>8.8759999999999994</v>
      </c>
      <c r="I133" s="1329"/>
      <c r="J133" s="1329"/>
      <c r="K133" s="1329"/>
      <c r="L133" s="1246" t="s">
        <v>16</v>
      </c>
      <c r="M133" s="1330"/>
      <c r="N133" s="1331"/>
      <c r="O133" s="1332"/>
      <c r="P133" s="1332"/>
      <c r="Q133" s="1332"/>
      <c r="R133" s="1332"/>
      <c r="S133" s="1332"/>
      <c r="T133" s="1333"/>
      <c r="AT133" s="1334" t="s">
        <v>175</v>
      </c>
      <c r="AU133" s="1334">
        <v>0</v>
      </c>
      <c r="AV133" s="1334">
        <v>2</v>
      </c>
      <c r="AW133" s="1334" t="b">
        <v>1</v>
      </c>
      <c r="AX133" s="1334"/>
      <c r="AY133" s="1334" t="s">
        <v>163</v>
      </c>
      <c r="AZ133" s="1334"/>
      <c r="BA133" s="1334"/>
      <c r="BB133" s="1334"/>
      <c r="BC133" s="1334"/>
      <c r="BD133" s="1334"/>
      <c r="BE133" s="1334"/>
      <c r="BF133" s="1334"/>
      <c r="BG133" s="1334"/>
      <c r="BH133" s="1334"/>
      <c r="BI133" s="1334"/>
      <c r="BJ133" s="1203">
        <v>0</v>
      </c>
    </row>
    <row r="134" spans="2:62" ht="11.25" customHeight="1" x14ac:dyDescent="0.25">
      <c r="B134" s="1323"/>
      <c r="C134" s="1324"/>
      <c r="D134" s="361" t="s">
        <v>175</v>
      </c>
      <c r="E134" s="1325"/>
      <c r="F134" s="1335" t="s">
        <v>178</v>
      </c>
      <c r="G134" s="1336"/>
      <c r="H134" s="1337">
        <v>8.8759999999999994</v>
      </c>
      <c r="I134" s="1329"/>
      <c r="J134" s="1329"/>
      <c r="K134" s="1329"/>
      <c r="L134" s="1246" t="s">
        <v>16</v>
      </c>
      <c r="M134" s="1330"/>
      <c r="N134" s="1331"/>
      <c r="O134" s="1332"/>
      <c r="P134" s="1332"/>
      <c r="Q134" s="1332"/>
      <c r="R134" s="1332"/>
      <c r="S134" s="1332"/>
      <c r="T134" s="1333"/>
      <c r="AT134" s="1334" t="s">
        <v>175</v>
      </c>
      <c r="AU134" s="1334">
        <v>0</v>
      </c>
      <c r="AV134" s="1334">
        <v>4</v>
      </c>
      <c r="AW134" s="1334" t="b">
        <v>1</v>
      </c>
      <c r="AX134" s="1334" t="b">
        <v>1</v>
      </c>
      <c r="AY134" s="1334" t="s">
        <v>163</v>
      </c>
      <c r="AZ134" s="1334"/>
      <c r="BA134" s="1334"/>
      <c r="BB134" s="1334"/>
      <c r="BC134" s="1334"/>
      <c r="BD134" s="1334"/>
      <c r="BE134" s="1334"/>
      <c r="BF134" s="1334"/>
      <c r="BG134" s="1334"/>
      <c r="BH134" s="1334"/>
      <c r="BI134" s="1334"/>
      <c r="BJ134" s="1203">
        <v>0</v>
      </c>
    </row>
    <row r="135" spans="2:62" ht="24" x14ac:dyDescent="0.25">
      <c r="B135" s="1338"/>
      <c r="C135" s="1339" t="s">
        <v>862</v>
      </c>
      <c r="D135" s="1339" t="s">
        <v>241</v>
      </c>
      <c r="E135" s="1340" t="s">
        <v>863</v>
      </c>
      <c r="F135" s="1340" t="s">
        <v>864</v>
      </c>
      <c r="G135" s="1341" t="s">
        <v>526</v>
      </c>
      <c r="H135" s="353">
        <v>8.8759999999999994</v>
      </c>
      <c r="I135" s="396"/>
      <c r="J135" s="397">
        <f>ROUND(H135*I135,2)</f>
        <v>0</v>
      </c>
      <c r="K135" s="397" t="s">
        <v>172</v>
      </c>
      <c r="L135" s="1246" t="s">
        <v>16</v>
      </c>
      <c r="M135" s="1342"/>
      <c r="N135" s="1343" t="s">
        <v>38</v>
      </c>
      <c r="O135" s="1344"/>
      <c r="P135" s="1344">
        <f>H135*O135</f>
        <v>0</v>
      </c>
      <c r="Q135" s="1344">
        <v>3.5E-4</v>
      </c>
      <c r="R135" s="1344">
        <f>H135*Q135</f>
        <v>3.1065999999999997E-3</v>
      </c>
      <c r="S135" s="1344">
        <v>0</v>
      </c>
      <c r="T135" s="1345">
        <f>H135*S135</f>
        <v>0</v>
      </c>
      <c r="AR135" s="1203">
        <v>8</v>
      </c>
      <c r="AT135" s="1203" t="s">
        <v>241</v>
      </c>
      <c r="AU135" s="1203">
        <v>2</v>
      </c>
      <c r="AY135" s="1346" t="s">
        <v>163</v>
      </c>
      <c r="AZ135" s="1346"/>
      <c r="BA135" s="1346"/>
      <c r="BB135" s="1346"/>
      <c r="BC135" s="1346"/>
      <c r="BD135" s="1346"/>
      <c r="BE135" s="1346">
        <f>IF(N135="základní",J135,0)</f>
        <v>0</v>
      </c>
      <c r="BF135" s="1346">
        <f>IF(N135="snížená",J135,0)</f>
        <v>0</v>
      </c>
      <c r="BG135" s="1346">
        <f>IF(N135="zákl. přenesená",J135,0)</f>
        <v>0</v>
      </c>
      <c r="BH135" s="1346">
        <f>IF(N135="sníž. přenesená",J135,0)</f>
        <v>0</v>
      </c>
      <c r="BI135" s="1346">
        <f>IF(N135="nulová",J135,0)</f>
        <v>0</v>
      </c>
      <c r="BJ135" s="1203">
        <v>1</v>
      </c>
    </row>
    <row r="136" spans="2:62" ht="11.25" customHeight="1" x14ac:dyDescent="0.25">
      <c r="B136" s="1323"/>
      <c r="C136" s="1324"/>
      <c r="D136" s="361" t="s">
        <v>175</v>
      </c>
      <c r="E136" s="1325"/>
      <c r="F136" s="1326" t="s">
        <v>852</v>
      </c>
      <c r="G136" s="1327"/>
      <c r="H136" s="1328">
        <v>8.8759999999999994</v>
      </c>
      <c r="I136" s="1329"/>
      <c r="J136" s="1329"/>
      <c r="K136" s="1329"/>
      <c r="L136" s="1246" t="s">
        <v>16</v>
      </c>
      <c r="M136" s="1330"/>
      <c r="N136" s="1331"/>
      <c r="O136" s="1332"/>
      <c r="P136" s="1332"/>
      <c r="Q136" s="1332"/>
      <c r="R136" s="1332"/>
      <c r="S136" s="1332"/>
      <c r="T136" s="1333"/>
      <c r="AT136" s="1334" t="s">
        <v>175</v>
      </c>
      <c r="AU136" s="1334">
        <v>0</v>
      </c>
      <c r="AV136" s="1334">
        <v>2</v>
      </c>
      <c r="AW136" s="1334" t="b">
        <v>1</v>
      </c>
      <c r="AX136" s="1334"/>
      <c r="AY136" s="1334" t="s">
        <v>163</v>
      </c>
      <c r="AZ136" s="1334"/>
      <c r="BA136" s="1334"/>
      <c r="BB136" s="1334"/>
      <c r="BC136" s="1334"/>
      <c r="BD136" s="1334"/>
      <c r="BE136" s="1334"/>
      <c r="BF136" s="1334"/>
      <c r="BG136" s="1334"/>
      <c r="BH136" s="1334"/>
      <c r="BI136" s="1334"/>
      <c r="BJ136" s="1203">
        <v>0</v>
      </c>
    </row>
    <row r="137" spans="2:62" ht="11.25" customHeight="1" x14ac:dyDescent="0.25">
      <c r="B137" s="1323"/>
      <c r="C137" s="1324"/>
      <c r="D137" s="361" t="s">
        <v>175</v>
      </c>
      <c r="E137" s="1325"/>
      <c r="F137" s="1335" t="s">
        <v>178</v>
      </c>
      <c r="G137" s="1336"/>
      <c r="H137" s="1337">
        <v>8.8759999999999994</v>
      </c>
      <c r="I137" s="1329"/>
      <c r="J137" s="1329"/>
      <c r="K137" s="1329"/>
      <c r="L137" s="1246" t="s">
        <v>16</v>
      </c>
      <c r="M137" s="1330"/>
      <c r="N137" s="1331"/>
      <c r="O137" s="1332"/>
      <c r="P137" s="1332"/>
      <c r="Q137" s="1332"/>
      <c r="R137" s="1332"/>
      <c r="S137" s="1332"/>
      <c r="T137" s="1333"/>
      <c r="AT137" s="1334" t="s">
        <v>175</v>
      </c>
      <c r="AU137" s="1334">
        <v>0</v>
      </c>
      <c r="AV137" s="1334">
        <v>4</v>
      </c>
      <c r="AW137" s="1334" t="b">
        <v>1</v>
      </c>
      <c r="AX137" s="1334" t="b">
        <v>1</v>
      </c>
      <c r="AY137" s="1334" t="s">
        <v>163</v>
      </c>
      <c r="AZ137" s="1334"/>
      <c r="BA137" s="1334"/>
      <c r="BB137" s="1334"/>
      <c r="BC137" s="1334"/>
      <c r="BD137" s="1334"/>
      <c r="BE137" s="1334"/>
      <c r="BF137" s="1334"/>
      <c r="BG137" s="1334"/>
      <c r="BH137" s="1334"/>
      <c r="BI137" s="1334"/>
      <c r="BJ137" s="1203">
        <v>0</v>
      </c>
    </row>
    <row r="138" spans="2:62" ht="14.45" customHeight="1" x14ac:dyDescent="0.25">
      <c r="B138" s="1323"/>
      <c r="C138" s="1324"/>
      <c r="D138" s="1324"/>
      <c r="E138" s="1325"/>
      <c r="F138" s="1347"/>
      <c r="G138" s="1336"/>
      <c r="H138" s="1348"/>
      <c r="I138" s="1329"/>
      <c r="J138" s="1329"/>
      <c r="K138" s="1329"/>
      <c r="L138" s="1246"/>
      <c r="M138" s="1330"/>
      <c r="N138" s="1331"/>
      <c r="O138" s="1332"/>
      <c r="P138" s="1332"/>
      <c r="Q138" s="1332"/>
      <c r="R138" s="1332"/>
      <c r="S138" s="1332"/>
      <c r="T138" s="1349"/>
    </row>
    <row r="139" spans="2:62" ht="42" customHeight="1" x14ac:dyDescent="0.25">
      <c r="B139" s="1323"/>
      <c r="C139" s="3294" t="s">
        <v>272</v>
      </c>
      <c r="D139" s="3294"/>
      <c r="E139" s="3294"/>
      <c r="F139" s="3294"/>
      <c r="G139" s="3294"/>
      <c r="H139" s="3294"/>
      <c r="I139" s="3294"/>
      <c r="J139" s="3294"/>
      <c r="K139" s="3295"/>
      <c r="L139" s="1246"/>
      <c r="M139" s="1350"/>
      <c r="N139" s="1331"/>
      <c r="O139" s="1332"/>
      <c r="P139" s="1332"/>
      <c r="Q139" s="1332"/>
      <c r="R139" s="1332"/>
      <c r="S139" s="1332"/>
      <c r="T139" s="1351"/>
    </row>
    <row r="140" spans="2:62" x14ac:dyDescent="0.25">
      <c r="B140" s="1282"/>
      <c r="C140" s="1283"/>
      <c r="D140" s="1283"/>
      <c r="E140" s="1283"/>
      <c r="F140" s="1283"/>
      <c r="G140" s="1283"/>
      <c r="H140" s="1283"/>
      <c r="I140" s="1283"/>
      <c r="J140" s="1283"/>
      <c r="K140" s="1286"/>
      <c r="L140" s="1246"/>
    </row>
  </sheetData>
  <autoFilter ref="C115:K116"/>
  <mergeCells count="16">
    <mergeCell ref="E84:H84"/>
    <mergeCell ref="E106:H106"/>
    <mergeCell ref="C139:K139"/>
    <mergeCell ref="E108:H108"/>
    <mergeCell ref="E104:H104"/>
    <mergeCell ref="L2:V2"/>
    <mergeCell ref="E82:H82"/>
    <mergeCell ref="E7:H7"/>
    <mergeCell ref="E23:H23"/>
    <mergeCell ref="E17:H17"/>
    <mergeCell ref="E11:H11"/>
    <mergeCell ref="E9:H9"/>
    <mergeCell ref="E20:H20"/>
    <mergeCell ref="E80:H80"/>
    <mergeCell ref="E26:H26"/>
    <mergeCell ref="E29:H29"/>
  </mergeCells>
  <hyperlinks>
    <hyperlink ref="H135" r:id="rId1" display="8,87600000"/>
    <hyperlink ref="F132" r:id="rId2"/>
    <hyperlink ref="H131" r:id="rId3" display="8,87600000"/>
    <hyperlink ref="F128" r:id="rId4"/>
    <hyperlink ref="H127" r:id="rId5" display="443,81700000"/>
    <hyperlink ref="F124" r:id="rId6"/>
    <hyperlink ref="H123" r:id="rId7" display="8,87600000"/>
    <hyperlink ref="F120" r:id="rId8"/>
    <hyperlink ref="H119" r:id="rId9" display="443,817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14"/>
  <sheetViews>
    <sheetView showGridLines="0" workbookViewId="0">
      <selection activeCell="A27" sqref="A27:XFD27"/>
    </sheetView>
  </sheetViews>
  <sheetFormatPr defaultColWidth="9.140625" defaultRowHeight="15" x14ac:dyDescent="0.25"/>
  <cols>
    <col min="1" max="1" width="7.140625" style="1352" customWidth="1"/>
    <col min="2" max="2" width="1" style="1352" customWidth="1"/>
    <col min="3" max="3" width="3.5703125" style="1352" customWidth="1"/>
    <col min="4" max="4" width="4.140625" style="1352" customWidth="1"/>
    <col min="5" max="5" width="17.7109375" style="1352" customWidth="1"/>
    <col min="6" max="6" width="55.7109375" style="1352" customWidth="1"/>
    <col min="7" max="7" width="6.7109375" style="1352" customWidth="1"/>
    <col min="8" max="9" width="14.7109375" style="1352" customWidth="1"/>
    <col min="10" max="11" width="20.7109375" style="1352" customWidth="1"/>
    <col min="12" max="12" width="7.7109375" style="1352" customWidth="1"/>
    <col min="13" max="13" width="24.85546875" style="1352" hidden="1" customWidth="1"/>
    <col min="14" max="14" width="12.140625" style="1352" hidden="1" customWidth="1"/>
    <col min="15" max="15" width="10.28515625" style="1352" hidden="1" customWidth="1"/>
    <col min="16" max="16" width="11.140625" style="1352" hidden="1" customWidth="1"/>
    <col min="17" max="18" width="12.42578125" style="1352" hidden="1" customWidth="1"/>
    <col min="19" max="19" width="10.85546875" style="1352" hidden="1" customWidth="1"/>
    <col min="20" max="20" width="8.28515625" style="1352" hidden="1" customWidth="1"/>
    <col min="21" max="21" width="4.140625" style="1352" hidden="1" customWidth="1"/>
    <col min="22" max="22" width="10.5703125" style="1352" customWidth="1"/>
    <col min="23" max="23" width="14" style="1352" customWidth="1"/>
    <col min="24" max="24" width="10.5703125" style="1352" customWidth="1"/>
    <col min="25" max="25" width="12.85546875" style="1352" customWidth="1"/>
    <col min="26" max="26" width="9.42578125" style="1352" customWidth="1"/>
    <col min="27" max="27" width="94.85546875" style="1352" hidden="1" customWidth="1"/>
    <col min="28" max="28" width="14" style="1352" customWidth="1"/>
    <col min="29" max="29" width="9.42578125" style="1352" customWidth="1"/>
    <col min="30" max="30" width="12.85546875" style="1352" customWidth="1"/>
    <col min="31" max="31" width="14" style="1352" customWidth="1"/>
    <col min="32" max="43" width="9.140625" style="1352"/>
    <col min="44" max="65" width="9.140625" style="1352" hidden="1"/>
    <col min="66" max="16384" width="9.140625" style="1352"/>
  </cols>
  <sheetData>
    <row r="1" spans="1:61" ht="11.25" customHeight="1" x14ac:dyDescent="0.25">
      <c r="A1" s="1353"/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353"/>
      <c r="N1" s="1353"/>
      <c r="O1" s="1353"/>
      <c r="P1" s="1353"/>
      <c r="Q1" s="1353"/>
      <c r="R1" s="1353"/>
      <c r="S1" s="1353"/>
      <c r="T1" s="1353"/>
      <c r="U1" s="1353"/>
      <c r="V1" s="1353"/>
      <c r="W1" s="1353"/>
      <c r="X1" s="1353"/>
      <c r="Y1" s="1353"/>
      <c r="Z1" s="1353"/>
      <c r="AA1" s="1353"/>
      <c r="AB1" s="1353"/>
      <c r="AC1" s="1353"/>
      <c r="AD1" s="1353"/>
      <c r="AE1" s="1353"/>
      <c r="AF1" s="1353"/>
      <c r="AG1" s="1353"/>
      <c r="AH1" s="1353"/>
      <c r="AI1" s="1353"/>
      <c r="AJ1" s="1353"/>
      <c r="AK1" s="1353"/>
      <c r="AL1" s="1353"/>
      <c r="AM1" s="1353"/>
      <c r="AN1" s="1353"/>
      <c r="AO1" s="1353"/>
      <c r="AP1" s="1353"/>
      <c r="AQ1" s="1353"/>
      <c r="AR1" s="1353"/>
      <c r="AS1" s="1353"/>
      <c r="AT1" s="1353"/>
      <c r="AU1" s="1353"/>
      <c r="AV1" s="1353"/>
      <c r="AW1" s="1353"/>
      <c r="AX1" s="1353"/>
      <c r="AY1" s="1353"/>
      <c r="AZ1" s="1353"/>
      <c r="BA1" s="1353"/>
      <c r="BB1" s="1353"/>
      <c r="BC1" s="1353"/>
      <c r="BD1" s="1353"/>
      <c r="BE1" s="1353"/>
      <c r="BF1" s="1353"/>
      <c r="BG1" s="1353"/>
      <c r="BH1" s="1353"/>
      <c r="BI1" s="1353"/>
    </row>
    <row r="2" spans="1:61" ht="36.75" customHeight="1" x14ac:dyDescent="0.25">
      <c r="A2" s="1353"/>
      <c r="B2" s="1353"/>
      <c r="C2" s="1353"/>
      <c r="D2" s="1353"/>
      <c r="E2" s="1353"/>
      <c r="F2" s="1353"/>
      <c r="G2" s="1353"/>
      <c r="H2" s="1353"/>
      <c r="I2" s="1353"/>
      <c r="J2" s="1353"/>
      <c r="K2" s="1353"/>
      <c r="L2" s="3296" t="s">
        <v>5</v>
      </c>
      <c r="M2" s="3297"/>
      <c r="N2" s="3297"/>
      <c r="O2" s="3297"/>
      <c r="P2" s="3297"/>
      <c r="Q2" s="3297"/>
      <c r="R2" s="3297"/>
      <c r="S2" s="3297"/>
      <c r="T2" s="3297"/>
      <c r="U2" s="3297"/>
      <c r="V2" s="3297"/>
      <c r="W2" s="1353"/>
      <c r="X2" s="1353"/>
      <c r="Y2" s="1353"/>
      <c r="Z2" s="1353"/>
      <c r="AA2" s="1353"/>
      <c r="AB2" s="1353"/>
      <c r="AC2" s="1353"/>
      <c r="AD2" s="1353"/>
      <c r="AE2" s="1353"/>
      <c r="AF2" s="1353"/>
      <c r="AG2" s="1353"/>
      <c r="AH2" s="1353"/>
      <c r="AI2" s="1353"/>
      <c r="AJ2" s="1353"/>
      <c r="AK2" s="1353"/>
      <c r="AL2" s="1353"/>
      <c r="AM2" s="1353"/>
      <c r="AN2" s="1353"/>
      <c r="AO2" s="1353"/>
      <c r="AP2" s="1353"/>
      <c r="AQ2" s="1353"/>
      <c r="AR2" s="1353"/>
      <c r="AS2" s="1353"/>
      <c r="AT2" s="1353" t="s">
        <v>99</v>
      </c>
      <c r="AU2" s="1353"/>
      <c r="AV2" s="1353"/>
      <c r="AW2" s="1353"/>
      <c r="AX2" s="1353"/>
      <c r="AY2" s="1353"/>
      <c r="AZ2" s="1353"/>
      <c r="BA2" s="1353"/>
      <c r="BB2" s="1353"/>
      <c r="BC2" s="1353"/>
      <c r="BD2" s="1353"/>
      <c r="BE2" s="1353"/>
      <c r="BF2" s="1353"/>
      <c r="BG2" s="1353"/>
      <c r="BH2" s="1353"/>
      <c r="BI2" s="1353"/>
    </row>
    <row r="3" spans="1:61" ht="6.95" customHeight="1" x14ac:dyDescent="0.25">
      <c r="A3" s="1353"/>
      <c r="B3" s="1354"/>
      <c r="C3" s="1355"/>
      <c r="D3" s="1355"/>
      <c r="E3" s="1355"/>
      <c r="F3" s="1355"/>
      <c r="G3" s="1355"/>
      <c r="H3" s="1355"/>
      <c r="I3" s="1355"/>
      <c r="J3" s="1355"/>
      <c r="K3" s="1355"/>
      <c r="L3" s="1356"/>
      <c r="M3" s="1353"/>
      <c r="N3" s="1353"/>
      <c r="O3" s="1353"/>
      <c r="P3" s="1353"/>
      <c r="Q3" s="1353"/>
      <c r="R3" s="1353"/>
      <c r="S3" s="1353"/>
      <c r="T3" s="1353"/>
      <c r="U3" s="1353"/>
      <c r="V3" s="1353"/>
      <c r="W3" s="1353"/>
      <c r="X3" s="1353"/>
      <c r="Y3" s="1353"/>
      <c r="Z3" s="1353"/>
      <c r="AA3" s="1353"/>
      <c r="AB3" s="1353"/>
      <c r="AC3" s="1353"/>
      <c r="AD3" s="1353"/>
      <c r="AE3" s="1353"/>
      <c r="AF3" s="1353"/>
      <c r="AG3" s="1353"/>
      <c r="AH3" s="1353"/>
      <c r="AI3" s="1353"/>
      <c r="AJ3" s="1353"/>
      <c r="AK3" s="1353"/>
      <c r="AL3" s="1353"/>
      <c r="AM3" s="1353"/>
      <c r="AN3" s="1353"/>
      <c r="AO3" s="1353"/>
      <c r="AP3" s="1353"/>
      <c r="AQ3" s="1353"/>
      <c r="AR3" s="1353"/>
      <c r="AS3" s="1353"/>
      <c r="AT3" s="1353">
        <v>2</v>
      </c>
      <c r="AU3" s="1353"/>
      <c r="AV3" s="1353"/>
      <c r="AW3" s="1353"/>
      <c r="AX3" s="1353"/>
      <c r="AY3" s="1353"/>
      <c r="AZ3" s="1353"/>
      <c r="BA3" s="1353"/>
      <c r="BB3" s="1353"/>
      <c r="BC3" s="1353"/>
      <c r="BD3" s="1353"/>
      <c r="BE3" s="1353"/>
      <c r="BF3" s="1353"/>
      <c r="BG3" s="1353"/>
      <c r="BH3" s="1353"/>
      <c r="BI3" s="1353"/>
    </row>
    <row r="4" spans="1:61" ht="24.95" customHeight="1" x14ac:dyDescent="0.25">
      <c r="A4" s="1353"/>
      <c r="B4" s="1356"/>
      <c r="C4" s="1353"/>
      <c r="D4" s="1357" t="s">
        <v>131</v>
      </c>
      <c r="E4" s="1353"/>
      <c r="F4" s="1353"/>
      <c r="G4" s="1353"/>
      <c r="H4" s="1353"/>
      <c r="I4" s="1353"/>
      <c r="J4" s="1353"/>
      <c r="K4" s="1353"/>
      <c r="L4" s="1356"/>
      <c r="M4" s="1353"/>
      <c r="N4" s="1353"/>
      <c r="O4" s="1353"/>
      <c r="P4" s="1353"/>
      <c r="Q4" s="1353"/>
      <c r="R4" s="1353"/>
      <c r="S4" s="1353"/>
      <c r="T4" s="1353"/>
      <c r="U4" s="1353"/>
      <c r="V4" s="1353"/>
      <c r="W4" s="1353"/>
      <c r="X4" s="1353"/>
      <c r="Y4" s="1353"/>
      <c r="Z4" s="1353"/>
      <c r="AA4" s="1353"/>
      <c r="AB4" s="1353"/>
      <c r="AC4" s="1353"/>
      <c r="AD4" s="1353"/>
      <c r="AE4" s="1353"/>
      <c r="AF4" s="1353"/>
      <c r="AG4" s="1353"/>
      <c r="AH4" s="1353"/>
      <c r="AI4" s="1353"/>
      <c r="AJ4" s="1353"/>
      <c r="AK4" s="1353"/>
      <c r="AL4" s="1353"/>
      <c r="AM4" s="1353"/>
      <c r="AN4" s="1353"/>
      <c r="AO4" s="1353"/>
      <c r="AP4" s="1353"/>
      <c r="AQ4" s="1353"/>
      <c r="AR4" s="1353"/>
      <c r="AS4" s="1353"/>
      <c r="AT4" s="1353" t="b">
        <v>0</v>
      </c>
      <c r="AU4" s="1353"/>
      <c r="AV4" s="1353"/>
      <c r="AW4" s="1353"/>
      <c r="AX4" s="1353"/>
      <c r="AY4" s="1353"/>
      <c r="AZ4" s="1353"/>
      <c r="BA4" s="1353"/>
      <c r="BB4" s="1353"/>
      <c r="BC4" s="1353"/>
      <c r="BD4" s="1353"/>
      <c r="BE4" s="1353"/>
      <c r="BF4" s="1353"/>
      <c r="BG4" s="1353"/>
      <c r="BH4" s="1353"/>
      <c r="BI4" s="1353"/>
    </row>
    <row r="5" spans="1:61" ht="6.95" customHeight="1" x14ac:dyDescent="0.25">
      <c r="A5" s="1353"/>
      <c r="B5" s="1356"/>
      <c r="C5" s="1353"/>
      <c r="D5" s="1353"/>
      <c r="E5" s="1353"/>
      <c r="F5" s="1353"/>
      <c r="G5" s="1353"/>
      <c r="H5" s="1353"/>
      <c r="I5" s="1353"/>
      <c r="J5" s="1353"/>
      <c r="K5" s="1353"/>
      <c r="L5" s="1356"/>
      <c r="M5" s="1353"/>
      <c r="N5" s="1353"/>
      <c r="O5" s="1353"/>
      <c r="P5" s="1353"/>
      <c r="Q5" s="1353"/>
      <c r="R5" s="1353"/>
      <c r="S5" s="1353"/>
      <c r="T5" s="1353"/>
      <c r="U5" s="1353"/>
      <c r="V5" s="1353"/>
      <c r="W5" s="1353"/>
      <c r="X5" s="1353"/>
      <c r="Y5" s="1353"/>
      <c r="Z5" s="1353"/>
      <c r="AA5" s="1353"/>
      <c r="AB5" s="1353"/>
      <c r="AC5" s="1353"/>
      <c r="AD5" s="1353"/>
      <c r="AE5" s="1353"/>
      <c r="AF5" s="1353"/>
      <c r="AG5" s="1353"/>
      <c r="AH5" s="1353"/>
      <c r="AI5" s="1353"/>
      <c r="AJ5" s="1353"/>
      <c r="AK5" s="1353"/>
      <c r="AL5" s="1353"/>
      <c r="AM5" s="1353"/>
      <c r="AN5" s="1353"/>
      <c r="AO5" s="1353"/>
      <c r="AP5" s="1353"/>
      <c r="AQ5" s="1353"/>
      <c r="AR5" s="1353"/>
      <c r="AS5" s="1353"/>
      <c r="AT5" s="1353"/>
      <c r="AU5" s="1353"/>
      <c r="AV5" s="1353"/>
      <c r="AW5" s="1353"/>
      <c r="AX5" s="1353"/>
      <c r="AY5" s="1353"/>
      <c r="AZ5" s="1353"/>
      <c r="BA5" s="1353"/>
      <c r="BB5" s="1353"/>
      <c r="BC5" s="1353"/>
      <c r="BD5" s="1353"/>
      <c r="BE5" s="1353"/>
      <c r="BF5" s="1353"/>
      <c r="BG5" s="1353"/>
      <c r="BH5" s="1353"/>
      <c r="BI5" s="1353"/>
    </row>
    <row r="6" spans="1:61" ht="12" customHeight="1" x14ac:dyDescent="0.25">
      <c r="A6" s="1353"/>
      <c r="B6" s="1356"/>
      <c r="C6" s="1353"/>
      <c r="D6" s="1358" t="s">
        <v>12</v>
      </c>
      <c r="E6" s="1353"/>
      <c r="F6" s="1353"/>
      <c r="G6" s="1353"/>
      <c r="H6" s="1353"/>
      <c r="I6" s="1353"/>
      <c r="J6" s="1353"/>
      <c r="K6" s="1353"/>
      <c r="L6" s="1356"/>
      <c r="M6" s="1353"/>
      <c r="N6" s="1353"/>
      <c r="O6" s="1353"/>
      <c r="P6" s="1353"/>
      <c r="Q6" s="1353"/>
      <c r="R6" s="1353"/>
      <c r="S6" s="1353"/>
      <c r="T6" s="1353"/>
      <c r="U6" s="1353"/>
      <c r="V6" s="1353"/>
      <c r="W6" s="1353"/>
      <c r="X6" s="1353"/>
      <c r="Y6" s="1353"/>
      <c r="Z6" s="1353"/>
      <c r="AA6" s="1353"/>
      <c r="AB6" s="1353"/>
      <c r="AC6" s="1353"/>
      <c r="AD6" s="1353"/>
      <c r="AE6" s="1353"/>
      <c r="AF6" s="1353"/>
      <c r="AG6" s="1353"/>
      <c r="AH6" s="1353"/>
      <c r="AI6" s="1353"/>
      <c r="AJ6" s="1353"/>
      <c r="AK6" s="1353"/>
      <c r="AL6" s="1353"/>
      <c r="AM6" s="1353"/>
      <c r="AN6" s="1353"/>
      <c r="AO6" s="1353"/>
      <c r="AP6" s="1353"/>
      <c r="AQ6" s="1353"/>
      <c r="AR6" s="1353"/>
      <c r="AS6" s="1353"/>
      <c r="AT6" s="1353"/>
      <c r="AU6" s="1353"/>
      <c r="AV6" s="1353"/>
      <c r="AW6" s="1353"/>
      <c r="AX6" s="1353"/>
      <c r="AY6" s="1353"/>
      <c r="AZ6" s="1353"/>
      <c r="BA6" s="1353"/>
      <c r="BB6" s="1353"/>
      <c r="BC6" s="1353"/>
      <c r="BD6" s="1353"/>
      <c r="BE6" s="1353"/>
      <c r="BF6" s="1353"/>
      <c r="BG6" s="1353"/>
      <c r="BH6" s="1353"/>
      <c r="BI6" s="1353"/>
    </row>
    <row r="7" spans="1:61" x14ac:dyDescent="0.25">
      <c r="A7" s="1353"/>
      <c r="B7" s="1356"/>
      <c r="C7" s="1353"/>
      <c r="D7" s="1353"/>
      <c r="E7" s="3238" t="s">
        <v>13</v>
      </c>
      <c r="F7" s="3297"/>
      <c r="G7" s="3297"/>
      <c r="H7" s="3297"/>
      <c r="I7" s="1353"/>
      <c r="J7" s="1353"/>
      <c r="K7" s="1353"/>
      <c r="L7" s="1356"/>
      <c r="M7" s="1353"/>
      <c r="N7" s="1353"/>
      <c r="O7" s="1353"/>
      <c r="P7" s="1353"/>
      <c r="Q7" s="1353"/>
      <c r="R7" s="1353"/>
      <c r="S7" s="1353"/>
      <c r="T7" s="1353"/>
      <c r="U7" s="1353"/>
      <c r="V7" s="1353"/>
      <c r="W7" s="1353"/>
      <c r="X7" s="1353"/>
      <c r="Y7" s="1353"/>
      <c r="Z7" s="1353"/>
      <c r="AA7" s="1359" t="str">
        <f>E7</f>
        <v>REVITALIZACE ZÁMECKÉHO PARKU ‐ TVRZIŠTĚ KLUČOV</v>
      </c>
      <c r="AB7" s="1353"/>
      <c r="AC7" s="1353"/>
      <c r="AD7" s="1353"/>
      <c r="AE7" s="1353"/>
      <c r="AF7" s="1353"/>
      <c r="AG7" s="1353"/>
      <c r="AH7" s="1353"/>
      <c r="AI7" s="1353"/>
      <c r="AJ7" s="1353"/>
      <c r="AK7" s="1353"/>
      <c r="AL7" s="1353"/>
      <c r="AM7" s="1353"/>
      <c r="AN7" s="1353"/>
      <c r="AO7" s="1353"/>
      <c r="AP7" s="1353"/>
      <c r="AQ7" s="1353"/>
      <c r="AR7" s="1353"/>
      <c r="AS7" s="1353"/>
      <c r="AT7" s="1353"/>
      <c r="AU7" s="1353"/>
      <c r="AV7" s="1353"/>
      <c r="AW7" s="1353"/>
      <c r="AX7" s="1353"/>
      <c r="AY7" s="1353"/>
      <c r="AZ7" s="1353"/>
      <c r="BA7" s="1353"/>
      <c r="BB7" s="1353"/>
      <c r="BC7" s="1353"/>
      <c r="BD7" s="1353"/>
      <c r="BE7" s="1353"/>
      <c r="BF7" s="1353"/>
      <c r="BG7" s="1353"/>
      <c r="BH7" s="1353"/>
      <c r="BI7" s="1353"/>
    </row>
    <row r="8" spans="1:61" x14ac:dyDescent="0.25">
      <c r="A8" s="1353"/>
      <c r="B8" s="1356"/>
      <c r="C8" s="1353"/>
      <c r="D8" s="210" t="s">
        <v>132</v>
      </c>
      <c r="E8" s="1353"/>
      <c r="F8" s="1353"/>
      <c r="G8" s="1353"/>
      <c r="H8" s="1353"/>
      <c r="I8" s="1353"/>
      <c r="J8" s="1353"/>
      <c r="K8" s="1353"/>
      <c r="L8" s="1356"/>
      <c r="M8" s="1353"/>
      <c r="N8" s="1353"/>
      <c r="O8" s="1353"/>
      <c r="P8" s="1353"/>
      <c r="Q8" s="1353"/>
      <c r="R8" s="1353"/>
      <c r="S8" s="1353"/>
      <c r="T8" s="1353"/>
      <c r="U8" s="1353"/>
      <c r="V8" s="1353"/>
      <c r="W8" s="1353"/>
      <c r="X8" s="1353"/>
      <c r="Y8" s="1353"/>
      <c r="Z8" s="1353"/>
      <c r="AA8" s="1353"/>
      <c r="AB8" s="1353"/>
      <c r="AC8" s="1353"/>
      <c r="AD8" s="1353"/>
      <c r="AE8" s="1353"/>
      <c r="AF8" s="1353"/>
      <c r="AG8" s="1353"/>
      <c r="AH8" s="1353"/>
      <c r="AI8" s="1353"/>
      <c r="AJ8" s="1353"/>
      <c r="AK8" s="1353"/>
      <c r="AL8" s="1353"/>
      <c r="AM8" s="1353"/>
      <c r="AN8" s="1353"/>
      <c r="AO8" s="1353"/>
      <c r="AP8" s="1353"/>
      <c r="AQ8" s="1353"/>
      <c r="AR8" s="1353"/>
      <c r="AS8" s="1353"/>
      <c r="AT8" s="1353"/>
      <c r="AU8" s="1353"/>
      <c r="AV8" s="1353"/>
      <c r="AW8" s="1353"/>
      <c r="AX8" s="1353"/>
      <c r="AY8" s="1353"/>
      <c r="AZ8" s="1353"/>
      <c r="BA8" s="1353"/>
      <c r="BB8" s="1353"/>
      <c r="BC8" s="1353"/>
      <c r="BD8" s="1353"/>
      <c r="BE8" s="1353"/>
      <c r="BF8" s="1353"/>
      <c r="BG8" s="1353"/>
      <c r="BH8" s="1353"/>
      <c r="BI8" s="1353"/>
    </row>
    <row r="9" spans="1:61" s="45" customFormat="1" x14ac:dyDescent="0.25">
      <c r="A9" s="1353"/>
      <c r="B9" s="1360"/>
      <c r="C9" s="1353"/>
      <c r="D9" s="1353"/>
      <c r="E9" s="3298" t="s">
        <v>865</v>
      </c>
      <c r="F9" s="3297"/>
      <c r="G9" s="3297"/>
      <c r="H9" s="3297"/>
      <c r="I9" s="1353"/>
      <c r="J9" s="1353"/>
      <c r="K9" s="1353"/>
      <c r="L9" s="1360"/>
      <c r="M9" s="1353"/>
      <c r="N9" s="1353"/>
      <c r="O9" s="1353"/>
      <c r="P9" s="1353"/>
      <c r="Q9" s="1353"/>
      <c r="R9" s="1353"/>
      <c r="S9" s="1353"/>
      <c r="T9" s="1353"/>
      <c r="U9" s="1353"/>
      <c r="V9" s="1353"/>
      <c r="W9" s="1353"/>
      <c r="X9" s="1353"/>
      <c r="Y9" s="1353"/>
      <c r="Z9" s="1353"/>
      <c r="AA9" s="1361" t="str">
        <f>E9</f>
        <v>SO.13 - OPLOCENÍ, MOBILIÁŘ</v>
      </c>
      <c r="AB9" s="1353"/>
      <c r="AC9" s="1353"/>
      <c r="AD9" s="1353"/>
      <c r="AE9" s="1353"/>
      <c r="AF9" s="1353"/>
      <c r="AG9" s="1353"/>
      <c r="AH9" s="1353"/>
      <c r="AI9" s="1353"/>
      <c r="AJ9" s="1353"/>
      <c r="AK9" s="1353"/>
      <c r="AL9" s="1353"/>
      <c r="AM9" s="1353"/>
      <c r="AN9" s="1353"/>
      <c r="AO9" s="1353"/>
      <c r="AP9" s="1353"/>
      <c r="AQ9" s="1353"/>
      <c r="AR9" s="1353"/>
      <c r="AS9" s="1353"/>
      <c r="AT9" s="1353"/>
      <c r="AU9" s="1353"/>
      <c r="AV9" s="1353"/>
      <c r="AW9" s="1353"/>
      <c r="AX9" s="1353"/>
      <c r="AY9" s="1353"/>
      <c r="AZ9" s="1353"/>
      <c r="BA9" s="1353"/>
      <c r="BB9" s="1353"/>
      <c r="BC9" s="1353"/>
      <c r="BD9" s="1353"/>
      <c r="BE9" s="1353"/>
      <c r="BF9" s="1353"/>
      <c r="BG9" s="1353"/>
      <c r="BH9" s="1353"/>
      <c r="BI9" s="1353"/>
    </row>
    <row r="10" spans="1:61" s="45" customFormat="1" x14ac:dyDescent="0.25">
      <c r="A10" s="1353"/>
      <c r="B10" s="1360"/>
      <c r="C10" s="1353"/>
      <c r="D10" s="1353"/>
      <c r="E10" s="1353"/>
      <c r="F10" s="1353"/>
      <c r="G10" s="1353"/>
      <c r="H10" s="1353"/>
      <c r="I10" s="1353"/>
      <c r="J10" s="1353"/>
      <c r="K10" s="1353"/>
      <c r="L10" s="1360"/>
      <c r="M10" s="1353"/>
      <c r="N10" s="1353"/>
      <c r="O10" s="1353"/>
      <c r="P10" s="1353"/>
      <c r="Q10" s="1353"/>
      <c r="R10" s="1353"/>
      <c r="S10" s="1353"/>
      <c r="T10" s="1353"/>
      <c r="U10" s="1353"/>
      <c r="V10" s="1353"/>
      <c r="W10" s="1353"/>
      <c r="X10" s="1353"/>
      <c r="Y10" s="1353"/>
      <c r="Z10" s="1353"/>
      <c r="AA10" s="1353"/>
      <c r="AB10" s="1353"/>
      <c r="AC10" s="1353"/>
      <c r="AD10" s="1353"/>
      <c r="AE10" s="1353"/>
      <c r="AF10" s="1353"/>
      <c r="AG10" s="1353"/>
      <c r="AH10" s="1353"/>
      <c r="AI10" s="1353"/>
      <c r="AJ10" s="1353"/>
      <c r="AK10" s="1353"/>
      <c r="AL10" s="1353"/>
      <c r="AM10" s="1353"/>
      <c r="AN10" s="1353"/>
      <c r="AO10" s="1353"/>
      <c r="AP10" s="1353"/>
      <c r="AQ10" s="1353"/>
      <c r="AR10" s="1353"/>
      <c r="AS10" s="1353"/>
      <c r="AT10" s="1353"/>
      <c r="AU10" s="1353"/>
      <c r="AV10" s="1353"/>
      <c r="AW10" s="1353"/>
      <c r="AX10" s="1353"/>
      <c r="AY10" s="1353"/>
      <c r="AZ10" s="1353"/>
      <c r="BA10" s="1353"/>
      <c r="BB10" s="1353"/>
      <c r="BC10" s="1353"/>
      <c r="BD10" s="1353"/>
      <c r="BE10" s="1353"/>
      <c r="BF10" s="1353"/>
      <c r="BG10" s="1353"/>
      <c r="BH10" s="1353"/>
      <c r="BI10" s="1353"/>
    </row>
    <row r="11" spans="1:61" s="45" customFormat="1" x14ac:dyDescent="0.25">
      <c r="A11" s="1353"/>
      <c r="B11" s="1360"/>
      <c r="C11" s="1353"/>
      <c r="D11" s="210" t="s">
        <v>14</v>
      </c>
      <c r="E11" s="1353"/>
      <c r="F11" s="1362" t="s">
        <v>16</v>
      </c>
      <c r="G11" s="1353"/>
      <c r="H11" s="1353"/>
      <c r="I11" s="210" t="s">
        <v>15</v>
      </c>
      <c r="J11" s="214" t="s">
        <v>16</v>
      </c>
      <c r="K11" s="1353"/>
      <c r="L11" s="1360"/>
      <c r="M11" s="1353"/>
      <c r="N11" s="1353"/>
      <c r="O11" s="1353"/>
      <c r="P11" s="1353"/>
      <c r="Q11" s="1353"/>
      <c r="R11" s="1353"/>
      <c r="S11" s="1353"/>
      <c r="T11" s="1353"/>
      <c r="U11" s="1353"/>
      <c r="V11" s="1353"/>
      <c r="W11" s="1353"/>
      <c r="X11" s="1353"/>
      <c r="Y11" s="1353"/>
      <c r="Z11" s="1353"/>
      <c r="AA11" s="1353"/>
      <c r="AB11" s="1353"/>
      <c r="AC11" s="1353"/>
      <c r="AD11" s="1353"/>
      <c r="AE11" s="1353"/>
      <c r="AF11" s="1353"/>
      <c r="AG11" s="1353"/>
      <c r="AH11" s="1353"/>
      <c r="AI11" s="1353"/>
      <c r="AJ11" s="1353"/>
      <c r="AK11" s="1353"/>
      <c r="AL11" s="1353"/>
      <c r="AM11" s="1353"/>
      <c r="AN11" s="1353"/>
      <c r="AO11" s="1353"/>
      <c r="AP11" s="1353"/>
      <c r="AQ11" s="1353"/>
      <c r="AR11" s="1353"/>
      <c r="AS11" s="1353"/>
      <c r="AT11" s="1353"/>
      <c r="AU11" s="1353"/>
      <c r="AV11" s="1353"/>
      <c r="AW11" s="1353"/>
      <c r="AX11" s="1353"/>
      <c r="AY11" s="1353"/>
      <c r="AZ11" s="1353"/>
      <c r="BA11" s="1353"/>
      <c r="BB11" s="1353"/>
      <c r="BC11" s="1353"/>
      <c r="BD11" s="1353"/>
      <c r="BE11" s="1353"/>
      <c r="BF11" s="1353"/>
      <c r="BG11" s="1353"/>
      <c r="BH11" s="1353"/>
      <c r="BI11" s="1353"/>
    </row>
    <row r="12" spans="1:61" s="45" customFormat="1" x14ac:dyDescent="0.25">
      <c r="A12" s="1353"/>
      <c r="B12" s="1360"/>
      <c r="C12" s="1353"/>
      <c r="D12" s="210" t="s">
        <v>17</v>
      </c>
      <c r="E12" s="1353"/>
      <c r="F12" s="1363" t="s">
        <v>16</v>
      </c>
      <c r="G12" s="1353"/>
      <c r="H12" s="1353"/>
      <c r="I12" s="210" t="s">
        <v>18</v>
      </c>
      <c r="J12" s="1364">
        <f>'Rekapitulace stavby'!AN8</f>
        <v>46300</v>
      </c>
      <c r="K12" s="1353"/>
      <c r="L12" s="1360"/>
      <c r="M12" s="1353"/>
      <c r="N12" s="1353"/>
      <c r="O12" s="1353"/>
      <c r="P12" s="1353"/>
      <c r="Q12" s="1353"/>
      <c r="R12" s="1353"/>
      <c r="S12" s="1353"/>
      <c r="T12" s="1353"/>
      <c r="U12" s="1353"/>
      <c r="V12" s="1353"/>
      <c r="W12" s="1353"/>
      <c r="X12" s="1353"/>
      <c r="Y12" s="1353"/>
      <c r="Z12" s="1353"/>
      <c r="AA12" s="1353"/>
      <c r="AB12" s="1353"/>
      <c r="AC12" s="1353"/>
      <c r="AD12" s="1353"/>
      <c r="AE12" s="1353"/>
      <c r="AF12" s="1353"/>
      <c r="AG12" s="1353"/>
      <c r="AH12" s="1353"/>
      <c r="AI12" s="1353"/>
      <c r="AJ12" s="1353"/>
      <c r="AK12" s="1353"/>
      <c r="AL12" s="1353"/>
      <c r="AM12" s="1353"/>
      <c r="AN12" s="1353"/>
      <c r="AO12" s="1353"/>
      <c r="AP12" s="1353"/>
      <c r="AQ12" s="1353"/>
      <c r="AR12" s="1353"/>
      <c r="AS12" s="1353"/>
      <c r="AT12" s="1353"/>
      <c r="AU12" s="1353"/>
      <c r="AV12" s="1353"/>
      <c r="AW12" s="1353"/>
      <c r="AX12" s="1353"/>
      <c r="AY12" s="1353"/>
      <c r="AZ12" s="1353"/>
      <c r="BA12" s="1353"/>
      <c r="BB12" s="1353"/>
      <c r="BC12" s="1353"/>
      <c r="BD12" s="1353"/>
      <c r="BE12" s="1353"/>
      <c r="BF12" s="1353"/>
      <c r="BG12" s="1353"/>
      <c r="BH12" s="1353"/>
      <c r="BI12" s="1353"/>
    </row>
    <row r="13" spans="1:61" s="45" customFormat="1" x14ac:dyDescent="0.25">
      <c r="A13" s="1353"/>
      <c r="B13" s="1360"/>
      <c r="C13" s="1353"/>
      <c r="D13" s="1365" t="s">
        <v>16</v>
      </c>
      <c r="E13" s="1366"/>
      <c r="F13" s="1367" t="s">
        <v>16</v>
      </c>
      <c r="G13" s="1353"/>
      <c r="H13" s="1353"/>
      <c r="I13" s="1365" t="s">
        <v>16</v>
      </c>
      <c r="J13" s="1367" t="s">
        <v>16</v>
      </c>
      <c r="K13" s="1353"/>
      <c r="L13" s="1360"/>
      <c r="M13" s="1353"/>
      <c r="N13" s="1353"/>
      <c r="O13" s="1353"/>
      <c r="P13" s="1353"/>
      <c r="Q13" s="1353"/>
      <c r="R13" s="1353"/>
      <c r="S13" s="1353"/>
      <c r="T13" s="1353"/>
      <c r="U13" s="1353"/>
      <c r="V13" s="1353"/>
      <c r="W13" s="1353"/>
      <c r="X13" s="1353"/>
      <c r="Y13" s="1353"/>
      <c r="Z13" s="1353"/>
      <c r="AA13" s="1353"/>
      <c r="AB13" s="1353"/>
      <c r="AC13" s="1353"/>
      <c r="AD13" s="1353"/>
      <c r="AE13" s="1353"/>
      <c r="AF13" s="1353"/>
      <c r="AG13" s="1353"/>
      <c r="AH13" s="1353"/>
      <c r="AI13" s="1353"/>
      <c r="AJ13" s="1353"/>
      <c r="AK13" s="1353"/>
      <c r="AL13" s="1353"/>
      <c r="AM13" s="1353"/>
      <c r="AN13" s="1353"/>
      <c r="AO13" s="1353"/>
      <c r="AP13" s="1353"/>
      <c r="AQ13" s="1353"/>
      <c r="AR13" s="1353"/>
      <c r="AS13" s="1353"/>
      <c r="AT13" s="1353"/>
      <c r="AU13" s="1353"/>
      <c r="AV13" s="1353"/>
      <c r="AW13" s="1353"/>
      <c r="AX13" s="1353"/>
      <c r="AY13" s="1353"/>
      <c r="AZ13" s="1353"/>
      <c r="BA13" s="1353"/>
      <c r="BB13" s="1353"/>
      <c r="BC13" s="1353"/>
      <c r="BD13" s="1353"/>
      <c r="BE13" s="1353"/>
      <c r="BF13" s="1353"/>
      <c r="BG13" s="1353"/>
      <c r="BH13" s="1353"/>
      <c r="BI13" s="1353"/>
    </row>
    <row r="14" spans="1:61" s="45" customFormat="1" x14ac:dyDescent="0.25">
      <c r="A14" s="1353"/>
      <c r="B14" s="1360"/>
      <c r="C14" s="1353"/>
      <c r="D14" s="210" t="s">
        <v>19</v>
      </c>
      <c r="E14" s="1353"/>
      <c r="F14" s="1353"/>
      <c r="G14" s="1353"/>
      <c r="H14" s="1353"/>
      <c r="I14" s="210" t="s">
        <v>20</v>
      </c>
      <c r="J14" s="220" t="s">
        <v>21</v>
      </c>
      <c r="K14" s="1353"/>
      <c r="L14" s="1360"/>
      <c r="M14" s="1353"/>
      <c r="N14" s="1353"/>
      <c r="O14" s="1353"/>
      <c r="P14" s="1353"/>
      <c r="Q14" s="1353"/>
      <c r="R14" s="1353"/>
      <c r="S14" s="1353"/>
      <c r="T14" s="1353"/>
      <c r="U14" s="1353"/>
      <c r="V14" s="1353"/>
      <c r="W14" s="1353"/>
      <c r="X14" s="1353"/>
      <c r="Y14" s="1353"/>
      <c r="Z14" s="1353"/>
      <c r="AA14" s="1353"/>
      <c r="AB14" s="1353"/>
      <c r="AC14" s="1353"/>
      <c r="AD14" s="1353"/>
      <c r="AE14" s="1353"/>
      <c r="AF14" s="1353"/>
      <c r="AG14" s="1353"/>
      <c r="AH14" s="1353"/>
      <c r="AI14" s="1353"/>
      <c r="AJ14" s="1353"/>
      <c r="AK14" s="1353"/>
      <c r="AL14" s="1353"/>
      <c r="AM14" s="1353"/>
      <c r="AN14" s="1353"/>
      <c r="AO14" s="1353"/>
      <c r="AP14" s="1353"/>
      <c r="AQ14" s="1353"/>
      <c r="AR14" s="1353"/>
      <c r="AS14" s="1353"/>
      <c r="AT14" s="1353"/>
      <c r="AU14" s="1353"/>
      <c r="AV14" s="1353"/>
      <c r="AW14" s="1353"/>
      <c r="AX14" s="1353"/>
      <c r="AY14" s="1353"/>
      <c r="AZ14" s="1353"/>
      <c r="BA14" s="1353"/>
      <c r="BB14" s="1353"/>
      <c r="BC14" s="1353"/>
      <c r="BD14" s="1353"/>
      <c r="BE14" s="1353"/>
      <c r="BF14" s="1353"/>
      <c r="BG14" s="1353"/>
      <c r="BH14" s="1353"/>
      <c r="BI14" s="1353"/>
    </row>
    <row r="15" spans="1:61" s="45" customFormat="1" x14ac:dyDescent="0.25">
      <c r="A15" s="1353"/>
      <c r="B15" s="1360"/>
      <c r="C15" s="1353"/>
      <c r="D15" s="1353"/>
      <c r="E15" s="3239" t="s">
        <v>22</v>
      </c>
      <c r="F15" s="3297"/>
      <c r="G15" s="3297"/>
      <c r="H15" s="3297"/>
      <c r="I15" s="210" t="s">
        <v>23</v>
      </c>
      <c r="J15" s="220" t="s">
        <v>16</v>
      </c>
      <c r="K15" s="1353"/>
      <c r="L15" s="1360"/>
      <c r="M15" s="1353"/>
      <c r="N15" s="1353"/>
      <c r="O15" s="1353"/>
      <c r="P15" s="1353"/>
      <c r="Q15" s="1353"/>
      <c r="R15" s="1353"/>
      <c r="S15" s="1353"/>
      <c r="T15" s="1353"/>
      <c r="U15" s="1353"/>
      <c r="V15" s="1353"/>
      <c r="W15" s="1353"/>
      <c r="X15" s="1353"/>
      <c r="Y15" s="1353"/>
      <c r="Z15" s="1353"/>
      <c r="AA15" s="1353"/>
      <c r="AB15" s="1353"/>
      <c r="AC15" s="1353"/>
      <c r="AD15" s="1353"/>
      <c r="AE15" s="1353"/>
      <c r="AF15" s="1353"/>
      <c r="AG15" s="1353"/>
      <c r="AH15" s="1353"/>
      <c r="AI15" s="1353"/>
      <c r="AJ15" s="1353"/>
      <c r="AK15" s="1353"/>
      <c r="AL15" s="1353"/>
      <c r="AM15" s="1353"/>
      <c r="AN15" s="1353"/>
      <c r="AO15" s="1353"/>
      <c r="AP15" s="1353"/>
      <c r="AQ15" s="1353"/>
      <c r="AR15" s="1353"/>
      <c r="AS15" s="1353"/>
      <c r="AT15" s="1353"/>
      <c r="AU15" s="1353"/>
      <c r="AV15" s="1353"/>
      <c r="AW15" s="1353"/>
      <c r="AX15" s="1353"/>
      <c r="AY15" s="1353"/>
      <c r="AZ15" s="1353"/>
      <c r="BA15" s="1353"/>
      <c r="BB15" s="1353"/>
      <c r="BC15" s="1353"/>
      <c r="BD15" s="1353"/>
      <c r="BE15" s="1353"/>
      <c r="BF15" s="1353"/>
      <c r="BG15" s="1353"/>
      <c r="BH15" s="1353"/>
      <c r="BI15" s="1353"/>
    </row>
    <row r="16" spans="1:61" s="45" customFormat="1" x14ac:dyDescent="0.25">
      <c r="A16" s="1353"/>
      <c r="B16" s="1360"/>
      <c r="C16" s="1353"/>
      <c r="D16" s="1353"/>
      <c r="E16" s="1353"/>
      <c r="F16" s="1353"/>
      <c r="G16" s="1353"/>
      <c r="H16" s="1353"/>
      <c r="I16" s="1353"/>
      <c r="J16" s="1353"/>
      <c r="K16" s="1353"/>
      <c r="L16" s="1360"/>
      <c r="M16" s="1353"/>
      <c r="N16" s="1353"/>
      <c r="O16" s="1353"/>
      <c r="P16" s="1353"/>
      <c r="Q16" s="1353"/>
      <c r="R16" s="1353"/>
      <c r="S16" s="1353"/>
      <c r="T16" s="1353"/>
      <c r="U16" s="1353"/>
      <c r="V16" s="1353"/>
      <c r="W16" s="1353"/>
      <c r="X16" s="1353"/>
      <c r="Y16" s="1353"/>
      <c r="Z16" s="1353"/>
      <c r="AA16" s="1353"/>
      <c r="AB16" s="1353"/>
      <c r="AC16" s="1353"/>
      <c r="AD16" s="1353"/>
      <c r="AE16" s="1353"/>
      <c r="AF16" s="1353"/>
      <c r="AG16" s="1353"/>
      <c r="AH16" s="1353"/>
      <c r="AI16" s="1353"/>
      <c r="AJ16" s="1353"/>
      <c r="AK16" s="1353"/>
      <c r="AL16" s="1353"/>
      <c r="AM16" s="1353"/>
      <c r="AN16" s="1353"/>
      <c r="AO16" s="1353"/>
      <c r="AP16" s="1353"/>
      <c r="AQ16" s="1353"/>
      <c r="AR16" s="1353"/>
      <c r="AS16" s="1353"/>
      <c r="AT16" s="1353"/>
      <c r="AU16" s="1353"/>
      <c r="AV16" s="1353"/>
      <c r="AW16" s="1353"/>
      <c r="AX16" s="1353"/>
      <c r="AY16" s="1353"/>
      <c r="AZ16" s="1353"/>
      <c r="BA16" s="1353"/>
      <c r="BB16" s="1353"/>
      <c r="BC16" s="1353"/>
      <c r="BD16" s="1353"/>
      <c r="BE16" s="1353"/>
      <c r="BF16" s="1353"/>
      <c r="BG16" s="1353"/>
      <c r="BH16" s="1353"/>
      <c r="BI16" s="1353"/>
    </row>
    <row r="17" spans="1:61" s="45" customFormat="1" x14ac:dyDescent="0.25">
      <c r="A17" s="1353"/>
      <c r="B17" s="1360"/>
      <c r="C17" s="1353"/>
      <c r="D17" s="210" t="s">
        <v>24</v>
      </c>
      <c r="E17" s="1353"/>
      <c r="F17" s="1353"/>
      <c r="G17" s="1353"/>
      <c r="H17" s="1353"/>
      <c r="I17" s="210" t="str">
        <f>I14</f>
        <v>IČ:</v>
      </c>
      <c r="J17" s="221" t="str">
        <f>'Rekapitulace stavby'!AN13</f>
        <v>Vyplň údaj</v>
      </c>
      <c r="K17" s="1353"/>
      <c r="L17" s="1360"/>
      <c r="M17" s="1353"/>
      <c r="N17" s="1353"/>
      <c r="O17" s="1353"/>
      <c r="P17" s="1353"/>
      <c r="Q17" s="1353"/>
      <c r="R17" s="1353"/>
      <c r="S17" s="1353"/>
      <c r="T17" s="1353"/>
      <c r="U17" s="1353"/>
      <c r="V17" s="1353"/>
      <c r="W17" s="1353"/>
      <c r="X17" s="1353"/>
      <c r="Y17" s="1353"/>
      <c r="Z17" s="1353"/>
      <c r="AA17" s="1353"/>
      <c r="AB17" s="1353"/>
      <c r="AC17" s="1353"/>
      <c r="AD17" s="1353"/>
      <c r="AE17" s="1353"/>
      <c r="AF17" s="1353"/>
      <c r="AG17" s="1353"/>
      <c r="AH17" s="1353"/>
      <c r="AI17" s="1353"/>
      <c r="AJ17" s="1353"/>
      <c r="AK17" s="1353"/>
      <c r="AL17" s="1353"/>
      <c r="AM17" s="1353"/>
      <c r="AN17" s="1353"/>
      <c r="AO17" s="1353"/>
      <c r="AP17" s="1353"/>
      <c r="AQ17" s="1353"/>
      <c r="AR17" s="1353"/>
      <c r="AS17" s="1353"/>
      <c r="AT17" s="1353"/>
      <c r="AU17" s="1353"/>
      <c r="AV17" s="1353"/>
      <c r="AW17" s="1353"/>
      <c r="AX17" s="1353"/>
      <c r="AY17" s="1353"/>
      <c r="AZ17" s="1353"/>
      <c r="BA17" s="1353"/>
      <c r="BB17" s="1353"/>
      <c r="BC17" s="1353"/>
      <c r="BD17" s="1353"/>
      <c r="BE17" s="1353"/>
      <c r="BF17" s="1353"/>
      <c r="BG17" s="1353"/>
      <c r="BH17" s="1353"/>
      <c r="BI17" s="1353"/>
    </row>
    <row r="18" spans="1:61" s="45" customFormat="1" x14ac:dyDescent="0.25">
      <c r="A18" s="1353"/>
      <c r="B18" s="1360"/>
      <c r="C18" s="1353"/>
      <c r="D18" s="1353"/>
      <c r="E18" s="3241" t="str">
        <f>'Rekapitulace stavby'!E14</f>
        <v>Vyplň údaj</v>
      </c>
      <c r="F18" s="3297"/>
      <c r="G18" s="3297"/>
      <c r="H18" s="3297"/>
      <c r="I18" s="210" t="str">
        <f>I15</f>
        <v>DIČ:</v>
      </c>
      <c r="J18" s="221" t="str">
        <f>'Rekapitulace stavby'!AN14</f>
        <v>Vyplň údaj</v>
      </c>
      <c r="K18" s="1353"/>
      <c r="L18" s="1360"/>
      <c r="M18" s="1353"/>
      <c r="N18" s="1353"/>
      <c r="O18" s="1353"/>
      <c r="P18" s="1353"/>
      <c r="Q18" s="1353"/>
      <c r="R18" s="1353"/>
      <c r="S18" s="1353"/>
      <c r="T18" s="1353"/>
      <c r="U18" s="1353"/>
      <c r="V18" s="1353"/>
      <c r="W18" s="1353"/>
      <c r="X18" s="1353"/>
      <c r="Y18" s="1353"/>
      <c r="Z18" s="1353"/>
      <c r="AA18" s="1353"/>
      <c r="AB18" s="1353"/>
      <c r="AC18" s="1353"/>
      <c r="AD18" s="1353"/>
      <c r="AE18" s="1353"/>
      <c r="AF18" s="1353"/>
      <c r="AG18" s="1353"/>
      <c r="AH18" s="1353"/>
      <c r="AI18" s="1353"/>
      <c r="AJ18" s="1353"/>
      <c r="AK18" s="1353"/>
      <c r="AL18" s="1353"/>
      <c r="AM18" s="1353"/>
      <c r="AN18" s="1353"/>
      <c r="AO18" s="1353"/>
      <c r="AP18" s="1353"/>
      <c r="AQ18" s="1353"/>
      <c r="AR18" s="1353"/>
      <c r="AS18" s="1353"/>
      <c r="AT18" s="1353"/>
      <c r="AU18" s="1353"/>
      <c r="AV18" s="1353"/>
      <c r="AW18" s="1353"/>
      <c r="AX18" s="1353"/>
      <c r="AY18" s="1353"/>
      <c r="AZ18" s="1353"/>
      <c r="BA18" s="1353"/>
      <c r="BB18" s="1353"/>
      <c r="BC18" s="1353"/>
      <c r="BD18" s="1353"/>
      <c r="BE18" s="1353"/>
      <c r="BF18" s="1353"/>
      <c r="BG18" s="1353"/>
      <c r="BH18" s="1353"/>
      <c r="BI18" s="1353"/>
    </row>
    <row r="19" spans="1:61" s="45" customFormat="1" x14ac:dyDescent="0.25">
      <c r="A19" s="1353"/>
      <c r="B19" s="1360"/>
      <c r="C19" s="1353"/>
      <c r="D19" s="1353"/>
      <c r="E19" s="1353"/>
      <c r="F19" s="1353"/>
      <c r="G19" s="1353"/>
      <c r="H19" s="1353"/>
      <c r="I19" s="1353"/>
      <c r="J19" s="1353"/>
      <c r="K19" s="1353"/>
      <c r="L19" s="1360"/>
      <c r="M19" s="1353"/>
      <c r="N19" s="1353"/>
      <c r="O19" s="1353"/>
      <c r="P19" s="1353"/>
      <c r="Q19" s="1353"/>
      <c r="R19" s="1353"/>
      <c r="S19" s="1353"/>
      <c r="T19" s="1353"/>
      <c r="U19" s="1353"/>
      <c r="V19" s="1353"/>
      <c r="W19" s="1353"/>
      <c r="X19" s="1353"/>
      <c r="Y19" s="1353"/>
      <c r="Z19" s="1353"/>
      <c r="AA19" s="1353"/>
      <c r="AB19" s="1353"/>
      <c r="AC19" s="1353"/>
      <c r="AD19" s="1353"/>
      <c r="AE19" s="1353"/>
      <c r="AF19" s="1353"/>
      <c r="AG19" s="1353"/>
      <c r="AH19" s="1353"/>
      <c r="AI19" s="1353"/>
      <c r="AJ19" s="1353"/>
      <c r="AK19" s="1353"/>
      <c r="AL19" s="1353"/>
      <c r="AM19" s="1353"/>
      <c r="AN19" s="1353"/>
      <c r="AO19" s="1353"/>
      <c r="AP19" s="1353"/>
      <c r="AQ19" s="1353"/>
      <c r="AR19" s="1353"/>
      <c r="AS19" s="1353"/>
      <c r="AT19" s="1353"/>
      <c r="AU19" s="1353"/>
      <c r="AV19" s="1353"/>
      <c r="AW19" s="1353"/>
      <c r="AX19" s="1353"/>
      <c r="AY19" s="1353"/>
      <c r="AZ19" s="1353"/>
      <c r="BA19" s="1353"/>
      <c r="BB19" s="1353"/>
      <c r="BC19" s="1353"/>
      <c r="BD19" s="1353"/>
      <c r="BE19" s="1353"/>
      <c r="BF19" s="1353"/>
      <c r="BG19" s="1353"/>
      <c r="BH19" s="1353"/>
      <c r="BI19" s="1353"/>
    </row>
    <row r="20" spans="1:61" s="45" customFormat="1" x14ac:dyDescent="0.25">
      <c r="A20" s="1353"/>
      <c r="B20" s="1360"/>
      <c r="C20" s="1353"/>
      <c r="D20" s="210" t="s">
        <v>26</v>
      </c>
      <c r="E20" s="1353"/>
      <c r="F20" s="1353"/>
      <c r="G20" s="1353"/>
      <c r="H20" s="1353"/>
      <c r="I20" s="210" t="str">
        <f>I14</f>
        <v>IČ:</v>
      </c>
      <c r="J20" s="214" t="s">
        <v>16</v>
      </c>
      <c r="K20" s="1353"/>
      <c r="L20" s="1360"/>
      <c r="M20" s="1353"/>
      <c r="N20" s="1353"/>
      <c r="O20" s="1353"/>
      <c r="P20" s="1353"/>
      <c r="Q20" s="1353"/>
      <c r="R20" s="1353"/>
      <c r="S20" s="1353"/>
      <c r="T20" s="1353"/>
      <c r="U20" s="1353"/>
      <c r="V20" s="1353"/>
      <c r="W20" s="1353"/>
      <c r="X20" s="1353"/>
      <c r="Y20" s="1353"/>
      <c r="Z20" s="1353"/>
      <c r="AA20" s="1353"/>
      <c r="AB20" s="1353"/>
      <c r="AC20" s="1353"/>
      <c r="AD20" s="1353"/>
      <c r="AE20" s="1353"/>
      <c r="AF20" s="1353"/>
      <c r="AG20" s="1353"/>
      <c r="AH20" s="1353"/>
      <c r="AI20" s="1353"/>
      <c r="AJ20" s="1353"/>
      <c r="AK20" s="1353"/>
      <c r="AL20" s="1353"/>
      <c r="AM20" s="1353"/>
      <c r="AN20" s="1353"/>
      <c r="AO20" s="1353"/>
      <c r="AP20" s="1353"/>
      <c r="AQ20" s="1353"/>
      <c r="AR20" s="1353"/>
      <c r="AS20" s="1353"/>
      <c r="AT20" s="1353"/>
      <c r="AU20" s="1353"/>
      <c r="AV20" s="1353"/>
      <c r="AW20" s="1353"/>
      <c r="AX20" s="1353"/>
      <c r="AY20" s="1353"/>
      <c r="AZ20" s="1353"/>
      <c r="BA20" s="1353"/>
      <c r="BB20" s="1353"/>
      <c r="BC20" s="1353"/>
      <c r="BD20" s="1353"/>
      <c r="BE20" s="1353"/>
      <c r="BF20" s="1353"/>
      <c r="BG20" s="1353"/>
      <c r="BH20" s="1353"/>
      <c r="BI20" s="1353"/>
    </row>
    <row r="21" spans="1:61" s="45" customFormat="1" x14ac:dyDescent="0.25">
      <c r="A21" s="1353"/>
      <c r="B21" s="1360"/>
      <c r="C21" s="1353"/>
      <c r="D21" s="1353"/>
      <c r="E21" s="3239" t="s">
        <v>27</v>
      </c>
      <c r="F21" s="3297"/>
      <c r="G21" s="3297"/>
      <c r="H21" s="3297"/>
      <c r="I21" s="210" t="str">
        <f>I15</f>
        <v>DIČ:</v>
      </c>
      <c r="J21" s="220" t="s">
        <v>16</v>
      </c>
      <c r="K21" s="1353"/>
      <c r="L21" s="1360"/>
      <c r="M21" s="1353"/>
      <c r="N21" s="1353"/>
      <c r="O21" s="1353"/>
      <c r="P21" s="1353"/>
      <c r="Q21" s="1353"/>
      <c r="R21" s="1353"/>
      <c r="S21" s="1353"/>
      <c r="T21" s="1353"/>
      <c r="U21" s="1353"/>
      <c r="V21" s="1353"/>
      <c r="W21" s="1353"/>
      <c r="X21" s="1353"/>
      <c r="Y21" s="1353"/>
      <c r="Z21" s="1353"/>
      <c r="AA21" s="1353"/>
      <c r="AB21" s="1353"/>
      <c r="AC21" s="1353"/>
      <c r="AD21" s="1353"/>
      <c r="AE21" s="1353"/>
      <c r="AF21" s="1353"/>
      <c r="AG21" s="1353"/>
      <c r="AH21" s="1353"/>
      <c r="AI21" s="1353"/>
      <c r="AJ21" s="1353"/>
      <c r="AK21" s="1353"/>
      <c r="AL21" s="1353"/>
      <c r="AM21" s="1353"/>
      <c r="AN21" s="1353"/>
      <c r="AO21" s="1353"/>
      <c r="AP21" s="1353"/>
      <c r="AQ21" s="1353"/>
      <c r="AR21" s="1353"/>
      <c r="AS21" s="1353"/>
      <c r="AT21" s="1353"/>
      <c r="AU21" s="1353"/>
      <c r="AV21" s="1353"/>
      <c r="AW21" s="1353"/>
      <c r="AX21" s="1353"/>
      <c r="AY21" s="1353"/>
      <c r="AZ21" s="1353"/>
      <c r="BA21" s="1353"/>
      <c r="BB21" s="1353"/>
      <c r="BC21" s="1353"/>
      <c r="BD21" s="1353"/>
      <c r="BE21" s="1353"/>
      <c r="BF21" s="1353"/>
      <c r="BG21" s="1353"/>
      <c r="BH21" s="1353"/>
      <c r="BI21" s="1353"/>
    </row>
    <row r="22" spans="1:61" s="45" customFormat="1" x14ac:dyDescent="0.25">
      <c r="A22" s="1353"/>
      <c r="B22" s="1360"/>
      <c r="C22" s="1353"/>
      <c r="D22" s="1353"/>
      <c r="E22" s="1353"/>
      <c r="F22" s="1353"/>
      <c r="G22" s="1353"/>
      <c r="H22" s="1353"/>
      <c r="I22" s="1353"/>
      <c r="J22" s="1353"/>
      <c r="K22" s="1353"/>
      <c r="L22" s="1360"/>
      <c r="M22" s="1353"/>
      <c r="N22" s="1353"/>
      <c r="O22" s="1353"/>
      <c r="P22" s="1353"/>
      <c r="Q22" s="1353"/>
      <c r="R22" s="1353"/>
      <c r="S22" s="1353"/>
      <c r="T22" s="1353"/>
      <c r="U22" s="1353"/>
      <c r="V22" s="1353"/>
      <c r="W22" s="1353"/>
      <c r="X22" s="1353"/>
      <c r="Y22" s="1353"/>
      <c r="Z22" s="1353"/>
      <c r="AA22" s="1353"/>
      <c r="AB22" s="1353"/>
      <c r="AC22" s="1353"/>
      <c r="AD22" s="1353"/>
      <c r="AE22" s="1353"/>
      <c r="AF22" s="1353"/>
      <c r="AG22" s="1353"/>
      <c r="AH22" s="1353"/>
      <c r="AI22" s="1353"/>
      <c r="AJ22" s="1353"/>
      <c r="AK22" s="1353"/>
      <c r="AL22" s="1353"/>
      <c r="AM22" s="1353"/>
      <c r="AN22" s="1353"/>
      <c r="AO22" s="1353"/>
      <c r="AP22" s="1353"/>
      <c r="AQ22" s="1353"/>
      <c r="AR22" s="1353"/>
      <c r="AS22" s="1353"/>
      <c r="AT22" s="1353"/>
      <c r="AU22" s="1353"/>
      <c r="AV22" s="1353"/>
      <c r="AW22" s="1353"/>
      <c r="AX22" s="1353"/>
      <c r="AY22" s="1353"/>
      <c r="AZ22" s="1353"/>
      <c r="BA22" s="1353"/>
      <c r="BB22" s="1353"/>
      <c r="BC22" s="1353"/>
      <c r="BD22" s="1353"/>
      <c r="BE22" s="1353"/>
      <c r="BF22" s="1353"/>
      <c r="BG22" s="1353"/>
      <c r="BH22" s="1353"/>
      <c r="BI22" s="1353"/>
    </row>
    <row r="23" spans="1:61" s="45" customFormat="1" x14ac:dyDescent="0.25">
      <c r="A23" s="1353"/>
      <c r="B23" s="1360"/>
      <c r="C23" s="1353"/>
      <c r="D23" s="210" t="s">
        <v>28</v>
      </c>
      <c r="E23" s="1353"/>
      <c r="F23" s="1353"/>
      <c r="G23" s="1353"/>
      <c r="H23" s="1353"/>
      <c r="I23" s="210" t="str">
        <f>I14</f>
        <v>IČ:</v>
      </c>
      <c r="J23" s="220" t="s">
        <v>29</v>
      </c>
      <c r="K23" s="1353"/>
      <c r="L23" s="1360"/>
      <c r="M23" s="1353"/>
      <c r="N23" s="1353"/>
      <c r="O23" s="1353"/>
      <c r="P23" s="1353"/>
      <c r="Q23" s="1353"/>
      <c r="R23" s="1353"/>
      <c r="S23" s="1353"/>
      <c r="T23" s="1353"/>
      <c r="U23" s="1353"/>
      <c r="V23" s="1353"/>
      <c r="W23" s="1353"/>
      <c r="X23" s="1353"/>
      <c r="Y23" s="1353"/>
      <c r="Z23" s="1353"/>
      <c r="AA23" s="1353"/>
      <c r="AB23" s="1353"/>
      <c r="AC23" s="1353"/>
      <c r="AD23" s="1353"/>
      <c r="AE23" s="1353"/>
      <c r="AF23" s="1353"/>
      <c r="AG23" s="1353"/>
      <c r="AH23" s="1353"/>
      <c r="AI23" s="1353"/>
      <c r="AJ23" s="1353"/>
      <c r="AK23" s="1353"/>
      <c r="AL23" s="1353"/>
      <c r="AM23" s="1353"/>
      <c r="AN23" s="1353"/>
      <c r="AO23" s="1353"/>
      <c r="AP23" s="1353"/>
      <c r="AQ23" s="1353"/>
      <c r="AR23" s="1353"/>
      <c r="AS23" s="1353"/>
      <c r="AT23" s="1353"/>
      <c r="AU23" s="1353"/>
      <c r="AV23" s="1353"/>
      <c r="AW23" s="1353"/>
      <c r="AX23" s="1353"/>
      <c r="AY23" s="1353"/>
      <c r="AZ23" s="1353"/>
      <c r="BA23" s="1353"/>
      <c r="BB23" s="1353"/>
      <c r="BC23" s="1353"/>
      <c r="BD23" s="1353"/>
      <c r="BE23" s="1353"/>
      <c r="BF23" s="1353"/>
      <c r="BG23" s="1353"/>
      <c r="BH23" s="1353"/>
      <c r="BI23" s="1353"/>
    </row>
    <row r="24" spans="1:61" s="45" customFormat="1" x14ac:dyDescent="0.25">
      <c r="A24" s="1353"/>
      <c r="B24" s="1360"/>
      <c r="C24" s="1353"/>
      <c r="D24" s="1353"/>
      <c r="E24" s="3239" t="s">
        <v>30</v>
      </c>
      <c r="F24" s="3297"/>
      <c r="G24" s="3297"/>
      <c r="H24" s="3297"/>
      <c r="I24" s="210" t="str">
        <f>I15</f>
        <v>DIČ:</v>
      </c>
      <c r="J24" s="220" t="s">
        <v>31</v>
      </c>
      <c r="K24" s="1353"/>
      <c r="L24" s="1360"/>
      <c r="M24" s="1353"/>
      <c r="N24" s="1353"/>
      <c r="O24" s="1353"/>
      <c r="P24" s="1353"/>
      <c r="Q24" s="1353"/>
      <c r="R24" s="1353"/>
      <c r="S24" s="1353"/>
      <c r="T24" s="1353"/>
      <c r="U24" s="1353"/>
      <c r="V24" s="1353"/>
      <c r="W24" s="1353"/>
      <c r="X24" s="1353"/>
      <c r="Y24" s="1353"/>
      <c r="Z24" s="1353"/>
      <c r="AA24" s="1353"/>
      <c r="AB24" s="1353"/>
      <c r="AC24" s="1353"/>
      <c r="AD24" s="1353"/>
      <c r="AE24" s="1353"/>
      <c r="AF24" s="1353"/>
      <c r="AG24" s="1353"/>
      <c r="AH24" s="1353"/>
      <c r="AI24" s="1353"/>
      <c r="AJ24" s="1353"/>
      <c r="AK24" s="1353"/>
      <c r="AL24" s="1353"/>
      <c r="AM24" s="1353"/>
      <c r="AN24" s="1353"/>
      <c r="AO24" s="1353"/>
      <c r="AP24" s="1353"/>
      <c r="AQ24" s="1353"/>
      <c r="AR24" s="1353"/>
      <c r="AS24" s="1353"/>
      <c r="AT24" s="1353"/>
      <c r="AU24" s="1353"/>
      <c r="AV24" s="1353"/>
      <c r="AW24" s="1353"/>
      <c r="AX24" s="1353"/>
      <c r="AY24" s="1353"/>
      <c r="AZ24" s="1353"/>
      <c r="BA24" s="1353"/>
      <c r="BB24" s="1353"/>
      <c r="BC24" s="1353"/>
      <c r="BD24" s="1353"/>
      <c r="BE24" s="1353"/>
      <c r="BF24" s="1353"/>
      <c r="BG24" s="1353"/>
      <c r="BH24" s="1353"/>
      <c r="BI24" s="1353"/>
    </row>
    <row r="25" spans="1:61" s="45" customFormat="1" x14ac:dyDescent="0.25">
      <c r="A25" s="1353"/>
      <c r="B25" s="1360"/>
      <c r="C25" s="1353"/>
      <c r="D25" s="1353"/>
      <c r="E25" s="1353"/>
      <c r="F25" s="1353"/>
      <c r="G25" s="1353"/>
      <c r="H25" s="1353"/>
      <c r="I25" s="1353"/>
      <c r="J25" s="1353"/>
      <c r="K25" s="1353"/>
      <c r="L25" s="1360"/>
      <c r="M25" s="1353"/>
      <c r="N25" s="1353"/>
      <c r="O25" s="1353"/>
      <c r="P25" s="1353"/>
      <c r="Q25" s="1353"/>
      <c r="R25" s="1353"/>
      <c r="S25" s="1353"/>
      <c r="T25" s="1353"/>
      <c r="U25" s="1353"/>
      <c r="V25" s="1353"/>
      <c r="W25" s="1353"/>
      <c r="X25" s="1353"/>
      <c r="Y25" s="1353"/>
      <c r="Z25" s="1353"/>
      <c r="AA25" s="1353"/>
      <c r="AB25" s="1353"/>
      <c r="AC25" s="1353"/>
      <c r="AD25" s="1353"/>
      <c r="AE25" s="1353"/>
      <c r="AF25" s="1353"/>
      <c r="AG25" s="1353"/>
      <c r="AH25" s="1353"/>
      <c r="AI25" s="1353"/>
      <c r="AJ25" s="1353"/>
      <c r="AK25" s="1353"/>
      <c r="AL25" s="1353"/>
      <c r="AM25" s="1353"/>
      <c r="AN25" s="1353"/>
      <c r="AO25" s="1353"/>
      <c r="AP25" s="1353"/>
      <c r="AQ25" s="1353"/>
      <c r="AR25" s="1353"/>
      <c r="AS25" s="1353"/>
      <c r="AT25" s="1353"/>
      <c r="AU25" s="1353"/>
      <c r="AV25" s="1353"/>
      <c r="AW25" s="1353"/>
      <c r="AX25" s="1353"/>
      <c r="AY25" s="1353"/>
      <c r="AZ25" s="1353"/>
      <c r="BA25" s="1353"/>
      <c r="BB25" s="1353"/>
      <c r="BC25" s="1353"/>
      <c r="BD25" s="1353"/>
      <c r="BE25" s="1353"/>
      <c r="BF25" s="1353"/>
      <c r="BG25" s="1353"/>
      <c r="BH25" s="1353"/>
      <c r="BI25" s="1353"/>
    </row>
    <row r="26" spans="1:61" s="45" customFormat="1" x14ac:dyDescent="0.25">
      <c r="A26" s="1353"/>
      <c r="B26" s="1360"/>
      <c r="C26" s="1353"/>
      <c r="D26" s="210" t="s">
        <v>32</v>
      </c>
      <c r="E26" s="1353"/>
      <c r="F26" s="1353"/>
      <c r="G26" s="1353"/>
      <c r="H26" s="1353"/>
      <c r="I26" s="1353"/>
      <c r="J26" s="1353"/>
      <c r="K26" s="1353"/>
      <c r="L26" s="1360"/>
      <c r="M26" s="1353"/>
      <c r="N26" s="1353"/>
      <c r="O26" s="1353"/>
      <c r="P26" s="1353"/>
      <c r="Q26" s="1353"/>
      <c r="R26" s="1353"/>
      <c r="S26" s="1353"/>
      <c r="T26" s="1353"/>
      <c r="U26" s="1353"/>
      <c r="V26" s="1353"/>
      <c r="W26" s="1353"/>
      <c r="X26" s="1353"/>
      <c r="Y26" s="1353"/>
      <c r="Z26" s="1353"/>
      <c r="AA26" s="1353"/>
      <c r="AB26" s="1353"/>
      <c r="AC26" s="1353"/>
      <c r="AD26" s="1353"/>
      <c r="AE26" s="1353"/>
      <c r="AF26" s="1353"/>
      <c r="AG26" s="1353"/>
      <c r="AH26" s="1353"/>
      <c r="AI26" s="1353"/>
      <c r="AJ26" s="1353"/>
      <c r="AK26" s="1353"/>
      <c r="AL26" s="1353"/>
      <c r="AM26" s="1353"/>
      <c r="AN26" s="1353"/>
      <c r="AO26" s="1353"/>
      <c r="AP26" s="1353"/>
      <c r="AQ26" s="1353"/>
      <c r="AR26" s="1353"/>
      <c r="AS26" s="1353"/>
      <c r="AT26" s="1353"/>
      <c r="AU26" s="1353"/>
      <c r="AV26" s="1353"/>
      <c r="AW26" s="1353"/>
      <c r="AX26" s="1353"/>
      <c r="AY26" s="1353"/>
      <c r="AZ26" s="1353"/>
      <c r="BA26" s="1353"/>
      <c r="BB26" s="1353"/>
      <c r="BC26" s="1353"/>
      <c r="BD26" s="1353"/>
      <c r="BE26" s="1353"/>
      <c r="BF26" s="1353"/>
      <c r="BG26" s="1353"/>
      <c r="BH26" s="1353"/>
      <c r="BI26" s="1353"/>
    </row>
    <row r="27" spans="1:61" s="46" customFormat="1" ht="15" customHeight="1" x14ac:dyDescent="0.25">
      <c r="A27" s="1353"/>
      <c r="B27" s="3409"/>
      <c r="C27" s="1353"/>
      <c r="D27" s="1353"/>
      <c r="E27" s="3404" t="s">
        <v>3159</v>
      </c>
      <c r="F27" s="3405"/>
      <c r="G27" s="3405"/>
      <c r="H27" s="3405"/>
      <c r="I27" s="1353"/>
      <c r="J27" s="1353"/>
      <c r="K27" s="1353"/>
      <c r="L27" s="3409"/>
      <c r="M27" s="1353"/>
      <c r="N27" s="1353"/>
      <c r="O27" s="1353"/>
      <c r="P27" s="1353"/>
      <c r="Q27" s="1353"/>
      <c r="R27" s="1353"/>
      <c r="S27" s="1353"/>
      <c r="T27" s="1353"/>
      <c r="U27" s="1353"/>
      <c r="V27" s="1353"/>
      <c r="W27" s="1353"/>
      <c r="X27" s="1353"/>
      <c r="Y27" s="1353"/>
      <c r="Z27" s="1353"/>
      <c r="AA27" s="1368" t="str">
        <f>E27</f>
        <v>NAD SCHVÁLENÝ LIMIT bude zařazeno do nezpůsobilých výdajů</v>
      </c>
      <c r="AB27" s="1353"/>
      <c r="AC27" s="1353"/>
      <c r="AD27" s="1353"/>
      <c r="AE27" s="1353"/>
      <c r="AF27" s="1353"/>
      <c r="AG27" s="1353"/>
      <c r="AH27" s="1353"/>
      <c r="AI27" s="1353"/>
      <c r="AJ27" s="1353"/>
      <c r="AK27" s="1353"/>
      <c r="AL27" s="1353"/>
      <c r="AM27" s="1353"/>
      <c r="AN27" s="1353"/>
      <c r="AO27" s="1353"/>
      <c r="AP27" s="1353"/>
      <c r="AQ27" s="1353"/>
      <c r="AR27" s="1353"/>
      <c r="AS27" s="1353"/>
      <c r="AT27" s="1353"/>
      <c r="AU27" s="1353"/>
      <c r="AV27" s="1353"/>
      <c r="AW27" s="1353"/>
      <c r="AX27" s="1353"/>
      <c r="AY27" s="1353"/>
      <c r="AZ27" s="1353"/>
      <c r="BA27" s="1353"/>
      <c r="BB27" s="1353"/>
      <c r="BC27" s="1353"/>
      <c r="BD27" s="1353"/>
      <c r="BE27" s="1353"/>
      <c r="BF27" s="1353"/>
      <c r="BG27" s="1353"/>
      <c r="BH27" s="1353"/>
      <c r="BI27" s="1353"/>
    </row>
    <row r="28" spans="1:61" s="45" customFormat="1" x14ac:dyDescent="0.25">
      <c r="A28" s="1353"/>
      <c r="B28" s="1360"/>
      <c r="C28" s="1353"/>
      <c r="D28" s="1353"/>
      <c r="E28" s="1353"/>
      <c r="F28" s="1353"/>
      <c r="G28" s="1353"/>
      <c r="H28" s="1353"/>
      <c r="I28" s="1353"/>
      <c r="J28" s="1353"/>
      <c r="K28" s="1353"/>
      <c r="L28" s="1360"/>
      <c r="M28" s="1353"/>
      <c r="N28" s="1353"/>
      <c r="O28" s="1353"/>
      <c r="P28" s="1353"/>
      <c r="Q28" s="1353"/>
      <c r="R28" s="1353"/>
      <c r="S28" s="1353"/>
      <c r="T28" s="1353"/>
      <c r="U28" s="1353"/>
      <c r="V28" s="1353"/>
      <c r="W28" s="1353"/>
      <c r="X28" s="1353"/>
      <c r="Y28" s="1353"/>
      <c r="Z28" s="1353"/>
      <c r="AA28" s="1353"/>
      <c r="AB28" s="1353"/>
      <c r="AC28" s="1353"/>
      <c r="AD28" s="1353"/>
      <c r="AE28" s="1353"/>
      <c r="AF28" s="1353"/>
      <c r="AG28" s="1353"/>
      <c r="AH28" s="1353"/>
      <c r="AI28" s="1353"/>
      <c r="AJ28" s="1353"/>
      <c r="AK28" s="1353"/>
      <c r="AL28" s="1353"/>
      <c r="AM28" s="1353"/>
      <c r="AN28" s="1353"/>
      <c r="AO28" s="1353"/>
      <c r="AP28" s="1353"/>
      <c r="AQ28" s="1353"/>
      <c r="AR28" s="1353"/>
      <c r="AS28" s="1353"/>
      <c r="AT28" s="1353"/>
      <c r="AU28" s="1353"/>
      <c r="AV28" s="1353"/>
      <c r="AW28" s="1353"/>
      <c r="AX28" s="1353"/>
      <c r="AY28" s="1353"/>
      <c r="AZ28" s="1353"/>
      <c r="BA28" s="1353"/>
      <c r="BB28" s="1353"/>
      <c r="BC28" s="1353"/>
      <c r="BD28" s="1353"/>
      <c r="BE28" s="1353"/>
      <c r="BF28" s="1353"/>
      <c r="BG28" s="1353"/>
      <c r="BH28" s="1353"/>
      <c r="BI28" s="1353"/>
    </row>
    <row r="29" spans="1:61" s="45" customFormat="1" ht="6.95" customHeight="1" x14ac:dyDescent="0.25">
      <c r="A29" s="1353"/>
      <c r="B29" s="1360"/>
      <c r="C29" s="1353"/>
      <c r="D29" s="1369"/>
      <c r="E29" s="1369"/>
      <c r="F29" s="1369"/>
      <c r="G29" s="1369"/>
      <c r="H29" s="1369"/>
      <c r="I29" s="1369"/>
      <c r="J29" s="1369"/>
      <c r="K29" s="1369"/>
      <c r="L29" s="1360"/>
      <c r="M29" s="1353"/>
      <c r="N29" s="1353"/>
      <c r="O29" s="1353"/>
      <c r="P29" s="1353"/>
      <c r="Q29" s="1353"/>
      <c r="R29" s="1353"/>
      <c r="S29" s="1353"/>
      <c r="T29" s="1353"/>
      <c r="U29" s="1353"/>
      <c r="V29" s="1353"/>
      <c r="W29" s="1353"/>
      <c r="X29" s="1353"/>
      <c r="Y29" s="1353"/>
      <c r="Z29" s="1353"/>
      <c r="AA29" s="1353"/>
      <c r="AB29" s="1353"/>
      <c r="AC29" s="1353"/>
      <c r="AD29" s="1353"/>
      <c r="AE29" s="1353"/>
      <c r="AF29" s="1353"/>
      <c r="AG29" s="1353"/>
      <c r="AH29" s="1353"/>
      <c r="AI29" s="1353"/>
      <c r="AJ29" s="1353"/>
      <c r="AK29" s="1353"/>
      <c r="AL29" s="1353"/>
      <c r="AM29" s="1353"/>
      <c r="AN29" s="1353"/>
      <c r="AO29" s="1353"/>
      <c r="AP29" s="1353"/>
      <c r="AQ29" s="1353"/>
      <c r="AR29" s="1353"/>
      <c r="AS29" s="1353"/>
      <c r="AT29" s="1353"/>
      <c r="AU29" s="1353"/>
      <c r="AV29" s="1353"/>
      <c r="AW29" s="1353"/>
      <c r="AX29" s="1353"/>
      <c r="AY29" s="1353"/>
      <c r="AZ29" s="1353"/>
      <c r="BA29" s="1353"/>
      <c r="BB29" s="1353"/>
      <c r="BC29" s="1353"/>
      <c r="BD29" s="1353"/>
      <c r="BE29" s="1353"/>
      <c r="BF29" s="1353"/>
      <c r="BG29" s="1353"/>
      <c r="BH29" s="1353"/>
      <c r="BI29" s="1353"/>
    </row>
    <row r="30" spans="1:61" s="45" customFormat="1" ht="25.35" customHeight="1" x14ac:dyDescent="0.25">
      <c r="A30" s="1353"/>
      <c r="B30" s="1360"/>
      <c r="C30" s="1353"/>
      <c r="D30" s="1370" t="s">
        <v>33</v>
      </c>
      <c r="E30" s="1353"/>
      <c r="F30" s="1371"/>
      <c r="G30" s="1353"/>
      <c r="H30" s="1353"/>
      <c r="I30" s="1353"/>
      <c r="J30" s="1372">
        <f>ROUND(J115,2)</f>
        <v>0</v>
      </c>
      <c r="K30" s="1353"/>
      <c r="L30" s="1360"/>
      <c r="M30" s="1353"/>
      <c r="N30" s="1353"/>
      <c r="O30" s="1353"/>
      <c r="P30" s="1353"/>
      <c r="Q30" s="1353"/>
      <c r="R30" s="1353"/>
      <c r="S30" s="1353"/>
      <c r="T30" s="1353"/>
      <c r="U30" s="1353"/>
      <c r="V30" s="1353"/>
      <c r="W30" s="1353"/>
      <c r="X30" s="1353"/>
      <c r="Y30" s="1353"/>
      <c r="Z30" s="1353"/>
      <c r="AA30" s="1353"/>
      <c r="AB30" s="1353"/>
      <c r="AC30" s="1353"/>
      <c r="AD30" s="1353"/>
      <c r="AE30" s="1353"/>
      <c r="AF30" s="1353"/>
      <c r="AG30" s="1353"/>
      <c r="AH30" s="1353"/>
      <c r="AI30" s="1353"/>
      <c r="AJ30" s="1353"/>
      <c r="AK30" s="1353"/>
      <c r="AL30" s="1353"/>
      <c r="AM30" s="1353"/>
      <c r="AN30" s="1353"/>
      <c r="AO30" s="1353"/>
      <c r="AP30" s="1353"/>
      <c r="AQ30" s="1353"/>
      <c r="AR30" s="1353"/>
      <c r="AS30" s="1353"/>
      <c r="AT30" s="1353"/>
      <c r="AU30" s="1353"/>
      <c r="AV30" s="1353"/>
      <c r="AW30" s="1353"/>
      <c r="AX30" s="1353"/>
      <c r="AY30" s="1353"/>
      <c r="AZ30" s="1353"/>
      <c r="BA30" s="1353"/>
      <c r="BB30" s="1353"/>
      <c r="BC30" s="1353"/>
      <c r="BD30" s="1353"/>
      <c r="BE30" s="1353"/>
      <c r="BF30" s="1353"/>
      <c r="BG30" s="1353"/>
      <c r="BH30" s="1353"/>
      <c r="BI30" s="1353"/>
    </row>
    <row r="31" spans="1:61" s="45" customFormat="1" ht="6.95" customHeight="1" x14ac:dyDescent="0.25">
      <c r="A31" s="1353"/>
      <c r="B31" s="1360"/>
      <c r="C31" s="1353"/>
      <c r="D31" s="1369"/>
      <c r="E31" s="1369"/>
      <c r="F31" s="1373"/>
      <c r="G31" s="1369"/>
      <c r="H31" s="1369"/>
      <c r="I31" s="1369"/>
      <c r="J31" s="1373"/>
      <c r="K31" s="1369"/>
      <c r="L31" s="1360"/>
      <c r="M31" s="1353"/>
      <c r="N31" s="1353"/>
      <c r="O31" s="1353"/>
      <c r="P31" s="1353"/>
      <c r="Q31" s="1353"/>
      <c r="R31" s="1353"/>
      <c r="S31" s="1353"/>
      <c r="T31" s="1353"/>
      <c r="U31" s="1353"/>
      <c r="V31" s="1353"/>
      <c r="W31" s="1353"/>
      <c r="X31" s="1353"/>
      <c r="Y31" s="1353"/>
      <c r="Z31" s="1353"/>
      <c r="AA31" s="1353"/>
      <c r="AB31" s="1353"/>
      <c r="AC31" s="1353"/>
      <c r="AD31" s="1353"/>
      <c r="AE31" s="1353"/>
      <c r="AF31" s="1353"/>
      <c r="AG31" s="1353"/>
      <c r="AH31" s="1353"/>
      <c r="AI31" s="1353"/>
      <c r="AJ31" s="1353"/>
      <c r="AK31" s="1353"/>
      <c r="AL31" s="1353"/>
      <c r="AM31" s="1353"/>
      <c r="AN31" s="1353"/>
      <c r="AO31" s="1353"/>
      <c r="AP31" s="1353"/>
      <c r="AQ31" s="1353"/>
      <c r="AR31" s="1353"/>
      <c r="AS31" s="1353"/>
      <c r="AT31" s="1353"/>
      <c r="AU31" s="1353"/>
      <c r="AV31" s="1353"/>
      <c r="AW31" s="1353"/>
      <c r="AX31" s="1353"/>
      <c r="AY31" s="1353"/>
      <c r="AZ31" s="1353"/>
      <c r="BA31" s="1353"/>
      <c r="BB31" s="1353"/>
      <c r="BC31" s="1353"/>
      <c r="BD31" s="1353"/>
      <c r="BE31" s="1353"/>
      <c r="BF31" s="1353"/>
      <c r="BG31" s="1353"/>
      <c r="BH31" s="1353"/>
      <c r="BI31" s="1353"/>
    </row>
    <row r="32" spans="1:61" s="45" customFormat="1" ht="14.45" customHeight="1" x14ac:dyDescent="0.25">
      <c r="A32" s="1353"/>
      <c r="B32" s="1360"/>
      <c r="C32" s="1353"/>
      <c r="D32" s="1353"/>
      <c r="E32" s="1353"/>
      <c r="F32" s="1374" t="s">
        <v>35</v>
      </c>
      <c r="G32" s="1353"/>
      <c r="H32" s="1353"/>
      <c r="I32" s="229" t="s">
        <v>34</v>
      </c>
      <c r="J32" s="230" t="s">
        <v>36</v>
      </c>
      <c r="K32" s="1353"/>
      <c r="L32" s="1360"/>
      <c r="M32" s="1353"/>
      <c r="N32" s="1353"/>
      <c r="O32" s="1353"/>
      <c r="P32" s="1353"/>
      <c r="Q32" s="1353"/>
      <c r="R32" s="1353"/>
      <c r="S32" s="1353"/>
      <c r="T32" s="1353"/>
      <c r="U32" s="1353"/>
      <c r="V32" s="1353"/>
      <c r="W32" s="1353"/>
      <c r="X32" s="1353"/>
      <c r="Y32" s="1353"/>
      <c r="Z32" s="1353"/>
      <c r="AA32" s="1353"/>
      <c r="AB32" s="1353"/>
      <c r="AC32" s="1353"/>
      <c r="AD32" s="1353"/>
      <c r="AE32" s="1353"/>
      <c r="AF32" s="1353"/>
      <c r="AG32" s="1353"/>
      <c r="AH32" s="1353"/>
      <c r="AI32" s="1353"/>
      <c r="AJ32" s="1353"/>
      <c r="AK32" s="1353"/>
      <c r="AL32" s="1353"/>
      <c r="AM32" s="1353"/>
      <c r="AN32" s="1353"/>
      <c r="AO32" s="1353"/>
      <c r="AP32" s="1353"/>
      <c r="AQ32" s="1353"/>
      <c r="AR32" s="1353"/>
      <c r="AS32" s="1353"/>
      <c r="AT32" s="1353"/>
      <c r="AU32" s="1353"/>
      <c r="AV32" s="1353"/>
      <c r="AW32" s="1353"/>
      <c r="AX32" s="1353"/>
      <c r="AY32" s="1353"/>
      <c r="AZ32" s="1353"/>
      <c r="BA32" s="1353"/>
      <c r="BB32" s="1353"/>
      <c r="BC32" s="1353"/>
      <c r="BD32" s="1353"/>
      <c r="BE32" s="1353"/>
      <c r="BF32" s="1353"/>
      <c r="BG32" s="1353"/>
      <c r="BH32" s="1353"/>
      <c r="BI32" s="1353"/>
    </row>
    <row r="33" spans="1:61" s="45" customFormat="1" ht="14.45" customHeight="1" x14ac:dyDescent="0.25">
      <c r="A33" s="1353"/>
      <c r="B33" s="1360"/>
      <c r="C33" s="1353"/>
      <c r="D33" s="210" t="s">
        <v>37</v>
      </c>
      <c r="E33" s="1358" t="s">
        <v>38</v>
      </c>
      <c r="F33" s="1374">
        <f>SUM(BE115:BE211)</f>
        <v>0</v>
      </c>
      <c r="G33" s="1353"/>
      <c r="H33" s="1353"/>
      <c r="I33" s="1375">
        <v>0.21</v>
      </c>
      <c r="J33" s="1376">
        <f>ROUND(F33*I33,2)</f>
        <v>0</v>
      </c>
      <c r="K33" s="1353"/>
      <c r="L33" s="1360"/>
      <c r="M33" s="1353"/>
      <c r="N33" s="1353"/>
      <c r="O33" s="1353"/>
      <c r="P33" s="1353"/>
      <c r="Q33" s="1353"/>
      <c r="R33" s="1353"/>
      <c r="S33" s="1353"/>
      <c r="T33" s="1353"/>
      <c r="U33" s="1353"/>
      <c r="V33" s="1353"/>
      <c r="W33" s="1353"/>
      <c r="X33" s="1353"/>
      <c r="Y33" s="1353"/>
      <c r="Z33" s="1353"/>
      <c r="AA33" s="1353"/>
      <c r="AB33" s="1353"/>
      <c r="AC33" s="1353"/>
      <c r="AD33" s="1353"/>
      <c r="AE33" s="1353"/>
      <c r="AF33" s="1353"/>
      <c r="AG33" s="1353"/>
      <c r="AH33" s="1353"/>
      <c r="AI33" s="1353"/>
      <c r="AJ33" s="1353"/>
      <c r="AK33" s="1353"/>
      <c r="AL33" s="1353"/>
      <c r="AM33" s="1353"/>
      <c r="AN33" s="1353"/>
      <c r="AO33" s="1353"/>
      <c r="AP33" s="1353"/>
      <c r="AQ33" s="1353"/>
      <c r="AR33" s="1353"/>
      <c r="AS33" s="1353"/>
      <c r="AT33" s="1353"/>
      <c r="AU33" s="1353"/>
      <c r="AV33" s="1353"/>
      <c r="AW33" s="1353"/>
      <c r="AX33" s="1353"/>
      <c r="AY33" s="1353"/>
      <c r="AZ33" s="1353"/>
      <c r="BA33" s="1353"/>
      <c r="BB33" s="1353"/>
      <c r="BC33" s="1353"/>
      <c r="BD33" s="1353"/>
      <c r="BE33" s="1353"/>
      <c r="BF33" s="1353"/>
      <c r="BG33" s="1353"/>
      <c r="BH33" s="1353"/>
      <c r="BI33" s="1353"/>
    </row>
    <row r="34" spans="1:61" s="45" customFormat="1" ht="14.45" customHeight="1" x14ac:dyDescent="0.25">
      <c r="A34" s="1353"/>
      <c r="B34" s="1360"/>
      <c r="C34" s="1353"/>
      <c r="D34" s="210"/>
      <c r="E34" s="1358"/>
      <c r="F34" s="1374"/>
      <c r="G34" s="1353"/>
      <c r="H34" s="1353"/>
      <c r="I34" s="1375"/>
      <c r="J34" s="1376"/>
      <c r="K34" s="1353"/>
      <c r="L34" s="1360"/>
      <c r="M34" s="1353"/>
      <c r="N34" s="1353"/>
      <c r="O34" s="1353"/>
      <c r="P34" s="1353"/>
      <c r="Q34" s="1353"/>
      <c r="R34" s="1353"/>
      <c r="S34" s="1353"/>
      <c r="T34" s="1353"/>
      <c r="U34" s="1353"/>
      <c r="V34" s="1353"/>
      <c r="W34" s="1353"/>
      <c r="X34" s="1353"/>
      <c r="Y34" s="1353"/>
      <c r="Z34" s="1353"/>
      <c r="AA34" s="1353"/>
      <c r="AB34" s="1353"/>
      <c r="AC34" s="1353"/>
      <c r="AD34" s="1353"/>
      <c r="AE34" s="1353"/>
      <c r="AF34" s="1353"/>
      <c r="AG34" s="1353"/>
      <c r="AH34" s="1353"/>
      <c r="AI34" s="1353"/>
      <c r="AJ34" s="1353"/>
      <c r="AK34" s="1353"/>
      <c r="AL34" s="1353"/>
      <c r="AM34" s="1353"/>
      <c r="AN34" s="1353"/>
      <c r="AO34" s="1353"/>
      <c r="AP34" s="1353"/>
      <c r="AQ34" s="1353"/>
      <c r="AR34" s="1353"/>
      <c r="AS34" s="1353"/>
      <c r="AT34" s="1353"/>
      <c r="AU34" s="1353"/>
      <c r="AV34" s="1353"/>
      <c r="AW34" s="1353"/>
      <c r="AX34" s="1353"/>
      <c r="AY34" s="1353"/>
      <c r="AZ34" s="1353"/>
      <c r="BA34" s="1353"/>
      <c r="BB34" s="1353"/>
      <c r="BC34" s="1353"/>
      <c r="BD34" s="1353"/>
      <c r="BE34" s="1353"/>
      <c r="BF34" s="1353"/>
      <c r="BG34" s="1353"/>
      <c r="BH34" s="1353"/>
      <c r="BI34" s="1353"/>
    </row>
    <row r="35" spans="1:61" s="45" customFormat="1" ht="6.95" customHeight="1" x14ac:dyDescent="0.25">
      <c r="A35" s="1353"/>
      <c r="B35" s="1360"/>
      <c r="C35" s="1353"/>
      <c r="D35" s="1353"/>
      <c r="E35" s="1353"/>
      <c r="F35" s="1371"/>
      <c r="G35" s="1353"/>
      <c r="H35" s="1353"/>
      <c r="I35" s="1353"/>
      <c r="J35" s="1371"/>
      <c r="K35" s="1353"/>
      <c r="L35" s="1360"/>
      <c r="M35" s="1353"/>
      <c r="N35" s="1353"/>
      <c r="O35" s="1353"/>
      <c r="P35" s="1353"/>
      <c r="Q35" s="1353"/>
      <c r="R35" s="1353"/>
      <c r="S35" s="1353"/>
      <c r="T35" s="1353"/>
      <c r="U35" s="1353"/>
      <c r="V35" s="1353"/>
      <c r="W35" s="1353"/>
      <c r="X35" s="1353"/>
      <c r="Y35" s="1353"/>
      <c r="Z35" s="1353"/>
      <c r="AA35" s="1353"/>
      <c r="AB35" s="1353"/>
      <c r="AC35" s="1353"/>
      <c r="AD35" s="1353"/>
      <c r="AE35" s="1353"/>
      <c r="AF35" s="1353"/>
      <c r="AG35" s="1353"/>
      <c r="AH35" s="1353"/>
      <c r="AI35" s="1353"/>
      <c r="AJ35" s="1353"/>
      <c r="AK35" s="1353"/>
      <c r="AL35" s="1353"/>
      <c r="AM35" s="1353"/>
      <c r="AN35" s="1353"/>
      <c r="AO35" s="1353"/>
      <c r="AP35" s="1353"/>
      <c r="AQ35" s="1353"/>
      <c r="AR35" s="1353"/>
      <c r="AS35" s="1353"/>
      <c r="AT35" s="1353"/>
      <c r="AU35" s="1353"/>
      <c r="AV35" s="1353"/>
      <c r="AW35" s="1353"/>
      <c r="AX35" s="1353"/>
      <c r="AY35" s="1353"/>
      <c r="AZ35" s="1353"/>
      <c r="BA35" s="1353"/>
      <c r="BB35" s="1353"/>
      <c r="BC35" s="1353"/>
      <c r="BD35" s="1353"/>
      <c r="BE35" s="1353"/>
      <c r="BF35" s="1353"/>
      <c r="BG35" s="1353"/>
      <c r="BH35" s="1353"/>
      <c r="BI35" s="1353"/>
    </row>
    <row r="36" spans="1:61" s="45" customFormat="1" ht="25.35" customHeight="1" x14ac:dyDescent="0.25">
      <c r="A36" s="1353"/>
      <c r="B36" s="1360"/>
      <c r="C36" s="1377"/>
      <c r="D36" s="1378" t="s">
        <v>39</v>
      </c>
      <c r="E36" s="1379"/>
      <c r="F36" s="1380"/>
      <c r="G36" s="1381" t="s">
        <v>40</v>
      </c>
      <c r="H36" s="1382" t="s">
        <v>41</v>
      </c>
      <c r="I36" s="1379"/>
      <c r="J36" s="1383">
        <f>SUM(J30:J34)</f>
        <v>0</v>
      </c>
      <c r="K36" s="1384"/>
      <c r="L36" s="1360"/>
      <c r="M36" s="1353"/>
      <c r="N36" s="1353"/>
      <c r="O36" s="1353"/>
      <c r="P36" s="1353"/>
      <c r="Q36" s="1353"/>
      <c r="R36" s="1353"/>
      <c r="S36" s="1353"/>
      <c r="T36" s="1353"/>
      <c r="U36" s="1353"/>
      <c r="V36" s="1353"/>
      <c r="W36" s="1353"/>
      <c r="X36" s="1353"/>
      <c r="Y36" s="1353"/>
      <c r="Z36" s="1353"/>
      <c r="AA36" s="1353"/>
      <c r="AB36" s="1353"/>
      <c r="AC36" s="1353"/>
      <c r="AD36" s="1353"/>
      <c r="AE36" s="1353"/>
      <c r="AF36" s="1353"/>
      <c r="AG36" s="1353"/>
      <c r="AH36" s="1353"/>
      <c r="AI36" s="1353"/>
      <c r="AJ36" s="1353"/>
      <c r="AK36" s="1353"/>
      <c r="AL36" s="1353"/>
      <c r="AM36" s="1353"/>
      <c r="AN36" s="1353"/>
      <c r="AO36" s="1353"/>
      <c r="AP36" s="1353"/>
      <c r="AQ36" s="1353"/>
      <c r="AR36" s="1353"/>
      <c r="AS36" s="1353"/>
      <c r="AT36" s="1353"/>
      <c r="AU36" s="1353"/>
      <c r="AV36" s="1353"/>
      <c r="AW36" s="1353"/>
      <c r="AX36" s="1353"/>
      <c r="AY36" s="1353"/>
      <c r="AZ36" s="1353"/>
      <c r="BA36" s="1353"/>
      <c r="BB36" s="1353"/>
      <c r="BC36" s="1353"/>
      <c r="BD36" s="1353"/>
      <c r="BE36" s="1353"/>
      <c r="BF36" s="1353"/>
      <c r="BG36" s="1353"/>
      <c r="BH36" s="1353"/>
      <c r="BI36" s="1353"/>
    </row>
    <row r="37" spans="1:61" s="45" customFormat="1" ht="14.45" customHeight="1" x14ac:dyDescent="0.25">
      <c r="A37" s="1353"/>
      <c r="B37" s="1360"/>
      <c r="C37" s="1353"/>
      <c r="D37" s="1353"/>
      <c r="E37" s="1353"/>
      <c r="F37" s="1353"/>
      <c r="G37" s="1353"/>
      <c r="H37" s="1353"/>
      <c r="I37" s="1353"/>
      <c r="J37" s="1353"/>
      <c r="K37" s="1353"/>
      <c r="L37" s="1360"/>
      <c r="M37" s="1353"/>
      <c r="N37" s="1353"/>
      <c r="O37" s="1353"/>
      <c r="P37" s="1353"/>
      <c r="Q37" s="1353"/>
      <c r="R37" s="1353"/>
      <c r="S37" s="1353"/>
      <c r="T37" s="1353"/>
      <c r="U37" s="1353"/>
      <c r="V37" s="1353"/>
      <c r="W37" s="1353"/>
      <c r="X37" s="1353"/>
      <c r="Y37" s="1353"/>
      <c r="Z37" s="1353"/>
      <c r="AA37" s="1353"/>
      <c r="AB37" s="1353"/>
      <c r="AC37" s="1353"/>
      <c r="AD37" s="1353"/>
      <c r="AE37" s="1353"/>
      <c r="AF37" s="1353"/>
      <c r="AG37" s="1353"/>
      <c r="AH37" s="1353"/>
      <c r="AI37" s="1353"/>
      <c r="AJ37" s="1353"/>
      <c r="AK37" s="1353"/>
      <c r="AL37" s="1353"/>
      <c r="AM37" s="1353"/>
      <c r="AN37" s="1353"/>
      <c r="AO37" s="1353"/>
      <c r="AP37" s="1353"/>
      <c r="AQ37" s="1353"/>
      <c r="AR37" s="1353"/>
      <c r="AS37" s="1353"/>
      <c r="AT37" s="1353"/>
      <c r="AU37" s="1353"/>
      <c r="AV37" s="1353"/>
      <c r="AW37" s="1353"/>
      <c r="AX37" s="1353"/>
      <c r="AY37" s="1353"/>
      <c r="AZ37" s="1353"/>
      <c r="BA37" s="1353"/>
      <c r="BB37" s="1353"/>
      <c r="BC37" s="1353"/>
      <c r="BD37" s="1353"/>
      <c r="BE37" s="1353"/>
      <c r="BF37" s="1353"/>
      <c r="BG37" s="1353"/>
      <c r="BH37" s="1353"/>
      <c r="BI37" s="1353"/>
    </row>
    <row r="38" spans="1:61" ht="14.45" customHeight="1" x14ac:dyDescent="0.25">
      <c r="A38" s="1353"/>
      <c r="B38" s="1356"/>
      <c r="C38" s="1353"/>
      <c r="D38" s="1353"/>
      <c r="E38" s="1353"/>
      <c r="F38" s="1353"/>
      <c r="G38" s="1353"/>
      <c r="H38" s="1353"/>
      <c r="I38" s="1353"/>
      <c r="J38" s="1353"/>
      <c r="K38" s="1353"/>
      <c r="L38" s="1356"/>
      <c r="M38" s="1353"/>
      <c r="N38" s="1353"/>
      <c r="O38" s="1353"/>
      <c r="P38" s="1353"/>
      <c r="Q38" s="1353"/>
      <c r="R38" s="1353"/>
      <c r="S38" s="1353"/>
      <c r="T38" s="1353"/>
      <c r="U38" s="1353"/>
      <c r="V38" s="1353"/>
      <c r="W38" s="1353"/>
      <c r="X38" s="1353"/>
      <c r="Y38" s="1353"/>
      <c r="Z38" s="1353"/>
      <c r="AA38" s="1353"/>
      <c r="AB38" s="1353"/>
      <c r="AC38" s="1353"/>
      <c r="AD38" s="1353"/>
      <c r="AE38" s="1353"/>
      <c r="AF38" s="1353"/>
      <c r="AG38" s="1353"/>
      <c r="AH38" s="1353"/>
      <c r="AI38" s="1353"/>
      <c r="AJ38" s="1353"/>
      <c r="AK38" s="1353"/>
      <c r="AL38" s="1353"/>
      <c r="AM38" s="1353"/>
      <c r="AN38" s="1353"/>
      <c r="AO38" s="1353"/>
      <c r="AP38" s="1353"/>
      <c r="AQ38" s="1353"/>
      <c r="AR38" s="1353"/>
      <c r="AS38" s="1353"/>
      <c r="AT38" s="1353"/>
      <c r="AU38" s="1353"/>
      <c r="AV38" s="1353"/>
      <c r="AW38" s="1353"/>
      <c r="AX38" s="1353"/>
      <c r="AY38" s="1353"/>
      <c r="AZ38" s="1353"/>
      <c r="BA38" s="1353"/>
      <c r="BB38" s="1353"/>
      <c r="BC38" s="1353"/>
      <c r="BD38" s="1353"/>
      <c r="BE38" s="1353"/>
      <c r="BF38" s="1353"/>
      <c r="BG38" s="1353"/>
      <c r="BH38" s="1353"/>
      <c r="BI38" s="1353"/>
    </row>
    <row r="39" spans="1:61" ht="14.45" customHeight="1" x14ac:dyDescent="0.25">
      <c r="A39" s="1353"/>
      <c r="B39" s="1356"/>
      <c r="C39" s="1353"/>
      <c r="D39" s="1353"/>
      <c r="E39" s="1353"/>
      <c r="F39" s="1353"/>
      <c r="G39" s="1353"/>
      <c r="H39" s="1353"/>
      <c r="I39" s="1353"/>
      <c r="J39" s="1353"/>
      <c r="K39" s="1353"/>
      <c r="L39" s="1356"/>
      <c r="M39" s="1353"/>
      <c r="N39" s="1353"/>
      <c r="O39" s="1353"/>
      <c r="P39" s="1353"/>
      <c r="Q39" s="1353"/>
      <c r="R39" s="1353"/>
      <c r="S39" s="1353"/>
      <c r="T39" s="1353"/>
      <c r="U39" s="1353"/>
      <c r="V39" s="1353"/>
      <c r="W39" s="1353"/>
      <c r="X39" s="1353"/>
      <c r="Y39" s="1353"/>
      <c r="Z39" s="1353"/>
      <c r="AA39" s="1353"/>
      <c r="AB39" s="1353"/>
      <c r="AC39" s="1353"/>
      <c r="AD39" s="1353"/>
      <c r="AE39" s="1353"/>
      <c r="AF39" s="1353"/>
      <c r="AG39" s="1353"/>
      <c r="AH39" s="1353"/>
      <c r="AI39" s="1353"/>
      <c r="AJ39" s="1353"/>
      <c r="AK39" s="1353"/>
      <c r="AL39" s="1353"/>
      <c r="AM39" s="1353"/>
      <c r="AN39" s="1353"/>
      <c r="AO39" s="1353"/>
      <c r="AP39" s="1353"/>
      <c r="AQ39" s="1353"/>
      <c r="AR39" s="1353"/>
      <c r="AS39" s="1353"/>
      <c r="AT39" s="1353"/>
      <c r="AU39" s="1353"/>
      <c r="AV39" s="1353"/>
      <c r="AW39" s="1353"/>
      <c r="AX39" s="1353"/>
      <c r="AY39" s="1353"/>
      <c r="AZ39" s="1353"/>
      <c r="BA39" s="1353"/>
      <c r="BB39" s="1353"/>
      <c r="BC39" s="1353"/>
      <c r="BD39" s="1353"/>
      <c r="BE39" s="1353"/>
      <c r="BF39" s="1353"/>
      <c r="BG39" s="1353"/>
      <c r="BH39" s="1353"/>
      <c r="BI39" s="1353"/>
    </row>
    <row r="40" spans="1:61" ht="14.45" customHeight="1" x14ac:dyDescent="0.25">
      <c r="A40" s="1353"/>
      <c r="B40" s="1356"/>
      <c r="C40" s="1353"/>
      <c r="D40" s="1353"/>
      <c r="E40" s="1353"/>
      <c r="F40" s="1353"/>
      <c r="G40" s="1353"/>
      <c r="H40" s="1353"/>
      <c r="I40" s="1353"/>
      <c r="J40" s="1353"/>
      <c r="K40" s="1353"/>
      <c r="L40" s="1356"/>
      <c r="M40" s="1353"/>
      <c r="N40" s="1353"/>
      <c r="O40" s="1353"/>
      <c r="P40" s="1353"/>
      <c r="Q40" s="1353"/>
      <c r="R40" s="1353"/>
      <c r="S40" s="1353"/>
      <c r="T40" s="1353"/>
      <c r="U40" s="1353"/>
      <c r="V40" s="1353"/>
      <c r="W40" s="1353"/>
      <c r="X40" s="1353"/>
      <c r="Y40" s="1353"/>
      <c r="Z40" s="1353"/>
      <c r="AA40" s="1353"/>
      <c r="AB40" s="1353"/>
      <c r="AC40" s="1353"/>
      <c r="AD40" s="1353"/>
      <c r="AE40" s="1353"/>
      <c r="AF40" s="1353"/>
      <c r="AG40" s="1353"/>
      <c r="AH40" s="1353"/>
      <c r="AI40" s="1353"/>
      <c r="AJ40" s="1353"/>
      <c r="AK40" s="1353"/>
      <c r="AL40" s="1353"/>
      <c r="AM40" s="1353"/>
      <c r="AN40" s="1353"/>
      <c r="AO40" s="1353"/>
      <c r="AP40" s="1353"/>
      <c r="AQ40" s="1353"/>
      <c r="AR40" s="1353"/>
      <c r="AS40" s="1353"/>
      <c r="AT40" s="1353"/>
      <c r="AU40" s="1353"/>
      <c r="AV40" s="1353"/>
      <c r="AW40" s="1353"/>
      <c r="AX40" s="1353"/>
      <c r="AY40" s="1353"/>
      <c r="AZ40" s="1353"/>
      <c r="BA40" s="1353"/>
      <c r="BB40" s="1353"/>
      <c r="BC40" s="1353"/>
      <c r="BD40" s="1353"/>
      <c r="BE40" s="1353"/>
      <c r="BF40" s="1353"/>
      <c r="BG40" s="1353"/>
      <c r="BH40" s="1353"/>
      <c r="BI40" s="1353"/>
    </row>
    <row r="41" spans="1:61" ht="14.45" customHeight="1" x14ac:dyDescent="0.25">
      <c r="A41" s="1353"/>
      <c r="B41" s="1356"/>
      <c r="C41" s="1353"/>
      <c r="D41" s="1353"/>
      <c r="E41" s="1353"/>
      <c r="F41" s="1353"/>
      <c r="G41" s="1353"/>
      <c r="H41" s="1353"/>
      <c r="I41" s="1353"/>
      <c r="J41" s="1353"/>
      <c r="K41" s="1353"/>
      <c r="L41" s="1356"/>
      <c r="M41" s="1353"/>
      <c r="N41" s="1353"/>
      <c r="O41" s="1353"/>
      <c r="P41" s="1353"/>
      <c r="Q41" s="1353"/>
      <c r="R41" s="1353"/>
      <c r="S41" s="1353"/>
      <c r="T41" s="1353"/>
      <c r="U41" s="1353"/>
      <c r="V41" s="1353"/>
      <c r="W41" s="1353"/>
      <c r="X41" s="1353"/>
      <c r="Y41" s="1353"/>
      <c r="Z41" s="1353"/>
      <c r="AA41" s="1353"/>
      <c r="AB41" s="1353"/>
      <c r="AC41" s="1353"/>
      <c r="AD41" s="1353"/>
      <c r="AE41" s="1353"/>
      <c r="AF41" s="1353"/>
      <c r="AG41" s="1353"/>
      <c r="AH41" s="1353"/>
      <c r="AI41" s="1353"/>
      <c r="AJ41" s="1353"/>
      <c r="AK41" s="1353"/>
      <c r="AL41" s="1353"/>
      <c r="AM41" s="1353"/>
      <c r="AN41" s="1353"/>
      <c r="AO41" s="1353"/>
      <c r="AP41" s="1353"/>
      <c r="AQ41" s="1353"/>
      <c r="AR41" s="1353"/>
      <c r="AS41" s="1353"/>
      <c r="AT41" s="1353"/>
      <c r="AU41" s="1353"/>
      <c r="AV41" s="1353"/>
      <c r="AW41" s="1353"/>
      <c r="AX41" s="1353"/>
      <c r="AY41" s="1353"/>
      <c r="AZ41" s="1353"/>
      <c r="BA41" s="1353"/>
      <c r="BB41" s="1353"/>
      <c r="BC41" s="1353"/>
      <c r="BD41" s="1353"/>
      <c r="BE41" s="1353"/>
      <c r="BF41" s="1353"/>
      <c r="BG41" s="1353"/>
      <c r="BH41" s="1353"/>
      <c r="BI41" s="1353"/>
    </row>
    <row r="42" spans="1:61" ht="14.45" customHeight="1" x14ac:dyDescent="0.25">
      <c r="A42" s="1353"/>
      <c r="B42" s="1356"/>
      <c r="C42" s="1353"/>
      <c r="D42" s="1353"/>
      <c r="E42" s="1353"/>
      <c r="F42" s="1353"/>
      <c r="G42" s="1353"/>
      <c r="H42" s="1353"/>
      <c r="I42" s="1353"/>
      <c r="J42" s="1353"/>
      <c r="K42" s="1353"/>
      <c r="L42" s="1356"/>
      <c r="M42" s="1353"/>
      <c r="N42" s="1353"/>
      <c r="O42" s="1353"/>
      <c r="P42" s="1353"/>
      <c r="Q42" s="1353"/>
      <c r="R42" s="1353"/>
      <c r="S42" s="1353"/>
      <c r="T42" s="1353"/>
      <c r="U42" s="1353"/>
      <c r="V42" s="1353"/>
      <c r="W42" s="1353"/>
      <c r="X42" s="1353"/>
      <c r="Y42" s="1353"/>
      <c r="Z42" s="1353"/>
      <c r="AA42" s="1353"/>
      <c r="AB42" s="1353"/>
      <c r="AC42" s="1353"/>
      <c r="AD42" s="1353"/>
      <c r="AE42" s="1353"/>
      <c r="AF42" s="1353"/>
      <c r="AG42" s="1353"/>
      <c r="AH42" s="1353"/>
      <c r="AI42" s="1353"/>
      <c r="AJ42" s="1353"/>
      <c r="AK42" s="1353"/>
      <c r="AL42" s="1353"/>
      <c r="AM42" s="1353"/>
      <c r="AN42" s="1353"/>
      <c r="AO42" s="1353"/>
      <c r="AP42" s="1353"/>
      <c r="AQ42" s="1353"/>
      <c r="AR42" s="1353"/>
      <c r="AS42" s="1353"/>
      <c r="AT42" s="1353"/>
      <c r="AU42" s="1353"/>
      <c r="AV42" s="1353"/>
      <c r="AW42" s="1353"/>
      <c r="AX42" s="1353"/>
      <c r="AY42" s="1353"/>
      <c r="AZ42" s="1353"/>
      <c r="BA42" s="1353"/>
      <c r="BB42" s="1353"/>
      <c r="BC42" s="1353"/>
      <c r="BD42" s="1353"/>
      <c r="BE42" s="1353"/>
      <c r="BF42" s="1353"/>
      <c r="BG42" s="1353"/>
      <c r="BH42" s="1353"/>
      <c r="BI42" s="1353"/>
    </row>
    <row r="43" spans="1:61" s="45" customFormat="1" ht="14.45" customHeight="1" x14ac:dyDescent="0.25">
      <c r="A43" s="1353"/>
      <c r="B43" s="1360"/>
      <c r="C43" s="1353"/>
      <c r="D43" s="241" t="str">
        <f>D20</f>
        <v>Projektant:</v>
      </c>
      <c r="E43" s="1385"/>
      <c r="F43" s="1385"/>
      <c r="G43" s="241" t="str">
        <f>D23</f>
        <v>Zpracovatel:</v>
      </c>
      <c r="H43" s="1385"/>
      <c r="I43" s="1385"/>
      <c r="J43" s="1385"/>
      <c r="K43" s="1385"/>
      <c r="L43" s="1360"/>
      <c r="M43" s="1353"/>
      <c r="N43" s="1353"/>
      <c r="O43" s="1353"/>
      <c r="P43" s="1353"/>
      <c r="Q43" s="1353"/>
      <c r="R43" s="1353"/>
      <c r="S43" s="1353"/>
      <c r="T43" s="1353"/>
      <c r="U43" s="1353"/>
      <c r="V43" s="1353"/>
      <c r="W43" s="1353"/>
      <c r="X43" s="1353"/>
      <c r="Y43" s="1353"/>
      <c r="Z43" s="1353"/>
      <c r="AA43" s="1353"/>
      <c r="AB43" s="1353"/>
      <c r="AC43" s="1353"/>
      <c r="AD43" s="1353"/>
      <c r="AE43" s="1353"/>
      <c r="AF43" s="1353"/>
      <c r="AG43" s="1353"/>
      <c r="AH43" s="1353"/>
      <c r="AI43" s="1353"/>
      <c r="AJ43" s="1353"/>
      <c r="AK43" s="1353"/>
      <c r="AL43" s="1353"/>
      <c r="AM43" s="1353"/>
      <c r="AN43" s="1353"/>
      <c r="AO43" s="1353"/>
      <c r="AP43" s="1353"/>
      <c r="AQ43" s="1353"/>
      <c r="AR43" s="1353"/>
      <c r="AS43" s="1353"/>
      <c r="AT43" s="1353"/>
      <c r="AU43" s="1353"/>
      <c r="AV43" s="1353"/>
      <c r="AW43" s="1353"/>
      <c r="AX43" s="1353"/>
      <c r="AY43" s="1353"/>
      <c r="AZ43" s="1353"/>
      <c r="BA43" s="1353"/>
      <c r="BB43" s="1353"/>
      <c r="BC43" s="1353"/>
      <c r="BD43" s="1353"/>
      <c r="BE43" s="1353"/>
      <c r="BF43" s="1353"/>
      <c r="BG43" s="1353"/>
      <c r="BH43" s="1353"/>
      <c r="BI43" s="1353"/>
    </row>
    <row r="44" spans="1:61" x14ac:dyDescent="0.25">
      <c r="A44" s="1353"/>
      <c r="B44" s="1356"/>
      <c r="C44" s="1353"/>
      <c r="D44" s="1353"/>
      <c r="E44" s="1353"/>
      <c r="F44" s="1353"/>
      <c r="G44" s="1353"/>
      <c r="H44" s="1353"/>
      <c r="I44" s="1353"/>
      <c r="J44" s="1353"/>
      <c r="K44" s="1353"/>
      <c r="L44" s="1356"/>
      <c r="M44" s="1353"/>
      <c r="N44" s="1353"/>
      <c r="O44" s="1353"/>
      <c r="P44" s="1353"/>
      <c r="Q44" s="1353"/>
      <c r="R44" s="1353"/>
      <c r="S44" s="1353"/>
      <c r="T44" s="1353"/>
      <c r="U44" s="1353"/>
      <c r="V44" s="1353"/>
      <c r="W44" s="1353"/>
      <c r="X44" s="1353"/>
      <c r="Y44" s="1353"/>
      <c r="Z44" s="1353"/>
      <c r="AA44" s="1353"/>
      <c r="AB44" s="1353"/>
      <c r="AC44" s="1353"/>
      <c r="AD44" s="1353"/>
      <c r="AE44" s="1353"/>
      <c r="AF44" s="1353"/>
      <c r="AG44" s="1353"/>
      <c r="AH44" s="1353"/>
      <c r="AI44" s="1353"/>
      <c r="AJ44" s="1353"/>
      <c r="AK44" s="1353"/>
      <c r="AL44" s="1353"/>
      <c r="AM44" s="1353"/>
      <c r="AN44" s="1353"/>
      <c r="AO44" s="1353"/>
      <c r="AP44" s="1353"/>
      <c r="AQ44" s="1353"/>
      <c r="AR44" s="1353"/>
      <c r="AS44" s="1353"/>
      <c r="AT44" s="1353"/>
      <c r="AU44" s="1353"/>
      <c r="AV44" s="1353"/>
      <c r="AW44" s="1353"/>
      <c r="AX44" s="1353"/>
      <c r="AY44" s="1353"/>
      <c r="AZ44" s="1353"/>
      <c r="BA44" s="1353"/>
      <c r="BB44" s="1353"/>
      <c r="BC44" s="1353"/>
      <c r="BD44" s="1353"/>
      <c r="BE44" s="1353"/>
      <c r="BF44" s="1353"/>
      <c r="BG44" s="1353"/>
      <c r="BH44" s="1353"/>
      <c r="BI44" s="1353"/>
    </row>
    <row r="45" spans="1:61" x14ac:dyDescent="0.25">
      <c r="A45" s="1353"/>
      <c r="B45" s="1356"/>
      <c r="C45" s="1353"/>
      <c r="D45" s="1353"/>
      <c r="E45" s="1353"/>
      <c r="F45" s="1353"/>
      <c r="G45" s="1353"/>
      <c r="H45" s="1353"/>
      <c r="I45" s="1353"/>
      <c r="J45" s="1353"/>
      <c r="K45" s="1353"/>
      <c r="L45" s="1356"/>
      <c r="M45" s="1353"/>
      <c r="N45" s="1353"/>
      <c r="O45" s="1353"/>
      <c r="P45" s="1353"/>
      <c r="Q45" s="1353"/>
      <c r="R45" s="1353"/>
      <c r="S45" s="1353"/>
      <c r="T45" s="1353"/>
      <c r="U45" s="1353"/>
      <c r="V45" s="1353"/>
      <c r="W45" s="1353"/>
      <c r="X45" s="1353"/>
      <c r="Y45" s="1353"/>
      <c r="Z45" s="1353"/>
      <c r="AA45" s="1353"/>
      <c r="AB45" s="1353"/>
      <c r="AC45" s="1353"/>
      <c r="AD45" s="1353"/>
      <c r="AE45" s="1353"/>
      <c r="AF45" s="1353"/>
      <c r="AG45" s="1353"/>
      <c r="AH45" s="1353"/>
      <c r="AI45" s="1353"/>
      <c r="AJ45" s="1353"/>
      <c r="AK45" s="1353"/>
      <c r="AL45" s="1353"/>
      <c r="AM45" s="1353"/>
      <c r="AN45" s="1353"/>
      <c r="AO45" s="1353"/>
      <c r="AP45" s="1353"/>
      <c r="AQ45" s="1353"/>
      <c r="AR45" s="1353"/>
      <c r="AS45" s="1353"/>
      <c r="AT45" s="1353"/>
      <c r="AU45" s="1353"/>
      <c r="AV45" s="1353"/>
      <c r="AW45" s="1353"/>
      <c r="AX45" s="1353"/>
      <c r="AY45" s="1353"/>
      <c r="AZ45" s="1353"/>
      <c r="BA45" s="1353"/>
      <c r="BB45" s="1353"/>
      <c r="BC45" s="1353"/>
      <c r="BD45" s="1353"/>
      <c r="BE45" s="1353"/>
      <c r="BF45" s="1353"/>
      <c r="BG45" s="1353"/>
      <c r="BH45" s="1353"/>
      <c r="BI45" s="1353"/>
    </row>
    <row r="46" spans="1:61" x14ac:dyDescent="0.25">
      <c r="A46" s="1353"/>
      <c r="B46" s="1356"/>
      <c r="C46" s="1353"/>
      <c r="D46" s="1353"/>
      <c r="E46" s="1353"/>
      <c r="F46" s="1353"/>
      <c r="G46" s="1353"/>
      <c r="H46" s="1353"/>
      <c r="I46" s="1353"/>
      <c r="J46" s="1353"/>
      <c r="K46" s="1353"/>
      <c r="L46" s="1356"/>
      <c r="M46" s="1353"/>
      <c r="N46" s="1353"/>
      <c r="O46" s="1353"/>
      <c r="P46" s="1353"/>
      <c r="Q46" s="1353"/>
      <c r="R46" s="1353"/>
      <c r="S46" s="1353"/>
      <c r="T46" s="1353"/>
      <c r="U46" s="1353"/>
      <c r="V46" s="1353"/>
      <c r="W46" s="1353"/>
      <c r="X46" s="1353"/>
      <c r="Y46" s="1353"/>
      <c r="Z46" s="1353"/>
      <c r="AA46" s="1353"/>
      <c r="AB46" s="1353"/>
      <c r="AC46" s="1353"/>
      <c r="AD46" s="1353"/>
      <c r="AE46" s="1353"/>
      <c r="AF46" s="1353"/>
      <c r="AG46" s="1353"/>
      <c r="AH46" s="1353"/>
      <c r="AI46" s="1353"/>
      <c r="AJ46" s="1353"/>
      <c r="AK46" s="1353"/>
      <c r="AL46" s="1353"/>
      <c r="AM46" s="1353"/>
      <c r="AN46" s="1353"/>
      <c r="AO46" s="1353"/>
      <c r="AP46" s="1353"/>
      <c r="AQ46" s="1353"/>
      <c r="AR46" s="1353"/>
      <c r="AS46" s="1353"/>
      <c r="AT46" s="1353"/>
      <c r="AU46" s="1353"/>
      <c r="AV46" s="1353"/>
      <c r="AW46" s="1353"/>
      <c r="AX46" s="1353"/>
      <c r="AY46" s="1353"/>
      <c r="AZ46" s="1353"/>
      <c r="BA46" s="1353"/>
      <c r="BB46" s="1353"/>
      <c r="BC46" s="1353"/>
      <c r="BD46" s="1353"/>
      <c r="BE46" s="1353"/>
      <c r="BF46" s="1353"/>
      <c r="BG46" s="1353"/>
      <c r="BH46" s="1353"/>
      <c r="BI46" s="1353"/>
    </row>
    <row r="47" spans="1:61" x14ac:dyDescent="0.25">
      <c r="A47" s="1353"/>
      <c r="B47" s="1356"/>
      <c r="C47" s="1353"/>
      <c r="D47" s="1353"/>
      <c r="E47" s="1353"/>
      <c r="F47" s="1353"/>
      <c r="G47" s="1353"/>
      <c r="H47" s="1353"/>
      <c r="I47" s="1353"/>
      <c r="J47" s="1353"/>
      <c r="K47" s="1353"/>
      <c r="L47" s="1356"/>
      <c r="M47" s="1353"/>
      <c r="N47" s="1353"/>
      <c r="O47" s="1353"/>
      <c r="P47" s="1353"/>
      <c r="Q47" s="1353"/>
      <c r="R47" s="1353"/>
      <c r="S47" s="1353"/>
      <c r="T47" s="1353"/>
      <c r="U47" s="1353"/>
      <c r="V47" s="1353"/>
      <c r="W47" s="1353"/>
      <c r="X47" s="1353"/>
      <c r="Y47" s="1353"/>
      <c r="Z47" s="1353"/>
      <c r="AA47" s="1353"/>
      <c r="AB47" s="1353"/>
      <c r="AC47" s="1353"/>
      <c r="AD47" s="1353"/>
      <c r="AE47" s="1353"/>
      <c r="AF47" s="1353"/>
      <c r="AG47" s="1353"/>
      <c r="AH47" s="1353"/>
      <c r="AI47" s="1353"/>
      <c r="AJ47" s="1353"/>
      <c r="AK47" s="1353"/>
      <c r="AL47" s="1353"/>
      <c r="AM47" s="1353"/>
      <c r="AN47" s="1353"/>
      <c r="AO47" s="1353"/>
      <c r="AP47" s="1353"/>
      <c r="AQ47" s="1353"/>
      <c r="AR47" s="1353"/>
      <c r="AS47" s="1353"/>
      <c r="AT47" s="1353"/>
      <c r="AU47" s="1353"/>
      <c r="AV47" s="1353"/>
      <c r="AW47" s="1353"/>
      <c r="AX47" s="1353"/>
      <c r="AY47" s="1353"/>
      <c r="AZ47" s="1353"/>
      <c r="BA47" s="1353"/>
      <c r="BB47" s="1353"/>
      <c r="BC47" s="1353"/>
      <c r="BD47" s="1353"/>
      <c r="BE47" s="1353"/>
      <c r="BF47" s="1353"/>
      <c r="BG47" s="1353"/>
      <c r="BH47" s="1353"/>
      <c r="BI47" s="1353"/>
    </row>
    <row r="48" spans="1:61" x14ac:dyDescent="0.25">
      <c r="A48" s="1353"/>
      <c r="B48" s="1356"/>
      <c r="C48" s="1353"/>
      <c r="D48" s="1353"/>
      <c r="E48" s="1353"/>
      <c r="F48" s="1353"/>
      <c r="G48" s="1353"/>
      <c r="H48" s="1353"/>
      <c r="I48" s="1353"/>
      <c r="J48" s="1353"/>
      <c r="K48" s="1353"/>
      <c r="L48" s="1356"/>
      <c r="M48" s="1353"/>
      <c r="N48" s="1353"/>
      <c r="O48" s="1353"/>
      <c r="P48" s="1353"/>
      <c r="Q48" s="1353"/>
      <c r="R48" s="1353"/>
      <c r="S48" s="1353"/>
      <c r="T48" s="1353"/>
      <c r="U48" s="1353"/>
      <c r="V48" s="1353"/>
      <c r="W48" s="1353"/>
      <c r="X48" s="1353"/>
      <c r="Y48" s="1353"/>
      <c r="Z48" s="1353"/>
      <c r="AA48" s="1353"/>
      <c r="AB48" s="1353"/>
      <c r="AC48" s="1353"/>
      <c r="AD48" s="1353"/>
      <c r="AE48" s="1353"/>
      <c r="AF48" s="1353"/>
      <c r="AG48" s="1353"/>
      <c r="AH48" s="1353"/>
      <c r="AI48" s="1353"/>
      <c r="AJ48" s="1353"/>
      <c r="AK48" s="1353"/>
      <c r="AL48" s="1353"/>
      <c r="AM48" s="1353"/>
      <c r="AN48" s="1353"/>
      <c r="AO48" s="1353"/>
      <c r="AP48" s="1353"/>
      <c r="AQ48" s="1353"/>
      <c r="AR48" s="1353"/>
      <c r="AS48" s="1353"/>
      <c r="AT48" s="1353"/>
      <c r="AU48" s="1353"/>
      <c r="AV48" s="1353"/>
      <c r="AW48" s="1353"/>
      <c r="AX48" s="1353"/>
      <c r="AY48" s="1353"/>
      <c r="AZ48" s="1353"/>
      <c r="BA48" s="1353"/>
      <c r="BB48" s="1353"/>
      <c r="BC48" s="1353"/>
      <c r="BD48" s="1353"/>
      <c r="BE48" s="1353"/>
      <c r="BF48" s="1353"/>
      <c r="BG48" s="1353"/>
      <c r="BH48" s="1353"/>
      <c r="BI48" s="1353"/>
    </row>
    <row r="49" spans="1:61" x14ac:dyDescent="0.25">
      <c r="A49" s="1353"/>
      <c r="B49" s="1356"/>
      <c r="C49" s="1353"/>
      <c r="D49" s="1353"/>
      <c r="E49" s="1353"/>
      <c r="F49" s="1353"/>
      <c r="G49" s="1353"/>
      <c r="H49" s="1353"/>
      <c r="I49" s="1353"/>
      <c r="J49" s="1353"/>
      <c r="K49" s="1353"/>
      <c r="L49" s="1356"/>
      <c r="M49" s="1353"/>
      <c r="N49" s="1353"/>
      <c r="O49" s="1353"/>
      <c r="P49" s="1353"/>
      <c r="Q49" s="1353"/>
      <c r="R49" s="1353"/>
      <c r="S49" s="1353"/>
      <c r="T49" s="1353"/>
      <c r="U49" s="1353"/>
      <c r="V49" s="1353"/>
      <c r="W49" s="1353"/>
      <c r="X49" s="1353"/>
      <c r="Y49" s="1353"/>
      <c r="Z49" s="1353"/>
      <c r="AA49" s="1353"/>
      <c r="AB49" s="1353"/>
      <c r="AC49" s="1353"/>
      <c r="AD49" s="1353"/>
      <c r="AE49" s="1353"/>
      <c r="AF49" s="1353"/>
      <c r="AG49" s="1353"/>
      <c r="AH49" s="1353"/>
      <c r="AI49" s="1353"/>
      <c r="AJ49" s="1353"/>
      <c r="AK49" s="1353"/>
      <c r="AL49" s="1353"/>
      <c r="AM49" s="1353"/>
      <c r="AN49" s="1353"/>
      <c r="AO49" s="1353"/>
      <c r="AP49" s="1353"/>
      <c r="AQ49" s="1353"/>
      <c r="AR49" s="1353"/>
      <c r="AS49" s="1353"/>
      <c r="AT49" s="1353"/>
      <c r="AU49" s="1353"/>
      <c r="AV49" s="1353"/>
      <c r="AW49" s="1353"/>
      <c r="AX49" s="1353"/>
      <c r="AY49" s="1353"/>
      <c r="AZ49" s="1353"/>
      <c r="BA49" s="1353"/>
      <c r="BB49" s="1353"/>
      <c r="BC49" s="1353"/>
      <c r="BD49" s="1353"/>
      <c r="BE49" s="1353"/>
      <c r="BF49" s="1353"/>
      <c r="BG49" s="1353"/>
      <c r="BH49" s="1353"/>
      <c r="BI49" s="1353"/>
    </row>
    <row r="50" spans="1:61" x14ac:dyDescent="0.25">
      <c r="A50" s="1353"/>
      <c r="B50" s="1356"/>
      <c r="C50" s="1353"/>
      <c r="D50" s="1353"/>
      <c r="E50" s="1353"/>
      <c r="F50" s="1353"/>
      <c r="G50" s="1353"/>
      <c r="H50" s="1353"/>
      <c r="I50" s="1353"/>
      <c r="J50" s="1353"/>
      <c r="K50" s="1353"/>
      <c r="L50" s="1356"/>
      <c r="M50" s="1353"/>
      <c r="N50" s="1353"/>
      <c r="O50" s="1353"/>
      <c r="P50" s="1353"/>
      <c r="Q50" s="1353"/>
      <c r="R50" s="1353"/>
      <c r="S50" s="1353"/>
      <c r="T50" s="1353"/>
      <c r="U50" s="1353"/>
      <c r="V50" s="1353"/>
      <c r="W50" s="1353"/>
      <c r="X50" s="1353"/>
      <c r="Y50" s="1353"/>
      <c r="Z50" s="1353"/>
      <c r="AA50" s="1353"/>
      <c r="AB50" s="1353"/>
      <c r="AC50" s="1353"/>
      <c r="AD50" s="1353"/>
      <c r="AE50" s="1353"/>
      <c r="AF50" s="1353"/>
      <c r="AG50" s="1353"/>
      <c r="AH50" s="1353"/>
      <c r="AI50" s="1353"/>
      <c r="AJ50" s="1353"/>
      <c r="AK50" s="1353"/>
      <c r="AL50" s="1353"/>
      <c r="AM50" s="1353"/>
      <c r="AN50" s="1353"/>
      <c r="AO50" s="1353"/>
      <c r="AP50" s="1353"/>
      <c r="AQ50" s="1353"/>
      <c r="AR50" s="1353"/>
      <c r="AS50" s="1353"/>
      <c r="AT50" s="1353"/>
      <c r="AU50" s="1353"/>
      <c r="AV50" s="1353"/>
      <c r="AW50" s="1353"/>
      <c r="AX50" s="1353"/>
      <c r="AY50" s="1353"/>
      <c r="AZ50" s="1353"/>
      <c r="BA50" s="1353"/>
      <c r="BB50" s="1353"/>
      <c r="BC50" s="1353"/>
      <c r="BD50" s="1353"/>
      <c r="BE50" s="1353"/>
      <c r="BF50" s="1353"/>
      <c r="BG50" s="1353"/>
      <c r="BH50" s="1353"/>
      <c r="BI50" s="1353"/>
    </row>
    <row r="51" spans="1:61" x14ac:dyDescent="0.25">
      <c r="A51" s="1353"/>
      <c r="B51" s="1356"/>
      <c r="C51" s="1353"/>
      <c r="D51" s="1353"/>
      <c r="E51" s="1353"/>
      <c r="F51" s="1353"/>
      <c r="G51" s="1353"/>
      <c r="H51" s="1353"/>
      <c r="I51" s="1353"/>
      <c r="J51" s="1353"/>
      <c r="K51" s="1353"/>
      <c r="L51" s="1356"/>
      <c r="M51" s="1353"/>
      <c r="N51" s="1353"/>
      <c r="O51" s="1353"/>
      <c r="P51" s="1353"/>
      <c r="Q51" s="1353"/>
      <c r="R51" s="1353"/>
      <c r="S51" s="1353"/>
      <c r="T51" s="1353"/>
      <c r="U51" s="1353"/>
      <c r="V51" s="1353"/>
      <c r="W51" s="1353"/>
      <c r="X51" s="1353"/>
      <c r="Y51" s="1353"/>
      <c r="Z51" s="1353"/>
      <c r="AA51" s="1353"/>
      <c r="AB51" s="1353"/>
      <c r="AC51" s="1353"/>
      <c r="AD51" s="1353"/>
      <c r="AE51" s="1353"/>
      <c r="AF51" s="1353"/>
      <c r="AG51" s="1353"/>
      <c r="AH51" s="1353"/>
      <c r="AI51" s="1353"/>
      <c r="AJ51" s="1353"/>
      <c r="AK51" s="1353"/>
      <c r="AL51" s="1353"/>
      <c r="AM51" s="1353"/>
      <c r="AN51" s="1353"/>
      <c r="AO51" s="1353"/>
      <c r="AP51" s="1353"/>
      <c r="AQ51" s="1353"/>
      <c r="AR51" s="1353"/>
      <c r="AS51" s="1353"/>
      <c r="AT51" s="1353"/>
      <c r="AU51" s="1353"/>
      <c r="AV51" s="1353"/>
      <c r="AW51" s="1353"/>
      <c r="AX51" s="1353"/>
      <c r="AY51" s="1353"/>
      <c r="AZ51" s="1353"/>
      <c r="BA51" s="1353"/>
      <c r="BB51" s="1353"/>
      <c r="BC51" s="1353"/>
      <c r="BD51" s="1353"/>
      <c r="BE51" s="1353"/>
      <c r="BF51" s="1353"/>
      <c r="BG51" s="1353"/>
      <c r="BH51" s="1353"/>
      <c r="BI51" s="1353"/>
    </row>
    <row r="52" spans="1:61" x14ac:dyDescent="0.25">
      <c r="A52" s="1353"/>
      <c r="B52" s="1356"/>
      <c r="C52" s="1353"/>
      <c r="D52" s="1353"/>
      <c r="E52" s="1353"/>
      <c r="F52" s="1353"/>
      <c r="G52" s="1353"/>
      <c r="H52" s="1353"/>
      <c r="I52" s="1353"/>
      <c r="J52" s="1353"/>
      <c r="K52" s="1353"/>
      <c r="L52" s="1356"/>
      <c r="M52" s="1353"/>
      <c r="N52" s="1353"/>
      <c r="O52" s="1353"/>
      <c r="P52" s="1353"/>
      <c r="Q52" s="1353"/>
      <c r="R52" s="1353"/>
      <c r="S52" s="1353"/>
      <c r="T52" s="1353"/>
      <c r="U52" s="1353"/>
      <c r="V52" s="1353"/>
      <c r="W52" s="1353"/>
      <c r="X52" s="1353"/>
      <c r="Y52" s="1353"/>
      <c r="Z52" s="1353"/>
      <c r="AA52" s="1353"/>
      <c r="AB52" s="1353"/>
      <c r="AC52" s="1353"/>
      <c r="AD52" s="1353"/>
      <c r="AE52" s="1353"/>
      <c r="AF52" s="1353"/>
      <c r="AG52" s="1353"/>
      <c r="AH52" s="1353"/>
      <c r="AI52" s="1353"/>
      <c r="AJ52" s="1353"/>
      <c r="AK52" s="1353"/>
      <c r="AL52" s="1353"/>
      <c r="AM52" s="1353"/>
      <c r="AN52" s="1353"/>
      <c r="AO52" s="1353"/>
      <c r="AP52" s="1353"/>
      <c r="AQ52" s="1353"/>
      <c r="AR52" s="1353"/>
      <c r="AS52" s="1353"/>
      <c r="AT52" s="1353"/>
      <c r="AU52" s="1353"/>
      <c r="AV52" s="1353"/>
      <c r="AW52" s="1353"/>
      <c r="AX52" s="1353"/>
      <c r="AY52" s="1353"/>
      <c r="AZ52" s="1353"/>
      <c r="BA52" s="1353"/>
      <c r="BB52" s="1353"/>
      <c r="BC52" s="1353"/>
      <c r="BD52" s="1353"/>
      <c r="BE52" s="1353"/>
      <c r="BF52" s="1353"/>
      <c r="BG52" s="1353"/>
      <c r="BH52" s="1353"/>
      <c r="BI52" s="1353"/>
    </row>
    <row r="53" spans="1:61" x14ac:dyDescent="0.25">
      <c r="A53" s="1353"/>
      <c r="B53" s="1356"/>
      <c r="C53" s="1353"/>
      <c r="D53" s="1353"/>
      <c r="E53" s="1353"/>
      <c r="F53" s="1353"/>
      <c r="G53" s="1353"/>
      <c r="H53" s="1353"/>
      <c r="I53" s="1353"/>
      <c r="J53" s="1353"/>
      <c r="K53" s="1353"/>
      <c r="L53" s="1356"/>
      <c r="M53" s="1353"/>
      <c r="N53" s="1353"/>
      <c r="O53" s="1353"/>
      <c r="P53" s="1353"/>
      <c r="Q53" s="1353"/>
      <c r="R53" s="1353"/>
      <c r="S53" s="1353"/>
      <c r="T53" s="1353"/>
      <c r="U53" s="1353"/>
      <c r="V53" s="1353"/>
      <c r="W53" s="1353"/>
      <c r="X53" s="1353"/>
      <c r="Y53" s="1353"/>
      <c r="Z53" s="1353"/>
      <c r="AA53" s="1353"/>
      <c r="AB53" s="1353"/>
      <c r="AC53" s="1353"/>
      <c r="AD53" s="1353"/>
      <c r="AE53" s="1353"/>
      <c r="AF53" s="1353"/>
      <c r="AG53" s="1353"/>
      <c r="AH53" s="1353"/>
      <c r="AI53" s="1353"/>
      <c r="AJ53" s="1353"/>
      <c r="AK53" s="1353"/>
      <c r="AL53" s="1353"/>
      <c r="AM53" s="1353"/>
      <c r="AN53" s="1353"/>
      <c r="AO53" s="1353"/>
      <c r="AP53" s="1353"/>
      <c r="AQ53" s="1353"/>
      <c r="AR53" s="1353"/>
      <c r="AS53" s="1353"/>
      <c r="AT53" s="1353"/>
      <c r="AU53" s="1353"/>
      <c r="AV53" s="1353"/>
      <c r="AW53" s="1353"/>
      <c r="AX53" s="1353"/>
      <c r="AY53" s="1353"/>
      <c r="AZ53" s="1353"/>
      <c r="BA53" s="1353"/>
      <c r="BB53" s="1353"/>
      <c r="BC53" s="1353"/>
      <c r="BD53" s="1353"/>
      <c r="BE53" s="1353"/>
      <c r="BF53" s="1353"/>
      <c r="BG53" s="1353"/>
      <c r="BH53" s="1353"/>
      <c r="BI53" s="1353"/>
    </row>
    <row r="54" spans="1:61" s="45" customFormat="1" x14ac:dyDescent="0.25">
      <c r="A54" s="1353"/>
      <c r="B54" s="1360"/>
      <c r="C54" s="1353"/>
      <c r="D54" s="243" t="s">
        <v>42</v>
      </c>
      <c r="E54" s="1386"/>
      <c r="F54" s="1387" t="s">
        <v>43</v>
      </c>
      <c r="G54" s="243" t="str">
        <f>D54</f>
        <v>Datum a podpis:</v>
      </c>
      <c r="H54" s="1386"/>
      <c r="I54" s="1386"/>
      <c r="J54" s="246" t="str">
        <f>F54</f>
        <v>Razítko</v>
      </c>
      <c r="K54" s="1386"/>
      <c r="L54" s="1360"/>
      <c r="M54" s="1353"/>
      <c r="N54" s="1353"/>
      <c r="O54" s="1353"/>
      <c r="P54" s="1353"/>
      <c r="Q54" s="1353"/>
      <c r="R54" s="1353"/>
      <c r="S54" s="1353"/>
      <c r="T54" s="1353"/>
      <c r="U54" s="1353"/>
      <c r="V54" s="1353"/>
      <c r="W54" s="1353"/>
      <c r="X54" s="1353"/>
      <c r="Y54" s="1353"/>
      <c r="Z54" s="1353"/>
      <c r="AA54" s="1353"/>
      <c r="AB54" s="1353"/>
      <c r="AC54" s="1353"/>
      <c r="AD54" s="1353"/>
      <c r="AE54" s="1353"/>
      <c r="AF54" s="1353"/>
      <c r="AG54" s="1353"/>
      <c r="AH54" s="1353"/>
      <c r="AI54" s="1353"/>
      <c r="AJ54" s="1353"/>
      <c r="AK54" s="1353"/>
      <c r="AL54" s="1353"/>
      <c r="AM54" s="1353"/>
      <c r="AN54" s="1353"/>
      <c r="AO54" s="1353"/>
      <c r="AP54" s="1353"/>
      <c r="AQ54" s="1353"/>
      <c r="AR54" s="1353"/>
      <c r="AS54" s="1353"/>
      <c r="AT54" s="1353"/>
      <c r="AU54" s="1353"/>
      <c r="AV54" s="1353"/>
      <c r="AW54" s="1353"/>
      <c r="AX54" s="1353"/>
      <c r="AY54" s="1353"/>
      <c r="AZ54" s="1353"/>
      <c r="BA54" s="1353"/>
      <c r="BB54" s="1353"/>
      <c r="BC54" s="1353"/>
      <c r="BD54" s="1353"/>
      <c r="BE54" s="1353"/>
      <c r="BF54" s="1353"/>
      <c r="BG54" s="1353"/>
      <c r="BH54" s="1353"/>
      <c r="BI54" s="1353"/>
    </row>
    <row r="55" spans="1:61" x14ac:dyDescent="0.25">
      <c r="A55" s="1353"/>
      <c r="B55" s="1356"/>
      <c r="C55" s="1353"/>
      <c r="D55" s="1353"/>
      <c r="E55" s="1353"/>
      <c r="F55" s="1353"/>
      <c r="G55" s="1353"/>
      <c r="H55" s="1353"/>
      <c r="I55" s="1353"/>
      <c r="J55" s="1353"/>
      <c r="K55" s="1353"/>
      <c r="L55" s="1356"/>
      <c r="M55" s="1353"/>
      <c r="N55" s="1353"/>
      <c r="O55" s="1353"/>
      <c r="P55" s="1353"/>
      <c r="Q55" s="1353"/>
      <c r="R55" s="1353"/>
      <c r="S55" s="1353"/>
      <c r="T55" s="1353"/>
      <c r="U55" s="1353"/>
      <c r="V55" s="1353"/>
      <c r="W55" s="1353"/>
      <c r="X55" s="1353"/>
      <c r="Y55" s="1353"/>
      <c r="Z55" s="1353"/>
      <c r="AA55" s="1353"/>
      <c r="AB55" s="1353"/>
      <c r="AC55" s="1353"/>
      <c r="AD55" s="1353"/>
      <c r="AE55" s="1353"/>
      <c r="AF55" s="1353"/>
      <c r="AG55" s="1353"/>
      <c r="AH55" s="1353"/>
      <c r="AI55" s="1353"/>
      <c r="AJ55" s="1353"/>
      <c r="AK55" s="1353"/>
      <c r="AL55" s="1353"/>
      <c r="AM55" s="1353"/>
      <c r="AN55" s="1353"/>
      <c r="AO55" s="1353"/>
      <c r="AP55" s="1353"/>
      <c r="AQ55" s="1353"/>
      <c r="AR55" s="1353"/>
      <c r="AS55" s="1353"/>
      <c r="AT55" s="1353"/>
      <c r="AU55" s="1353"/>
      <c r="AV55" s="1353"/>
      <c r="AW55" s="1353"/>
      <c r="AX55" s="1353"/>
      <c r="AY55" s="1353"/>
      <c r="AZ55" s="1353"/>
      <c r="BA55" s="1353"/>
      <c r="BB55" s="1353"/>
      <c r="BC55" s="1353"/>
      <c r="BD55" s="1353"/>
      <c r="BE55" s="1353"/>
      <c r="BF55" s="1353"/>
      <c r="BG55" s="1353"/>
      <c r="BH55" s="1353"/>
      <c r="BI55" s="1353"/>
    </row>
    <row r="56" spans="1:61" x14ac:dyDescent="0.25">
      <c r="A56" s="1353"/>
      <c r="B56" s="1356"/>
      <c r="C56" s="1353"/>
      <c r="D56" s="1353"/>
      <c r="E56" s="1353"/>
      <c r="F56" s="1353"/>
      <c r="G56" s="1353"/>
      <c r="H56" s="1353"/>
      <c r="I56" s="1353"/>
      <c r="J56" s="1353"/>
      <c r="K56" s="1353"/>
      <c r="L56" s="1356"/>
      <c r="M56" s="1353"/>
      <c r="N56" s="1353"/>
      <c r="O56" s="1353"/>
      <c r="P56" s="1353"/>
      <c r="Q56" s="1353"/>
      <c r="R56" s="1353"/>
      <c r="S56" s="1353"/>
      <c r="T56" s="1353"/>
      <c r="U56" s="1353"/>
      <c r="V56" s="1353"/>
      <c r="W56" s="1353"/>
      <c r="X56" s="1353"/>
      <c r="Y56" s="1353"/>
      <c r="Z56" s="1353"/>
      <c r="AA56" s="1353"/>
      <c r="AB56" s="1353"/>
      <c r="AC56" s="1353"/>
      <c r="AD56" s="1353"/>
      <c r="AE56" s="1353"/>
      <c r="AF56" s="1353"/>
      <c r="AG56" s="1353"/>
      <c r="AH56" s="1353"/>
      <c r="AI56" s="1353"/>
      <c r="AJ56" s="1353"/>
      <c r="AK56" s="1353"/>
      <c r="AL56" s="1353"/>
      <c r="AM56" s="1353"/>
      <c r="AN56" s="1353"/>
      <c r="AO56" s="1353"/>
      <c r="AP56" s="1353"/>
      <c r="AQ56" s="1353"/>
      <c r="AR56" s="1353"/>
      <c r="AS56" s="1353"/>
      <c r="AT56" s="1353"/>
      <c r="AU56" s="1353"/>
      <c r="AV56" s="1353"/>
      <c r="AW56" s="1353"/>
      <c r="AX56" s="1353"/>
      <c r="AY56" s="1353"/>
      <c r="AZ56" s="1353"/>
      <c r="BA56" s="1353"/>
      <c r="BB56" s="1353"/>
      <c r="BC56" s="1353"/>
      <c r="BD56" s="1353"/>
      <c r="BE56" s="1353"/>
      <c r="BF56" s="1353"/>
      <c r="BG56" s="1353"/>
      <c r="BH56" s="1353"/>
      <c r="BI56" s="1353"/>
    </row>
    <row r="57" spans="1:61" x14ac:dyDescent="0.25">
      <c r="A57" s="1353"/>
      <c r="B57" s="1356"/>
      <c r="C57" s="1353"/>
      <c r="D57" s="1353"/>
      <c r="E57" s="1353"/>
      <c r="F57" s="1353"/>
      <c r="G57" s="1353"/>
      <c r="H57" s="1353"/>
      <c r="I57" s="1353"/>
      <c r="J57" s="1353"/>
      <c r="K57" s="1353"/>
      <c r="L57" s="1356"/>
      <c r="M57" s="1353"/>
      <c r="N57" s="1353"/>
      <c r="O57" s="1353"/>
      <c r="P57" s="1353"/>
      <c r="Q57" s="1353"/>
      <c r="R57" s="1353"/>
      <c r="S57" s="1353"/>
      <c r="T57" s="1353"/>
      <c r="U57" s="1353"/>
      <c r="V57" s="1353"/>
      <c r="W57" s="1353"/>
      <c r="X57" s="1353"/>
      <c r="Y57" s="1353"/>
      <c r="Z57" s="1353"/>
      <c r="AA57" s="1353"/>
      <c r="AB57" s="1353"/>
      <c r="AC57" s="1353"/>
      <c r="AD57" s="1353"/>
      <c r="AE57" s="1353"/>
      <c r="AF57" s="1353"/>
      <c r="AG57" s="1353"/>
      <c r="AH57" s="1353"/>
      <c r="AI57" s="1353"/>
      <c r="AJ57" s="1353"/>
      <c r="AK57" s="1353"/>
      <c r="AL57" s="1353"/>
      <c r="AM57" s="1353"/>
      <c r="AN57" s="1353"/>
      <c r="AO57" s="1353"/>
      <c r="AP57" s="1353"/>
      <c r="AQ57" s="1353"/>
      <c r="AR57" s="1353"/>
      <c r="AS57" s="1353"/>
      <c r="AT57" s="1353"/>
      <c r="AU57" s="1353"/>
      <c r="AV57" s="1353"/>
      <c r="AW57" s="1353"/>
      <c r="AX57" s="1353"/>
      <c r="AY57" s="1353"/>
      <c r="AZ57" s="1353"/>
      <c r="BA57" s="1353"/>
      <c r="BB57" s="1353"/>
      <c r="BC57" s="1353"/>
      <c r="BD57" s="1353"/>
      <c r="BE57" s="1353"/>
      <c r="BF57" s="1353"/>
      <c r="BG57" s="1353"/>
      <c r="BH57" s="1353"/>
      <c r="BI57" s="1353"/>
    </row>
    <row r="58" spans="1:61" s="45" customFormat="1" x14ac:dyDescent="0.25">
      <c r="A58" s="1353"/>
      <c r="B58" s="1360"/>
      <c r="C58" s="1353"/>
      <c r="D58" s="241" t="str">
        <f>D14</f>
        <v>Zadavatel:</v>
      </c>
      <c r="E58" s="1385"/>
      <c r="F58" s="1385"/>
      <c r="G58" s="241" t="str">
        <f>D17</f>
        <v>Zhotovitel:</v>
      </c>
      <c r="H58" s="1385"/>
      <c r="I58" s="1385"/>
      <c r="J58" s="1385"/>
      <c r="K58" s="1385"/>
      <c r="L58" s="1360"/>
      <c r="M58" s="1353"/>
      <c r="N58" s="1353"/>
      <c r="O58" s="1353"/>
      <c r="P58" s="1353"/>
      <c r="Q58" s="1353"/>
      <c r="R58" s="1353"/>
      <c r="S58" s="1353"/>
      <c r="T58" s="1353"/>
      <c r="U58" s="1353"/>
      <c r="V58" s="1353"/>
      <c r="W58" s="1353"/>
      <c r="X58" s="1353"/>
      <c r="Y58" s="1353"/>
      <c r="Z58" s="1353"/>
      <c r="AA58" s="1353"/>
      <c r="AB58" s="1353"/>
      <c r="AC58" s="1353"/>
      <c r="AD58" s="1353"/>
      <c r="AE58" s="1353"/>
      <c r="AF58" s="1353"/>
      <c r="AG58" s="1353"/>
      <c r="AH58" s="1353"/>
      <c r="AI58" s="1353"/>
      <c r="AJ58" s="1353"/>
      <c r="AK58" s="1353"/>
      <c r="AL58" s="1353"/>
      <c r="AM58" s="1353"/>
      <c r="AN58" s="1353"/>
      <c r="AO58" s="1353"/>
      <c r="AP58" s="1353"/>
      <c r="AQ58" s="1353"/>
      <c r="AR58" s="1353"/>
      <c r="AS58" s="1353"/>
      <c r="AT58" s="1353"/>
      <c r="AU58" s="1353"/>
      <c r="AV58" s="1353"/>
      <c r="AW58" s="1353"/>
      <c r="AX58" s="1353"/>
      <c r="AY58" s="1353"/>
      <c r="AZ58" s="1353"/>
      <c r="BA58" s="1353"/>
      <c r="BB58" s="1353"/>
      <c r="BC58" s="1353"/>
      <c r="BD58" s="1353"/>
      <c r="BE58" s="1353"/>
      <c r="BF58" s="1353"/>
      <c r="BG58" s="1353"/>
      <c r="BH58" s="1353"/>
      <c r="BI58" s="1353"/>
    </row>
    <row r="59" spans="1:61" x14ac:dyDescent="0.25">
      <c r="A59" s="1353"/>
      <c r="B59" s="1356"/>
      <c r="C59" s="1353"/>
      <c r="D59" s="1353"/>
      <c r="E59" s="1353"/>
      <c r="F59" s="1353"/>
      <c r="G59" s="1353"/>
      <c r="H59" s="1353"/>
      <c r="I59" s="1353"/>
      <c r="J59" s="1353"/>
      <c r="K59" s="1353"/>
      <c r="L59" s="1356"/>
      <c r="M59" s="1353"/>
      <c r="N59" s="1353"/>
      <c r="O59" s="1353"/>
      <c r="P59" s="1353"/>
      <c r="Q59" s="1353"/>
      <c r="R59" s="1353"/>
      <c r="S59" s="1353"/>
      <c r="T59" s="1353"/>
      <c r="U59" s="1353"/>
      <c r="V59" s="1353"/>
      <c r="W59" s="1353"/>
      <c r="X59" s="1353"/>
      <c r="Y59" s="1353"/>
      <c r="Z59" s="1353"/>
      <c r="AA59" s="1353"/>
      <c r="AB59" s="1353"/>
      <c r="AC59" s="1353"/>
      <c r="AD59" s="1353"/>
      <c r="AE59" s="1353"/>
      <c r="AF59" s="1353"/>
      <c r="AG59" s="1353"/>
      <c r="AH59" s="1353"/>
      <c r="AI59" s="1353"/>
      <c r="AJ59" s="1353"/>
      <c r="AK59" s="1353"/>
      <c r="AL59" s="1353"/>
      <c r="AM59" s="1353"/>
      <c r="AN59" s="1353"/>
      <c r="AO59" s="1353"/>
      <c r="AP59" s="1353"/>
      <c r="AQ59" s="1353"/>
      <c r="AR59" s="1353"/>
      <c r="AS59" s="1353"/>
      <c r="AT59" s="1353"/>
      <c r="AU59" s="1353"/>
      <c r="AV59" s="1353"/>
      <c r="AW59" s="1353"/>
      <c r="AX59" s="1353"/>
      <c r="AY59" s="1353"/>
      <c r="AZ59" s="1353"/>
      <c r="BA59" s="1353"/>
      <c r="BB59" s="1353"/>
      <c r="BC59" s="1353"/>
      <c r="BD59" s="1353"/>
      <c r="BE59" s="1353"/>
      <c r="BF59" s="1353"/>
      <c r="BG59" s="1353"/>
      <c r="BH59" s="1353"/>
      <c r="BI59" s="1353"/>
    </row>
    <row r="60" spans="1:61" x14ac:dyDescent="0.25">
      <c r="A60" s="1353"/>
      <c r="B60" s="1356"/>
      <c r="C60" s="1353"/>
      <c r="D60" s="1353"/>
      <c r="E60" s="1353"/>
      <c r="F60" s="1353"/>
      <c r="G60" s="1353"/>
      <c r="H60" s="1353"/>
      <c r="I60" s="1353"/>
      <c r="J60" s="1353"/>
      <c r="K60" s="1353"/>
      <c r="L60" s="1356"/>
      <c r="M60" s="1353"/>
      <c r="N60" s="1353"/>
      <c r="O60" s="1353"/>
      <c r="P60" s="1353"/>
      <c r="Q60" s="1353"/>
      <c r="R60" s="1353"/>
      <c r="S60" s="1353"/>
      <c r="T60" s="1353"/>
      <c r="U60" s="1353"/>
      <c r="V60" s="1353"/>
      <c r="W60" s="1353"/>
      <c r="X60" s="1353"/>
      <c r="Y60" s="1353"/>
      <c r="Z60" s="1353"/>
      <c r="AA60" s="1353"/>
      <c r="AB60" s="1353"/>
      <c r="AC60" s="1353"/>
      <c r="AD60" s="1353"/>
      <c r="AE60" s="1353"/>
      <c r="AF60" s="1353"/>
      <c r="AG60" s="1353"/>
      <c r="AH60" s="1353"/>
      <c r="AI60" s="1353"/>
      <c r="AJ60" s="1353"/>
      <c r="AK60" s="1353"/>
      <c r="AL60" s="1353"/>
      <c r="AM60" s="1353"/>
      <c r="AN60" s="1353"/>
      <c r="AO60" s="1353"/>
      <c r="AP60" s="1353"/>
      <c r="AQ60" s="1353"/>
      <c r="AR60" s="1353"/>
      <c r="AS60" s="1353"/>
      <c r="AT60" s="1353"/>
      <c r="AU60" s="1353"/>
      <c r="AV60" s="1353"/>
      <c r="AW60" s="1353"/>
      <c r="AX60" s="1353"/>
      <c r="AY60" s="1353"/>
      <c r="AZ60" s="1353"/>
      <c r="BA60" s="1353"/>
      <c r="BB60" s="1353"/>
      <c r="BC60" s="1353"/>
      <c r="BD60" s="1353"/>
      <c r="BE60" s="1353"/>
      <c r="BF60" s="1353"/>
      <c r="BG60" s="1353"/>
      <c r="BH60" s="1353"/>
      <c r="BI60" s="1353"/>
    </row>
    <row r="61" spans="1:61" x14ac:dyDescent="0.25">
      <c r="A61" s="1353"/>
      <c r="B61" s="1356"/>
      <c r="C61" s="1353"/>
      <c r="D61" s="1353"/>
      <c r="E61" s="1353"/>
      <c r="F61" s="1353"/>
      <c r="G61" s="1353"/>
      <c r="H61" s="1353"/>
      <c r="I61" s="1353"/>
      <c r="J61" s="1353"/>
      <c r="K61" s="1353"/>
      <c r="L61" s="1356"/>
      <c r="M61" s="1353"/>
      <c r="N61" s="1353"/>
      <c r="O61" s="1353"/>
      <c r="P61" s="1353"/>
      <c r="Q61" s="1353"/>
      <c r="R61" s="1353"/>
      <c r="S61" s="1353"/>
      <c r="T61" s="1353"/>
      <c r="U61" s="1353"/>
      <c r="V61" s="1353"/>
      <c r="W61" s="1353"/>
      <c r="X61" s="1353"/>
      <c r="Y61" s="1353"/>
      <c r="Z61" s="1353"/>
      <c r="AA61" s="1353"/>
      <c r="AB61" s="1353"/>
      <c r="AC61" s="1353"/>
      <c r="AD61" s="1353"/>
      <c r="AE61" s="1353"/>
      <c r="AF61" s="1353"/>
      <c r="AG61" s="1353"/>
      <c r="AH61" s="1353"/>
      <c r="AI61" s="1353"/>
      <c r="AJ61" s="1353"/>
      <c r="AK61" s="1353"/>
      <c r="AL61" s="1353"/>
      <c r="AM61" s="1353"/>
      <c r="AN61" s="1353"/>
      <c r="AO61" s="1353"/>
      <c r="AP61" s="1353"/>
      <c r="AQ61" s="1353"/>
      <c r="AR61" s="1353"/>
      <c r="AS61" s="1353"/>
      <c r="AT61" s="1353"/>
      <c r="AU61" s="1353"/>
      <c r="AV61" s="1353"/>
      <c r="AW61" s="1353"/>
      <c r="AX61" s="1353"/>
      <c r="AY61" s="1353"/>
      <c r="AZ61" s="1353"/>
      <c r="BA61" s="1353"/>
      <c r="BB61" s="1353"/>
      <c r="BC61" s="1353"/>
      <c r="BD61" s="1353"/>
      <c r="BE61" s="1353"/>
      <c r="BF61" s="1353"/>
      <c r="BG61" s="1353"/>
      <c r="BH61" s="1353"/>
      <c r="BI61" s="1353"/>
    </row>
    <row r="62" spans="1:61" x14ac:dyDescent="0.25">
      <c r="A62" s="1353"/>
      <c r="B62" s="1356"/>
      <c r="C62" s="1353"/>
      <c r="D62" s="1353"/>
      <c r="E62" s="1353"/>
      <c r="F62" s="1353"/>
      <c r="G62" s="1353"/>
      <c r="H62" s="1353"/>
      <c r="I62" s="1353"/>
      <c r="J62" s="1353"/>
      <c r="K62" s="1353"/>
      <c r="L62" s="1356"/>
      <c r="M62" s="1353"/>
      <c r="N62" s="1353"/>
      <c r="O62" s="1353"/>
      <c r="P62" s="1353"/>
      <c r="Q62" s="1353"/>
      <c r="R62" s="1353"/>
      <c r="S62" s="1353"/>
      <c r="T62" s="1353"/>
      <c r="U62" s="1353"/>
      <c r="V62" s="1353"/>
      <c r="W62" s="1353"/>
      <c r="X62" s="1353"/>
      <c r="Y62" s="1353"/>
      <c r="Z62" s="1353"/>
      <c r="AA62" s="1353"/>
      <c r="AB62" s="1353"/>
      <c r="AC62" s="1353"/>
      <c r="AD62" s="1353"/>
      <c r="AE62" s="1353"/>
      <c r="AF62" s="1353"/>
      <c r="AG62" s="1353"/>
      <c r="AH62" s="1353"/>
      <c r="AI62" s="1353"/>
      <c r="AJ62" s="1353"/>
      <c r="AK62" s="1353"/>
      <c r="AL62" s="1353"/>
      <c r="AM62" s="1353"/>
      <c r="AN62" s="1353"/>
      <c r="AO62" s="1353"/>
      <c r="AP62" s="1353"/>
      <c r="AQ62" s="1353"/>
      <c r="AR62" s="1353"/>
      <c r="AS62" s="1353"/>
      <c r="AT62" s="1353"/>
      <c r="AU62" s="1353"/>
      <c r="AV62" s="1353"/>
      <c r="AW62" s="1353"/>
      <c r="AX62" s="1353"/>
      <c r="AY62" s="1353"/>
      <c r="AZ62" s="1353"/>
      <c r="BA62" s="1353"/>
      <c r="BB62" s="1353"/>
      <c r="BC62" s="1353"/>
      <c r="BD62" s="1353"/>
      <c r="BE62" s="1353"/>
      <c r="BF62" s="1353"/>
      <c r="BG62" s="1353"/>
      <c r="BH62" s="1353"/>
      <c r="BI62" s="1353"/>
    </row>
    <row r="63" spans="1:61" x14ac:dyDescent="0.25">
      <c r="A63" s="1353"/>
      <c r="B63" s="1356"/>
      <c r="C63" s="1353"/>
      <c r="D63" s="1353"/>
      <c r="E63" s="1353"/>
      <c r="F63" s="1353"/>
      <c r="G63" s="1353"/>
      <c r="H63" s="1353"/>
      <c r="I63" s="1353"/>
      <c r="J63" s="1353"/>
      <c r="K63" s="1353"/>
      <c r="L63" s="1356"/>
      <c r="M63" s="1353"/>
      <c r="N63" s="1353"/>
      <c r="O63" s="1353"/>
      <c r="P63" s="1353"/>
      <c r="Q63" s="1353"/>
      <c r="R63" s="1353"/>
      <c r="S63" s="1353"/>
      <c r="T63" s="1353"/>
      <c r="U63" s="1353"/>
      <c r="V63" s="1353"/>
      <c r="W63" s="1353"/>
      <c r="X63" s="1353"/>
      <c r="Y63" s="1353"/>
      <c r="Z63" s="1353"/>
      <c r="AA63" s="1353"/>
      <c r="AB63" s="1353"/>
      <c r="AC63" s="1353"/>
      <c r="AD63" s="1353"/>
      <c r="AE63" s="1353"/>
      <c r="AF63" s="1353"/>
      <c r="AG63" s="1353"/>
      <c r="AH63" s="1353"/>
      <c r="AI63" s="1353"/>
      <c r="AJ63" s="1353"/>
      <c r="AK63" s="1353"/>
      <c r="AL63" s="1353"/>
      <c r="AM63" s="1353"/>
      <c r="AN63" s="1353"/>
      <c r="AO63" s="1353"/>
      <c r="AP63" s="1353"/>
      <c r="AQ63" s="1353"/>
      <c r="AR63" s="1353"/>
      <c r="AS63" s="1353"/>
      <c r="AT63" s="1353"/>
      <c r="AU63" s="1353"/>
      <c r="AV63" s="1353"/>
      <c r="AW63" s="1353"/>
      <c r="AX63" s="1353"/>
      <c r="AY63" s="1353"/>
      <c r="AZ63" s="1353"/>
      <c r="BA63" s="1353"/>
      <c r="BB63" s="1353"/>
      <c r="BC63" s="1353"/>
      <c r="BD63" s="1353"/>
      <c r="BE63" s="1353"/>
      <c r="BF63" s="1353"/>
      <c r="BG63" s="1353"/>
      <c r="BH63" s="1353"/>
      <c r="BI63" s="1353"/>
    </row>
    <row r="64" spans="1:61" x14ac:dyDescent="0.25">
      <c r="A64" s="1353"/>
      <c r="B64" s="1356"/>
      <c r="C64" s="1353"/>
      <c r="D64" s="1353"/>
      <c r="E64" s="1353"/>
      <c r="F64" s="1353"/>
      <c r="G64" s="1353"/>
      <c r="H64" s="1353"/>
      <c r="I64" s="1353"/>
      <c r="J64" s="1353"/>
      <c r="K64" s="1353"/>
      <c r="L64" s="1356"/>
      <c r="M64" s="1353"/>
      <c r="N64" s="1353"/>
      <c r="O64" s="1353"/>
      <c r="P64" s="1353"/>
      <c r="Q64" s="1353"/>
      <c r="R64" s="1353"/>
      <c r="S64" s="1353"/>
      <c r="T64" s="1353"/>
      <c r="U64" s="1353"/>
      <c r="V64" s="1353"/>
      <c r="W64" s="1353"/>
      <c r="X64" s="1353"/>
      <c r="Y64" s="1353"/>
      <c r="Z64" s="1353"/>
      <c r="AA64" s="1353"/>
      <c r="AB64" s="1353"/>
      <c r="AC64" s="1353"/>
      <c r="AD64" s="1353"/>
      <c r="AE64" s="1353"/>
      <c r="AF64" s="1353"/>
      <c r="AG64" s="1353"/>
      <c r="AH64" s="1353"/>
      <c r="AI64" s="1353"/>
      <c r="AJ64" s="1353"/>
      <c r="AK64" s="1353"/>
      <c r="AL64" s="1353"/>
      <c r="AM64" s="1353"/>
      <c r="AN64" s="1353"/>
      <c r="AO64" s="1353"/>
      <c r="AP64" s="1353"/>
      <c r="AQ64" s="1353"/>
      <c r="AR64" s="1353"/>
      <c r="AS64" s="1353"/>
      <c r="AT64" s="1353"/>
      <c r="AU64" s="1353"/>
      <c r="AV64" s="1353"/>
      <c r="AW64" s="1353"/>
      <c r="AX64" s="1353"/>
      <c r="AY64" s="1353"/>
      <c r="AZ64" s="1353"/>
      <c r="BA64" s="1353"/>
      <c r="BB64" s="1353"/>
      <c r="BC64" s="1353"/>
      <c r="BD64" s="1353"/>
      <c r="BE64" s="1353"/>
      <c r="BF64" s="1353"/>
      <c r="BG64" s="1353"/>
      <c r="BH64" s="1353"/>
      <c r="BI64" s="1353"/>
    </row>
    <row r="65" spans="1:61" x14ac:dyDescent="0.25">
      <c r="A65" s="1353"/>
      <c r="B65" s="1356"/>
      <c r="C65" s="1353"/>
      <c r="D65" s="1353"/>
      <c r="E65" s="1353"/>
      <c r="F65" s="1353"/>
      <c r="G65" s="1353"/>
      <c r="H65" s="1353"/>
      <c r="I65" s="1353"/>
      <c r="J65" s="1353"/>
      <c r="K65" s="1353"/>
      <c r="L65" s="1356"/>
      <c r="M65" s="1353"/>
      <c r="N65" s="1353"/>
      <c r="O65" s="1353"/>
      <c r="P65" s="1353"/>
      <c r="Q65" s="1353"/>
      <c r="R65" s="1353"/>
      <c r="S65" s="1353"/>
      <c r="T65" s="1353"/>
      <c r="U65" s="1353"/>
      <c r="V65" s="1353"/>
      <c r="W65" s="1353"/>
      <c r="X65" s="1353"/>
      <c r="Y65" s="1353"/>
      <c r="Z65" s="1353"/>
      <c r="AA65" s="1353"/>
      <c r="AB65" s="1353"/>
      <c r="AC65" s="1353"/>
      <c r="AD65" s="1353"/>
      <c r="AE65" s="1353"/>
      <c r="AF65" s="1353"/>
      <c r="AG65" s="1353"/>
      <c r="AH65" s="1353"/>
      <c r="AI65" s="1353"/>
      <c r="AJ65" s="1353"/>
      <c r="AK65" s="1353"/>
      <c r="AL65" s="1353"/>
      <c r="AM65" s="1353"/>
      <c r="AN65" s="1353"/>
      <c r="AO65" s="1353"/>
      <c r="AP65" s="1353"/>
      <c r="AQ65" s="1353"/>
      <c r="AR65" s="1353"/>
      <c r="AS65" s="1353"/>
      <c r="AT65" s="1353"/>
      <c r="AU65" s="1353"/>
      <c r="AV65" s="1353"/>
      <c r="AW65" s="1353"/>
      <c r="AX65" s="1353"/>
      <c r="AY65" s="1353"/>
      <c r="AZ65" s="1353"/>
      <c r="BA65" s="1353"/>
      <c r="BB65" s="1353"/>
      <c r="BC65" s="1353"/>
      <c r="BD65" s="1353"/>
      <c r="BE65" s="1353"/>
      <c r="BF65" s="1353"/>
      <c r="BG65" s="1353"/>
      <c r="BH65" s="1353"/>
      <c r="BI65" s="1353"/>
    </row>
    <row r="66" spans="1:61" x14ac:dyDescent="0.25">
      <c r="A66" s="1353"/>
      <c r="B66" s="1356"/>
      <c r="C66" s="1353"/>
      <c r="D66" s="1353"/>
      <c r="E66" s="1353"/>
      <c r="F66" s="1353"/>
      <c r="G66" s="1353"/>
      <c r="H66" s="1353"/>
      <c r="I66" s="1353"/>
      <c r="J66" s="1353"/>
      <c r="K66" s="1353"/>
      <c r="L66" s="1356"/>
      <c r="M66" s="1353"/>
      <c r="N66" s="1353"/>
      <c r="O66" s="1353"/>
      <c r="P66" s="1353"/>
      <c r="Q66" s="1353"/>
      <c r="R66" s="1353"/>
      <c r="S66" s="1353"/>
      <c r="T66" s="1353"/>
      <c r="U66" s="1353"/>
      <c r="V66" s="1353"/>
      <c r="W66" s="1353"/>
      <c r="X66" s="1353"/>
      <c r="Y66" s="1353"/>
      <c r="Z66" s="1353"/>
      <c r="AA66" s="1353"/>
      <c r="AB66" s="1353"/>
      <c r="AC66" s="1353"/>
      <c r="AD66" s="1353"/>
      <c r="AE66" s="1353"/>
      <c r="AF66" s="1353"/>
      <c r="AG66" s="1353"/>
      <c r="AH66" s="1353"/>
      <c r="AI66" s="1353"/>
      <c r="AJ66" s="1353"/>
      <c r="AK66" s="1353"/>
      <c r="AL66" s="1353"/>
      <c r="AM66" s="1353"/>
      <c r="AN66" s="1353"/>
      <c r="AO66" s="1353"/>
      <c r="AP66" s="1353"/>
      <c r="AQ66" s="1353"/>
      <c r="AR66" s="1353"/>
      <c r="AS66" s="1353"/>
      <c r="AT66" s="1353"/>
      <c r="AU66" s="1353"/>
      <c r="AV66" s="1353"/>
      <c r="AW66" s="1353"/>
      <c r="AX66" s="1353"/>
      <c r="AY66" s="1353"/>
      <c r="AZ66" s="1353"/>
      <c r="BA66" s="1353"/>
      <c r="BB66" s="1353"/>
      <c r="BC66" s="1353"/>
      <c r="BD66" s="1353"/>
      <c r="BE66" s="1353"/>
      <c r="BF66" s="1353"/>
      <c r="BG66" s="1353"/>
      <c r="BH66" s="1353"/>
      <c r="BI66" s="1353"/>
    </row>
    <row r="67" spans="1:61" x14ac:dyDescent="0.25">
      <c r="A67" s="1353"/>
      <c r="B67" s="1356"/>
      <c r="C67" s="1353"/>
      <c r="D67" s="1353"/>
      <c r="E67" s="1353"/>
      <c r="F67" s="1353"/>
      <c r="G67" s="1353"/>
      <c r="H67" s="1353"/>
      <c r="I67" s="1353"/>
      <c r="J67" s="1353"/>
      <c r="K67" s="1353"/>
      <c r="L67" s="1356"/>
      <c r="M67" s="1353"/>
      <c r="N67" s="1353"/>
      <c r="O67" s="1353"/>
      <c r="P67" s="1353"/>
      <c r="Q67" s="1353"/>
      <c r="R67" s="1353"/>
      <c r="S67" s="1353"/>
      <c r="T67" s="1353"/>
      <c r="U67" s="1353"/>
      <c r="V67" s="1353"/>
      <c r="W67" s="1353"/>
      <c r="X67" s="1353"/>
      <c r="Y67" s="1353"/>
      <c r="Z67" s="1353"/>
      <c r="AA67" s="1353"/>
      <c r="AB67" s="1353"/>
      <c r="AC67" s="1353"/>
      <c r="AD67" s="1353"/>
      <c r="AE67" s="1353"/>
      <c r="AF67" s="1353"/>
      <c r="AG67" s="1353"/>
      <c r="AH67" s="1353"/>
      <c r="AI67" s="1353"/>
      <c r="AJ67" s="1353"/>
      <c r="AK67" s="1353"/>
      <c r="AL67" s="1353"/>
      <c r="AM67" s="1353"/>
      <c r="AN67" s="1353"/>
      <c r="AO67" s="1353"/>
      <c r="AP67" s="1353"/>
      <c r="AQ67" s="1353"/>
      <c r="AR67" s="1353"/>
      <c r="AS67" s="1353"/>
      <c r="AT67" s="1353"/>
      <c r="AU67" s="1353"/>
      <c r="AV67" s="1353"/>
      <c r="AW67" s="1353"/>
      <c r="AX67" s="1353"/>
      <c r="AY67" s="1353"/>
      <c r="AZ67" s="1353"/>
      <c r="BA67" s="1353"/>
      <c r="BB67" s="1353"/>
      <c r="BC67" s="1353"/>
      <c r="BD67" s="1353"/>
      <c r="BE67" s="1353"/>
      <c r="BF67" s="1353"/>
      <c r="BG67" s="1353"/>
      <c r="BH67" s="1353"/>
      <c r="BI67" s="1353"/>
    </row>
    <row r="68" spans="1:61" x14ac:dyDescent="0.25">
      <c r="A68" s="1353"/>
      <c r="B68" s="1356"/>
      <c r="C68" s="1353"/>
      <c r="D68" s="1353"/>
      <c r="E68" s="1353"/>
      <c r="F68" s="1353"/>
      <c r="G68" s="1353"/>
      <c r="H68" s="1353"/>
      <c r="I68" s="1353"/>
      <c r="J68" s="1353"/>
      <c r="K68" s="1353"/>
      <c r="L68" s="1356"/>
      <c r="M68" s="1353"/>
      <c r="N68" s="1353"/>
      <c r="O68" s="1353"/>
      <c r="P68" s="1353"/>
      <c r="Q68" s="1353"/>
      <c r="R68" s="1353"/>
      <c r="S68" s="1353"/>
      <c r="T68" s="1353"/>
      <c r="U68" s="1353"/>
      <c r="V68" s="1353"/>
      <c r="W68" s="1353"/>
      <c r="X68" s="1353"/>
      <c r="Y68" s="1353"/>
      <c r="Z68" s="1353"/>
      <c r="AA68" s="1353"/>
      <c r="AB68" s="1353"/>
      <c r="AC68" s="1353"/>
      <c r="AD68" s="1353"/>
      <c r="AE68" s="1353"/>
      <c r="AF68" s="1353"/>
      <c r="AG68" s="1353"/>
      <c r="AH68" s="1353"/>
      <c r="AI68" s="1353"/>
      <c r="AJ68" s="1353"/>
      <c r="AK68" s="1353"/>
      <c r="AL68" s="1353"/>
      <c r="AM68" s="1353"/>
      <c r="AN68" s="1353"/>
      <c r="AO68" s="1353"/>
      <c r="AP68" s="1353"/>
      <c r="AQ68" s="1353"/>
      <c r="AR68" s="1353"/>
      <c r="AS68" s="1353"/>
      <c r="AT68" s="1353"/>
      <c r="AU68" s="1353"/>
      <c r="AV68" s="1353"/>
      <c r="AW68" s="1353"/>
      <c r="AX68" s="1353"/>
      <c r="AY68" s="1353"/>
      <c r="AZ68" s="1353"/>
      <c r="BA68" s="1353"/>
      <c r="BB68" s="1353"/>
      <c r="BC68" s="1353"/>
      <c r="BD68" s="1353"/>
      <c r="BE68" s="1353"/>
      <c r="BF68" s="1353"/>
      <c r="BG68" s="1353"/>
      <c r="BH68" s="1353"/>
      <c r="BI68" s="1353"/>
    </row>
    <row r="69" spans="1:61" s="45" customFormat="1" x14ac:dyDescent="0.25">
      <c r="A69" s="1353"/>
      <c r="B69" s="1360"/>
      <c r="C69" s="1353"/>
      <c r="D69" s="243" t="str">
        <f>D54</f>
        <v>Datum a podpis:</v>
      </c>
      <c r="E69" s="1386"/>
      <c r="F69" s="1387" t="str">
        <f>F54</f>
        <v>Razítko</v>
      </c>
      <c r="G69" s="243" t="str">
        <f>D54</f>
        <v>Datum a podpis:</v>
      </c>
      <c r="H69" s="1386"/>
      <c r="I69" s="1386"/>
      <c r="J69" s="246" t="str">
        <f>F54</f>
        <v>Razítko</v>
      </c>
      <c r="K69" s="1386"/>
      <c r="L69" s="1360"/>
      <c r="M69" s="1353"/>
      <c r="N69" s="1353"/>
      <c r="O69" s="1353"/>
      <c r="P69" s="1353"/>
      <c r="Q69" s="1353"/>
      <c r="R69" s="1353"/>
      <c r="S69" s="1353"/>
      <c r="T69" s="1353"/>
      <c r="U69" s="1353"/>
      <c r="V69" s="1353"/>
      <c r="W69" s="1353"/>
      <c r="X69" s="1353"/>
      <c r="Y69" s="1353"/>
      <c r="Z69" s="1353"/>
      <c r="AA69" s="1353"/>
      <c r="AB69" s="1353"/>
      <c r="AC69" s="1353"/>
      <c r="AD69" s="1353"/>
      <c r="AE69" s="1353"/>
      <c r="AF69" s="1353"/>
      <c r="AG69" s="1353"/>
      <c r="AH69" s="1353"/>
      <c r="AI69" s="1353"/>
      <c r="AJ69" s="1353"/>
      <c r="AK69" s="1353"/>
      <c r="AL69" s="1353"/>
      <c r="AM69" s="1353"/>
      <c r="AN69" s="1353"/>
      <c r="AO69" s="1353"/>
      <c r="AP69" s="1353"/>
      <c r="AQ69" s="1353"/>
      <c r="AR69" s="1353"/>
      <c r="AS69" s="1353"/>
      <c r="AT69" s="1353"/>
      <c r="AU69" s="1353"/>
      <c r="AV69" s="1353"/>
      <c r="AW69" s="1353"/>
      <c r="AX69" s="1353"/>
      <c r="AY69" s="1353"/>
      <c r="AZ69" s="1353"/>
      <c r="BA69" s="1353"/>
      <c r="BB69" s="1353"/>
      <c r="BC69" s="1353"/>
      <c r="BD69" s="1353"/>
      <c r="BE69" s="1353"/>
      <c r="BF69" s="1353"/>
      <c r="BG69" s="1353"/>
      <c r="BH69" s="1353"/>
      <c r="BI69" s="1353"/>
    </row>
    <row r="70" spans="1:61" s="45" customFormat="1" ht="14.45" customHeight="1" x14ac:dyDescent="0.25">
      <c r="A70" s="1353"/>
      <c r="B70" s="1388"/>
      <c r="C70" s="1389"/>
      <c r="D70" s="1389"/>
      <c r="E70" s="1389"/>
      <c r="F70" s="1389"/>
      <c r="G70" s="1389"/>
      <c r="H70" s="1389"/>
      <c r="I70" s="1389"/>
      <c r="J70" s="1389"/>
      <c r="K70" s="1389"/>
      <c r="L70" s="1360"/>
      <c r="M70" s="1353"/>
      <c r="N70" s="1353"/>
      <c r="O70" s="1353"/>
      <c r="P70" s="1353"/>
      <c r="Q70" s="1353"/>
      <c r="R70" s="1353"/>
      <c r="S70" s="1353"/>
      <c r="T70" s="1353"/>
      <c r="U70" s="1353"/>
      <c r="V70" s="1353"/>
      <c r="W70" s="1353"/>
      <c r="X70" s="1353"/>
      <c r="Y70" s="1353"/>
      <c r="Z70" s="1353"/>
      <c r="AA70" s="1353"/>
      <c r="AB70" s="1353"/>
      <c r="AC70" s="1353"/>
      <c r="AD70" s="1353"/>
      <c r="AE70" s="1353"/>
      <c r="AF70" s="1353"/>
      <c r="AG70" s="1353"/>
      <c r="AH70" s="1353"/>
      <c r="AI70" s="1353"/>
      <c r="AJ70" s="1353"/>
      <c r="AK70" s="1353"/>
      <c r="AL70" s="1353"/>
      <c r="AM70" s="1353"/>
      <c r="AN70" s="1353"/>
      <c r="AO70" s="1353"/>
      <c r="AP70" s="1353"/>
      <c r="AQ70" s="1353"/>
      <c r="AR70" s="1353"/>
      <c r="AS70" s="1353"/>
      <c r="AT70" s="1353"/>
      <c r="AU70" s="1353"/>
      <c r="AV70" s="1353"/>
      <c r="AW70" s="1353"/>
      <c r="AX70" s="1353"/>
      <c r="AY70" s="1353"/>
      <c r="AZ70" s="1353"/>
      <c r="BA70" s="1353"/>
      <c r="BB70" s="1353"/>
      <c r="BC70" s="1353"/>
      <c r="BD70" s="1353"/>
      <c r="BE70" s="1353"/>
      <c r="BF70" s="1353"/>
      <c r="BG70" s="1353"/>
      <c r="BH70" s="1353"/>
      <c r="BI70" s="1353"/>
    </row>
    <row r="71" spans="1:61" ht="11.25" customHeight="1" x14ac:dyDescent="0.25">
      <c r="A71" s="1353"/>
      <c r="B71" s="1353"/>
      <c r="C71" s="1353"/>
      <c r="D71" s="1353"/>
      <c r="E71" s="1353"/>
      <c r="F71" s="1353"/>
      <c r="G71" s="1353"/>
      <c r="H71" s="1353"/>
      <c r="I71" s="1353"/>
      <c r="J71" s="1353"/>
      <c r="K71" s="1353"/>
      <c r="L71" s="1390"/>
      <c r="M71" s="1353"/>
      <c r="N71" s="1353"/>
      <c r="O71" s="1353"/>
      <c r="P71" s="1353"/>
      <c r="Q71" s="1353"/>
      <c r="R71" s="1353"/>
      <c r="S71" s="1353"/>
      <c r="T71" s="1353"/>
      <c r="U71" s="1353"/>
      <c r="V71" s="1353"/>
      <c r="W71" s="1353"/>
      <c r="X71" s="1353"/>
      <c r="Y71" s="1353"/>
      <c r="Z71" s="1353"/>
      <c r="AA71" s="1353"/>
      <c r="AB71" s="1353"/>
      <c r="AC71" s="1353"/>
      <c r="AD71" s="1353"/>
      <c r="AE71" s="1353"/>
      <c r="AF71" s="1353"/>
      <c r="AG71" s="1353"/>
      <c r="AH71" s="1353"/>
      <c r="AI71" s="1353"/>
      <c r="AJ71" s="1353"/>
      <c r="AK71" s="1353"/>
      <c r="AL71" s="1353"/>
      <c r="AM71" s="1353"/>
      <c r="AN71" s="1353"/>
      <c r="AO71" s="1353"/>
      <c r="AP71" s="1353"/>
      <c r="AQ71" s="1353"/>
      <c r="AR71" s="1353"/>
      <c r="AS71" s="1353"/>
      <c r="AT71" s="1353"/>
      <c r="AU71" s="1353"/>
      <c r="AV71" s="1353"/>
      <c r="AW71" s="1353"/>
      <c r="AX71" s="1353"/>
      <c r="AY71" s="1353"/>
      <c r="AZ71" s="1353"/>
      <c r="BA71" s="1353"/>
      <c r="BB71" s="1353"/>
      <c r="BC71" s="1353"/>
      <c r="BD71" s="1353"/>
      <c r="BE71" s="1353"/>
      <c r="BF71" s="1353"/>
      <c r="BG71" s="1353"/>
      <c r="BH71" s="1353"/>
      <c r="BI71" s="1353"/>
    </row>
    <row r="72" spans="1:61" ht="11.25" customHeight="1" x14ac:dyDescent="0.25">
      <c r="A72" s="1353"/>
      <c r="B72" s="1353"/>
      <c r="C72" s="1353"/>
      <c r="D72" s="1353"/>
      <c r="E72" s="1353"/>
      <c r="F72" s="1353"/>
      <c r="G72" s="1353"/>
      <c r="H72" s="1353"/>
      <c r="I72" s="1353"/>
      <c r="J72" s="1353"/>
      <c r="K72" s="1353"/>
      <c r="L72" s="1390"/>
      <c r="M72" s="1353"/>
      <c r="N72" s="1353"/>
      <c r="O72" s="1353"/>
      <c r="P72" s="1353"/>
      <c r="Q72" s="1353"/>
      <c r="R72" s="1353"/>
      <c r="S72" s="1353"/>
      <c r="T72" s="1353"/>
      <c r="U72" s="1353"/>
      <c r="V72" s="1353"/>
      <c r="W72" s="1353"/>
      <c r="X72" s="1353"/>
      <c r="Y72" s="1353"/>
      <c r="Z72" s="1353"/>
      <c r="AA72" s="1353"/>
      <c r="AB72" s="1353"/>
      <c r="AC72" s="1353"/>
      <c r="AD72" s="1353"/>
      <c r="AE72" s="1353"/>
      <c r="AF72" s="1353"/>
      <c r="AG72" s="1353"/>
      <c r="AH72" s="1353"/>
      <c r="AI72" s="1353"/>
      <c r="AJ72" s="1353"/>
      <c r="AK72" s="1353"/>
      <c r="AL72" s="1353"/>
      <c r="AM72" s="1353"/>
      <c r="AN72" s="1353"/>
      <c r="AO72" s="1353"/>
      <c r="AP72" s="1353"/>
      <c r="AQ72" s="1353"/>
      <c r="AR72" s="1353"/>
      <c r="AS72" s="1353"/>
      <c r="AT72" s="1353"/>
      <c r="AU72" s="1353"/>
      <c r="AV72" s="1353"/>
      <c r="AW72" s="1353"/>
      <c r="AX72" s="1353"/>
      <c r="AY72" s="1353"/>
      <c r="AZ72" s="1353"/>
      <c r="BA72" s="1353"/>
      <c r="BB72" s="1353"/>
      <c r="BC72" s="1353"/>
      <c r="BD72" s="1353"/>
      <c r="BE72" s="1353"/>
      <c r="BF72" s="1353"/>
      <c r="BG72" s="1353"/>
      <c r="BH72" s="1353"/>
      <c r="BI72" s="1353"/>
    </row>
    <row r="73" spans="1:61" ht="11.25" customHeight="1" x14ac:dyDescent="0.25">
      <c r="L73" s="1391"/>
    </row>
    <row r="74" spans="1:61" s="45" customFormat="1" ht="6.95" customHeight="1" x14ac:dyDescent="0.25">
      <c r="B74" s="1392"/>
      <c r="C74" s="1393"/>
      <c r="D74" s="1393"/>
      <c r="E74" s="1393"/>
      <c r="F74" s="1393"/>
      <c r="G74" s="1393"/>
      <c r="H74" s="1393"/>
      <c r="I74" s="1393"/>
      <c r="J74" s="1393"/>
      <c r="K74" s="1394"/>
      <c r="L74" s="1395"/>
    </row>
    <row r="75" spans="1:61" s="45" customFormat="1" ht="24.95" customHeight="1" x14ac:dyDescent="0.25">
      <c r="B75" s="1396"/>
      <c r="C75" s="1397" t="s">
        <v>134</v>
      </c>
      <c r="K75" s="1398"/>
      <c r="L75" s="1395"/>
      <c r="M75" s="1399"/>
    </row>
    <row r="76" spans="1:61" s="45" customFormat="1" ht="6.95" customHeight="1" x14ac:dyDescent="0.25">
      <c r="B76" s="1396"/>
      <c r="K76" s="1398"/>
      <c r="L76" s="1395"/>
    </row>
    <row r="77" spans="1:61" s="45" customFormat="1" ht="12" customHeight="1" x14ac:dyDescent="0.25">
      <c r="B77" s="1396"/>
      <c r="C77" s="259" t="s">
        <v>12</v>
      </c>
      <c r="K77" s="1398"/>
      <c r="L77" s="1395"/>
    </row>
    <row r="78" spans="1:61" s="45" customFormat="1" x14ac:dyDescent="0.25">
      <c r="B78" s="1396"/>
      <c r="E78" s="3242" t="s">
        <v>13</v>
      </c>
      <c r="F78" s="3299"/>
      <c r="G78" s="3299"/>
      <c r="H78" s="3299"/>
      <c r="K78" s="1398"/>
      <c r="L78" s="1395"/>
      <c r="AA78" s="260" t="s">
        <v>13</v>
      </c>
    </row>
    <row r="79" spans="1:61" x14ac:dyDescent="0.25">
      <c r="B79" s="1400"/>
      <c r="C79" s="259" t="s">
        <v>132</v>
      </c>
      <c r="K79" s="1401"/>
      <c r="L79" s="1395"/>
    </row>
    <row r="80" spans="1:61" s="45" customFormat="1" x14ac:dyDescent="0.25">
      <c r="B80" s="1396"/>
      <c r="E80" s="3300" t="s">
        <v>865</v>
      </c>
      <c r="F80" s="3299"/>
      <c r="G80" s="3299"/>
      <c r="H80" s="3299"/>
      <c r="K80" s="1398"/>
      <c r="L80" s="1395"/>
      <c r="AA80" s="1402" t="s">
        <v>865</v>
      </c>
    </row>
    <row r="81" spans="2:20" s="45" customFormat="1" ht="6.95" customHeight="1" x14ac:dyDescent="0.25">
      <c r="B81" s="1396"/>
      <c r="K81" s="1398"/>
      <c r="L81" s="1395"/>
    </row>
    <row r="82" spans="2:20" s="45" customFormat="1" ht="12" customHeight="1" x14ac:dyDescent="0.25">
      <c r="B82" s="1396"/>
      <c r="C82" s="259" t="s">
        <v>17</v>
      </c>
      <c r="F82" s="264"/>
      <c r="I82" s="259" t="str">
        <f>I12</f>
        <v>Datum:</v>
      </c>
      <c r="J82" s="1403">
        <f>J12</f>
        <v>46300</v>
      </c>
      <c r="K82" s="1398"/>
      <c r="L82" s="1395"/>
    </row>
    <row r="83" spans="2:20" s="45" customFormat="1" ht="6.95" customHeight="1" x14ac:dyDescent="0.25">
      <c r="B83" s="1396"/>
      <c r="K83" s="1398"/>
      <c r="L83" s="1395"/>
    </row>
    <row r="84" spans="2:20" s="45" customFormat="1" ht="15.2" customHeight="1" x14ac:dyDescent="0.25">
      <c r="B84" s="1396"/>
      <c r="C84" s="259" t="s">
        <v>19</v>
      </c>
      <c r="F84" s="264" t="s">
        <v>22</v>
      </c>
      <c r="I84" s="259" t="str">
        <f>D20</f>
        <v>Projektant:</v>
      </c>
      <c r="J84" s="1404" t="str">
        <f>IF(E21="","",E21)</f>
        <v>Studio Anarchitekt s.r.o.</v>
      </c>
      <c r="K84" s="1398"/>
      <c r="L84" s="1395"/>
    </row>
    <row r="85" spans="2:20" s="45" customFormat="1" ht="15.2" customHeight="1" x14ac:dyDescent="0.25">
      <c r="B85" s="1396"/>
      <c r="C85" s="259" t="s">
        <v>24</v>
      </c>
      <c r="F85" s="264" t="str">
        <f>IF(E18="Vyplň údaj","",E18)</f>
        <v/>
      </c>
      <c r="I85" s="259" t="str">
        <f>D23</f>
        <v>Zpracovatel:</v>
      </c>
      <c r="J85" s="1404" t="str">
        <f>IF(E24="","",E24)</f>
        <v>Ing. Theodor Collino</v>
      </c>
      <c r="K85" s="1398"/>
      <c r="L85" s="1395"/>
    </row>
    <row r="86" spans="2:20" s="45" customFormat="1" ht="10.35" customHeight="1" x14ac:dyDescent="0.25">
      <c r="B86" s="1396"/>
      <c r="K86" s="1398"/>
      <c r="L86" s="1395"/>
    </row>
    <row r="87" spans="2:20" s="47" customFormat="1" ht="29.25" customHeight="1" x14ac:dyDescent="0.25">
      <c r="B87" s="1405"/>
      <c r="C87" s="268" t="s">
        <v>135</v>
      </c>
      <c r="D87" s="269"/>
      <c r="E87" s="269"/>
      <c r="F87" s="269"/>
      <c r="G87" s="269"/>
      <c r="H87" s="269"/>
      <c r="I87" s="269"/>
      <c r="J87" s="270" t="s">
        <v>136</v>
      </c>
      <c r="K87" s="271"/>
      <c r="L87" s="1395" t="s">
        <v>16</v>
      </c>
      <c r="M87" s="1406"/>
      <c r="N87" s="1406"/>
      <c r="O87" s="1406"/>
      <c r="P87" s="1406"/>
      <c r="Q87" s="1406"/>
      <c r="R87" s="1406"/>
      <c r="S87" s="1406"/>
      <c r="T87" s="1406"/>
    </row>
    <row r="88" spans="2:20" s="45" customFormat="1" ht="10.35" customHeight="1" x14ac:dyDescent="0.2">
      <c r="B88" s="1396"/>
      <c r="C88" s="1407"/>
      <c r="J88" s="1408"/>
      <c r="K88" s="1398"/>
      <c r="L88" s="1395" t="s">
        <v>16</v>
      </c>
      <c r="M88" s="1409"/>
      <c r="N88" s="1409"/>
      <c r="O88" s="1409"/>
      <c r="P88" s="1410"/>
      <c r="Q88" s="1409"/>
      <c r="R88" s="1410"/>
      <c r="S88" s="1409"/>
      <c r="T88" s="1410"/>
    </row>
    <row r="89" spans="2:20" s="45" customFormat="1" ht="23.1" customHeight="1" x14ac:dyDescent="0.2">
      <c r="B89" s="1396"/>
      <c r="C89" s="1407" t="s">
        <v>137</v>
      </c>
      <c r="J89" s="1408">
        <f>J115</f>
        <v>0</v>
      </c>
      <c r="K89" s="1398"/>
      <c r="L89" s="1395" t="s">
        <v>16</v>
      </c>
      <c r="M89" s="1409"/>
      <c r="N89" s="1409"/>
      <c r="O89" s="1409"/>
      <c r="P89" s="1410"/>
      <c r="Q89" s="1409"/>
      <c r="R89" s="1410"/>
      <c r="S89" s="1409"/>
      <c r="T89" s="1410"/>
    </row>
    <row r="90" spans="2:20" s="48" customFormat="1" ht="24.95" customHeight="1" x14ac:dyDescent="0.2">
      <c r="B90" s="1411"/>
      <c r="C90" s="1412"/>
      <c r="D90" s="1413" t="s">
        <v>138</v>
      </c>
      <c r="E90" s="1413"/>
      <c r="F90" s="1413"/>
      <c r="G90" s="1413"/>
      <c r="H90" s="1414"/>
      <c r="I90" s="1415"/>
      <c r="J90" s="1416">
        <f>J116</f>
        <v>0</v>
      </c>
      <c r="K90" s="1417"/>
      <c r="L90" s="1395" t="s">
        <v>16</v>
      </c>
      <c r="N90" s="1418"/>
      <c r="O90" s="1419"/>
      <c r="P90" s="1419"/>
      <c r="Q90" s="1419"/>
      <c r="R90" s="1419"/>
      <c r="S90" s="1419"/>
      <c r="T90" s="1419"/>
    </row>
    <row r="91" spans="2:20" s="49" customFormat="1" ht="20.100000000000001" customHeight="1" x14ac:dyDescent="0.2">
      <c r="B91" s="1420"/>
      <c r="C91" s="1421"/>
      <c r="D91" s="1422" t="s">
        <v>866</v>
      </c>
      <c r="E91" s="1423"/>
      <c r="F91" s="1424"/>
      <c r="G91" s="1425"/>
      <c r="H91" s="1426"/>
      <c r="I91" s="1427"/>
      <c r="J91" s="1428">
        <f>J117</f>
        <v>0</v>
      </c>
      <c r="K91" s="1429"/>
      <c r="L91" s="1395" t="s">
        <v>16</v>
      </c>
      <c r="M91" s="1430"/>
      <c r="N91" s="1418"/>
      <c r="O91" s="1419"/>
      <c r="P91" s="1419"/>
      <c r="Q91" s="1419"/>
      <c r="R91" s="1419"/>
      <c r="S91" s="1419"/>
      <c r="T91" s="1419"/>
    </row>
    <row r="92" spans="2:20" s="49" customFormat="1" ht="20.100000000000001" customHeight="1" x14ac:dyDescent="0.2">
      <c r="B92" s="1420"/>
      <c r="C92" s="1421"/>
      <c r="D92" s="1422" t="s">
        <v>867</v>
      </c>
      <c r="E92" s="1423"/>
      <c r="F92" s="1424"/>
      <c r="G92" s="1425"/>
      <c r="H92" s="1426"/>
      <c r="I92" s="1427"/>
      <c r="J92" s="1428">
        <f>J131</f>
        <v>0</v>
      </c>
      <c r="K92" s="1429"/>
      <c r="L92" s="1395" t="s">
        <v>16</v>
      </c>
      <c r="M92" s="1430"/>
      <c r="N92" s="1418"/>
      <c r="O92" s="1419"/>
      <c r="P92" s="1419"/>
      <c r="Q92" s="1419"/>
      <c r="R92" s="1419"/>
      <c r="S92" s="1419"/>
      <c r="T92" s="1419"/>
    </row>
    <row r="93" spans="2:20" s="49" customFormat="1" ht="20.100000000000001" customHeight="1" x14ac:dyDescent="0.2">
      <c r="B93" s="1420"/>
      <c r="C93" s="1421"/>
      <c r="D93" s="1422" t="s">
        <v>147</v>
      </c>
      <c r="E93" s="1423"/>
      <c r="F93" s="1424"/>
      <c r="G93" s="1425"/>
      <c r="H93" s="1426"/>
      <c r="I93" s="1427"/>
      <c r="J93" s="1428">
        <f>J152</f>
        <v>0</v>
      </c>
      <c r="K93" s="1429"/>
      <c r="L93" s="1395" t="s">
        <v>16</v>
      </c>
      <c r="M93" s="1430"/>
      <c r="N93" s="1418"/>
      <c r="O93" s="1419"/>
      <c r="P93" s="1419"/>
      <c r="Q93" s="1419"/>
      <c r="R93" s="1419"/>
      <c r="S93" s="1419"/>
      <c r="T93" s="1419"/>
    </row>
    <row r="94" spans="2:20" s="49" customFormat="1" ht="20.100000000000001" customHeight="1" x14ac:dyDescent="0.2">
      <c r="B94" s="1420"/>
      <c r="C94" s="1421"/>
      <c r="D94" s="1422" t="s">
        <v>149</v>
      </c>
      <c r="E94" s="1423"/>
      <c r="F94" s="1424"/>
      <c r="G94" s="1425"/>
      <c r="H94" s="1426"/>
      <c r="I94" s="1427"/>
      <c r="J94" s="1428">
        <f>J201</f>
        <v>0</v>
      </c>
      <c r="K94" s="1429"/>
      <c r="L94" s="1395" t="s">
        <v>16</v>
      </c>
      <c r="M94" s="1430"/>
      <c r="N94" s="1418"/>
      <c r="O94" s="1419"/>
      <c r="P94" s="1419"/>
      <c r="Q94" s="1419"/>
      <c r="R94" s="1419"/>
      <c r="S94" s="1419"/>
      <c r="T94" s="1419"/>
    </row>
    <row r="95" spans="2:20" s="48" customFormat="1" ht="24.95" customHeight="1" x14ac:dyDescent="0.2">
      <c r="B95" s="1411"/>
      <c r="C95" s="1412"/>
      <c r="D95" s="1413" t="s">
        <v>868</v>
      </c>
      <c r="E95" s="1413"/>
      <c r="F95" s="1413"/>
      <c r="G95" s="1413"/>
      <c r="H95" s="1414"/>
      <c r="I95" s="1415"/>
      <c r="J95" s="1416">
        <f>J207</f>
        <v>0</v>
      </c>
      <c r="K95" s="1417"/>
      <c r="L95" s="1395" t="s">
        <v>16</v>
      </c>
      <c r="N95" s="1418"/>
      <c r="O95" s="1419"/>
      <c r="P95" s="1419"/>
      <c r="Q95" s="1419"/>
      <c r="R95" s="1419"/>
      <c r="S95" s="1419"/>
      <c r="T95" s="1419"/>
    </row>
    <row r="96" spans="2:20" s="49" customFormat="1" ht="20.100000000000001" customHeight="1" x14ac:dyDescent="0.2">
      <c r="B96" s="1420"/>
      <c r="C96" s="1421"/>
      <c r="D96" s="1422" t="s">
        <v>869</v>
      </c>
      <c r="E96" s="1423"/>
      <c r="F96" s="1424"/>
      <c r="G96" s="1425"/>
      <c r="H96" s="1426"/>
      <c r="I96" s="1427"/>
      <c r="J96" s="1428">
        <f>J208</f>
        <v>0</v>
      </c>
      <c r="K96" s="1429"/>
      <c r="L96" s="1395" t="s">
        <v>16</v>
      </c>
      <c r="M96" s="1430"/>
      <c r="N96" s="1418"/>
      <c r="O96" s="1419"/>
      <c r="P96" s="1419"/>
      <c r="Q96" s="1419"/>
      <c r="R96" s="1419"/>
      <c r="S96" s="1419"/>
      <c r="T96" s="1419"/>
    </row>
    <row r="97" spans="2:27" s="45" customFormat="1" ht="6.95" customHeight="1" x14ac:dyDescent="0.25">
      <c r="B97" s="1431"/>
      <c r="C97" s="1432"/>
      <c r="D97" s="1433"/>
      <c r="E97" s="1432"/>
      <c r="F97" s="1432"/>
      <c r="G97" s="1432"/>
      <c r="H97" s="1432"/>
      <c r="I97" s="1432"/>
      <c r="J97" s="1434"/>
      <c r="K97" s="1435"/>
      <c r="L97" s="1395"/>
    </row>
    <row r="98" spans="2:27" ht="11.25" customHeight="1" x14ac:dyDescent="0.25"/>
    <row r="99" spans="2:27" ht="11.25" customHeight="1" x14ac:dyDescent="0.25"/>
    <row r="100" spans="2:27" ht="11.25" customHeight="1" x14ac:dyDescent="0.25"/>
    <row r="101" spans="2:27" ht="6.95" customHeight="1" x14ac:dyDescent="0.25">
      <c r="B101" s="1392"/>
      <c r="C101" s="1393"/>
      <c r="D101" s="1393"/>
      <c r="E101" s="1393"/>
      <c r="F101" s="1393"/>
      <c r="G101" s="1393"/>
      <c r="H101" s="1393"/>
      <c r="I101" s="1393"/>
      <c r="J101" s="1393"/>
      <c r="K101" s="1394"/>
      <c r="L101" s="1395"/>
    </row>
    <row r="102" spans="2:27" ht="24.95" customHeight="1" x14ac:dyDescent="0.25">
      <c r="B102" s="1396"/>
      <c r="C102" s="1397" t="s">
        <v>150</v>
      </c>
      <c r="D102" s="45"/>
      <c r="E102" s="45"/>
      <c r="F102" s="45"/>
      <c r="G102" s="45"/>
      <c r="H102" s="45"/>
      <c r="I102" s="45"/>
      <c r="J102" s="45"/>
      <c r="K102" s="1398"/>
      <c r="L102" s="1395"/>
      <c r="M102" s="1399" t="s">
        <v>7</v>
      </c>
    </row>
    <row r="103" spans="2:27" ht="6.95" customHeight="1" x14ac:dyDescent="0.25">
      <c r="B103" s="1396"/>
      <c r="C103" s="45"/>
      <c r="D103" s="45"/>
      <c r="E103" s="45"/>
      <c r="F103" s="45"/>
      <c r="G103" s="45"/>
      <c r="H103" s="45"/>
      <c r="I103" s="45"/>
      <c r="J103" s="45"/>
      <c r="K103" s="1398"/>
      <c r="L103" s="1395"/>
    </row>
    <row r="104" spans="2:27" ht="12" customHeight="1" x14ac:dyDescent="0.25">
      <c r="B104" s="1396"/>
      <c r="C104" s="259" t="str">
        <f>D6</f>
        <v>Stavba:</v>
      </c>
      <c r="D104" s="45"/>
      <c r="E104" s="45"/>
      <c r="F104" s="45"/>
      <c r="G104" s="45"/>
      <c r="H104" s="45"/>
      <c r="I104" s="45"/>
      <c r="J104" s="45"/>
      <c r="K104" s="1398"/>
      <c r="L104" s="1395"/>
    </row>
    <row r="105" spans="2:27" x14ac:dyDescent="0.25">
      <c r="B105" s="1396"/>
      <c r="C105" s="45"/>
      <c r="D105" s="45"/>
      <c r="E105" s="3242" t="str">
        <f>IF(E7="","",E7)</f>
        <v>REVITALIZACE ZÁMECKÉHO PARKU ‐ TVRZIŠTĚ KLUČOV</v>
      </c>
      <c r="F105" s="3303"/>
      <c r="G105" s="3303"/>
      <c r="H105" s="3303"/>
      <c r="I105" s="45"/>
      <c r="J105" s="45"/>
      <c r="K105" s="1398"/>
      <c r="L105" s="1395"/>
      <c r="AA105" s="1436" t="str">
        <f>IF(AA7="","",AA7)</f>
        <v>REVITALIZACE ZÁMECKÉHO PARKU ‐ TVRZIŠTĚ KLUČOV</v>
      </c>
    </row>
    <row r="106" spans="2:27" x14ac:dyDescent="0.25">
      <c r="B106" s="1400"/>
      <c r="C106" s="259" t="str">
        <f>D8</f>
        <v>Objekt:</v>
      </c>
      <c r="K106" s="1401"/>
      <c r="L106" s="1395"/>
      <c r="AA106" s="1437"/>
    </row>
    <row r="107" spans="2:27" x14ac:dyDescent="0.25">
      <c r="B107" s="1396"/>
      <c r="C107" s="45"/>
      <c r="D107" s="45"/>
      <c r="E107" s="3300" t="str">
        <f>E9</f>
        <v>SO.13 - OPLOCENÍ, MOBILIÁŘ</v>
      </c>
      <c r="F107" s="3303"/>
      <c r="G107" s="3303"/>
      <c r="H107" s="3303"/>
      <c r="I107" s="45"/>
      <c r="J107" s="45"/>
      <c r="K107" s="1398"/>
      <c r="L107" s="1395"/>
      <c r="AA107" s="1438" t="str">
        <f>AA9</f>
        <v>SO.13 - OPLOCENÍ, MOBILIÁŘ</v>
      </c>
    </row>
    <row r="108" spans="2:27" x14ac:dyDescent="0.25">
      <c r="B108" s="1396"/>
      <c r="C108" s="45"/>
      <c r="D108" s="45"/>
      <c r="E108" s="45"/>
      <c r="F108" s="45"/>
      <c r="G108" s="45"/>
      <c r="H108" s="45"/>
      <c r="I108" s="45"/>
      <c r="J108" s="45"/>
      <c r="K108" s="1398"/>
      <c r="L108" s="1395"/>
    </row>
    <row r="109" spans="2:27" x14ac:dyDescent="0.25">
      <c r="B109" s="1396"/>
      <c r="C109" s="259" t="str">
        <f>D12</f>
        <v>Místo:</v>
      </c>
      <c r="D109" s="45"/>
      <c r="E109" s="45"/>
      <c r="F109" s="264" t="str">
        <f>IF(F12="","",F12)</f>
        <v/>
      </c>
      <c r="G109" s="45"/>
      <c r="H109" s="45"/>
      <c r="I109" s="259" t="str">
        <f>I12</f>
        <v>Datum:</v>
      </c>
      <c r="J109" s="1403">
        <f>J12</f>
        <v>46300</v>
      </c>
      <c r="K109" s="1398"/>
      <c r="L109" s="1395"/>
    </row>
    <row r="110" spans="2:27" x14ac:dyDescent="0.25">
      <c r="B110" s="1396"/>
      <c r="C110" s="45"/>
      <c r="D110" s="45"/>
      <c r="E110" s="45"/>
      <c r="F110" s="45"/>
      <c r="G110" s="45"/>
      <c r="H110" s="45"/>
      <c r="I110" s="45"/>
      <c r="J110" s="45"/>
      <c r="K110" s="1398"/>
      <c r="L110" s="1395"/>
    </row>
    <row r="111" spans="2:27" ht="25.5" x14ac:dyDescent="0.25">
      <c r="B111" s="1396"/>
      <c r="C111" s="259" t="str">
        <f>D14</f>
        <v>Zadavatel:</v>
      </c>
      <c r="D111" s="45"/>
      <c r="E111" s="45"/>
      <c r="F111" s="264" t="str">
        <f>IF(E15="","",E15)</f>
        <v>Obec Klučov</v>
      </c>
      <c r="G111" s="45"/>
      <c r="H111" s="45"/>
      <c r="I111" s="259" t="str">
        <f>D20</f>
        <v>Projektant:</v>
      </c>
      <c r="J111" s="1404" t="str">
        <f>IF(E21="","",E21)</f>
        <v>Studio Anarchitekt s.r.o.</v>
      </c>
      <c r="K111" s="1398"/>
      <c r="L111" s="1395"/>
    </row>
    <row r="112" spans="2:27" x14ac:dyDescent="0.25">
      <c r="B112" s="1396"/>
      <c r="C112" s="259" t="str">
        <f>D17</f>
        <v>Zhotovitel:</v>
      </c>
      <c r="D112" s="45"/>
      <c r="E112" s="45"/>
      <c r="F112" s="264" t="str">
        <f>IF(E18="Vyplň údaj","",E18)</f>
        <v/>
      </c>
      <c r="G112" s="45"/>
      <c r="H112" s="45"/>
      <c r="I112" s="259" t="str">
        <f>D23</f>
        <v>Zpracovatel:</v>
      </c>
      <c r="J112" s="1404" t="str">
        <f>IF(E24="","",E24)</f>
        <v>Ing. Theodor Collino</v>
      </c>
      <c r="K112" s="1398"/>
      <c r="L112" s="1395"/>
    </row>
    <row r="113" spans="2:62" x14ac:dyDescent="0.25">
      <c r="B113" s="1396"/>
      <c r="C113" s="45"/>
      <c r="D113" s="45"/>
      <c r="E113" s="45"/>
      <c r="F113" s="45"/>
      <c r="G113" s="45"/>
      <c r="H113" s="45"/>
      <c r="I113" s="45"/>
      <c r="J113" s="45"/>
      <c r="K113" s="1398"/>
      <c r="L113" s="1395"/>
    </row>
    <row r="114" spans="2:62" ht="36" x14ac:dyDescent="0.25">
      <c r="B114" s="1405"/>
      <c r="C114" s="317" t="s">
        <v>151</v>
      </c>
      <c r="D114" s="318" t="s">
        <v>50</v>
      </c>
      <c r="E114" s="318" t="s">
        <v>45</v>
      </c>
      <c r="F114" s="318" t="s">
        <v>47</v>
      </c>
      <c r="G114" s="318" t="s">
        <v>152</v>
      </c>
      <c r="H114" s="318" t="s">
        <v>153</v>
      </c>
      <c r="I114" s="318" t="s">
        <v>154</v>
      </c>
      <c r="J114" s="319" t="s">
        <v>136</v>
      </c>
      <c r="K114" s="320" t="s">
        <v>155</v>
      </c>
      <c r="L114" s="1395" t="s">
        <v>16</v>
      </c>
      <c r="M114" s="1439"/>
      <c r="N114" s="1440" t="s">
        <v>37</v>
      </c>
      <c r="O114" s="1440" t="s">
        <v>156</v>
      </c>
      <c r="P114" s="1440" t="s">
        <v>53</v>
      </c>
      <c r="Q114" s="1440" t="s">
        <v>157</v>
      </c>
      <c r="R114" s="1440" t="s">
        <v>158</v>
      </c>
      <c r="S114" s="1440" t="s">
        <v>159</v>
      </c>
      <c r="T114" s="1441" t="s">
        <v>160</v>
      </c>
    </row>
    <row r="115" spans="2:62" ht="15.75" x14ac:dyDescent="0.25">
      <c r="B115" s="1396"/>
      <c r="C115" s="1407" t="s">
        <v>63</v>
      </c>
      <c r="D115" s="45"/>
      <c r="E115" s="45"/>
      <c r="F115" s="45"/>
      <c r="G115" s="45"/>
      <c r="H115" s="45"/>
      <c r="I115" s="45"/>
      <c r="J115" s="1442">
        <f>J116 + J207</f>
        <v>0</v>
      </c>
      <c r="K115" s="1398"/>
      <c r="L115" s="1395" t="s">
        <v>16</v>
      </c>
      <c r="M115" s="1443"/>
      <c r="N115" s="1444"/>
      <c r="O115" s="1444"/>
      <c r="P115" s="1445">
        <f>P116 + P207</f>
        <v>0</v>
      </c>
      <c r="Q115" s="1444"/>
      <c r="R115" s="1445">
        <f>R116 + R207</f>
        <v>311.22011680999998</v>
      </c>
      <c r="S115" s="1444"/>
      <c r="T115" s="1446">
        <f>T116 + T207</f>
        <v>0</v>
      </c>
    </row>
    <row r="116" spans="2:62" ht="15.75" x14ac:dyDescent="0.25">
      <c r="B116" s="1411"/>
      <c r="C116" s="1412"/>
      <c r="D116" s="1447" t="s">
        <v>64</v>
      </c>
      <c r="E116" s="1448" t="s">
        <v>161</v>
      </c>
      <c r="F116" s="48" t="s">
        <v>162</v>
      </c>
      <c r="G116" s="1449"/>
      <c r="H116" s="1450"/>
      <c r="I116" s="1451"/>
      <c r="J116" s="1451">
        <f>J117 + J131 + J152 + J201</f>
        <v>0</v>
      </c>
      <c r="K116" s="1452"/>
      <c r="L116" s="1395" t="s">
        <v>16</v>
      </c>
      <c r="M116" s="1453"/>
      <c r="N116" s="1418"/>
      <c r="O116" s="1419"/>
      <c r="P116" s="1419">
        <f>P117 + P131 + P152 + P201</f>
        <v>0</v>
      </c>
      <c r="Q116" s="1419"/>
      <c r="R116" s="1419">
        <f>R117 + R131 + R152 + R201</f>
        <v>311.22011680999998</v>
      </c>
      <c r="S116" s="1419"/>
      <c r="T116" s="1454">
        <f>T117 + T131 + T152 + T201</f>
        <v>0</v>
      </c>
      <c r="AR116" s="1352">
        <v>1</v>
      </c>
      <c r="AT116" s="1352" t="s">
        <v>64</v>
      </c>
      <c r="AU116" s="1352">
        <v>0</v>
      </c>
      <c r="AY116" s="48" t="s">
        <v>163</v>
      </c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1352">
        <v>0</v>
      </c>
    </row>
    <row r="117" spans="2:62" ht="23.1" customHeight="1" x14ac:dyDescent="0.25">
      <c r="B117" s="1420"/>
      <c r="C117" s="1421"/>
      <c r="D117" s="1447" t="s">
        <v>64</v>
      </c>
      <c r="E117" s="1455" t="s">
        <v>186</v>
      </c>
      <c r="F117" s="1430" t="s">
        <v>870</v>
      </c>
      <c r="G117" s="1456"/>
      <c r="H117" s="1457"/>
      <c r="I117" s="1458"/>
      <c r="J117" s="1458">
        <f>J118 + J122 + J126</f>
        <v>0</v>
      </c>
      <c r="K117" s="1458"/>
      <c r="L117" s="1395" t="s">
        <v>16</v>
      </c>
      <c r="M117" s="1459"/>
      <c r="N117" s="1418"/>
      <c r="O117" s="1419"/>
      <c r="P117" s="1419">
        <f>P118 + P122 + P126</f>
        <v>0</v>
      </c>
      <c r="Q117" s="1419"/>
      <c r="R117" s="1419">
        <f>R118 + R122 + R126</f>
        <v>283.52933760000002</v>
      </c>
      <c r="S117" s="1419"/>
      <c r="T117" s="1454">
        <f>T118 + T122 + T126</f>
        <v>0</v>
      </c>
      <c r="AR117" s="1352">
        <v>1</v>
      </c>
      <c r="AT117" s="1352" t="s">
        <v>64</v>
      </c>
      <c r="AU117" s="1352">
        <v>1</v>
      </c>
      <c r="AY117" s="49" t="s">
        <v>163</v>
      </c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1352">
        <v>0</v>
      </c>
    </row>
    <row r="118" spans="2:62" ht="24" x14ac:dyDescent="0.25">
      <c r="B118" s="1460"/>
      <c r="C118" s="1461" t="s">
        <v>871</v>
      </c>
      <c r="D118" s="1461" t="s">
        <v>168</v>
      </c>
      <c r="E118" s="1462" t="s">
        <v>872</v>
      </c>
      <c r="F118" s="351" t="s">
        <v>873</v>
      </c>
      <c r="G118" s="1463" t="s">
        <v>171</v>
      </c>
      <c r="H118" s="353">
        <v>103.08199999999999</v>
      </c>
      <c r="I118" s="354"/>
      <c r="J118" s="355">
        <f>ROUND(H118*I118,2)</f>
        <v>0</v>
      </c>
      <c r="K118" s="355" t="s">
        <v>172</v>
      </c>
      <c r="L118" s="1395" t="s">
        <v>16</v>
      </c>
      <c r="M118" s="1464"/>
      <c r="N118" s="1465" t="s">
        <v>38</v>
      </c>
      <c r="O118" s="1466"/>
      <c r="P118" s="1466">
        <f>H118*O118</f>
        <v>0</v>
      </c>
      <c r="Q118" s="1466">
        <v>2.6768000000000001</v>
      </c>
      <c r="R118" s="1466">
        <f>H118*Q118</f>
        <v>275.9298976</v>
      </c>
      <c r="S118" s="1466">
        <v>0</v>
      </c>
      <c r="T118" s="1467">
        <f>H118*S118</f>
        <v>0</v>
      </c>
      <c r="AR118" s="1352">
        <v>4</v>
      </c>
      <c r="AT118" s="1352" t="s">
        <v>168</v>
      </c>
      <c r="AU118" s="1352">
        <v>2</v>
      </c>
      <c r="AY118" s="1468" t="s">
        <v>163</v>
      </c>
      <c r="AZ118" s="1468"/>
      <c r="BA118" s="1468"/>
      <c r="BB118" s="1468"/>
      <c r="BC118" s="1468"/>
      <c r="BD118" s="1468"/>
      <c r="BE118" s="1468">
        <f>IF(N118="základní",J118,0)</f>
        <v>0</v>
      </c>
      <c r="BF118" s="1468">
        <f>IF(N118="snížená",J118,0)</f>
        <v>0</v>
      </c>
      <c r="BG118" s="1468">
        <f>IF(N118="zákl. přenesená",J118,0)</f>
        <v>0</v>
      </c>
      <c r="BH118" s="1468">
        <f>IF(N118="sníž. přenesená",J118,0)</f>
        <v>0</v>
      </c>
      <c r="BI118" s="1468">
        <f>IF(N118="nulová",J118,0)</f>
        <v>0</v>
      </c>
      <c r="BJ118" s="1352">
        <v>1</v>
      </c>
    </row>
    <row r="119" spans="2:62" x14ac:dyDescent="0.25">
      <c r="B119" s="1396"/>
      <c r="C119" s="45"/>
      <c r="D119" s="361" t="s">
        <v>173</v>
      </c>
      <c r="E119" s="45"/>
      <c r="F119" s="362" t="s">
        <v>874</v>
      </c>
      <c r="G119" s="45"/>
      <c r="H119" s="45"/>
      <c r="I119" s="45"/>
      <c r="J119" s="45"/>
      <c r="K119" s="1398"/>
      <c r="L119" s="1395" t="s">
        <v>16</v>
      </c>
      <c r="M119" s="1469"/>
      <c r="N119" s="45"/>
      <c r="O119" s="45"/>
      <c r="P119" s="45"/>
      <c r="Q119" s="45"/>
      <c r="R119" s="45"/>
      <c r="S119" s="45"/>
      <c r="T119" s="1470"/>
      <c r="AT119" s="1471" t="s">
        <v>173</v>
      </c>
      <c r="AU119" s="1471">
        <v>0</v>
      </c>
      <c r="AV119" s="45"/>
      <c r="AW119" s="45"/>
      <c r="AX119" s="45"/>
      <c r="AY119" s="45" t="s">
        <v>163</v>
      </c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1352">
        <v>0</v>
      </c>
    </row>
    <row r="120" spans="2:62" ht="11.25" customHeight="1" x14ac:dyDescent="0.25">
      <c r="B120" s="1472"/>
      <c r="C120" s="1473"/>
      <c r="D120" s="361" t="s">
        <v>175</v>
      </c>
      <c r="E120" s="1474"/>
      <c r="F120" s="1475" t="s">
        <v>875</v>
      </c>
      <c r="G120" s="1476"/>
      <c r="H120" s="1477">
        <v>103.08199999999999</v>
      </c>
      <c r="I120" s="1478"/>
      <c r="J120" s="1478"/>
      <c r="K120" s="1478"/>
      <c r="L120" s="1395" t="s">
        <v>16</v>
      </c>
      <c r="M120" s="1479"/>
      <c r="N120" s="1480"/>
      <c r="O120" s="1481"/>
      <c r="P120" s="1481"/>
      <c r="Q120" s="1481"/>
      <c r="R120" s="1481"/>
      <c r="S120" s="1481"/>
      <c r="T120" s="1482"/>
      <c r="AT120" s="1483" t="s">
        <v>175</v>
      </c>
      <c r="AU120" s="1483">
        <v>0</v>
      </c>
      <c r="AV120" s="1483">
        <v>2</v>
      </c>
      <c r="AW120" s="1483" t="b">
        <v>1</v>
      </c>
      <c r="AX120" s="1483"/>
      <c r="AY120" s="1483" t="s">
        <v>163</v>
      </c>
      <c r="AZ120" s="1483"/>
      <c r="BA120" s="1483"/>
      <c r="BB120" s="1483"/>
      <c r="BC120" s="1483"/>
      <c r="BD120" s="1483"/>
      <c r="BE120" s="1483"/>
      <c r="BF120" s="1483"/>
      <c r="BG120" s="1483"/>
      <c r="BH120" s="1483"/>
      <c r="BI120" s="1483"/>
      <c r="BJ120" s="1352">
        <v>0</v>
      </c>
    </row>
    <row r="121" spans="2:62" ht="11.25" customHeight="1" x14ac:dyDescent="0.25">
      <c r="B121" s="1472"/>
      <c r="C121" s="1473"/>
      <c r="D121" s="361" t="s">
        <v>175</v>
      </c>
      <c r="E121" s="1474"/>
      <c r="F121" s="1484" t="s">
        <v>178</v>
      </c>
      <c r="G121" s="1485"/>
      <c r="H121" s="1486">
        <v>103.08199999999999</v>
      </c>
      <c r="I121" s="1478"/>
      <c r="J121" s="1478"/>
      <c r="K121" s="1478"/>
      <c r="L121" s="1395" t="s">
        <v>16</v>
      </c>
      <c r="M121" s="1479"/>
      <c r="N121" s="1480"/>
      <c r="O121" s="1481"/>
      <c r="P121" s="1481"/>
      <c r="Q121" s="1481"/>
      <c r="R121" s="1481"/>
      <c r="S121" s="1481"/>
      <c r="T121" s="1482"/>
      <c r="AT121" s="1483" t="s">
        <v>175</v>
      </c>
      <c r="AU121" s="1483">
        <v>0</v>
      </c>
      <c r="AV121" s="1483">
        <v>4</v>
      </c>
      <c r="AW121" s="1483" t="b">
        <v>1</v>
      </c>
      <c r="AX121" s="1483" t="b">
        <v>1</v>
      </c>
      <c r="AY121" s="1483" t="s">
        <v>163</v>
      </c>
      <c r="AZ121" s="1483"/>
      <c r="BA121" s="1483"/>
      <c r="BB121" s="1483"/>
      <c r="BC121" s="1483"/>
      <c r="BD121" s="1483"/>
      <c r="BE121" s="1483"/>
      <c r="BF121" s="1483"/>
      <c r="BG121" s="1483"/>
      <c r="BH121" s="1483"/>
      <c r="BI121" s="1483"/>
      <c r="BJ121" s="1352">
        <v>0</v>
      </c>
    </row>
    <row r="122" spans="2:62" ht="24" x14ac:dyDescent="0.25">
      <c r="B122" s="1460"/>
      <c r="C122" s="1461" t="s">
        <v>876</v>
      </c>
      <c r="D122" s="1461" t="s">
        <v>168</v>
      </c>
      <c r="E122" s="1462" t="s">
        <v>877</v>
      </c>
      <c r="F122" s="351" t="s">
        <v>878</v>
      </c>
      <c r="G122" s="1463" t="s">
        <v>171</v>
      </c>
      <c r="H122" s="353">
        <v>103.08199999999999</v>
      </c>
      <c r="I122" s="354"/>
      <c r="J122" s="355">
        <f>ROUND(H122*I122,2)</f>
        <v>0</v>
      </c>
      <c r="K122" s="355" t="s">
        <v>172</v>
      </c>
      <c r="L122" s="1395" t="s">
        <v>16</v>
      </c>
      <c r="M122" s="1464"/>
      <c r="N122" s="1465" t="s">
        <v>38</v>
      </c>
      <c r="O122" s="1466"/>
      <c r="P122" s="1466">
        <f>H122*O122</f>
        <v>0</v>
      </c>
      <c r="Q122" s="1466">
        <v>0</v>
      </c>
      <c r="R122" s="1466">
        <f>H122*Q122</f>
        <v>0</v>
      </c>
      <c r="S122" s="1466">
        <v>0</v>
      </c>
      <c r="T122" s="1467">
        <f>H122*S122</f>
        <v>0</v>
      </c>
      <c r="AR122" s="1352">
        <v>4</v>
      </c>
      <c r="AT122" s="1352" t="s">
        <v>168</v>
      </c>
      <c r="AU122" s="1352">
        <v>2</v>
      </c>
      <c r="AY122" s="1468" t="s">
        <v>163</v>
      </c>
      <c r="AZ122" s="1468"/>
      <c r="BA122" s="1468"/>
      <c r="BB122" s="1468"/>
      <c r="BC122" s="1468"/>
      <c r="BD122" s="1468"/>
      <c r="BE122" s="1468">
        <f>IF(N122="základní",J122,0)</f>
        <v>0</v>
      </c>
      <c r="BF122" s="1468">
        <f>IF(N122="snížená",J122,0)</f>
        <v>0</v>
      </c>
      <c r="BG122" s="1468">
        <f>IF(N122="zákl. přenesená",J122,0)</f>
        <v>0</v>
      </c>
      <c r="BH122" s="1468">
        <f>IF(N122="sníž. přenesená",J122,0)</f>
        <v>0</v>
      </c>
      <c r="BI122" s="1468">
        <f>IF(N122="nulová",J122,0)</f>
        <v>0</v>
      </c>
      <c r="BJ122" s="1352">
        <v>1</v>
      </c>
    </row>
    <row r="123" spans="2:62" x14ac:dyDescent="0.25">
      <c r="B123" s="1396"/>
      <c r="C123" s="45"/>
      <c r="D123" s="361" t="s">
        <v>173</v>
      </c>
      <c r="E123" s="45"/>
      <c r="F123" s="362" t="s">
        <v>879</v>
      </c>
      <c r="G123" s="45"/>
      <c r="H123" s="45"/>
      <c r="I123" s="45"/>
      <c r="J123" s="45"/>
      <c r="K123" s="1398"/>
      <c r="L123" s="1395" t="s">
        <v>16</v>
      </c>
      <c r="M123" s="1469"/>
      <c r="N123" s="45"/>
      <c r="O123" s="45"/>
      <c r="P123" s="45"/>
      <c r="Q123" s="45"/>
      <c r="R123" s="45"/>
      <c r="S123" s="45"/>
      <c r="T123" s="1470"/>
      <c r="AT123" s="1471" t="s">
        <v>173</v>
      </c>
      <c r="AU123" s="1471">
        <v>0</v>
      </c>
      <c r="AV123" s="45"/>
      <c r="AW123" s="45"/>
      <c r="AX123" s="45"/>
      <c r="AY123" s="45" t="s">
        <v>163</v>
      </c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1352">
        <v>0</v>
      </c>
    </row>
    <row r="124" spans="2:62" ht="11.25" customHeight="1" x14ac:dyDescent="0.25">
      <c r="B124" s="1472"/>
      <c r="C124" s="1473"/>
      <c r="D124" s="361" t="s">
        <v>175</v>
      </c>
      <c r="E124" s="1474"/>
      <c r="F124" s="1475" t="s">
        <v>880</v>
      </c>
      <c r="G124" s="1476"/>
      <c r="H124" s="1477">
        <v>103.08199999999999</v>
      </c>
      <c r="I124" s="1478"/>
      <c r="J124" s="1478"/>
      <c r="K124" s="1478"/>
      <c r="L124" s="1395" t="s">
        <v>16</v>
      </c>
      <c r="M124" s="1479"/>
      <c r="N124" s="1480"/>
      <c r="O124" s="1481"/>
      <c r="P124" s="1481"/>
      <c r="Q124" s="1481"/>
      <c r="R124" s="1481"/>
      <c r="S124" s="1481"/>
      <c r="T124" s="1482"/>
      <c r="AT124" s="1483" t="s">
        <v>175</v>
      </c>
      <c r="AU124" s="1483">
        <v>0</v>
      </c>
      <c r="AV124" s="1483">
        <v>2</v>
      </c>
      <c r="AW124" s="1483" t="b">
        <v>1</v>
      </c>
      <c r="AX124" s="1483"/>
      <c r="AY124" s="1483" t="s">
        <v>163</v>
      </c>
      <c r="AZ124" s="1483"/>
      <c r="BA124" s="1483"/>
      <c r="BB124" s="1483"/>
      <c r="BC124" s="1483"/>
      <c r="BD124" s="1483"/>
      <c r="BE124" s="1483"/>
      <c r="BF124" s="1483"/>
      <c r="BG124" s="1483"/>
      <c r="BH124" s="1483"/>
      <c r="BI124" s="1483"/>
      <c r="BJ124" s="1352">
        <v>0</v>
      </c>
    </row>
    <row r="125" spans="2:62" ht="11.25" customHeight="1" x14ac:dyDescent="0.25">
      <c r="B125" s="1472"/>
      <c r="C125" s="1473"/>
      <c r="D125" s="361" t="s">
        <v>175</v>
      </c>
      <c r="E125" s="1474"/>
      <c r="F125" s="1484" t="s">
        <v>178</v>
      </c>
      <c r="G125" s="1485"/>
      <c r="H125" s="1486">
        <v>103.08199999999999</v>
      </c>
      <c r="I125" s="1478"/>
      <c r="J125" s="1478"/>
      <c r="K125" s="1478"/>
      <c r="L125" s="1395" t="s">
        <v>16</v>
      </c>
      <c r="M125" s="1479"/>
      <c r="N125" s="1480"/>
      <c r="O125" s="1481"/>
      <c r="P125" s="1481"/>
      <c r="Q125" s="1481"/>
      <c r="R125" s="1481"/>
      <c r="S125" s="1481"/>
      <c r="T125" s="1482"/>
      <c r="AT125" s="1483" t="s">
        <v>175</v>
      </c>
      <c r="AU125" s="1483">
        <v>0</v>
      </c>
      <c r="AV125" s="1483">
        <v>4</v>
      </c>
      <c r="AW125" s="1483" t="b">
        <v>1</v>
      </c>
      <c r="AX125" s="1483" t="b">
        <v>1</v>
      </c>
      <c r="AY125" s="1483" t="s">
        <v>163</v>
      </c>
      <c r="AZ125" s="1483"/>
      <c r="BA125" s="1483"/>
      <c r="BB125" s="1483"/>
      <c r="BC125" s="1483"/>
      <c r="BD125" s="1483"/>
      <c r="BE125" s="1483"/>
      <c r="BF125" s="1483"/>
      <c r="BG125" s="1483"/>
      <c r="BH125" s="1483"/>
      <c r="BI125" s="1483"/>
      <c r="BJ125" s="1352">
        <v>0</v>
      </c>
    </row>
    <row r="126" spans="2:62" ht="24" x14ac:dyDescent="0.25">
      <c r="B126" s="1460"/>
      <c r="C126" s="1461" t="s">
        <v>881</v>
      </c>
      <c r="D126" s="1461" t="s">
        <v>168</v>
      </c>
      <c r="E126" s="1462" t="s">
        <v>882</v>
      </c>
      <c r="F126" s="351" t="s">
        <v>883</v>
      </c>
      <c r="G126" s="1463" t="s">
        <v>171</v>
      </c>
      <c r="H126" s="353">
        <v>4</v>
      </c>
      <c r="I126" s="354"/>
      <c r="J126" s="355">
        <f>ROUND(H126*I126,2)</f>
        <v>0</v>
      </c>
      <c r="K126" s="355" t="s">
        <v>172</v>
      </c>
      <c r="L126" s="1395" t="s">
        <v>16</v>
      </c>
      <c r="M126" s="1464"/>
      <c r="N126" s="1465" t="s">
        <v>38</v>
      </c>
      <c r="O126" s="1466"/>
      <c r="P126" s="1466">
        <f>H126*O126</f>
        <v>0</v>
      </c>
      <c r="Q126" s="1466">
        <v>1.8998600000000001</v>
      </c>
      <c r="R126" s="1466">
        <f>H126*Q126</f>
        <v>7.5994400000000004</v>
      </c>
      <c r="S126" s="1466">
        <v>0</v>
      </c>
      <c r="T126" s="1467">
        <f>H126*S126</f>
        <v>0</v>
      </c>
      <c r="AR126" s="1352">
        <v>4</v>
      </c>
      <c r="AT126" s="1352" t="s">
        <v>168</v>
      </c>
      <c r="AU126" s="1352">
        <v>2</v>
      </c>
      <c r="AY126" s="1468" t="s">
        <v>163</v>
      </c>
      <c r="AZ126" s="1468"/>
      <c r="BA126" s="1468"/>
      <c r="BB126" s="1468"/>
      <c r="BC126" s="1468"/>
      <c r="BD126" s="1468"/>
      <c r="BE126" s="1468">
        <f>IF(N126="základní",J126,0)</f>
        <v>0</v>
      </c>
      <c r="BF126" s="1468">
        <f>IF(N126="snížená",J126,0)</f>
        <v>0</v>
      </c>
      <c r="BG126" s="1468">
        <f>IF(N126="zákl. přenesená",J126,0)</f>
        <v>0</v>
      </c>
      <c r="BH126" s="1468">
        <f>IF(N126="sníž. přenesená",J126,0)</f>
        <v>0</v>
      </c>
      <c r="BI126" s="1468">
        <f>IF(N126="nulová",J126,0)</f>
        <v>0</v>
      </c>
      <c r="BJ126" s="1352">
        <v>1</v>
      </c>
    </row>
    <row r="127" spans="2:62" x14ac:dyDescent="0.25">
      <c r="B127" s="1396"/>
      <c r="C127" s="45"/>
      <c r="D127" s="361" t="s">
        <v>173</v>
      </c>
      <c r="E127" s="45"/>
      <c r="F127" s="362" t="s">
        <v>884</v>
      </c>
      <c r="G127" s="45"/>
      <c r="H127" s="45"/>
      <c r="I127" s="45"/>
      <c r="J127" s="45"/>
      <c r="K127" s="1398"/>
      <c r="L127" s="1395" t="s">
        <v>16</v>
      </c>
      <c r="M127" s="1469"/>
      <c r="N127" s="45"/>
      <c r="O127" s="45"/>
      <c r="P127" s="45"/>
      <c r="Q127" s="45"/>
      <c r="R127" s="45"/>
      <c r="S127" s="45"/>
      <c r="T127" s="1470"/>
      <c r="AT127" s="1471" t="s">
        <v>173</v>
      </c>
      <c r="AU127" s="1471">
        <v>0</v>
      </c>
      <c r="AV127" s="45"/>
      <c r="AW127" s="45"/>
      <c r="AX127" s="45"/>
      <c r="AY127" s="45" t="s">
        <v>163</v>
      </c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1352">
        <v>0</v>
      </c>
    </row>
    <row r="128" spans="2:62" ht="11.25" customHeight="1" x14ac:dyDescent="0.25">
      <c r="B128" s="1472"/>
      <c r="C128" s="1473"/>
      <c r="D128" s="361" t="s">
        <v>175</v>
      </c>
      <c r="E128" s="1474"/>
      <c r="F128" s="1487" t="s">
        <v>885</v>
      </c>
      <c r="G128" s="1485"/>
      <c r="H128" s="1488"/>
      <c r="I128" s="1478"/>
      <c r="J128" s="1478"/>
      <c r="K128" s="1478"/>
      <c r="L128" s="1395" t="s">
        <v>16</v>
      </c>
      <c r="M128" s="1479"/>
      <c r="N128" s="1480"/>
      <c r="O128" s="1481"/>
      <c r="P128" s="1481"/>
      <c r="Q128" s="1481"/>
      <c r="R128" s="1481"/>
      <c r="S128" s="1481"/>
      <c r="T128" s="1482"/>
      <c r="AT128" s="1483" t="s">
        <v>175</v>
      </c>
      <c r="AU128" s="1483">
        <v>0</v>
      </c>
      <c r="AV128" s="1483">
        <v>1</v>
      </c>
      <c r="AW128" s="1483" t="b">
        <v>1</v>
      </c>
      <c r="AX128" s="1483"/>
      <c r="AY128" s="1483" t="s">
        <v>163</v>
      </c>
      <c r="AZ128" s="1483"/>
      <c r="BA128" s="1483"/>
      <c r="BB128" s="1483"/>
      <c r="BC128" s="1483"/>
      <c r="BD128" s="1483"/>
      <c r="BE128" s="1483"/>
      <c r="BF128" s="1483"/>
      <c r="BG128" s="1483"/>
      <c r="BH128" s="1483"/>
      <c r="BI128" s="1483"/>
      <c r="BJ128" s="1352">
        <v>0</v>
      </c>
    </row>
    <row r="129" spans="2:62" ht="11.25" customHeight="1" x14ac:dyDescent="0.25">
      <c r="B129" s="1472"/>
      <c r="C129" s="1473"/>
      <c r="D129" s="361" t="s">
        <v>175</v>
      </c>
      <c r="E129" s="1474"/>
      <c r="F129" s="1475" t="s">
        <v>193</v>
      </c>
      <c r="G129" s="1476"/>
      <c r="H129" s="1477">
        <v>4</v>
      </c>
      <c r="I129" s="1478"/>
      <c r="J129" s="1478"/>
      <c r="K129" s="1478"/>
      <c r="L129" s="1395" t="s">
        <v>16</v>
      </c>
      <c r="M129" s="1479"/>
      <c r="N129" s="1480"/>
      <c r="O129" s="1481"/>
      <c r="P129" s="1481"/>
      <c r="Q129" s="1481"/>
      <c r="R129" s="1481"/>
      <c r="S129" s="1481"/>
      <c r="T129" s="1482"/>
      <c r="AT129" s="1483" t="s">
        <v>175</v>
      </c>
      <c r="AU129" s="1483">
        <v>0</v>
      </c>
      <c r="AV129" s="1483">
        <v>2</v>
      </c>
      <c r="AW129" s="1483" t="b">
        <v>1</v>
      </c>
      <c r="AX129" s="1483"/>
      <c r="AY129" s="1483" t="s">
        <v>163</v>
      </c>
      <c r="AZ129" s="1483"/>
      <c r="BA129" s="1483"/>
      <c r="BB129" s="1483"/>
      <c r="BC129" s="1483"/>
      <c r="BD129" s="1483"/>
      <c r="BE129" s="1483"/>
      <c r="BF129" s="1483"/>
      <c r="BG129" s="1483"/>
      <c r="BH129" s="1483"/>
      <c r="BI129" s="1483"/>
      <c r="BJ129" s="1352">
        <v>0</v>
      </c>
    </row>
    <row r="130" spans="2:62" ht="11.25" customHeight="1" x14ac:dyDescent="0.25">
      <c r="B130" s="1472"/>
      <c r="C130" s="1473"/>
      <c r="D130" s="361" t="s">
        <v>175</v>
      </c>
      <c r="E130" s="1474"/>
      <c r="F130" s="1484" t="s">
        <v>178</v>
      </c>
      <c r="G130" s="1485"/>
      <c r="H130" s="1486">
        <v>4</v>
      </c>
      <c r="I130" s="1478"/>
      <c r="J130" s="1478"/>
      <c r="K130" s="1478"/>
      <c r="L130" s="1395" t="s">
        <v>16</v>
      </c>
      <c r="M130" s="1479"/>
      <c r="N130" s="1480"/>
      <c r="O130" s="1481"/>
      <c r="P130" s="1481"/>
      <c r="Q130" s="1481"/>
      <c r="R130" s="1481"/>
      <c r="S130" s="1481"/>
      <c r="T130" s="1482"/>
      <c r="AT130" s="1483" t="s">
        <v>175</v>
      </c>
      <c r="AU130" s="1483">
        <v>0</v>
      </c>
      <c r="AV130" s="1483">
        <v>4</v>
      </c>
      <c r="AW130" s="1483" t="b">
        <v>1</v>
      </c>
      <c r="AX130" s="1483" t="b">
        <v>1</v>
      </c>
      <c r="AY130" s="1483" t="s">
        <v>163</v>
      </c>
      <c r="AZ130" s="1483"/>
      <c r="BA130" s="1483"/>
      <c r="BB130" s="1483"/>
      <c r="BC130" s="1483"/>
      <c r="BD130" s="1483"/>
      <c r="BE130" s="1483"/>
      <c r="BF130" s="1483"/>
      <c r="BG130" s="1483"/>
      <c r="BH130" s="1483"/>
      <c r="BI130" s="1483"/>
      <c r="BJ130" s="1352">
        <v>0</v>
      </c>
    </row>
    <row r="131" spans="2:62" ht="23.1" customHeight="1" x14ac:dyDescent="0.25">
      <c r="B131" s="1420"/>
      <c r="C131" s="1421"/>
      <c r="D131" s="1447" t="s">
        <v>64</v>
      </c>
      <c r="E131" s="1455" t="s">
        <v>205</v>
      </c>
      <c r="F131" s="1430" t="s">
        <v>886</v>
      </c>
      <c r="G131" s="1456"/>
      <c r="H131" s="1457"/>
      <c r="I131" s="1458"/>
      <c r="J131" s="1458">
        <f>J132 + J136 + J140 + J144 + J148</f>
        <v>0</v>
      </c>
      <c r="K131" s="1458"/>
      <c r="L131" s="1395" t="s">
        <v>16</v>
      </c>
      <c r="M131" s="1459"/>
      <c r="N131" s="1418"/>
      <c r="O131" s="1419"/>
      <c r="P131" s="1419">
        <f>P132 + P136 + P140 + P144 + P148</f>
        <v>0</v>
      </c>
      <c r="Q131" s="1419"/>
      <c r="R131" s="1419">
        <f>R132 + R136 + R140 + R144 + R148</f>
        <v>22.518219209999998</v>
      </c>
      <c r="S131" s="1419"/>
      <c r="T131" s="1454">
        <f>T132 + T136 + T140 + T144 + T148</f>
        <v>0</v>
      </c>
      <c r="AR131" s="1352">
        <v>1</v>
      </c>
      <c r="AT131" s="1352" t="s">
        <v>64</v>
      </c>
      <c r="AU131" s="1352">
        <v>1</v>
      </c>
      <c r="AY131" s="49" t="s">
        <v>163</v>
      </c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1352">
        <v>0</v>
      </c>
    </row>
    <row r="132" spans="2:62" x14ac:dyDescent="0.25">
      <c r="B132" s="1460"/>
      <c r="C132" s="1461" t="s">
        <v>887</v>
      </c>
      <c r="D132" s="1461" t="s">
        <v>168</v>
      </c>
      <c r="E132" s="1462" t="s">
        <v>888</v>
      </c>
      <c r="F132" s="351" t="s">
        <v>889</v>
      </c>
      <c r="G132" s="1463" t="s">
        <v>196</v>
      </c>
      <c r="H132" s="353">
        <v>515.40899999999999</v>
      </c>
      <c r="I132" s="354"/>
      <c r="J132" s="355">
        <f>ROUND(H132*I132,2)</f>
        <v>0</v>
      </c>
      <c r="K132" s="355" t="s">
        <v>172</v>
      </c>
      <c r="L132" s="1395" t="s">
        <v>16</v>
      </c>
      <c r="M132" s="1464"/>
      <c r="N132" s="1465" t="s">
        <v>38</v>
      </c>
      <c r="O132" s="1466"/>
      <c r="P132" s="1466">
        <f>H132*O132</f>
        <v>0</v>
      </c>
      <c r="Q132" s="1466">
        <v>1.9300000000000001E-3</v>
      </c>
      <c r="R132" s="1466">
        <f>H132*Q132</f>
        <v>0.99473937000000001</v>
      </c>
      <c r="S132" s="1466">
        <v>0</v>
      </c>
      <c r="T132" s="1467">
        <f>H132*S132</f>
        <v>0</v>
      </c>
      <c r="AR132" s="1352">
        <v>4</v>
      </c>
      <c r="AT132" s="1352" t="s">
        <v>168</v>
      </c>
      <c r="AU132" s="1352">
        <v>2</v>
      </c>
      <c r="AY132" s="1468" t="s">
        <v>163</v>
      </c>
      <c r="AZ132" s="1468"/>
      <c r="BA132" s="1468"/>
      <c r="BB132" s="1468"/>
      <c r="BC132" s="1468"/>
      <c r="BD132" s="1468"/>
      <c r="BE132" s="1468">
        <f>IF(N132="základní",J132,0)</f>
        <v>0</v>
      </c>
      <c r="BF132" s="1468">
        <f>IF(N132="snížená",J132,0)</f>
        <v>0</v>
      </c>
      <c r="BG132" s="1468">
        <f>IF(N132="zákl. přenesená",J132,0)</f>
        <v>0</v>
      </c>
      <c r="BH132" s="1468">
        <f>IF(N132="sníž. přenesená",J132,0)</f>
        <v>0</v>
      </c>
      <c r="BI132" s="1468">
        <f>IF(N132="nulová",J132,0)</f>
        <v>0</v>
      </c>
      <c r="BJ132" s="1352">
        <v>1</v>
      </c>
    </row>
    <row r="133" spans="2:62" x14ac:dyDescent="0.25">
      <c r="B133" s="1396"/>
      <c r="C133" s="45"/>
      <c r="D133" s="361" t="s">
        <v>173</v>
      </c>
      <c r="E133" s="45"/>
      <c r="F133" s="362" t="s">
        <v>890</v>
      </c>
      <c r="G133" s="45"/>
      <c r="H133" s="45"/>
      <c r="I133" s="45"/>
      <c r="J133" s="45"/>
      <c r="K133" s="1398"/>
      <c r="L133" s="1395" t="s">
        <v>16</v>
      </c>
      <c r="M133" s="1469"/>
      <c r="N133" s="45"/>
      <c r="O133" s="45"/>
      <c r="P133" s="45"/>
      <c r="Q133" s="45"/>
      <c r="R133" s="45"/>
      <c r="S133" s="45"/>
      <c r="T133" s="1470"/>
      <c r="AT133" s="1471" t="s">
        <v>173</v>
      </c>
      <c r="AU133" s="1471">
        <v>0</v>
      </c>
      <c r="AV133" s="45"/>
      <c r="AW133" s="45"/>
      <c r="AX133" s="45"/>
      <c r="AY133" s="45" t="s">
        <v>163</v>
      </c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1352">
        <v>0</v>
      </c>
    </row>
    <row r="134" spans="2:62" ht="11.25" customHeight="1" x14ac:dyDescent="0.25">
      <c r="B134" s="1472"/>
      <c r="C134" s="1473"/>
      <c r="D134" s="361" t="s">
        <v>175</v>
      </c>
      <c r="E134" s="1474"/>
      <c r="F134" s="1475" t="s">
        <v>891</v>
      </c>
      <c r="G134" s="1476"/>
      <c r="H134" s="1477">
        <v>515.40899999999999</v>
      </c>
      <c r="I134" s="1478"/>
      <c r="J134" s="1478"/>
      <c r="K134" s="1478"/>
      <c r="L134" s="1395" t="s">
        <v>16</v>
      </c>
      <c r="M134" s="1479"/>
      <c r="N134" s="1480"/>
      <c r="O134" s="1481"/>
      <c r="P134" s="1481"/>
      <c r="Q134" s="1481"/>
      <c r="R134" s="1481"/>
      <c r="S134" s="1481"/>
      <c r="T134" s="1482"/>
      <c r="AT134" s="1483" t="s">
        <v>175</v>
      </c>
      <c r="AU134" s="1483">
        <v>0</v>
      </c>
      <c r="AV134" s="1483">
        <v>2</v>
      </c>
      <c r="AW134" s="1483" t="b">
        <v>1</v>
      </c>
      <c r="AX134" s="1483"/>
      <c r="AY134" s="1483" t="s">
        <v>163</v>
      </c>
      <c r="AZ134" s="1483"/>
      <c r="BA134" s="1483"/>
      <c r="BB134" s="1483"/>
      <c r="BC134" s="1483"/>
      <c r="BD134" s="1483"/>
      <c r="BE134" s="1483"/>
      <c r="BF134" s="1483"/>
      <c r="BG134" s="1483"/>
      <c r="BH134" s="1483"/>
      <c r="BI134" s="1483"/>
      <c r="BJ134" s="1352">
        <v>0</v>
      </c>
    </row>
    <row r="135" spans="2:62" ht="11.25" customHeight="1" x14ac:dyDescent="0.25">
      <c r="B135" s="1472"/>
      <c r="C135" s="1473"/>
      <c r="D135" s="361" t="s">
        <v>175</v>
      </c>
      <c r="E135" s="1474"/>
      <c r="F135" s="1484" t="s">
        <v>178</v>
      </c>
      <c r="G135" s="1485"/>
      <c r="H135" s="1486">
        <v>515.40899999999999</v>
      </c>
      <c r="I135" s="1478"/>
      <c r="J135" s="1478"/>
      <c r="K135" s="1478"/>
      <c r="L135" s="1395" t="s">
        <v>16</v>
      </c>
      <c r="M135" s="1479"/>
      <c r="N135" s="1480"/>
      <c r="O135" s="1481"/>
      <c r="P135" s="1481"/>
      <c r="Q135" s="1481"/>
      <c r="R135" s="1481"/>
      <c r="S135" s="1481"/>
      <c r="T135" s="1482"/>
      <c r="AT135" s="1483" t="s">
        <v>175</v>
      </c>
      <c r="AU135" s="1483">
        <v>0</v>
      </c>
      <c r="AV135" s="1483">
        <v>4</v>
      </c>
      <c r="AW135" s="1483" t="b">
        <v>1</v>
      </c>
      <c r="AX135" s="1483" t="b">
        <v>1</v>
      </c>
      <c r="AY135" s="1483" t="s">
        <v>163</v>
      </c>
      <c r="AZ135" s="1483"/>
      <c r="BA135" s="1483"/>
      <c r="BB135" s="1483"/>
      <c r="BC135" s="1483"/>
      <c r="BD135" s="1483"/>
      <c r="BE135" s="1483"/>
      <c r="BF135" s="1483"/>
      <c r="BG135" s="1483"/>
      <c r="BH135" s="1483"/>
      <c r="BI135" s="1483"/>
      <c r="BJ135" s="1352">
        <v>0</v>
      </c>
    </row>
    <row r="136" spans="2:62" x14ac:dyDescent="0.25">
      <c r="B136" s="1460"/>
      <c r="C136" s="1461" t="s">
        <v>892</v>
      </c>
      <c r="D136" s="1461" t="s">
        <v>168</v>
      </c>
      <c r="E136" s="1462" t="s">
        <v>893</v>
      </c>
      <c r="F136" s="351" t="s">
        <v>894</v>
      </c>
      <c r="G136" s="1463" t="s">
        <v>196</v>
      </c>
      <c r="H136" s="353">
        <v>515.40899999999999</v>
      </c>
      <c r="I136" s="354"/>
      <c r="J136" s="355">
        <f>ROUND(H136*I136,2)</f>
        <v>0</v>
      </c>
      <c r="K136" s="355" t="s">
        <v>172</v>
      </c>
      <c r="L136" s="1395" t="s">
        <v>16</v>
      </c>
      <c r="M136" s="1464"/>
      <c r="N136" s="1465" t="s">
        <v>38</v>
      </c>
      <c r="O136" s="1466"/>
      <c r="P136" s="1466">
        <f>H136*O136</f>
        <v>0</v>
      </c>
      <c r="Q136" s="1466">
        <v>6.4999999999999997E-3</v>
      </c>
      <c r="R136" s="1466">
        <f>H136*Q136</f>
        <v>3.3501584999999996</v>
      </c>
      <c r="S136" s="1466">
        <v>0</v>
      </c>
      <c r="T136" s="1467">
        <f>H136*S136</f>
        <v>0</v>
      </c>
      <c r="AR136" s="1352">
        <v>4</v>
      </c>
      <c r="AT136" s="1352" t="s">
        <v>168</v>
      </c>
      <c r="AU136" s="1352">
        <v>2</v>
      </c>
      <c r="AY136" s="1468" t="s">
        <v>163</v>
      </c>
      <c r="AZ136" s="1468"/>
      <c r="BA136" s="1468"/>
      <c r="BB136" s="1468"/>
      <c r="BC136" s="1468"/>
      <c r="BD136" s="1468"/>
      <c r="BE136" s="1468">
        <f>IF(N136="základní",J136,0)</f>
        <v>0</v>
      </c>
      <c r="BF136" s="1468">
        <f>IF(N136="snížená",J136,0)</f>
        <v>0</v>
      </c>
      <c r="BG136" s="1468">
        <f>IF(N136="zákl. přenesená",J136,0)</f>
        <v>0</v>
      </c>
      <c r="BH136" s="1468">
        <f>IF(N136="sníž. přenesená",J136,0)</f>
        <v>0</v>
      </c>
      <c r="BI136" s="1468">
        <f>IF(N136="nulová",J136,0)</f>
        <v>0</v>
      </c>
      <c r="BJ136" s="1352">
        <v>1</v>
      </c>
    </row>
    <row r="137" spans="2:62" x14ac:dyDescent="0.25">
      <c r="B137" s="1396"/>
      <c r="C137" s="45"/>
      <c r="D137" s="361" t="s">
        <v>173</v>
      </c>
      <c r="E137" s="45"/>
      <c r="F137" s="362" t="s">
        <v>895</v>
      </c>
      <c r="G137" s="45"/>
      <c r="H137" s="45"/>
      <c r="I137" s="45"/>
      <c r="J137" s="45"/>
      <c r="K137" s="1398"/>
      <c r="L137" s="1395" t="s">
        <v>16</v>
      </c>
      <c r="M137" s="1469"/>
      <c r="N137" s="45"/>
      <c r="O137" s="45"/>
      <c r="P137" s="45"/>
      <c r="Q137" s="45"/>
      <c r="R137" s="45"/>
      <c r="S137" s="45"/>
      <c r="T137" s="1470"/>
      <c r="AT137" s="1471" t="s">
        <v>173</v>
      </c>
      <c r="AU137" s="1471">
        <v>0</v>
      </c>
      <c r="AV137" s="45"/>
      <c r="AW137" s="45"/>
      <c r="AX137" s="45"/>
      <c r="AY137" s="45" t="s">
        <v>163</v>
      </c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1352">
        <v>0</v>
      </c>
    </row>
    <row r="138" spans="2:62" ht="11.25" customHeight="1" x14ac:dyDescent="0.25">
      <c r="B138" s="1472"/>
      <c r="C138" s="1473"/>
      <c r="D138" s="361" t="s">
        <v>175</v>
      </c>
      <c r="E138" s="1474"/>
      <c r="F138" s="1475" t="s">
        <v>891</v>
      </c>
      <c r="G138" s="1476"/>
      <c r="H138" s="1477">
        <v>515.40899999999999</v>
      </c>
      <c r="I138" s="1478"/>
      <c r="J138" s="1478"/>
      <c r="K138" s="1478"/>
      <c r="L138" s="1395" t="s">
        <v>16</v>
      </c>
      <c r="M138" s="1479"/>
      <c r="N138" s="1480"/>
      <c r="O138" s="1481"/>
      <c r="P138" s="1481"/>
      <c r="Q138" s="1481"/>
      <c r="R138" s="1481"/>
      <c r="S138" s="1481"/>
      <c r="T138" s="1482"/>
      <c r="AT138" s="1483" t="s">
        <v>175</v>
      </c>
      <c r="AU138" s="1483">
        <v>0</v>
      </c>
      <c r="AV138" s="1483">
        <v>2</v>
      </c>
      <c r="AW138" s="1483" t="b">
        <v>1</v>
      </c>
      <c r="AX138" s="1483"/>
      <c r="AY138" s="1483" t="s">
        <v>163</v>
      </c>
      <c r="AZ138" s="1483"/>
      <c r="BA138" s="1483"/>
      <c r="BB138" s="1483"/>
      <c r="BC138" s="1483"/>
      <c r="BD138" s="1483"/>
      <c r="BE138" s="1483"/>
      <c r="BF138" s="1483"/>
      <c r="BG138" s="1483"/>
      <c r="BH138" s="1483"/>
      <c r="BI138" s="1483"/>
      <c r="BJ138" s="1352">
        <v>0</v>
      </c>
    </row>
    <row r="139" spans="2:62" ht="11.25" customHeight="1" x14ac:dyDescent="0.25">
      <c r="B139" s="1472"/>
      <c r="C139" s="1473"/>
      <c r="D139" s="361" t="s">
        <v>175</v>
      </c>
      <c r="E139" s="1474"/>
      <c r="F139" s="1484" t="s">
        <v>178</v>
      </c>
      <c r="G139" s="1485"/>
      <c r="H139" s="1486">
        <v>515.40899999999999</v>
      </c>
      <c r="I139" s="1478"/>
      <c r="J139" s="1478"/>
      <c r="K139" s="1478"/>
      <c r="L139" s="1395" t="s">
        <v>16</v>
      </c>
      <c r="M139" s="1479"/>
      <c r="N139" s="1480"/>
      <c r="O139" s="1481"/>
      <c r="P139" s="1481"/>
      <c r="Q139" s="1481"/>
      <c r="R139" s="1481"/>
      <c r="S139" s="1481"/>
      <c r="T139" s="1482"/>
      <c r="AT139" s="1483" t="s">
        <v>175</v>
      </c>
      <c r="AU139" s="1483">
        <v>0</v>
      </c>
      <c r="AV139" s="1483">
        <v>4</v>
      </c>
      <c r="AW139" s="1483" t="b">
        <v>1</v>
      </c>
      <c r="AX139" s="1483" t="b">
        <v>1</v>
      </c>
      <c r="AY139" s="1483" t="s">
        <v>163</v>
      </c>
      <c r="AZ139" s="1483"/>
      <c r="BA139" s="1483"/>
      <c r="BB139" s="1483"/>
      <c r="BC139" s="1483"/>
      <c r="BD139" s="1483"/>
      <c r="BE139" s="1483"/>
      <c r="BF139" s="1483"/>
      <c r="BG139" s="1483"/>
      <c r="BH139" s="1483"/>
      <c r="BI139" s="1483"/>
      <c r="BJ139" s="1352">
        <v>0</v>
      </c>
    </row>
    <row r="140" spans="2:62" x14ac:dyDescent="0.25">
      <c r="B140" s="1460"/>
      <c r="C140" s="1461" t="s">
        <v>896</v>
      </c>
      <c r="D140" s="1461" t="s">
        <v>168</v>
      </c>
      <c r="E140" s="1462" t="s">
        <v>897</v>
      </c>
      <c r="F140" s="351" t="s">
        <v>898</v>
      </c>
      <c r="G140" s="1463" t="s">
        <v>196</v>
      </c>
      <c r="H140" s="353">
        <v>515.40899999999999</v>
      </c>
      <c r="I140" s="354"/>
      <c r="J140" s="355">
        <f>ROUND(H140*I140,2)</f>
        <v>0</v>
      </c>
      <c r="K140" s="355" t="s">
        <v>172</v>
      </c>
      <c r="L140" s="1395" t="s">
        <v>16</v>
      </c>
      <c r="M140" s="1464"/>
      <c r="N140" s="1465" t="s">
        <v>38</v>
      </c>
      <c r="O140" s="1466"/>
      <c r="P140" s="1466">
        <f>H140*O140</f>
        <v>0</v>
      </c>
      <c r="Q140" s="1466">
        <v>2.5999999999999998E-4</v>
      </c>
      <c r="R140" s="1466">
        <f>H140*Q140</f>
        <v>0.13400633999999997</v>
      </c>
      <c r="S140" s="1466">
        <v>0</v>
      </c>
      <c r="T140" s="1467">
        <f>H140*S140</f>
        <v>0</v>
      </c>
      <c r="AR140" s="1352">
        <v>4</v>
      </c>
      <c r="AT140" s="1352" t="s">
        <v>168</v>
      </c>
      <c r="AU140" s="1352">
        <v>2</v>
      </c>
      <c r="AY140" s="1468" t="s">
        <v>163</v>
      </c>
      <c r="AZ140" s="1468"/>
      <c r="BA140" s="1468"/>
      <c r="BB140" s="1468"/>
      <c r="BC140" s="1468"/>
      <c r="BD140" s="1468"/>
      <c r="BE140" s="1468">
        <f>IF(N140="základní",J140,0)</f>
        <v>0</v>
      </c>
      <c r="BF140" s="1468">
        <f>IF(N140="snížená",J140,0)</f>
        <v>0</v>
      </c>
      <c r="BG140" s="1468">
        <f>IF(N140="zákl. přenesená",J140,0)</f>
        <v>0</v>
      </c>
      <c r="BH140" s="1468">
        <f>IF(N140="sníž. přenesená",J140,0)</f>
        <v>0</v>
      </c>
      <c r="BI140" s="1468">
        <f>IF(N140="nulová",J140,0)</f>
        <v>0</v>
      </c>
      <c r="BJ140" s="1352">
        <v>1</v>
      </c>
    </row>
    <row r="141" spans="2:62" x14ac:dyDescent="0.25">
      <c r="B141" s="1396"/>
      <c r="C141" s="45"/>
      <c r="D141" s="361" t="s">
        <v>173</v>
      </c>
      <c r="E141" s="45"/>
      <c r="F141" s="362" t="s">
        <v>899</v>
      </c>
      <c r="G141" s="45"/>
      <c r="H141" s="45"/>
      <c r="I141" s="45"/>
      <c r="J141" s="45"/>
      <c r="K141" s="1398"/>
      <c r="L141" s="1395" t="s">
        <v>16</v>
      </c>
      <c r="M141" s="1469"/>
      <c r="N141" s="45"/>
      <c r="O141" s="45"/>
      <c r="P141" s="45"/>
      <c r="Q141" s="45"/>
      <c r="R141" s="45"/>
      <c r="S141" s="45"/>
      <c r="T141" s="1470"/>
      <c r="AT141" s="1471" t="s">
        <v>173</v>
      </c>
      <c r="AU141" s="1471">
        <v>0</v>
      </c>
      <c r="AV141" s="45"/>
      <c r="AW141" s="45"/>
      <c r="AX141" s="45"/>
      <c r="AY141" s="45" t="s">
        <v>163</v>
      </c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1352">
        <v>0</v>
      </c>
    </row>
    <row r="142" spans="2:62" ht="11.25" customHeight="1" x14ac:dyDescent="0.25">
      <c r="B142" s="1472"/>
      <c r="C142" s="1473"/>
      <c r="D142" s="361" t="s">
        <v>175</v>
      </c>
      <c r="E142" s="1474"/>
      <c r="F142" s="1475" t="s">
        <v>900</v>
      </c>
      <c r="G142" s="1476"/>
      <c r="H142" s="1477">
        <v>515.40899999999999</v>
      </c>
      <c r="I142" s="1478"/>
      <c r="J142" s="1478"/>
      <c r="K142" s="1478"/>
      <c r="L142" s="1395" t="s">
        <v>16</v>
      </c>
      <c r="M142" s="1479"/>
      <c r="N142" s="1480"/>
      <c r="O142" s="1481"/>
      <c r="P142" s="1481"/>
      <c r="Q142" s="1481"/>
      <c r="R142" s="1481"/>
      <c r="S142" s="1481"/>
      <c r="T142" s="1482"/>
      <c r="AT142" s="1483" t="s">
        <v>175</v>
      </c>
      <c r="AU142" s="1483">
        <v>0</v>
      </c>
      <c r="AV142" s="1483">
        <v>2</v>
      </c>
      <c r="AW142" s="1483" t="b">
        <v>1</v>
      </c>
      <c r="AX142" s="1483"/>
      <c r="AY142" s="1483" t="s">
        <v>163</v>
      </c>
      <c r="AZ142" s="1483"/>
      <c r="BA142" s="1483"/>
      <c r="BB142" s="1483"/>
      <c r="BC142" s="1483"/>
      <c r="BD142" s="1483"/>
      <c r="BE142" s="1483"/>
      <c r="BF142" s="1483"/>
      <c r="BG142" s="1483"/>
      <c r="BH142" s="1483"/>
      <c r="BI142" s="1483"/>
      <c r="BJ142" s="1352">
        <v>0</v>
      </c>
    </row>
    <row r="143" spans="2:62" ht="11.25" customHeight="1" x14ac:dyDescent="0.25">
      <c r="B143" s="1472"/>
      <c r="C143" s="1473"/>
      <c r="D143" s="361" t="s">
        <v>175</v>
      </c>
      <c r="E143" s="1474"/>
      <c r="F143" s="1484" t="s">
        <v>178</v>
      </c>
      <c r="G143" s="1485"/>
      <c r="H143" s="1486">
        <v>515.40899999999999</v>
      </c>
      <c r="I143" s="1478"/>
      <c r="J143" s="1478"/>
      <c r="K143" s="1478"/>
      <c r="L143" s="1395" t="s">
        <v>16</v>
      </c>
      <c r="M143" s="1479"/>
      <c r="N143" s="1480"/>
      <c r="O143" s="1481"/>
      <c r="P143" s="1481"/>
      <c r="Q143" s="1481"/>
      <c r="R143" s="1481"/>
      <c r="S143" s="1481"/>
      <c r="T143" s="1482"/>
      <c r="AT143" s="1483" t="s">
        <v>175</v>
      </c>
      <c r="AU143" s="1483">
        <v>0</v>
      </c>
      <c r="AV143" s="1483">
        <v>4</v>
      </c>
      <c r="AW143" s="1483" t="b">
        <v>1</v>
      </c>
      <c r="AX143" s="1483" t="b">
        <v>1</v>
      </c>
      <c r="AY143" s="1483" t="s">
        <v>163</v>
      </c>
      <c r="AZ143" s="1483"/>
      <c r="BA143" s="1483"/>
      <c r="BB143" s="1483"/>
      <c r="BC143" s="1483"/>
      <c r="BD143" s="1483"/>
      <c r="BE143" s="1483"/>
      <c r="BF143" s="1483"/>
      <c r="BG143" s="1483"/>
      <c r="BH143" s="1483"/>
      <c r="BI143" s="1483"/>
      <c r="BJ143" s="1352">
        <v>0</v>
      </c>
    </row>
    <row r="144" spans="2:62" ht="24" x14ac:dyDescent="0.25">
      <c r="B144" s="1460"/>
      <c r="C144" s="1461" t="s">
        <v>901</v>
      </c>
      <c r="D144" s="1461" t="s">
        <v>168</v>
      </c>
      <c r="E144" s="1462" t="s">
        <v>902</v>
      </c>
      <c r="F144" s="351" t="s">
        <v>903</v>
      </c>
      <c r="G144" s="1463" t="s">
        <v>196</v>
      </c>
      <c r="H144" s="353">
        <v>515.40899999999999</v>
      </c>
      <c r="I144" s="354"/>
      <c r="J144" s="355">
        <f>ROUND(H144*I144,2)</f>
        <v>0</v>
      </c>
      <c r="K144" s="355" t="s">
        <v>172</v>
      </c>
      <c r="L144" s="1395" t="s">
        <v>16</v>
      </c>
      <c r="M144" s="1464"/>
      <c r="N144" s="1465" t="s">
        <v>38</v>
      </c>
      <c r="O144" s="1466"/>
      <c r="P144" s="1466">
        <f>H144*O144</f>
        <v>0</v>
      </c>
      <c r="Q144" s="1466">
        <v>2.1000000000000001E-2</v>
      </c>
      <c r="R144" s="1466">
        <f>H144*Q144</f>
        <v>10.823589</v>
      </c>
      <c r="S144" s="1466">
        <v>0</v>
      </c>
      <c r="T144" s="1467">
        <f>H144*S144</f>
        <v>0</v>
      </c>
      <c r="AR144" s="1352">
        <v>4</v>
      </c>
      <c r="AT144" s="1352" t="s">
        <v>168</v>
      </c>
      <c r="AU144" s="1352">
        <v>2</v>
      </c>
      <c r="AY144" s="1468" t="s">
        <v>163</v>
      </c>
      <c r="AZ144" s="1468"/>
      <c r="BA144" s="1468"/>
      <c r="BB144" s="1468"/>
      <c r="BC144" s="1468"/>
      <c r="BD144" s="1468"/>
      <c r="BE144" s="1468">
        <f>IF(N144="základní",J144,0)</f>
        <v>0</v>
      </c>
      <c r="BF144" s="1468">
        <f>IF(N144="snížená",J144,0)</f>
        <v>0</v>
      </c>
      <c r="BG144" s="1468">
        <f>IF(N144="zákl. přenesená",J144,0)</f>
        <v>0</v>
      </c>
      <c r="BH144" s="1468">
        <f>IF(N144="sníž. přenesená",J144,0)</f>
        <v>0</v>
      </c>
      <c r="BI144" s="1468">
        <f>IF(N144="nulová",J144,0)</f>
        <v>0</v>
      </c>
      <c r="BJ144" s="1352">
        <v>1</v>
      </c>
    </row>
    <row r="145" spans="2:62" x14ac:dyDescent="0.25">
      <c r="B145" s="1396"/>
      <c r="C145" s="45"/>
      <c r="D145" s="361" t="s">
        <v>173</v>
      </c>
      <c r="E145" s="45"/>
      <c r="F145" s="362" t="s">
        <v>904</v>
      </c>
      <c r="G145" s="45"/>
      <c r="H145" s="45"/>
      <c r="I145" s="45"/>
      <c r="J145" s="45"/>
      <c r="K145" s="1398"/>
      <c r="L145" s="1395" t="s">
        <v>16</v>
      </c>
      <c r="M145" s="1469"/>
      <c r="N145" s="45"/>
      <c r="O145" s="45"/>
      <c r="P145" s="45"/>
      <c r="Q145" s="45"/>
      <c r="R145" s="45"/>
      <c r="S145" s="45"/>
      <c r="T145" s="1470"/>
      <c r="AT145" s="1471" t="s">
        <v>173</v>
      </c>
      <c r="AU145" s="1471">
        <v>0</v>
      </c>
      <c r="AV145" s="45"/>
      <c r="AW145" s="45"/>
      <c r="AX145" s="45"/>
      <c r="AY145" s="45" t="s">
        <v>163</v>
      </c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1352">
        <v>0</v>
      </c>
    </row>
    <row r="146" spans="2:62" ht="11.25" customHeight="1" x14ac:dyDescent="0.25">
      <c r="B146" s="1472"/>
      <c r="C146" s="1473"/>
      <c r="D146" s="361" t="s">
        <v>175</v>
      </c>
      <c r="E146" s="1474"/>
      <c r="F146" s="1475" t="s">
        <v>900</v>
      </c>
      <c r="G146" s="1476"/>
      <c r="H146" s="1477">
        <v>515.40899999999999</v>
      </c>
      <c r="I146" s="1478"/>
      <c r="J146" s="1478"/>
      <c r="K146" s="1478"/>
      <c r="L146" s="1395" t="s">
        <v>16</v>
      </c>
      <c r="M146" s="1479"/>
      <c r="N146" s="1480"/>
      <c r="O146" s="1481"/>
      <c r="P146" s="1481"/>
      <c r="Q146" s="1481"/>
      <c r="R146" s="1481"/>
      <c r="S146" s="1481"/>
      <c r="T146" s="1482"/>
      <c r="AT146" s="1483" t="s">
        <v>175</v>
      </c>
      <c r="AU146" s="1483">
        <v>0</v>
      </c>
      <c r="AV146" s="1483">
        <v>2</v>
      </c>
      <c r="AW146" s="1483" t="b">
        <v>1</v>
      </c>
      <c r="AX146" s="1483"/>
      <c r="AY146" s="1483" t="s">
        <v>163</v>
      </c>
      <c r="AZ146" s="1483"/>
      <c r="BA146" s="1483"/>
      <c r="BB146" s="1483"/>
      <c r="BC146" s="1483"/>
      <c r="BD146" s="1483"/>
      <c r="BE146" s="1483"/>
      <c r="BF146" s="1483"/>
      <c r="BG146" s="1483"/>
      <c r="BH146" s="1483"/>
      <c r="BI146" s="1483"/>
      <c r="BJ146" s="1352">
        <v>0</v>
      </c>
    </row>
    <row r="147" spans="2:62" ht="11.25" customHeight="1" x14ac:dyDescent="0.25">
      <c r="B147" s="1472"/>
      <c r="C147" s="1473"/>
      <c r="D147" s="361" t="s">
        <v>175</v>
      </c>
      <c r="E147" s="1474"/>
      <c r="F147" s="1484" t="s">
        <v>178</v>
      </c>
      <c r="G147" s="1485"/>
      <c r="H147" s="1486">
        <v>515.40899999999999</v>
      </c>
      <c r="I147" s="1478"/>
      <c r="J147" s="1478"/>
      <c r="K147" s="1478"/>
      <c r="L147" s="1395" t="s">
        <v>16</v>
      </c>
      <c r="M147" s="1479"/>
      <c r="N147" s="1480"/>
      <c r="O147" s="1481"/>
      <c r="P147" s="1481"/>
      <c r="Q147" s="1481"/>
      <c r="R147" s="1481"/>
      <c r="S147" s="1481"/>
      <c r="T147" s="1482"/>
      <c r="AT147" s="1483" t="s">
        <v>175</v>
      </c>
      <c r="AU147" s="1483">
        <v>0</v>
      </c>
      <c r="AV147" s="1483">
        <v>4</v>
      </c>
      <c r="AW147" s="1483" t="b">
        <v>1</v>
      </c>
      <c r="AX147" s="1483" t="b">
        <v>1</v>
      </c>
      <c r="AY147" s="1483" t="s">
        <v>163</v>
      </c>
      <c r="AZ147" s="1483"/>
      <c r="BA147" s="1483"/>
      <c r="BB147" s="1483"/>
      <c r="BC147" s="1483"/>
      <c r="BD147" s="1483"/>
      <c r="BE147" s="1483"/>
      <c r="BF147" s="1483"/>
      <c r="BG147" s="1483"/>
      <c r="BH147" s="1483"/>
      <c r="BI147" s="1483"/>
      <c r="BJ147" s="1352">
        <v>0</v>
      </c>
    </row>
    <row r="148" spans="2:62" ht="24" x14ac:dyDescent="0.25">
      <c r="B148" s="1460"/>
      <c r="C148" s="1461" t="s">
        <v>905</v>
      </c>
      <c r="D148" s="1461" t="s">
        <v>168</v>
      </c>
      <c r="E148" s="1462" t="s">
        <v>906</v>
      </c>
      <c r="F148" s="351" t="s">
        <v>907</v>
      </c>
      <c r="G148" s="1463" t="s">
        <v>196</v>
      </c>
      <c r="H148" s="353">
        <v>1030.818</v>
      </c>
      <c r="I148" s="354"/>
      <c r="J148" s="355">
        <f>ROUND(H148*I148,2)</f>
        <v>0</v>
      </c>
      <c r="K148" s="355" t="s">
        <v>172</v>
      </c>
      <c r="L148" s="1395" t="s">
        <v>16</v>
      </c>
      <c r="M148" s="1464"/>
      <c r="N148" s="1465" t="s">
        <v>38</v>
      </c>
      <c r="O148" s="1466"/>
      <c r="P148" s="1466">
        <f>H148*O148</f>
        <v>0</v>
      </c>
      <c r="Q148" s="1466">
        <v>7.0000000000000001E-3</v>
      </c>
      <c r="R148" s="1466">
        <f>H148*Q148</f>
        <v>7.2157260000000001</v>
      </c>
      <c r="S148" s="1466">
        <v>0</v>
      </c>
      <c r="T148" s="1467">
        <f>H148*S148</f>
        <v>0</v>
      </c>
      <c r="AR148" s="1352">
        <v>4</v>
      </c>
      <c r="AT148" s="1352" t="s">
        <v>168</v>
      </c>
      <c r="AU148" s="1352">
        <v>2</v>
      </c>
      <c r="AY148" s="1468" t="s">
        <v>163</v>
      </c>
      <c r="AZ148" s="1468"/>
      <c r="BA148" s="1468"/>
      <c r="BB148" s="1468"/>
      <c r="BC148" s="1468"/>
      <c r="BD148" s="1468"/>
      <c r="BE148" s="1468">
        <f>IF(N148="základní",J148,0)</f>
        <v>0</v>
      </c>
      <c r="BF148" s="1468">
        <f>IF(N148="snížená",J148,0)</f>
        <v>0</v>
      </c>
      <c r="BG148" s="1468">
        <f>IF(N148="zákl. přenesená",J148,0)</f>
        <v>0</v>
      </c>
      <c r="BH148" s="1468">
        <f>IF(N148="sníž. přenesená",J148,0)</f>
        <v>0</v>
      </c>
      <c r="BI148" s="1468">
        <f>IF(N148="nulová",J148,0)</f>
        <v>0</v>
      </c>
      <c r="BJ148" s="1352">
        <v>1</v>
      </c>
    </row>
    <row r="149" spans="2:62" x14ac:dyDescent="0.25">
      <c r="B149" s="1396"/>
      <c r="C149" s="45"/>
      <c r="D149" s="361" t="s">
        <v>173</v>
      </c>
      <c r="E149" s="45"/>
      <c r="F149" s="362" t="s">
        <v>908</v>
      </c>
      <c r="G149" s="45"/>
      <c r="H149" s="45"/>
      <c r="I149" s="45"/>
      <c r="J149" s="45"/>
      <c r="K149" s="1398"/>
      <c r="L149" s="1395" t="s">
        <v>16</v>
      </c>
      <c r="M149" s="1469"/>
      <c r="N149" s="45"/>
      <c r="O149" s="45"/>
      <c r="P149" s="45"/>
      <c r="Q149" s="45"/>
      <c r="R149" s="45"/>
      <c r="S149" s="45"/>
      <c r="T149" s="1470"/>
      <c r="AT149" s="1471" t="s">
        <v>173</v>
      </c>
      <c r="AU149" s="1471">
        <v>0</v>
      </c>
      <c r="AV149" s="45"/>
      <c r="AW149" s="45"/>
      <c r="AX149" s="45"/>
      <c r="AY149" s="45" t="s">
        <v>163</v>
      </c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1352">
        <v>0</v>
      </c>
    </row>
    <row r="150" spans="2:62" ht="11.25" customHeight="1" x14ac:dyDescent="0.25">
      <c r="B150" s="1472"/>
      <c r="C150" s="1473"/>
      <c r="D150" s="361" t="s">
        <v>175</v>
      </c>
      <c r="E150" s="1474"/>
      <c r="F150" s="1475" t="s">
        <v>909</v>
      </c>
      <c r="G150" s="1476"/>
      <c r="H150" s="1477">
        <v>1030.818</v>
      </c>
      <c r="I150" s="1478"/>
      <c r="J150" s="1478"/>
      <c r="K150" s="1478"/>
      <c r="L150" s="1395" t="s">
        <v>16</v>
      </c>
      <c r="M150" s="1479"/>
      <c r="N150" s="1480"/>
      <c r="O150" s="1481"/>
      <c r="P150" s="1481"/>
      <c r="Q150" s="1481"/>
      <c r="R150" s="1481"/>
      <c r="S150" s="1481"/>
      <c r="T150" s="1482"/>
      <c r="AT150" s="1483" t="s">
        <v>175</v>
      </c>
      <c r="AU150" s="1483">
        <v>0</v>
      </c>
      <c r="AV150" s="1483">
        <v>2</v>
      </c>
      <c r="AW150" s="1483" t="b">
        <v>1</v>
      </c>
      <c r="AX150" s="1483"/>
      <c r="AY150" s="1483" t="s">
        <v>163</v>
      </c>
      <c r="AZ150" s="1483"/>
      <c r="BA150" s="1483"/>
      <c r="BB150" s="1483"/>
      <c r="BC150" s="1483"/>
      <c r="BD150" s="1483"/>
      <c r="BE150" s="1483"/>
      <c r="BF150" s="1483"/>
      <c r="BG150" s="1483"/>
      <c r="BH150" s="1483"/>
      <c r="BI150" s="1483"/>
      <c r="BJ150" s="1352">
        <v>0</v>
      </c>
    </row>
    <row r="151" spans="2:62" ht="11.25" customHeight="1" x14ac:dyDescent="0.25">
      <c r="B151" s="1472"/>
      <c r="C151" s="1473"/>
      <c r="D151" s="361" t="s">
        <v>175</v>
      </c>
      <c r="E151" s="1474"/>
      <c r="F151" s="1484" t="s">
        <v>178</v>
      </c>
      <c r="G151" s="1485"/>
      <c r="H151" s="1486">
        <v>1030.818</v>
      </c>
      <c r="I151" s="1478"/>
      <c r="J151" s="1478"/>
      <c r="K151" s="1478"/>
      <c r="L151" s="1395" t="s">
        <v>16</v>
      </c>
      <c r="M151" s="1479"/>
      <c r="N151" s="1480"/>
      <c r="O151" s="1481"/>
      <c r="P151" s="1481"/>
      <c r="Q151" s="1481"/>
      <c r="R151" s="1481"/>
      <c r="S151" s="1481"/>
      <c r="T151" s="1482"/>
      <c r="AT151" s="1483" t="s">
        <v>175</v>
      </c>
      <c r="AU151" s="1483">
        <v>0</v>
      </c>
      <c r="AV151" s="1483">
        <v>4</v>
      </c>
      <c r="AW151" s="1483" t="b">
        <v>1</v>
      </c>
      <c r="AX151" s="1483" t="b">
        <v>1</v>
      </c>
      <c r="AY151" s="1483" t="s">
        <v>163</v>
      </c>
      <c r="AZ151" s="1483"/>
      <c r="BA151" s="1483"/>
      <c r="BB151" s="1483"/>
      <c r="BC151" s="1483"/>
      <c r="BD151" s="1483"/>
      <c r="BE151" s="1483"/>
      <c r="BF151" s="1483"/>
      <c r="BG151" s="1483"/>
      <c r="BH151" s="1483"/>
      <c r="BI151" s="1483"/>
      <c r="BJ151" s="1352">
        <v>0</v>
      </c>
    </row>
    <row r="152" spans="2:62" ht="23.1" customHeight="1" x14ac:dyDescent="0.25">
      <c r="B152" s="1420"/>
      <c r="C152" s="1421"/>
      <c r="D152" s="1447" t="s">
        <v>64</v>
      </c>
      <c r="E152" s="1455" t="s">
        <v>224</v>
      </c>
      <c r="F152" s="1430" t="s">
        <v>245</v>
      </c>
      <c r="G152" s="1456"/>
      <c r="H152" s="1457"/>
      <c r="I152" s="1458"/>
      <c r="J152" s="1458">
        <f>J153 + SUM(J159:J160) + SUM(J167:J169) + SUM(J179:J182) + SUM(J188:J189) + J191 + J193 + J195 + J197</f>
        <v>0</v>
      </c>
      <c r="K152" s="1458"/>
      <c r="L152" s="1395" t="s">
        <v>16</v>
      </c>
      <c r="M152" s="1459"/>
      <c r="N152" s="1418"/>
      <c r="O152" s="1419"/>
      <c r="P152" s="1419">
        <f>P153 + SUM(P159:P160) + SUM(P167:P169) + SUM(P179:P182) + SUM(P188:P189) + P191 + P193 + P195 + P197</f>
        <v>0</v>
      </c>
      <c r="Q152" s="1419"/>
      <c r="R152" s="1419">
        <f>R153 + SUM(R159:R160) + SUM(R167:R169) + SUM(R179:R182) + SUM(R188:R189) + R191 + R193 + R195 + R197</f>
        <v>5.1725599999999989</v>
      </c>
      <c r="S152" s="1419"/>
      <c r="T152" s="1454">
        <f>T153 + SUM(T159:T160) + SUM(T167:T169) + SUM(T179:T182) + SUM(T188:T189) + T191 + T193 + T195 + T197</f>
        <v>0</v>
      </c>
      <c r="AR152" s="1352">
        <v>1</v>
      </c>
      <c r="AT152" s="1352" t="s">
        <v>64</v>
      </c>
      <c r="AU152" s="1352">
        <v>1</v>
      </c>
      <c r="AY152" s="49" t="s">
        <v>163</v>
      </c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1352">
        <v>0</v>
      </c>
    </row>
    <row r="153" spans="2:62" ht="24" x14ac:dyDescent="0.25">
      <c r="B153" s="1460"/>
      <c r="C153" s="1461" t="s">
        <v>910</v>
      </c>
      <c r="D153" s="1461" t="s">
        <v>168</v>
      </c>
      <c r="E153" s="1462" t="s">
        <v>911</v>
      </c>
      <c r="F153" s="351" t="s">
        <v>912</v>
      </c>
      <c r="G153" s="1463" t="s">
        <v>526</v>
      </c>
      <c r="H153" s="353">
        <v>7</v>
      </c>
      <c r="I153" s="354"/>
      <c r="J153" s="355">
        <f>ROUND(H153*I153,2)</f>
        <v>0</v>
      </c>
      <c r="K153" s="355" t="s">
        <v>172</v>
      </c>
      <c r="L153" s="1395" t="s">
        <v>16</v>
      </c>
      <c r="M153" s="1464"/>
      <c r="N153" s="1465" t="s">
        <v>38</v>
      </c>
      <c r="O153" s="1466"/>
      <c r="P153" s="1466">
        <f>H153*O153</f>
        <v>0</v>
      </c>
      <c r="Q153" s="1466">
        <v>0</v>
      </c>
      <c r="R153" s="1466">
        <f>H153*Q153</f>
        <v>0</v>
      </c>
      <c r="S153" s="1466">
        <v>0</v>
      </c>
      <c r="T153" s="1467">
        <f>H153*S153</f>
        <v>0</v>
      </c>
      <c r="AR153" s="1352">
        <v>4</v>
      </c>
      <c r="AT153" s="1352" t="s">
        <v>168</v>
      </c>
      <c r="AU153" s="1352">
        <v>2</v>
      </c>
      <c r="AY153" s="1468" t="s">
        <v>163</v>
      </c>
      <c r="AZ153" s="1468"/>
      <c r="BA153" s="1468"/>
      <c r="BB153" s="1468"/>
      <c r="BC153" s="1468"/>
      <c r="BD153" s="1468"/>
      <c r="BE153" s="1468">
        <f>IF(N153="základní",J153,0)</f>
        <v>0</v>
      </c>
      <c r="BF153" s="1468">
        <f>IF(N153="snížená",J153,0)</f>
        <v>0</v>
      </c>
      <c r="BG153" s="1468">
        <f>IF(N153="zákl. přenesená",J153,0)</f>
        <v>0</v>
      </c>
      <c r="BH153" s="1468">
        <f>IF(N153="sníž. přenesená",J153,0)</f>
        <v>0</v>
      </c>
      <c r="BI153" s="1468">
        <f>IF(N153="nulová",J153,0)</f>
        <v>0</v>
      </c>
      <c r="BJ153" s="1352">
        <v>1</v>
      </c>
    </row>
    <row r="154" spans="2:62" x14ac:dyDescent="0.25">
      <c r="B154" s="1396"/>
      <c r="C154" s="45"/>
      <c r="D154" s="361" t="s">
        <v>173</v>
      </c>
      <c r="E154" s="45"/>
      <c r="F154" s="362" t="s">
        <v>913</v>
      </c>
      <c r="G154" s="45"/>
      <c r="H154" s="45"/>
      <c r="I154" s="45"/>
      <c r="J154" s="45"/>
      <c r="K154" s="1398"/>
      <c r="L154" s="1395" t="s">
        <v>16</v>
      </c>
      <c r="M154" s="1469"/>
      <c r="N154" s="45"/>
      <c r="O154" s="45"/>
      <c r="P154" s="45"/>
      <c r="Q154" s="45"/>
      <c r="R154" s="45"/>
      <c r="S154" s="45"/>
      <c r="T154" s="1470"/>
      <c r="AT154" s="1471" t="s">
        <v>173</v>
      </c>
      <c r="AU154" s="1471">
        <v>0</v>
      </c>
      <c r="AV154" s="45"/>
      <c r="AW154" s="45"/>
      <c r="AX154" s="45"/>
      <c r="AY154" s="45" t="s">
        <v>163</v>
      </c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1352">
        <v>0</v>
      </c>
    </row>
    <row r="155" spans="2:62" ht="39" x14ac:dyDescent="0.25">
      <c r="B155" s="1460"/>
      <c r="C155" s="1489"/>
      <c r="D155" s="1490" t="s">
        <v>239</v>
      </c>
      <c r="E155" s="1491"/>
      <c r="F155" s="1492" t="s">
        <v>914</v>
      </c>
      <c r="G155" s="1493"/>
      <c r="H155" s="1494"/>
      <c r="I155" s="1495"/>
      <c r="J155" s="1495"/>
      <c r="K155" s="1496"/>
      <c r="L155" s="1395" t="s">
        <v>16</v>
      </c>
      <c r="M155" s="1464"/>
      <c r="N155" s="1465"/>
      <c r="O155" s="1466"/>
      <c r="P155" s="1466"/>
      <c r="Q155" s="1466"/>
      <c r="R155" s="1466"/>
      <c r="S155" s="1466"/>
      <c r="T155" s="1467"/>
      <c r="AT155" s="1497" t="s">
        <v>239</v>
      </c>
      <c r="AU155" s="1497">
        <v>0</v>
      </c>
      <c r="AV155" s="1497"/>
      <c r="AW155" s="1497"/>
      <c r="AX155" s="1497"/>
      <c r="AY155" s="1497" t="s">
        <v>163</v>
      </c>
      <c r="AZ155" s="1497"/>
      <c r="BA155" s="1497"/>
      <c r="BB155" s="1497"/>
      <c r="BC155" s="1497"/>
      <c r="BD155" s="1497"/>
      <c r="BE155" s="1497"/>
      <c r="BF155" s="1497"/>
      <c r="BG155" s="1497"/>
      <c r="BH155" s="1497"/>
      <c r="BI155" s="1497"/>
      <c r="BJ155" s="1352">
        <v>0</v>
      </c>
    </row>
    <row r="156" spans="2:62" ht="11.25" customHeight="1" x14ac:dyDescent="0.25">
      <c r="B156" s="1472"/>
      <c r="C156" s="1473"/>
      <c r="D156" s="361" t="s">
        <v>175</v>
      </c>
      <c r="E156" s="1474"/>
      <c r="F156" s="1487" t="s">
        <v>915</v>
      </c>
      <c r="G156" s="1485"/>
      <c r="H156" s="1488"/>
      <c r="I156" s="1478"/>
      <c r="J156" s="1478"/>
      <c r="K156" s="1478"/>
      <c r="L156" s="1395" t="s">
        <v>16</v>
      </c>
      <c r="M156" s="1479"/>
      <c r="N156" s="1480"/>
      <c r="O156" s="1481"/>
      <c r="P156" s="1481"/>
      <c r="Q156" s="1481"/>
      <c r="R156" s="1481"/>
      <c r="S156" s="1481"/>
      <c r="T156" s="1482"/>
      <c r="AT156" s="1483" t="s">
        <v>175</v>
      </c>
      <c r="AU156" s="1483">
        <v>0</v>
      </c>
      <c r="AV156" s="1483">
        <v>1</v>
      </c>
      <c r="AW156" s="1483" t="b">
        <v>1</v>
      </c>
      <c r="AX156" s="1483"/>
      <c r="AY156" s="1483" t="s">
        <v>163</v>
      </c>
      <c r="AZ156" s="1483"/>
      <c r="BA156" s="1483"/>
      <c r="BB156" s="1483"/>
      <c r="BC156" s="1483"/>
      <c r="BD156" s="1483"/>
      <c r="BE156" s="1483"/>
      <c r="BF156" s="1483"/>
      <c r="BG156" s="1483"/>
      <c r="BH156" s="1483"/>
      <c r="BI156" s="1483"/>
      <c r="BJ156" s="1352">
        <v>0</v>
      </c>
    </row>
    <row r="157" spans="2:62" ht="11.25" customHeight="1" x14ac:dyDescent="0.25">
      <c r="B157" s="1472"/>
      <c r="C157" s="1473"/>
      <c r="D157" s="361" t="s">
        <v>175</v>
      </c>
      <c r="E157" s="1474"/>
      <c r="F157" s="1475" t="s">
        <v>210</v>
      </c>
      <c r="G157" s="1476"/>
      <c r="H157" s="1477">
        <v>7</v>
      </c>
      <c r="I157" s="1478"/>
      <c r="J157" s="1478"/>
      <c r="K157" s="1478"/>
      <c r="L157" s="1395" t="s">
        <v>16</v>
      </c>
      <c r="M157" s="1479"/>
      <c r="N157" s="1480"/>
      <c r="O157" s="1481"/>
      <c r="P157" s="1481"/>
      <c r="Q157" s="1481"/>
      <c r="R157" s="1481"/>
      <c r="S157" s="1481"/>
      <c r="T157" s="1482"/>
      <c r="AT157" s="1483" t="s">
        <v>175</v>
      </c>
      <c r="AU157" s="1483">
        <v>0</v>
      </c>
      <c r="AV157" s="1483">
        <v>2</v>
      </c>
      <c r="AW157" s="1483" t="b">
        <v>1</v>
      </c>
      <c r="AX157" s="1483"/>
      <c r="AY157" s="1483" t="s">
        <v>163</v>
      </c>
      <c r="AZ157" s="1483"/>
      <c r="BA157" s="1483"/>
      <c r="BB157" s="1483"/>
      <c r="BC157" s="1483"/>
      <c r="BD157" s="1483"/>
      <c r="BE157" s="1483"/>
      <c r="BF157" s="1483"/>
      <c r="BG157" s="1483"/>
      <c r="BH157" s="1483"/>
      <c r="BI157" s="1483"/>
      <c r="BJ157" s="1352">
        <v>0</v>
      </c>
    </row>
    <row r="158" spans="2:62" ht="11.25" customHeight="1" x14ac:dyDescent="0.25">
      <c r="B158" s="1472"/>
      <c r="C158" s="1473"/>
      <c r="D158" s="361" t="s">
        <v>175</v>
      </c>
      <c r="E158" s="1474"/>
      <c r="F158" s="1484" t="s">
        <v>178</v>
      </c>
      <c r="G158" s="1485"/>
      <c r="H158" s="1486">
        <v>7</v>
      </c>
      <c r="I158" s="1478"/>
      <c r="J158" s="1478"/>
      <c r="K158" s="1478"/>
      <c r="L158" s="1395" t="s">
        <v>16</v>
      </c>
      <c r="M158" s="1479"/>
      <c r="N158" s="1480"/>
      <c r="O158" s="1481"/>
      <c r="P158" s="1481"/>
      <c r="Q158" s="1481"/>
      <c r="R158" s="1481"/>
      <c r="S158" s="1481"/>
      <c r="T158" s="1482"/>
      <c r="AT158" s="1483" t="s">
        <v>175</v>
      </c>
      <c r="AU158" s="1483">
        <v>0</v>
      </c>
      <c r="AV158" s="1483">
        <v>4</v>
      </c>
      <c r="AW158" s="1483" t="b">
        <v>1</v>
      </c>
      <c r="AX158" s="1483" t="b">
        <v>1</v>
      </c>
      <c r="AY158" s="1483" t="s">
        <v>163</v>
      </c>
      <c r="AZ158" s="1483"/>
      <c r="BA158" s="1483"/>
      <c r="BB158" s="1483"/>
      <c r="BC158" s="1483"/>
      <c r="BD158" s="1483"/>
      <c r="BE158" s="1483"/>
      <c r="BF158" s="1483"/>
      <c r="BG158" s="1483"/>
      <c r="BH158" s="1483"/>
      <c r="BI158" s="1483"/>
      <c r="BJ158" s="1352">
        <v>0</v>
      </c>
    </row>
    <row r="159" spans="2:62" x14ac:dyDescent="0.25">
      <c r="B159" s="1498"/>
      <c r="C159" s="1499" t="s">
        <v>916</v>
      </c>
      <c r="D159" s="1499" t="s">
        <v>241</v>
      </c>
      <c r="E159" s="1500" t="s">
        <v>917</v>
      </c>
      <c r="F159" s="1500" t="s">
        <v>915</v>
      </c>
      <c r="G159" s="1501" t="s">
        <v>526</v>
      </c>
      <c r="H159" s="1183">
        <v>7</v>
      </c>
      <c r="I159" s="396"/>
      <c r="J159" s="397">
        <f>ROUND(H159*I159,2)</f>
        <v>0</v>
      </c>
      <c r="K159" s="397" t="s">
        <v>16</v>
      </c>
      <c r="L159" s="1395" t="s">
        <v>16</v>
      </c>
      <c r="M159" s="1502"/>
      <c r="N159" s="1503" t="s">
        <v>38</v>
      </c>
      <c r="O159" s="1504"/>
      <c r="P159" s="1504">
        <f>H159*O159</f>
        <v>0</v>
      </c>
      <c r="Q159" s="1504">
        <v>0</v>
      </c>
      <c r="R159" s="1504">
        <f>H159*Q159</f>
        <v>0</v>
      </c>
      <c r="S159" s="1504">
        <v>0</v>
      </c>
      <c r="T159" s="1505">
        <f>H159*S159</f>
        <v>0</v>
      </c>
      <c r="AR159" s="1352">
        <v>8</v>
      </c>
      <c r="AT159" s="1352" t="s">
        <v>241</v>
      </c>
      <c r="AU159" s="1352">
        <v>2</v>
      </c>
      <c r="AY159" s="1506" t="s">
        <v>163</v>
      </c>
      <c r="AZ159" s="1506"/>
      <c r="BA159" s="1506"/>
      <c r="BB159" s="1506"/>
      <c r="BC159" s="1506"/>
      <c r="BD159" s="1506"/>
      <c r="BE159" s="1506">
        <f>IF(N159="základní",J159,0)</f>
        <v>0</v>
      </c>
      <c r="BF159" s="1506">
        <f>IF(N159="snížená",J159,0)</f>
        <v>0</v>
      </c>
      <c r="BG159" s="1506">
        <f>IF(N159="zákl. přenesená",J159,0)</f>
        <v>0</v>
      </c>
      <c r="BH159" s="1506">
        <f>IF(N159="sníž. přenesená",J159,0)</f>
        <v>0</v>
      </c>
      <c r="BI159" s="1506">
        <f>IF(N159="nulová",J159,0)</f>
        <v>0</v>
      </c>
      <c r="BJ159" s="1352">
        <v>1</v>
      </c>
    </row>
    <row r="160" spans="2:62" x14ac:dyDescent="0.25">
      <c r="B160" s="1460"/>
      <c r="C160" s="1461" t="s">
        <v>918</v>
      </c>
      <c r="D160" s="1461" t="s">
        <v>168</v>
      </c>
      <c r="E160" s="1462" t="s">
        <v>919</v>
      </c>
      <c r="F160" s="351" t="s">
        <v>920</v>
      </c>
      <c r="G160" s="1463" t="s">
        <v>526</v>
      </c>
      <c r="H160" s="353">
        <v>12</v>
      </c>
      <c r="I160" s="354"/>
      <c r="J160" s="355">
        <f>ROUND(H160*I160,2)</f>
        <v>0</v>
      </c>
      <c r="K160" s="355" t="s">
        <v>172</v>
      </c>
      <c r="L160" s="1395" t="s">
        <v>16</v>
      </c>
      <c r="M160" s="1464"/>
      <c r="N160" s="1465" t="s">
        <v>38</v>
      </c>
      <c r="O160" s="1466"/>
      <c r="P160" s="1466">
        <f>H160*O160</f>
        <v>0</v>
      </c>
      <c r="Q160" s="1466">
        <v>7.2870000000000004E-2</v>
      </c>
      <c r="R160" s="1466">
        <f>H160*Q160</f>
        <v>0.87444000000000011</v>
      </c>
      <c r="S160" s="1466">
        <v>0</v>
      </c>
      <c r="T160" s="1467">
        <f>H160*S160</f>
        <v>0</v>
      </c>
      <c r="AR160" s="1352">
        <v>4</v>
      </c>
      <c r="AT160" s="1352" t="s">
        <v>168</v>
      </c>
      <c r="AU160" s="1352">
        <v>2</v>
      </c>
      <c r="AY160" s="1468" t="s">
        <v>163</v>
      </c>
      <c r="AZ160" s="1468"/>
      <c r="BA160" s="1468"/>
      <c r="BB160" s="1468"/>
      <c r="BC160" s="1468"/>
      <c r="BD160" s="1468"/>
      <c r="BE160" s="1468">
        <f>IF(N160="základní",J160,0)</f>
        <v>0</v>
      </c>
      <c r="BF160" s="1468">
        <f>IF(N160="snížená",J160,0)</f>
        <v>0</v>
      </c>
      <c r="BG160" s="1468">
        <f>IF(N160="zákl. přenesená",J160,0)</f>
        <v>0</v>
      </c>
      <c r="BH160" s="1468">
        <f>IF(N160="sníž. přenesená",J160,0)</f>
        <v>0</v>
      </c>
      <c r="BI160" s="1468">
        <f>IF(N160="nulová",J160,0)</f>
        <v>0</v>
      </c>
      <c r="BJ160" s="1352">
        <v>1</v>
      </c>
    </row>
    <row r="161" spans="2:62" x14ac:dyDescent="0.25">
      <c r="B161" s="1396"/>
      <c r="C161" s="45"/>
      <c r="D161" s="361" t="s">
        <v>173</v>
      </c>
      <c r="E161" s="45"/>
      <c r="F161" s="362" t="s">
        <v>921</v>
      </c>
      <c r="G161" s="45"/>
      <c r="H161" s="45"/>
      <c r="I161" s="45"/>
      <c r="J161" s="45"/>
      <c r="K161" s="1398"/>
      <c r="L161" s="1395" t="s">
        <v>16</v>
      </c>
      <c r="M161" s="1469"/>
      <c r="N161" s="45"/>
      <c r="O161" s="45"/>
      <c r="P161" s="45"/>
      <c r="Q161" s="45"/>
      <c r="R161" s="45"/>
      <c r="S161" s="45"/>
      <c r="T161" s="1470"/>
      <c r="AT161" s="1471" t="s">
        <v>173</v>
      </c>
      <c r="AU161" s="1471">
        <v>0</v>
      </c>
      <c r="AV161" s="45"/>
      <c r="AW161" s="45"/>
      <c r="AX161" s="45"/>
      <c r="AY161" s="45" t="s">
        <v>163</v>
      </c>
      <c r="AZ161" s="45"/>
      <c r="BA161" s="45"/>
      <c r="BB161" s="45"/>
      <c r="BC161" s="45"/>
      <c r="BD161" s="45"/>
      <c r="BE161" s="45"/>
      <c r="BF161" s="45"/>
      <c r="BG161" s="45"/>
      <c r="BH161" s="45"/>
      <c r="BI161" s="45"/>
      <c r="BJ161" s="1352">
        <v>0</v>
      </c>
    </row>
    <row r="162" spans="2:62" ht="11.25" customHeight="1" x14ac:dyDescent="0.25">
      <c r="B162" s="1472"/>
      <c r="C162" s="1473"/>
      <c r="D162" s="361" t="s">
        <v>175</v>
      </c>
      <c r="E162" s="1474"/>
      <c r="F162" s="1487" t="s">
        <v>922</v>
      </c>
      <c r="G162" s="1485"/>
      <c r="H162" s="1488"/>
      <c r="I162" s="1478"/>
      <c r="J162" s="1478"/>
      <c r="K162" s="1478"/>
      <c r="L162" s="1395" t="s">
        <v>16</v>
      </c>
      <c r="M162" s="1479"/>
      <c r="N162" s="1480"/>
      <c r="O162" s="1481"/>
      <c r="P162" s="1481"/>
      <c r="Q162" s="1481"/>
      <c r="R162" s="1481"/>
      <c r="S162" s="1481"/>
      <c r="T162" s="1482"/>
      <c r="AT162" s="1483" t="s">
        <v>175</v>
      </c>
      <c r="AU162" s="1483">
        <v>0</v>
      </c>
      <c r="AV162" s="1483">
        <v>1</v>
      </c>
      <c r="AW162" s="1483" t="b">
        <v>1</v>
      </c>
      <c r="AX162" s="1483"/>
      <c r="AY162" s="1483" t="s">
        <v>163</v>
      </c>
      <c r="AZ162" s="1483"/>
      <c r="BA162" s="1483"/>
      <c r="BB162" s="1483"/>
      <c r="BC162" s="1483"/>
      <c r="BD162" s="1483"/>
      <c r="BE162" s="1483"/>
      <c r="BF162" s="1483"/>
      <c r="BG162" s="1483"/>
      <c r="BH162" s="1483"/>
      <c r="BI162" s="1483"/>
      <c r="BJ162" s="1352">
        <v>0</v>
      </c>
    </row>
    <row r="163" spans="2:62" ht="11.25" customHeight="1" x14ac:dyDescent="0.25">
      <c r="B163" s="1472"/>
      <c r="C163" s="1473"/>
      <c r="D163" s="361" t="s">
        <v>175</v>
      </c>
      <c r="E163" s="1474"/>
      <c r="F163" s="1475" t="s">
        <v>224</v>
      </c>
      <c r="G163" s="1476"/>
      <c r="H163" s="1477">
        <v>9</v>
      </c>
      <c r="I163" s="1478"/>
      <c r="J163" s="1478"/>
      <c r="K163" s="1478"/>
      <c r="L163" s="1395" t="s">
        <v>16</v>
      </c>
      <c r="M163" s="1479"/>
      <c r="N163" s="1480"/>
      <c r="O163" s="1481"/>
      <c r="P163" s="1481"/>
      <c r="Q163" s="1481"/>
      <c r="R163" s="1481"/>
      <c r="S163" s="1481"/>
      <c r="T163" s="1482"/>
      <c r="AT163" s="1483" t="s">
        <v>175</v>
      </c>
      <c r="AU163" s="1483">
        <v>0</v>
      </c>
      <c r="AV163" s="1483">
        <v>2</v>
      </c>
      <c r="AW163" s="1483" t="b">
        <v>1</v>
      </c>
      <c r="AX163" s="1483"/>
      <c r="AY163" s="1483" t="s">
        <v>163</v>
      </c>
      <c r="AZ163" s="1483"/>
      <c r="BA163" s="1483"/>
      <c r="BB163" s="1483"/>
      <c r="BC163" s="1483"/>
      <c r="BD163" s="1483"/>
      <c r="BE163" s="1483"/>
      <c r="BF163" s="1483"/>
      <c r="BG163" s="1483"/>
      <c r="BH163" s="1483"/>
      <c r="BI163" s="1483"/>
      <c r="BJ163" s="1352">
        <v>0</v>
      </c>
    </row>
    <row r="164" spans="2:62" ht="11.25" customHeight="1" x14ac:dyDescent="0.25">
      <c r="B164" s="1472"/>
      <c r="C164" s="1473"/>
      <c r="D164" s="361" t="s">
        <v>175</v>
      </c>
      <c r="E164" s="1474"/>
      <c r="F164" s="1487" t="s">
        <v>923</v>
      </c>
      <c r="G164" s="1485"/>
      <c r="H164" s="1488"/>
      <c r="I164" s="1478"/>
      <c r="J164" s="1478"/>
      <c r="K164" s="1478"/>
      <c r="L164" s="1395" t="s">
        <v>16</v>
      </c>
      <c r="M164" s="1479"/>
      <c r="N164" s="1480"/>
      <c r="O164" s="1481"/>
      <c r="P164" s="1481"/>
      <c r="Q164" s="1481"/>
      <c r="R164" s="1481"/>
      <c r="S164" s="1481"/>
      <c r="T164" s="1482"/>
      <c r="AT164" s="1483" t="s">
        <v>175</v>
      </c>
      <c r="AU164" s="1483">
        <v>0</v>
      </c>
      <c r="AV164" s="1483">
        <v>1</v>
      </c>
      <c r="AW164" s="1483" t="b">
        <v>1</v>
      </c>
      <c r="AX164" s="1483"/>
      <c r="AY164" s="1483" t="s">
        <v>163</v>
      </c>
      <c r="AZ164" s="1483"/>
      <c r="BA164" s="1483"/>
      <c r="BB164" s="1483"/>
      <c r="BC164" s="1483"/>
      <c r="BD164" s="1483"/>
      <c r="BE164" s="1483"/>
      <c r="BF164" s="1483"/>
      <c r="BG164" s="1483"/>
      <c r="BH164" s="1483"/>
      <c r="BI164" s="1483"/>
      <c r="BJ164" s="1352">
        <v>0</v>
      </c>
    </row>
    <row r="165" spans="2:62" ht="11.25" customHeight="1" x14ac:dyDescent="0.25">
      <c r="B165" s="1472"/>
      <c r="C165" s="1473"/>
      <c r="D165" s="361" t="s">
        <v>175</v>
      </c>
      <c r="E165" s="1474"/>
      <c r="F165" s="1475" t="s">
        <v>186</v>
      </c>
      <c r="G165" s="1476"/>
      <c r="H165" s="1477">
        <v>3</v>
      </c>
      <c r="I165" s="1478"/>
      <c r="J165" s="1478"/>
      <c r="K165" s="1478"/>
      <c r="L165" s="1395" t="s">
        <v>16</v>
      </c>
      <c r="M165" s="1479"/>
      <c r="N165" s="1480"/>
      <c r="O165" s="1481"/>
      <c r="P165" s="1481"/>
      <c r="Q165" s="1481"/>
      <c r="R165" s="1481"/>
      <c r="S165" s="1481"/>
      <c r="T165" s="1482"/>
      <c r="AT165" s="1483" t="s">
        <v>175</v>
      </c>
      <c r="AU165" s="1483">
        <v>0</v>
      </c>
      <c r="AV165" s="1483">
        <v>2</v>
      </c>
      <c r="AW165" s="1483" t="b">
        <v>1</v>
      </c>
      <c r="AX165" s="1483"/>
      <c r="AY165" s="1483" t="s">
        <v>163</v>
      </c>
      <c r="AZ165" s="1483"/>
      <c r="BA165" s="1483"/>
      <c r="BB165" s="1483"/>
      <c r="BC165" s="1483"/>
      <c r="BD165" s="1483"/>
      <c r="BE165" s="1483"/>
      <c r="BF165" s="1483"/>
      <c r="BG165" s="1483"/>
      <c r="BH165" s="1483"/>
      <c r="BI165" s="1483"/>
      <c r="BJ165" s="1352">
        <v>0</v>
      </c>
    </row>
    <row r="166" spans="2:62" ht="11.25" customHeight="1" x14ac:dyDescent="0.25">
      <c r="B166" s="1472"/>
      <c r="C166" s="1473"/>
      <c r="D166" s="361" t="s">
        <v>175</v>
      </c>
      <c r="E166" s="1474"/>
      <c r="F166" s="1484" t="s">
        <v>178</v>
      </c>
      <c r="G166" s="1485"/>
      <c r="H166" s="1486">
        <v>12</v>
      </c>
      <c r="I166" s="1478"/>
      <c r="J166" s="1478"/>
      <c r="K166" s="1478"/>
      <c r="L166" s="1395" t="s">
        <v>16</v>
      </c>
      <c r="M166" s="1479"/>
      <c r="N166" s="1480"/>
      <c r="O166" s="1481"/>
      <c r="P166" s="1481"/>
      <c r="Q166" s="1481"/>
      <c r="R166" s="1481"/>
      <c r="S166" s="1481"/>
      <c r="T166" s="1482"/>
      <c r="AT166" s="1483" t="s">
        <v>175</v>
      </c>
      <c r="AU166" s="1483">
        <v>0</v>
      </c>
      <c r="AV166" s="1483">
        <v>4</v>
      </c>
      <c r="AW166" s="1483" t="b">
        <v>1</v>
      </c>
      <c r="AX166" s="1483" t="b">
        <v>1</v>
      </c>
      <c r="AY166" s="1483" t="s">
        <v>163</v>
      </c>
      <c r="AZ166" s="1483"/>
      <c r="BA166" s="1483"/>
      <c r="BB166" s="1483"/>
      <c r="BC166" s="1483"/>
      <c r="BD166" s="1483"/>
      <c r="BE166" s="1483"/>
      <c r="BF166" s="1483"/>
      <c r="BG166" s="1483"/>
      <c r="BH166" s="1483"/>
      <c r="BI166" s="1483"/>
      <c r="BJ166" s="1352">
        <v>0</v>
      </c>
    </row>
    <row r="167" spans="2:62" x14ac:dyDescent="0.25">
      <c r="B167" s="1498"/>
      <c r="C167" s="1499" t="s">
        <v>924</v>
      </c>
      <c r="D167" s="1499" t="s">
        <v>241</v>
      </c>
      <c r="E167" s="1500" t="s">
        <v>925</v>
      </c>
      <c r="F167" s="1500" t="s">
        <v>922</v>
      </c>
      <c r="G167" s="1501" t="s">
        <v>526</v>
      </c>
      <c r="H167" s="1183">
        <v>9</v>
      </c>
      <c r="I167" s="396"/>
      <c r="J167" s="397">
        <f>ROUND(H167*I167,2)</f>
        <v>0</v>
      </c>
      <c r="K167" s="397" t="s">
        <v>16</v>
      </c>
      <c r="L167" s="1395" t="s">
        <v>16</v>
      </c>
      <c r="M167" s="1502"/>
      <c r="N167" s="1503" t="s">
        <v>38</v>
      </c>
      <c r="O167" s="1504"/>
      <c r="P167" s="1504">
        <f>H167*O167</f>
        <v>0</v>
      </c>
      <c r="Q167" s="1504">
        <v>0</v>
      </c>
      <c r="R167" s="1504">
        <f>H167*Q167</f>
        <v>0</v>
      </c>
      <c r="S167" s="1504">
        <v>0</v>
      </c>
      <c r="T167" s="1505">
        <f>H167*S167</f>
        <v>0</v>
      </c>
      <c r="AR167" s="1352">
        <v>8</v>
      </c>
      <c r="AT167" s="1352" t="s">
        <v>241</v>
      </c>
      <c r="AU167" s="1352">
        <v>2</v>
      </c>
      <c r="AY167" s="1506" t="s">
        <v>163</v>
      </c>
      <c r="AZ167" s="1506"/>
      <c r="BA167" s="1506"/>
      <c r="BB167" s="1506"/>
      <c r="BC167" s="1506"/>
      <c r="BD167" s="1506"/>
      <c r="BE167" s="1506">
        <f>IF(N167="základní",J167,0)</f>
        <v>0</v>
      </c>
      <c r="BF167" s="1506">
        <f>IF(N167="snížená",J167,0)</f>
        <v>0</v>
      </c>
      <c r="BG167" s="1506">
        <f>IF(N167="zákl. přenesená",J167,0)</f>
        <v>0</v>
      </c>
      <c r="BH167" s="1506">
        <f>IF(N167="sníž. přenesená",J167,0)</f>
        <v>0</v>
      </c>
      <c r="BI167" s="1506">
        <f>IF(N167="nulová",J167,0)</f>
        <v>0</v>
      </c>
      <c r="BJ167" s="1352">
        <v>1</v>
      </c>
    </row>
    <row r="168" spans="2:62" x14ac:dyDescent="0.25">
      <c r="B168" s="1498"/>
      <c r="C168" s="1499" t="s">
        <v>926</v>
      </c>
      <c r="D168" s="1499" t="s">
        <v>241</v>
      </c>
      <c r="E168" s="1500" t="s">
        <v>927</v>
      </c>
      <c r="F168" s="1500" t="s">
        <v>923</v>
      </c>
      <c r="G168" s="1501" t="s">
        <v>526</v>
      </c>
      <c r="H168" s="1183">
        <v>3</v>
      </c>
      <c r="I168" s="396"/>
      <c r="J168" s="397">
        <f>ROUND(H168*I168,2)</f>
        <v>0</v>
      </c>
      <c r="K168" s="397" t="s">
        <v>16</v>
      </c>
      <c r="L168" s="1395" t="s">
        <v>16</v>
      </c>
      <c r="M168" s="1502"/>
      <c r="N168" s="1503" t="s">
        <v>38</v>
      </c>
      <c r="O168" s="1504"/>
      <c r="P168" s="1504">
        <f>H168*O168</f>
        <v>0</v>
      </c>
      <c r="Q168" s="1504">
        <v>0</v>
      </c>
      <c r="R168" s="1504">
        <f>H168*Q168</f>
        <v>0</v>
      </c>
      <c r="S168" s="1504">
        <v>0</v>
      </c>
      <c r="T168" s="1505">
        <f>H168*S168</f>
        <v>0</v>
      </c>
      <c r="AR168" s="1352">
        <v>8</v>
      </c>
      <c r="AT168" s="1352" t="s">
        <v>241</v>
      </c>
      <c r="AU168" s="1352">
        <v>2</v>
      </c>
      <c r="AY168" s="1506" t="s">
        <v>163</v>
      </c>
      <c r="AZ168" s="1506"/>
      <c r="BA168" s="1506"/>
      <c r="BB168" s="1506"/>
      <c r="BC168" s="1506"/>
      <c r="BD168" s="1506"/>
      <c r="BE168" s="1506">
        <f>IF(N168="základní",J168,0)</f>
        <v>0</v>
      </c>
      <c r="BF168" s="1506">
        <f>IF(N168="snížená",J168,0)</f>
        <v>0</v>
      </c>
      <c r="BG168" s="1506">
        <f>IF(N168="zákl. přenesená",J168,0)</f>
        <v>0</v>
      </c>
      <c r="BH168" s="1506">
        <f>IF(N168="sníž. přenesená",J168,0)</f>
        <v>0</v>
      </c>
      <c r="BI168" s="1506">
        <f>IF(N168="nulová",J168,0)</f>
        <v>0</v>
      </c>
      <c r="BJ168" s="1352">
        <v>1</v>
      </c>
    </row>
    <row r="169" spans="2:62" x14ac:dyDescent="0.25">
      <c r="B169" s="1460"/>
      <c r="C169" s="1461" t="s">
        <v>928</v>
      </c>
      <c r="D169" s="1461" t="s">
        <v>168</v>
      </c>
      <c r="E169" s="1462" t="s">
        <v>929</v>
      </c>
      <c r="F169" s="351" t="s">
        <v>930</v>
      </c>
      <c r="G169" s="1463" t="s">
        <v>526</v>
      </c>
      <c r="H169" s="353">
        <v>12</v>
      </c>
      <c r="I169" s="354"/>
      <c r="J169" s="355">
        <f>ROUND(H169*I169,2)</f>
        <v>0</v>
      </c>
      <c r="K169" s="355" t="s">
        <v>172</v>
      </c>
      <c r="L169" s="1395" t="s">
        <v>16</v>
      </c>
      <c r="M169" s="1464"/>
      <c r="N169" s="1465" t="s">
        <v>38</v>
      </c>
      <c r="O169" s="1466"/>
      <c r="P169" s="1466">
        <f>H169*O169</f>
        <v>0</v>
      </c>
      <c r="Q169" s="1466">
        <v>0.35743999999999998</v>
      </c>
      <c r="R169" s="1466">
        <f>H169*Q169</f>
        <v>4.2892799999999998</v>
      </c>
      <c r="S169" s="1466">
        <v>0</v>
      </c>
      <c r="T169" s="1467">
        <f>H169*S169</f>
        <v>0</v>
      </c>
      <c r="AR169" s="1352">
        <v>4</v>
      </c>
      <c r="AT169" s="1352" t="s">
        <v>168</v>
      </c>
      <c r="AU169" s="1352">
        <v>2</v>
      </c>
      <c r="AY169" s="1468" t="s">
        <v>163</v>
      </c>
      <c r="AZ169" s="1468"/>
      <c r="BA169" s="1468"/>
      <c r="BB169" s="1468"/>
      <c r="BC169" s="1468"/>
      <c r="BD169" s="1468"/>
      <c r="BE169" s="1468">
        <f>IF(N169="základní",J169,0)</f>
        <v>0</v>
      </c>
      <c r="BF169" s="1468">
        <f>IF(N169="snížená",J169,0)</f>
        <v>0</v>
      </c>
      <c r="BG169" s="1468">
        <f>IF(N169="zákl. přenesená",J169,0)</f>
        <v>0</v>
      </c>
      <c r="BH169" s="1468">
        <f>IF(N169="sníž. přenesená",J169,0)</f>
        <v>0</v>
      </c>
      <c r="BI169" s="1468">
        <f>IF(N169="nulová",J169,0)</f>
        <v>0</v>
      </c>
      <c r="BJ169" s="1352">
        <v>1</v>
      </c>
    </row>
    <row r="170" spans="2:62" x14ac:dyDescent="0.25">
      <c r="B170" s="1396"/>
      <c r="C170" s="45"/>
      <c r="D170" s="361" t="s">
        <v>173</v>
      </c>
      <c r="E170" s="45"/>
      <c r="F170" s="362" t="s">
        <v>931</v>
      </c>
      <c r="G170" s="45"/>
      <c r="H170" s="45"/>
      <c r="I170" s="45"/>
      <c r="J170" s="45"/>
      <c r="K170" s="1398"/>
      <c r="L170" s="1395" t="s">
        <v>16</v>
      </c>
      <c r="M170" s="1469"/>
      <c r="N170" s="45"/>
      <c r="O170" s="45"/>
      <c r="P170" s="45"/>
      <c r="Q170" s="45"/>
      <c r="R170" s="45"/>
      <c r="S170" s="45"/>
      <c r="T170" s="1470"/>
      <c r="AT170" s="1471" t="s">
        <v>173</v>
      </c>
      <c r="AU170" s="1471">
        <v>0</v>
      </c>
      <c r="AV170" s="45"/>
      <c r="AW170" s="45"/>
      <c r="AX170" s="45"/>
      <c r="AY170" s="45" t="s">
        <v>163</v>
      </c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1352">
        <v>0</v>
      </c>
    </row>
    <row r="171" spans="2:62" ht="39" x14ac:dyDescent="0.25">
      <c r="B171" s="1460"/>
      <c r="C171" s="1489"/>
      <c r="D171" s="1490" t="s">
        <v>239</v>
      </c>
      <c r="E171" s="1491"/>
      <c r="F171" s="1492" t="s">
        <v>914</v>
      </c>
      <c r="G171" s="1493"/>
      <c r="H171" s="1494"/>
      <c r="I171" s="1495"/>
      <c r="J171" s="1495"/>
      <c r="K171" s="1496"/>
      <c r="L171" s="1395" t="s">
        <v>16</v>
      </c>
      <c r="M171" s="1464"/>
      <c r="N171" s="1465"/>
      <c r="O171" s="1466"/>
      <c r="P171" s="1466"/>
      <c r="Q171" s="1466"/>
      <c r="R171" s="1466"/>
      <c r="S171" s="1466"/>
      <c r="T171" s="1467"/>
      <c r="AT171" s="1497" t="s">
        <v>239</v>
      </c>
      <c r="AU171" s="1497">
        <v>0</v>
      </c>
      <c r="AV171" s="1497"/>
      <c r="AW171" s="1497"/>
      <c r="AX171" s="1497"/>
      <c r="AY171" s="1497" t="s">
        <v>163</v>
      </c>
      <c r="AZ171" s="1497"/>
      <c r="BA171" s="1497"/>
      <c r="BB171" s="1497"/>
      <c r="BC171" s="1497"/>
      <c r="BD171" s="1497"/>
      <c r="BE171" s="1497"/>
      <c r="BF171" s="1497"/>
      <c r="BG171" s="1497"/>
      <c r="BH171" s="1497"/>
      <c r="BI171" s="1497"/>
      <c r="BJ171" s="1352">
        <v>0</v>
      </c>
    </row>
    <row r="172" spans="2:62" ht="11.25" customHeight="1" x14ac:dyDescent="0.25">
      <c r="B172" s="1472"/>
      <c r="C172" s="1473"/>
      <c r="D172" s="361" t="s">
        <v>175</v>
      </c>
      <c r="E172" s="1474"/>
      <c r="F172" s="1487" t="s">
        <v>932</v>
      </c>
      <c r="G172" s="1485"/>
      <c r="H172" s="1488"/>
      <c r="I172" s="1478"/>
      <c r="J172" s="1478"/>
      <c r="K172" s="1478"/>
      <c r="L172" s="1395" t="s">
        <v>16</v>
      </c>
      <c r="M172" s="1479"/>
      <c r="N172" s="1480"/>
      <c r="O172" s="1481"/>
      <c r="P172" s="1481"/>
      <c r="Q172" s="1481"/>
      <c r="R172" s="1481"/>
      <c r="S172" s="1481"/>
      <c r="T172" s="1482"/>
      <c r="AT172" s="1483" t="s">
        <v>175</v>
      </c>
      <c r="AU172" s="1483">
        <v>0</v>
      </c>
      <c r="AV172" s="1483">
        <v>1</v>
      </c>
      <c r="AW172" s="1483" t="b">
        <v>1</v>
      </c>
      <c r="AX172" s="1483"/>
      <c r="AY172" s="1483" t="s">
        <v>163</v>
      </c>
      <c r="AZ172" s="1483"/>
      <c r="BA172" s="1483"/>
      <c r="BB172" s="1483"/>
      <c r="BC172" s="1483"/>
      <c r="BD172" s="1483"/>
      <c r="BE172" s="1483"/>
      <c r="BF172" s="1483"/>
      <c r="BG172" s="1483"/>
      <c r="BH172" s="1483"/>
      <c r="BI172" s="1483"/>
      <c r="BJ172" s="1352">
        <v>0</v>
      </c>
    </row>
    <row r="173" spans="2:62" ht="11.25" customHeight="1" x14ac:dyDescent="0.25">
      <c r="B173" s="1472"/>
      <c r="C173" s="1473"/>
      <c r="D173" s="361" t="s">
        <v>175</v>
      </c>
      <c r="E173" s="1474"/>
      <c r="F173" s="1475" t="s">
        <v>193</v>
      </c>
      <c r="G173" s="1476"/>
      <c r="H173" s="1477">
        <v>4</v>
      </c>
      <c r="I173" s="1478"/>
      <c r="J173" s="1478"/>
      <c r="K173" s="1478"/>
      <c r="L173" s="1395" t="s">
        <v>16</v>
      </c>
      <c r="M173" s="1479"/>
      <c r="N173" s="1480"/>
      <c r="O173" s="1481"/>
      <c r="P173" s="1481"/>
      <c r="Q173" s="1481"/>
      <c r="R173" s="1481"/>
      <c r="S173" s="1481"/>
      <c r="T173" s="1482"/>
      <c r="AT173" s="1483" t="s">
        <v>175</v>
      </c>
      <c r="AU173" s="1483">
        <v>0</v>
      </c>
      <c r="AV173" s="1483">
        <v>2</v>
      </c>
      <c r="AW173" s="1483" t="b">
        <v>1</v>
      </c>
      <c r="AX173" s="1483"/>
      <c r="AY173" s="1483" t="s">
        <v>163</v>
      </c>
      <c r="AZ173" s="1483"/>
      <c r="BA173" s="1483"/>
      <c r="BB173" s="1483"/>
      <c r="BC173" s="1483"/>
      <c r="BD173" s="1483"/>
      <c r="BE173" s="1483"/>
      <c r="BF173" s="1483"/>
      <c r="BG173" s="1483"/>
      <c r="BH173" s="1483"/>
      <c r="BI173" s="1483"/>
      <c r="BJ173" s="1352">
        <v>0</v>
      </c>
    </row>
    <row r="174" spans="2:62" ht="11.25" customHeight="1" x14ac:dyDescent="0.25">
      <c r="B174" s="1472"/>
      <c r="C174" s="1473"/>
      <c r="D174" s="361" t="s">
        <v>175</v>
      </c>
      <c r="E174" s="1474"/>
      <c r="F174" s="1487" t="s">
        <v>933</v>
      </c>
      <c r="G174" s="1485"/>
      <c r="H174" s="1488"/>
      <c r="I174" s="1478"/>
      <c r="J174" s="1478"/>
      <c r="K174" s="1478"/>
      <c r="L174" s="1395" t="s">
        <v>16</v>
      </c>
      <c r="M174" s="1479"/>
      <c r="N174" s="1480"/>
      <c r="O174" s="1481"/>
      <c r="P174" s="1481"/>
      <c r="Q174" s="1481"/>
      <c r="R174" s="1481"/>
      <c r="S174" s="1481"/>
      <c r="T174" s="1482"/>
      <c r="AT174" s="1483" t="s">
        <v>175</v>
      </c>
      <c r="AU174" s="1483">
        <v>0</v>
      </c>
      <c r="AV174" s="1483">
        <v>1</v>
      </c>
      <c r="AW174" s="1483" t="b">
        <v>1</v>
      </c>
      <c r="AX174" s="1483"/>
      <c r="AY174" s="1483" t="s">
        <v>163</v>
      </c>
      <c r="AZ174" s="1483"/>
      <c r="BA174" s="1483"/>
      <c r="BB174" s="1483"/>
      <c r="BC174" s="1483"/>
      <c r="BD174" s="1483"/>
      <c r="BE174" s="1483"/>
      <c r="BF174" s="1483"/>
      <c r="BG174" s="1483"/>
      <c r="BH174" s="1483"/>
      <c r="BI174" s="1483"/>
      <c r="BJ174" s="1352">
        <v>0</v>
      </c>
    </row>
    <row r="175" spans="2:62" ht="11.25" customHeight="1" x14ac:dyDescent="0.25">
      <c r="B175" s="1472"/>
      <c r="C175" s="1473"/>
      <c r="D175" s="361" t="s">
        <v>175</v>
      </c>
      <c r="E175" s="1474"/>
      <c r="F175" s="1475" t="s">
        <v>193</v>
      </c>
      <c r="G175" s="1476"/>
      <c r="H175" s="1477">
        <v>4</v>
      </c>
      <c r="I175" s="1478"/>
      <c r="J175" s="1478"/>
      <c r="K175" s="1478"/>
      <c r="L175" s="1395" t="s">
        <v>16</v>
      </c>
      <c r="M175" s="1479"/>
      <c r="N175" s="1480"/>
      <c r="O175" s="1481"/>
      <c r="P175" s="1481"/>
      <c r="Q175" s="1481"/>
      <c r="R175" s="1481"/>
      <c r="S175" s="1481"/>
      <c r="T175" s="1482"/>
      <c r="AT175" s="1483" t="s">
        <v>175</v>
      </c>
      <c r="AU175" s="1483">
        <v>0</v>
      </c>
      <c r="AV175" s="1483">
        <v>2</v>
      </c>
      <c r="AW175" s="1483" t="b">
        <v>1</v>
      </c>
      <c r="AX175" s="1483"/>
      <c r="AY175" s="1483" t="s">
        <v>163</v>
      </c>
      <c r="AZ175" s="1483"/>
      <c r="BA175" s="1483"/>
      <c r="BB175" s="1483"/>
      <c r="BC175" s="1483"/>
      <c r="BD175" s="1483"/>
      <c r="BE175" s="1483"/>
      <c r="BF175" s="1483"/>
      <c r="BG175" s="1483"/>
      <c r="BH175" s="1483"/>
      <c r="BI175" s="1483"/>
      <c r="BJ175" s="1352">
        <v>0</v>
      </c>
    </row>
    <row r="176" spans="2:62" ht="11.25" customHeight="1" x14ac:dyDescent="0.25">
      <c r="B176" s="1472"/>
      <c r="C176" s="1473"/>
      <c r="D176" s="361" t="s">
        <v>175</v>
      </c>
      <c r="E176" s="1474"/>
      <c r="F176" s="1487" t="s">
        <v>934</v>
      </c>
      <c r="G176" s="1485"/>
      <c r="H176" s="1488"/>
      <c r="I176" s="1478"/>
      <c r="J176" s="1478"/>
      <c r="K176" s="1478"/>
      <c r="L176" s="1395" t="s">
        <v>16</v>
      </c>
      <c r="M176" s="1479"/>
      <c r="N176" s="1480"/>
      <c r="O176" s="1481"/>
      <c r="P176" s="1481"/>
      <c r="Q176" s="1481"/>
      <c r="R176" s="1481"/>
      <c r="S176" s="1481"/>
      <c r="T176" s="1482"/>
      <c r="AT176" s="1483" t="s">
        <v>175</v>
      </c>
      <c r="AU176" s="1483">
        <v>0</v>
      </c>
      <c r="AV176" s="1483">
        <v>1</v>
      </c>
      <c r="AW176" s="1483" t="b">
        <v>1</v>
      </c>
      <c r="AX176" s="1483"/>
      <c r="AY176" s="1483" t="s">
        <v>163</v>
      </c>
      <c r="AZ176" s="1483"/>
      <c r="BA176" s="1483"/>
      <c r="BB176" s="1483"/>
      <c r="BC176" s="1483"/>
      <c r="BD176" s="1483"/>
      <c r="BE176" s="1483"/>
      <c r="BF176" s="1483"/>
      <c r="BG176" s="1483"/>
      <c r="BH176" s="1483"/>
      <c r="BI176" s="1483"/>
      <c r="BJ176" s="1352">
        <v>0</v>
      </c>
    </row>
    <row r="177" spans="2:62" ht="11.25" customHeight="1" x14ac:dyDescent="0.25">
      <c r="B177" s="1472"/>
      <c r="C177" s="1473"/>
      <c r="D177" s="361" t="s">
        <v>175</v>
      </c>
      <c r="E177" s="1474"/>
      <c r="F177" s="1475" t="s">
        <v>193</v>
      </c>
      <c r="G177" s="1476"/>
      <c r="H177" s="1477">
        <v>4</v>
      </c>
      <c r="I177" s="1478"/>
      <c r="J177" s="1478"/>
      <c r="K177" s="1478"/>
      <c r="L177" s="1395" t="s">
        <v>16</v>
      </c>
      <c r="M177" s="1479"/>
      <c r="N177" s="1480"/>
      <c r="O177" s="1481"/>
      <c r="P177" s="1481"/>
      <c r="Q177" s="1481"/>
      <c r="R177" s="1481"/>
      <c r="S177" s="1481"/>
      <c r="T177" s="1482"/>
      <c r="AT177" s="1483" t="s">
        <v>175</v>
      </c>
      <c r="AU177" s="1483">
        <v>0</v>
      </c>
      <c r="AV177" s="1483">
        <v>2</v>
      </c>
      <c r="AW177" s="1483" t="b">
        <v>1</v>
      </c>
      <c r="AX177" s="1483"/>
      <c r="AY177" s="1483" t="s">
        <v>163</v>
      </c>
      <c r="AZ177" s="1483"/>
      <c r="BA177" s="1483"/>
      <c r="BB177" s="1483"/>
      <c r="BC177" s="1483"/>
      <c r="BD177" s="1483"/>
      <c r="BE177" s="1483"/>
      <c r="BF177" s="1483"/>
      <c r="BG177" s="1483"/>
      <c r="BH177" s="1483"/>
      <c r="BI177" s="1483"/>
      <c r="BJ177" s="1352">
        <v>0</v>
      </c>
    </row>
    <row r="178" spans="2:62" ht="11.25" customHeight="1" x14ac:dyDescent="0.25">
      <c r="B178" s="1472"/>
      <c r="C178" s="1473"/>
      <c r="D178" s="361" t="s">
        <v>175</v>
      </c>
      <c r="E178" s="1474"/>
      <c r="F178" s="1484" t="s">
        <v>178</v>
      </c>
      <c r="G178" s="1485"/>
      <c r="H178" s="1486">
        <v>12</v>
      </c>
      <c r="I178" s="1478"/>
      <c r="J178" s="1478"/>
      <c r="K178" s="1478"/>
      <c r="L178" s="1395" t="s">
        <v>16</v>
      </c>
      <c r="M178" s="1479"/>
      <c r="N178" s="1480"/>
      <c r="O178" s="1481"/>
      <c r="P178" s="1481"/>
      <c r="Q178" s="1481"/>
      <c r="R178" s="1481"/>
      <c r="S178" s="1481"/>
      <c r="T178" s="1482"/>
      <c r="AT178" s="1483" t="s">
        <v>175</v>
      </c>
      <c r="AU178" s="1483">
        <v>0</v>
      </c>
      <c r="AV178" s="1483">
        <v>4</v>
      </c>
      <c r="AW178" s="1483" t="b">
        <v>1</v>
      </c>
      <c r="AX178" s="1483" t="b">
        <v>1</v>
      </c>
      <c r="AY178" s="1483" t="s">
        <v>163</v>
      </c>
      <c r="AZ178" s="1483"/>
      <c r="BA178" s="1483"/>
      <c r="BB178" s="1483"/>
      <c r="BC178" s="1483"/>
      <c r="BD178" s="1483"/>
      <c r="BE178" s="1483"/>
      <c r="BF178" s="1483"/>
      <c r="BG178" s="1483"/>
      <c r="BH178" s="1483"/>
      <c r="BI178" s="1483"/>
      <c r="BJ178" s="1352">
        <v>0</v>
      </c>
    </row>
    <row r="179" spans="2:62" x14ac:dyDescent="0.25">
      <c r="B179" s="1498"/>
      <c r="C179" s="1499" t="s">
        <v>935</v>
      </c>
      <c r="D179" s="1499" t="s">
        <v>241</v>
      </c>
      <c r="E179" s="1500" t="s">
        <v>936</v>
      </c>
      <c r="F179" s="1500" t="s">
        <v>937</v>
      </c>
      <c r="G179" s="1501" t="s">
        <v>526</v>
      </c>
      <c r="H179" s="1183">
        <v>4</v>
      </c>
      <c r="I179" s="396"/>
      <c r="J179" s="397">
        <f>ROUND(H179*I179,2)</f>
        <v>0</v>
      </c>
      <c r="K179" s="397"/>
      <c r="L179" s="1395" t="s">
        <v>16</v>
      </c>
      <c r="M179" s="1502"/>
      <c r="N179" s="1503" t="s">
        <v>38</v>
      </c>
      <c r="O179" s="1504"/>
      <c r="P179" s="1504">
        <f>H179*O179</f>
        <v>0</v>
      </c>
      <c r="Q179" s="1504">
        <v>0</v>
      </c>
      <c r="R179" s="1504">
        <f>H179*Q179</f>
        <v>0</v>
      </c>
      <c r="S179" s="1504">
        <v>0</v>
      </c>
      <c r="T179" s="1505">
        <f>H179*S179</f>
        <v>0</v>
      </c>
      <c r="AR179" s="1352">
        <v>8</v>
      </c>
      <c r="AT179" s="1352" t="s">
        <v>241</v>
      </c>
      <c r="AU179" s="1352">
        <v>2</v>
      </c>
      <c r="AY179" s="1506" t="s">
        <v>163</v>
      </c>
      <c r="AZ179" s="1506"/>
      <c r="BA179" s="1506"/>
      <c r="BB179" s="1506"/>
      <c r="BC179" s="1506"/>
      <c r="BD179" s="1506"/>
      <c r="BE179" s="1506">
        <f>IF(N179="základní",J179,0)</f>
        <v>0</v>
      </c>
      <c r="BF179" s="1506">
        <f>IF(N179="snížená",J179,0)</f>
        <v>0</v>
      </c>
      <c r="BG179" s="1506">
        <f>IF(N179="zákl. přenesená",J179,0)</f>
        <v>0</v>
      </c>
      <c r="BH179" s="1506">
        <f>IF(N179="sníž. přenesená",J179,0)</f>
        <v>0</v>
      </c>
      <c r="BI179" s="1506">
        <f>IF(N179="nulová",J179,0)</f>
        <v>0</v>
      </c>
      <c r="BJ179" s="1352">
        <v>1</v>
      </c>
    </row>
    <row r="180" spans="2:62" x14ac:dyDescent="0.25">
      <c r="B180" s="1498"/>
      <c r="C180" s="1499" t="s">
        <v>938</v>
      </c>
      <c r="D180" s="1499" t="s">
        <v>241</v>
      </c>
      <c r="E180" s="1500" t="s">
        <v>939</v>
      </c>
      <c r="F180" s="1500" t="s">
        <v>940</v>
      </c>
      <c r="G180" s="1501" t="s">
        <v>526</v>
      </c>
      <c r="H180" s="1183">
        <v>4</v>
      </c>
      <c r="I180" s="396"/>
      <c r="J180" s="397">
        <f>ROUND(H180*I180,2)</f>
        <v>0</v>
      </c>
      <c r="K180" s="397" t="s">
        <v>16</v>
      </c>
      <c r="L180" s="1395" t="s">
        <v>16</v>
      </c>
      <c r="M180" s="1502"/>
      <c r="N180" s="1503" t="s">
        <v>38</v>
      </c>
      <c r="O180" s="1504"/>
      <c r="P180" s="1504">
        <f>H180*O180</f>
        <v>0</v>
      </c>
      <c r="Q180" s="1504">
        <v>0</v>
      </c>
      <c r="R180" s="1504">
        <f>H180*Q180</f>
        <v>0</v>
      </c>
      <c r="S180" s="1504">
        <v>0</v>
      </c>
      <c r="T180" s="1505">
        <f>H180*S180</f>
        <v>0</v>
      </c>
      <c r="AR180" s="1352">
        <v>8</v>
      </c>
      <c r="AT180" s="1352" t="s">
        <v>241</v>
      </c>
      <c r="AU180" s="1352">
        <v>2</v>
      </c>
      <c r="AY180" s="1506" t="s">
        <v>163</v>
      </c>
      <c r="AZ180" s="1506"/>
      <c r="BA180" s="1506"/>
      <c r="BB180" s="1506"/>
      <c r="BC180" s="1506"/>
      <c r="BD180" s="1506"/>
      <c r="BE180" s="1506">
        <f>IF(N180="základní",J180,0)</f>
        <v>0</v>
      </c>
      <c r="BF180" s="1506">
        <f>IF(N180="snížená",J180,0)</f>
        <v>0</v>
      </c>
      <c r="BG180" s="1506">
        <f>IF(N180="zákl. přenesená",J180,0)</f>
        <v>0</v>
      </c>
      <c r="BH180" s="1506">
        <f>IF(N180="sníž. přenesená",J180,0)</f>
        <v>0</v>
      </c>
      <c r="BI180" s="1506">
        <f>IF(N180="nulová",J180,0)</f>
        <v>0</v>
      </c>
      <c r="BJ180" s="1352">
        <v>1</v>
      </c>
    </row>
    <row r="181" spans="2:62" ht="24" x14ac:dyDescent="0.25">
      <c r="B181" s="1498"/>
      <c r="C181" s="1499" t="s">
        <v>941</v>
      </c>
      <c r="D181" s="1499" t="s">
        <v>241</v>
      </c>
      <c r="E181" s="1500" t="s">
        <v>942</v>
      </c>
      <c r="F181" s="1500" t="s">
        <v>943</v>
      </c>
      <c r="G181" s="1501" t="s">
        <v>526</v>
      </c>
      <c r="H181" s="1183">
        <v>4</v>
      </c>
      <c r="I181" s="396"/>
      <c r="J181" s="397">
        <f>ROUND(H181*I181,2)</f>
        <v>0</v>
      </c>
      <c r="K181" s="397" t="s">
        <v>16</v>
      </c>
      <c r="L181" s="1395" t="s">
        <v>16</v>
      </c>
      <c r="M181" s="1502"/>
      <c r="N181" s="1503" t="s">
        <v>38</v>
      </c>
      <c r="O181" s="1504"/>
      <c r="P181" s="1504">
        <f>H181*O181</f>
        <v>0</v>
      </c>
      <c r="Q181" s="1504">
        <v>0</v>
      </c>
      <c r="R181" s="1504">
        <f>H181*Q181</f>
        <v>0</v>
      </c>
      <c r="S181" s="1504">
        <v>0</v>
      </c>
      <c r="T181" s="1505">
        <f>H181*S181</f>
        <v>0</v>
      </c>
      <c r="AR181" s="1352">
        <v>8</v>
      </c>
      <c r="AT181" s="1352" t="s">
        <v>241</v>
      </c>
      <c r="AU181" s="1352">
        <v>2</v>
      </c>
      <c r="AY181" s="1506" t="s">
        <v>163</v>
      </c>
      <c r="AZ181" s="1506"/>
      <c r="BA181" s="1506"/>
      <c r="BB181" s="1506"/>
      <c r="BC181" s="1506"/>
      <c r="BD181" s="1506"/>
      <c r="BE181" s="1506">
        <f>IF(N181="základní",J181,0)</f>
        <v>0</v>
      </c>
      <c r="BF181" s="1506">
        <f>IF(N181="snížená",J181,0)</f>
        <v>0</v>
      </c>
      <c r="BG181" s="1506">
        <f>IF(N181="zákl. přenesená",J181,0)</f>
        <v>0</v>
      </c>
      <c r="BH181" s="1506">
        <f>IF(N181="sníž. přenesená",J181,0)</f>
        <v>0</v>
      </c>
      <c r="BI181" s="1506">
        <f>IF(N181="nulová",J181,0)</f>
        <v>0</v>
      </c>
      <c r="BJ181" s="1352">
        <v>1</v>
      </c>
    </row>
    <row r="182" spans="2:62" x14ac:dyDescent="0.25">
      <c r="B182" s="1460"/>
      <c r="C182" s="1461" t="s">
        <v>944</v>
      </c>
      <c r="D182" s="1461" t="s">
        <v>168</v>
      </c>
      <c r="E182" s="1462" t="s">
        <v>945</v>
      </c>
      <c r="F182" s="351" t="s">
        <v>946</v>
      </c>
      <c r="G182" s="1463" t="s">
        <v>526</v>
      </c>
      <c r="H182" s="353">
        <v>9</v>
      </c>
      <c r="I182" s="354"/>
      <c r="J182" s="355">
        <f>ROUND(H182*I182,2)</f>
        <v>0</v>
      </c>
      <c r="K182" s="355" t="s">
        <v>172</v>
      </c>
      <c r="L182" s="1395" t="s">
        <v>16</v>
      </c>
      <c r="M182" s="1464"/>
      <c r="N182" s="1465" t="s">
        <v>38</v>
      </c>
      <c r="O182" s="1466"/>
      <c r="P182" s="1466">
        <f>H182*O182</f>
        <v>0</v>
      </c>
      <c r="Q182" s="1466">
        <v>5.1999999999999995E-4</v>
      </c>
      <c r="R182" s="1466">
        <f>H182*Q182</f>
        <v>4.6799999999999993E-3</v>
      </c>
      <c r="S182" s="1466">
        <v>0</v>
      </c>
      <c r="T182" s="1467">
        <f>H182*S182</f>
        <v>0</v>
      </c>
      <c r="AR182" s="1352">
        <v>4</v>
      </c>
      <c r="AT182" s="1352" t="s">
        <v>168</v>
      </c>
      <c r="AU182" s="1352">
        <v>2</v>
      </c>
      <c r="AY182" s="1468" t="s">
        <v>163</v>
      </c>
      <c r="AZ182" s="1468"/>
      <c r="BA182" s="1468"/>
      <c r="BB182" s="1468"/>
      <c r="BC182" s="1468"/>
      <c r="BD182" s="1468"/>
      <c r="BE182" s="1468">
        <f>IF(N182="základní",J182,0)</f>
        <v>0</v>
      </c>
      <c r="BF182" s="1468">
        <f>IF(N182="snížená",J182,0)</f>
        <v>0</v>
      </c>
      <c r="BG182" s="1468">
        <f>IF(N182="zákl. přenesená",J182,0)</f>
        <v>0</v>
      </c>
      <c r="BH182" s="1468">
        <f>IF(N182="sníž. přenesená",J182,0)</f>
        <v>0</v>
      </c>
      <c r="BI182" s="1468">
        <f>IF(N182="nulová",J182,0)</f>
        <v>0</v>
      </c>
      <c r="BJ182" s="1352">
        <v>1</v>
      </c>
    </row>
    <row r="183" spans="2:62" x14ac:dyDescent="0.25">
      <c r="B183" s="1396"/>
      <c r="C183" s="45"/>
      <c r="D183" s="361" t="s">
        <v>173</v>
      </c>
      <c r="E183" s="45"/>
      <c r="F183" s="362" t="s">
        <v>947</v>
      </c>
      <c r="G183" s="45"/>
      <c r="H183" s="45"/>
      <c r="I183" s="45"/>
      <c r="J183" s="45"/>
      <c r="K183" s="1398"/>
      <c r="L183" s="1395" t="s">
        <v>16</v>
      </c>
      <c r="M183" s="1469"/>
      <c r="N183" s="45"/>
      <c r="O183" s="45"/>
      <c r="P183" s="45"/>
      <c r="Q183" s="45"/>
      <c r="R183" s="45"/>
      <c r="S183" s="45"/>
      <c r="T183" s="1470"/>
      <c r="AT183" s="1471" t="s">
        <v>173</v>
      </c>
      <c r="AU183" s="1471">
        <v>0</v>
      </c>
      <c r="AV183" s="45"/>
      <c r="AW183" s="45"/>
      <c r="AX183" s="45"/>
      <c r="AY183" s="45" t="s">
        <v>163</v>
      </c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1352">
        <v>0</v>
      </c>
    </row>
    <row r="184" spans="2:62" ht="39" x14ac:dyDescent="0.25">
      <c r="B184" s="1460"/>
      <c r="C184" s="1489"/>
      <c r="D184" s="1490" t="s">
        <v>239</v>
      </c>
      <c r="E184" s="1491"/>
      <c r="F184" s="1492" t="s">
        <v>914</v>
      </c>
      <c r="G184" s="1493"/>
      <c r="H184" s="1494"/>
      <c r="I184" s="1495"/>
      <c r="J184" s="1495"/>
      <c r="K184" s="1496"/>
      <c r="L184" s="1395" t="s">
        <v>16</v>
      </c>
      <c r="M184" s="1464"/>
      <c r="N184" s="1465"/>
      <c r="O184" s="1466"/>
      <c r="P184" s="1466"/>
      <c r="Q184" s="1466"/>
      <c r="R184" s="1466"/>
      <c r="S184" s="1466"/>
      <c r="T184" s="1467"/>
      <c r="AT184" s="1497" t="s">
        <v>239</v>
      </c>
      <c r="AU184" s="1497">
        <v>0</v>
      </c>
      <c r="AV184" s="1497"/>
      <c r="AW184" s="1497"/>
      <c r="AX184" s="1497"/>
      <c r="AY184" s="1497" t="s">
        <v>163</v>
      </c>
      <c r="AZ184" s="1497"/>
      <c r="BA184" s="1497"/>
      <c r="BB184" s="1497"/>
      <c r="BC184" s="1497"/>
      <c r="BD184" s="1497"/>
      <c r="BE184" s="1497"/>
      <c r="BF184" s="1497"/>
      <c r="BG184" s="1497"/>
      <c r="BH184" s="1497"/>
      <c r="BI184" s="1497"/>
      <c r="BJ184" s="1352">
        <v>0</v>
      </c>
    </row>
    <row r="185" spans="2:62" ht="11.25" customHeight="1" x14ac:dyDescent="0.25">
      <c r="B185" s="1472"/>
      <c r="C185" s="1473"/>
      <c r="D185" s="361" t="s">
        <v>175</v>
      </c>
      <c r="E185" s="1474"/>
      <c r="F185" s="1487" t="s">
        <v>948</v>
      </c>
      <c r="G185" s="1485"/>
      <c r="H185" s="1488"/>
      <c r="I185" s="1478"/>
      <c r="J185" s="1478"/>
      <c r="K185" s="1478"/>
      <c r="L185" s="1395" t="s">
        <v>16</v>
      </c>
      <c r="M185" s="1479"/>
      <c r="N185" s="1480"/>
      <c r="O185" s="1481"/>
      <c r="P185" s="1481"/>
      <c r="Q185" s="1481"/>
      <c r="R185" s="1481"/>
      <c r="S185" s="1481"/>
      <c r="T185" s="1482"/>
      <c r="AT185" s="1483" t="s">
        <v>175</v>
      </c>
      <c r="AU185" s="1483">
        <v>0</v>
      </c>
      <c r="AV185" s="1483">
        <v>1</v>
      </c>
      <c r="AW185" s="1483" t="b">
        <v>1</v>
      </c>
      <c r="AX185" s="1483"/>
      <c r="AY185" s="1483" t="s">
        <v>163</v>
      </c>
      <c r="AZ185" s="1483"/>
      <c r="BA185" s="1483"/>
      <c r="BB185" s="1483"/>
      <c r="BC185" s="1483"/>
      <c r="BD185" s="1483"/>
      <c r="BE185" s="1483"/>
      <c r="BF185" s="1483"/>
      <c r="BG185" s="1483"/>
      <c r="BH185" s="1483"/>
      <c r="BI185" s="1483"/>
      <c r="BJ185" s="1352">
        <v>0</v>
      </c>
    </row>
    <row r="186" spans="2:62" ht="11.25" customHeight="1" x14ac:dyDescent="0.25">
      <c r="B186" s="1472"/>
      <c r="C186" s="1473"/>
      <c r="D186" s="361" t="s">
        <v>175</v>
      </c>
      <c r="E186" s="1474"/>
      <c r="F186" s="1475" t="s">
        <v>224</v>
      </c>
      <c r="G186" s="1476"/>
      <c r="H186" s="1477">
        <v>9</v>
      </c>
      <c r="I186" s="1478"/>
      <c r="J186" s="1478"/>
      <c r="K186" s="1478"/>
      <c r="L186" s="1395" t="s">
        <v>16</v>
      </c>
      <c r="M186" s="1479"/>
      <c r="N186" s="1480"/>
      <c r="O186" s="1481"/>
      <c r="P186" s="1481"/>
      <c r="Q186" s="1481"/>
      <c r="R186" s="1481"/>
      <c r="S186" s="1481"/>
      <c r="T186" s="1482"/>
      <c r="AT186" s="1483" t="s">
        <v>175</v>
      </c>
      <c r="AU186" s="1483">
        <v>0</v>
      </c>
      <c r="AV186" s="1483">
        <v>2</v>
      </c>
      <c r="AW186" s="1483" t="b">
        <v>1</v>
      </c>
      <c r="AX186" s="1483"/>
      <c r="AY186" s="1483" t="s">
        <v>163</v>
      </c>
      <c r="AZ186" s="1483"/>
      <c r="BA186" s="1483"/>
      <c r="BB186" s="1483"/>
      <c r="BC186" s="1483"/>
      <c r="BD186" s="1483"/>
      <c r="BE186" s="1483"/>
      <c r="BF186" s="1483"/>
      <c r="BG186" s="1483"/>
      <c r="BH186" s="1483"/>
      <c r="BI186" s="1483"/>
      <c r="BJ186" s="1352">
        <v>0</v>
      </c>
    </row>
    <row r="187" spans="2:62" ht="11.25" customHeight="1" x14ac:dyDescent="0.25">
      <c r="B187" s="1472"/>
      <c r="C187" s="1473"/>
      <c r="D187" s="361" t="s">
        <v>175</v>
      </c>
      <c r="E187" s="1474"/>
      <c r="F187" s="1484" t="s">
        <v>178</v>
      </c>
      <c r="G187" s="1485"/>
      <c r="H187" s="1486">
        <v>9</v>
      </c>
      <c r="I187" s="1478"/>
      <c r="J187" s="1478"/>
      <c r="K187" s="1478"/>
      <c r="L187" s="1395" t="s">
        <v>16</v>
      </c>
      <c r="M187" s="1479"/>
      <c r="N187" s="1480"/>
      <c r="O187" s="1481"/>
      <c r="P187" s="1481"/>
      <c r="Q187" s="1481"/>
      <c r="R187" s="1481"/>
      <c r="S187" s="1481"/>
      <c r="T187" s="1482"/>
      <c r="AT187" s="1483" t="s">
        <v>175</v>
      </c>
      <c r="AU187" s="1483">
        <v>0</v>
      </c>
      <c r="AV187" s="1483">
        <v>4</v>
      </c>
      <c r="AW187" s="1483" t="b">
        <v>1</v>
      </c>
      <c r="AX187" s="1483" t="b">
        <v>1</v>
      </c>
      <c r="AY187" s="1483" t="s">
        <v>163</v>
      </c>
      <c r="AZ187" s="1483"/>
      <c r="BA187" s="1483"/>
      <c r="BB187" s="1483"/>
      <c r="BC187" s="1483"/>
      <c r="BD187" s="1483"/>
      <c r="BE187" s="1483"/>
      <c r="BF187" s="1483"/>
      <c r="BG187" s="1483"/>
      <c r="BH187" s="1483"/>
      <c r="BI187" s="1483"/>
      <c r="BJ187" s="1352">
        <v>0</v>
      </c>
    </row>
    <row r="188" spans="2:62" x14ac:dyDescent="0.25">
      <c r="B188" s="1498"/>
      <c r="C188" s="1499" t="s">
        <v>949</v>
      </c>
      <c r="D188" s="1499" t="s">
        <v>241</v>
      </c>
      <c r="E188" s="1500" t="s">
        <v>950</v>
      </c>
      <c r="F188" s="1500" t="s">
        <v>948</v>
      </c>
      <c r="G188" s="1501" t="s">
        <v>526</v>
      </c>
      <c r="H188" s="1183">
        <v>9</v>
      </c>
      <c r="I188" s="396"/>
      <c r="J188" s="397">
        <f>ROUND(H188*I188,2)</f>
        <v>0</v>
      </c>
      <c r="K188" s="397" t="s">
        <v>16</v>
      </c>
      <c r="L188" s="1395" t="s">
        <v>16</v>
      </c>
      <c r="M188" s="1502"/>
      <c r="N188" s="1503" t="s">
        <v>38</v>
      </c>
      <c r="O188" s="1504"/>
      <c r="P188" s="1504">
        <f>H188*O188</f>
        <v>0</v>
      </c>
      <c r="Q188" s="1504">
        <v>0</v>
      </c>
      <c r="R188" s="1504">
        <f>H188*Q188</f>
        <v>0</v>
      </c>
      <c r="S188" s="1504">
        <v>0</v>
      </c>
      <c r="T188" s="1505">
        <f>H188*S188</f>
        <v>0</v>
      </c>
      <c r="AR188" s="1352">
        <v>8</v>
      </c>
      <c r="AT188" s="1352" t="s">
        <v>241</v>
      </c>
      <c r="AU188" s="1352">
        <v>2</v>
      </c>
      <c r="AY188" s="1506" t="s">
        <v>163</v>
      </c>
      <c r="AZ188" s="1506"/>
      <c r="BA188" s="1506"/>
      <c r="BB188" s="1506"/>
      <c r="BC188" s="1506"/>
      <c r="BD188" s="1506"/>
      <c r="BE188" s="1506">
        <f>IF(N188="základní",J188,0)</f>
        <v>0</v>
      </c>
      <c r="BF188" s="1506">
        <f>IF(N188="snížená",J188,0)</f>
        <v>0</v>
      </c>
      <c r="BG188" s="1506">
        <f>IF(N188="zákl. přenesená",J188,0)</f>
        <v>0</v>
      </c>
      <c r="BH188" s="1506">
        <f>IF(N188="sníž. přenesená",J188,0)</f>
        <v>0</v>
      </c>
      <c r="BI188" s="1506">
        <f>IF(N188="nulová",J188,0)</f>
        <v>0</v>
      </c>
      <c r="BJ188" s="1352">
        <v>1</v>
      </c>
    </row>
    <row r="189" spans="2:62" x14ac:dyDescent="0.25">
      <c r="B189" s="1460"/>
      <c r="C189" s="1461" t="s">
        <v>951</v>
      </c>
      <c r="D189" s="1461" t="s">
        <v>168</v>
      </c>
      <c r="E189" s="1462" t="s">
        <v>952</v>
      </c>
      <c r="F189" s="351" t="s">
        <v>953</v>
      </c>
      <c r="G189" s="1463" t="s">
        <v>526</v>
      </c>
      <c r="H189" s="403">
        <v>1</v>
      </c>
      <c r="I189" s="354"/>
      <c r="J189" s="355">
        <f>ROUND(H189*I189,2)</f>
        <v>0</v>
      </c>
      <c r="K189" s="355" t="s">
        <v>16</v>
      </c>
      <c r="L189" s="1395" t="s">
        <v>16</v>
      </c>
      <c r="M189" s="1464"/>
      <c r="N189" s="1465" t="s">
        <v>38</v>
      </c>
      <c r="O189" s="1466"/>
      <c r="P189" s="1466">
        <f>H189*O189</f>
        <v>0</v>
      </c>
      <c r="Q189" s="1466">
        <v>5.1999999999999995E-4</v>
      </c>
      <c r="R189" s="1466">
        <f>H189*Q189</f>
        <v>5.1999999999999995E-4</v>
      </c>
      <c r="S189" s="1466">
        <v>0</v>
      </c>
      <c r="T189" s="1467">
        <f>H189*S189</f>
        <v>0</v>
      </c>
      <c r="AR189" s="1352">
        <v>4</v>
      </c>
      <c r="AT189" s="1352" t="s">
        <v>168</v>
      </c>
      <c r="AU189" s="1352">
        <v>2</v>
      </c>
      <c r="AY189" s="1468" t="s">
        <v>163</v>
      </c>
      <c r="AZ189" s="1468"/>
      <c r="BA189" s="1468"/>
      <c r="BB189" s="1468"/>
      <c r="BC189" s="1468"/>
      <c r="BD189" s="1468"/>
      <c r="BE189" s="1468">
        <f>IF(N189="základní",J189,0)</f>
        <v>0</v>
      </c>
      <c r="BF189" s="1468">
        <f>IF(N189="snížená",J189,0)</f>
        <v>0</v>
      </c>
      <c r="BG189" s="1468">
        <f>IF(N189="zákl. přenesená",J189,0)</f>
        <v>0</v>
      </c>
      <c r="BH189" s="1468">
        <f>IF(N189="sníž. přenesená",J189,0)</f>
        <v>0</v>
      </c>
      <c r="BI189" s="1468">
        <f>IF(N189="nulová",J189,0)</f>
        <v>0</v>
      </c>
      <c r="BJ189" s="1352">
        <v>1</v>
      </c>
    </row>
    <row r="190" spans="2:62" ht="39" x14ac:dyDescent="0.25">
      <c r="B190" s="1460"/>
      <c r="C190" s="1489"/>
      <c r="D190" s="1490" t="s">
        <v>239</v>
      </c>
      <c r="E190" s="1491"/>
      <c r="F190" s="1492" t="s">
        <v>914</v>
      </c>
      <c r="G190" s="1493"/>
      <c r="H190" s="1494"/>
      <c r="I190" s="1495"/>
      <c r="J190" s="1495"/>
      <c r="K190" s="1496"/>
      <c r="L190" s="1395" t="s">
        <v>16</v>
      </c>
      <c r="M190" s="1464"/>
      <c r="N190" s="1465"/>
      <c r="O190" s="1466"/>
      <c r="P190" s="1466"/>
      <c r="Q190" s="1466"/>
      <c r="R190" s="1466"/>
      <c r="S190" s="1466"/>
      <c r="T190" s="1467"/>
      <c r="AT190" s="1497" t="s">
        <v>239</v>
      </c>
      <c r="AU190" s="1497">
        <v>0</v>
      </c>
      <c r="AV190" s="1497"/>
      <c r="AW190" s="1497"/>
      <c r="AX190" s="1497"/>
      <c r="AY190" s="1497" t="s">
        <v>163</v>
      </c>
      <c r="AZ190" s="1497"/>
      <c r="BA190" s="1497"/>
      <c r="BB190" s="1497"/>
      <c r="BC190" s="1497"/>
      <c r="BD190" s="1497"/>
      <c r="BE190" s="1497"/>
      <c r="BF190" s="1497"/>
      <c r="BG190" s="1497"/>
      <c r="BH190" s="1497"/>
      <c r="BI190" s="1497"/>
      <c r="BJ190" s="1352">
        <v>0</v>
      </c>
    </row>
    <row r="191" spans="2:62" x14ac:dyDescent="0.25">
      <c r="B191" s="1460"/>
      <c r="C191" s="1461" t="s">
        <v>954</v>
      </c>
      <c r="D191" s="1461" t="s">
        <v>168</v>
      </c>
      <c r="E191" s="1462" t="s">
        <v>955</v>
      </c>
      <c r="F191" s="351" t="s">
        <v>956</v>
      </c>
      <c r="G191" s="1463" t="s">
        <v>526</v>
      </c>
      <c r="H191" s="403">
        <v>4</v>
      </c>
      <c r="I191" s="354"/>
      <c r="J191" s="355">
        <f>ROUND(H191*I191,2)</f>
        <v>0</v>
      </c>
      <c r="K191" s="355" t="s">
        <v>16</v>
      </c>
      <c r="L191" s="1395" t="s">
        <v>16</v>
      </c>
      <c r="M191" s="1464"/>
      <c r="N191" s="1465" t="s">
        <v>38</v>
      </c>
      <c r="O191" s="1466"/>
      <c r="P191" s="1466">
        <f>H191*O191</f>
        <v>0</v>
      </c>
      <c r="Q191" s="1466">
        <v>5.1999999999999995E-4</v>
      </c>
      <c r="R191" s="1466">
        <f>H191*Q191</f>
        <v>2.0799999999999998E-3</v>
      </c>
      <c r="S191" s="1466">
        <v>0</v>
      </c>
      <c r="T191" s="1467">
        <f>H191*S191</f>
        <v>0</v>
      </c>
      <c r="AR191" s="1352">
        <v>4</v>
      </c>
      <c r="AT191" s="1352" t="s">
        <v>168</v>
      </c>
      <c r="AU191" s="1352">
        <v>2</v>
      </c>
      <c r="AY191" s="1468" t="s">
        <v>163</v>
      </c>
      <c r="AZ191" s="1468"/>
      <c r="BA191" s="1468"/>
      <c r="BB191" s="1468"/>
      <c r="BC191" s="1468"/>
      <c r="BD191" s="1468"/>
      <c r="BE191" s="1468">
        <f>IF(N191="základní",J191,0)</f>
        <v>0</v>
      </c>
      <c r="BF191" s="1468">
        <f>IF(N191="snížená",J191,0)</f>
        <v>0</v>
      </c>
      <c r="BG191" s="1468">
        <f>IF(N191="zákl. přenesená",J191,0)</f>
        <v>0</v>
      </c>
      <c r="BH191" s="1468">
        <f>IF(N191="sníž. přenesená",J191,0)</f>
        <v>0</v>
      </c>
      <c r="BI191" s="1468">
        <f>IF(N191="nulová",J191,0)</f>
        <v>0</v>
      </c>
      <c r="BJ191" s="1352">
        <v>1</v>
      </c>
    </row>
    <row r="192" spans="2:62" ht="39" x14ac:dyDescent="0.25">
      <c r="B192" s="1460"/>
      <c r="C192" s="1489"/>
      <c r="D192" s="1490" t="s">
        <v>239</v>
      </c>
      <c r="E192" s="1491"/>
      <c r="F192" s="1492" t="s">
        <v>914</v>
      </c>
      <c r="G192" s="1493"/>
      <c r="H192" s="1494"/>
      <c r="I192" s="1495"/>
      <c r="J192" s="1495"/>
      <c r="K192" s="1496"/>
      <c r="L192" s="1395" t="s">
        <v>16</v>
      </c>
      <c r="M192" s="1464"/>
      <c r="N192" s="1465"/>
      <c r="O192" s="1466"/>
      <c r="P192" s="1466"/>
      <c r="Q192" s="1466"/>
      <c r="R192" s="1466"/>
      <c r="S192" s="1466"/>
      <c r="T192" s="1467"/>
      <c r="AT192" s="1497" t="s">
        <v>239</v>
      </c>
      <c r="AU192" s="1497">
        <v>0</v>
      </c>
      <c r="AV192" s="1497"/>
      <c r="AW192" s="1497"/>
      <c r="AX192" s="1497"/>
      <c r="AY192" s="1497" t="s">
        <v>163</v>
      </c>
      <c r="AZ192" s="1497"/>
      <c r="BA192" s="1497"/>
      <c r="BB192" s="1497"/>
      <c r="BC192" s="1497"/>
      <c r="BD192" s="1497"/>
      <c r="BE192" s="1497"/>
      <c r="BF192" s="1497"/>
      <c r="BG192" s="1497"/>
      <c r="BH192" s="1497"/>
      <c r="BI192" s="1497"/>
      <c r="BJ192" s="1352">
        <v>0</v>
      </c>
    </row>
    <row r="193" spans="2:62" x14ac:dyDescent="0.25">
      <c r="B193" s="1460"/>
      <c r="C193" s="1461" t="s">
        <v>957</v>
      </c>
      <c r="D193" s="1461" t="s">
        <v>168</v>
      </c>
      <c r="E193" s="1462" t="s">
        <v>958</v>
      </c>
      <c r="F193" s="351" t="s">
        <v>959</v>
      </c>
      <c r="G193" s="1463" t="s">
        <v>526</v>
      </c>
      <c r="H193" s="403">
        <v>1</v>
      </c>
      <c r="I193" s="354"/>
      <c r="J193" s="355">
        <f>ROUND(H193*I193,2)</f>
        <v>0</v>
      </c>
      <c r="K193" s="355" t="s">
        <v>16</v>
      </c>
      <c r="L193" s="1395" t="s">
        <v>16</v>
      </c>
      <c r="M193" s="1464"/>
      <c r="N193" s="1465" t="s">
        <v>38</v>
      </c>
      <c r="O193" s="1466"/>
      <c r="P193" s="1466">
        <f>H193*O193</f>
        <v>0</v>
      </c>
      <c r="Q193" s="1466">
        <v>5.1999999999999995E-4</v>
      </c>
      <c r="R193" s="1466">
        <f>H193*Q193</f>
        <v>5.1999999999999995E-4</v>
      </c>
      <c r="S193" s="1466">
        <v>0</v>
      </c>
      <c r="T193" s="1467">
        <f>H193*S193</f>
        <v>0</v>
      </c>
      <c r="AR193" s="1352">
        <v>4</v>
      </c>
      <c r="AT193" s="1352" t="s">
        <v>168</v>
      </c>
      <c r="AU193" s="1352">
        <v>2</v>
      </c>
      <c r="AY193" s="1468" t="s">
        <v>163</v>
      </c>
      <c r="AZ193" s="1468"/>
      <c r="BA193" s="1468"/>
      <c r="BB193" s="1468"/>
      <c r="BC193" s="1468"/>
      <c r="BD193" s="1468"/>
      <c r="BE193" s="1468">
        <f>IF(N193="základní",J193,0)</f>
        <v>0</v>
      </c>
      <c r="BF193" s="1468">
        <f>IF(N193="snížená",J193,0)</f>
        <v>0</v>
      </c>
      <c r="BG193" s="1468">
        <f>IF(N193="zákl. přenesená",J193,0)</f>
        <v>0</v>
      </c>
      <c r="BH193" s="1468">
        <f>IF(N193="sníž. přenesená",J193,0)</f>
        <v>0</v>
      </c>
      <c r="BI193" s="1468">
        <f>IF(N193="nulová",J193,0)</f>
        <v>0</v>
      </c>
      <c r="BJ193" s="1352">
        <v>1</v>
      </c>
    </row>
    <row r="194" spans="2:62" ht="39" x14ac:dyDescent="0.25">
      <c r="B194" s="1460"/>
      <c r="C194" s="1489"/>
      <c r="D194" s="1490" t="s">
        <v>239</v>
      </c>
      <c r="E194" s="1491"/>
      <c r="F194" s="1492" t="s">
        <v>914</v>
      </c>
      <c r="G194" s="1493"/>
      <c r="H194" s="1494"/>
      <c r="I194" s="1495"/>
      <c r="J194" s="1495"/>
      <c r="K194" s="1496"/>
      <c r="L194" s="1395" t="s">
        <v>16</v>
      </c>
      <c r="M194" s="1464"/>
      <c r="N194" s="1465"/>
      <c r="O194" s="1466"/>
      <c r="P194" s="1466"/>
      <c r="Q194" s="1466"/>
      <c r="R194" s="1466"/>
      <c r="S194" s="1466"/>
      <c r="T194" s="1467"/>
      <c r="AT194" s="1497" t="s">
        <v>239</v>
      </c>
      <c r="AU194" s="1497">
        <v>0</v>
      </c>
      <c r="AV194" s="1497"/>
      <c r="AW194" s="1497"/>
      <c r="AX194" s="1497"/>
      <c r="AY194" s="1497" t="s">
        <v>163</v>
      </c>
      <c r="AZ194" s="1497"/>
      <c r="BA194" s="1497"/>
      <c r="BB194" s="1497"/>
      <c r="BC194" s="1497"/>
      <c r="BD194" s="1497"/>
      <c r="BE194" s="1497"/>
      <c r="BF194" s="1497"/>
      <c r="BG194" s="1497"/>
      <c r="BH194" s="1497"/>
      <c r="BI194" s="1497"/>
      <c r="BJ194" s="1352">
        <v>0</v>
      </c>
    </row>
    <row r="195" spans="2:62" x14ac:dyDescent="0.25">
      <c r="B195" s="1460"/>
      <c r="C195" s="1461" t="s">
        <v>960</v>
      </c>
      <c r="D195" s="1461" t="s">
        <v>168</v>
      </c>
      <c r="E195" s="1462" t="s">
        <v>961</v>
      </c>
      <c r="F195" s="351" t="s">
        <v>962</v>
      </c>
      <c r="G195" s="1463" t="s">
        <v>526</v>
      </c>
      <c r="H195" s="403">
        <v>2</v>
      </c>
      <c r="I195" s="354"/>
      <c r="J195" s="355">
        <f>ROUND(H195*I195,2)</f>
        <v>0</v>
      </c>
      <c r="K195" s="355" t="s">
        <v>16</v>
      </c>
      <c r="L195" s="1395" t="s">
        <v>16</v>
      </c>
      <c r="M195" s="1464"/>
      <c r="N195" s="1465" t="s">
        <v>38</v>
      </c>
      <c r="O195" s="1466"/>
      <c r="P195" s="1466">
        <f>H195*O195</f>
        <v>0</v>
      </c>
      <c r="Q195" s="1466">
        <v>5.1999999999999995E-4</v>
      </c>
      <c r="R195" s="1466">
        <f>H195*Q195</f>
        <v>1.0399999999999999E-3</v>
      </c>
      <c r="S195" s="1466">
        <v>0</v>
      </c>
      <c r="T195" s="1467">
        <f>H195*S195</f>
        <v>0</v>
      </c>
      <c r="AR195" s="1352">
        <v>4</v>
      </c>
      <c r="AT195" s="1352" t="s">
        <v>168</v>
      </c>
      <c r="AU195" s="1352">
        <v>2</v>
      </c>
      <c r="AY195" s="1468" t="s">
        <v>163</v>
      </c>
      <c r="AZ195" s="1468"/>
      <c r="BA195" s="1468"/>
      <c r="BB195" s="1468"/>
      <c r="BC195" s="1468"/>
      <c r="BD195" s="1468"/>
      <c r="BE195" s="1468">
        <f>IF(N195="základní",J195,0)</f>
        <v>0</v>
      </c>
      <c r="BF195" s="1468">
        <f>IF(N195="snížená",J195,0)</f>
        <v>0</v>
      </c>
      <c r="BG195" s="1468">
        <f>IF(N195="zákl. přenesená",J195,0)</f>
        <v>0</v>
      </c>
      <c r="BH195" s="1468">
        <f>IF(N195="sníž. přenesená",J195,0)</f>
        <v>0</v>
      </c>
      <c r="BI195" s="1468">
        <f>IF(N195="nulová",J195,0)</f>
        <v>0</v>
      </c>
      <c r="BJ195" s="1352">
        <v>1</v>
      </c>
    </row>
    <row r="196" spans="2:62" ht="39" x14ac:dyDescent="0.25">
      <c r="B196" s="1460"/>
      <c r="C196" s="1489"/>
      <c r="D196" s="1490" t="s">
        <v>239</v>
      </c>
      <c r="E196" s="1491"/>
      <c r="F196" s="1492" t="s">
        <v>914</v>
      </c>
      <c r="G196" s="1493"/>
      <c r="H196" s="1494"/>
      <c r="I196" s="1495"/>
      <c r="J196" s="1495"/>
      <c r="K196" s="1496"/>
      <c r="L196" s="1395" t="s">
        <v>16</v>
      </c>
      <c r="M196" s="1464"/>
      <c r="N196" s="1465"/>
      <c r="O196" s="1466"/>
      <c r="P196" s="1466"/>
      <c r="Q196" s="1466"/>
      <c r="R196" s="1466"/>
      <c r="S196" s="1466"/>
      <c r="T196" s="1467"/>
      <c r="AT196" s="1497" t="s">
        <v>239</v>
      </c>
      <c r="AU196" s="1497">
        <v>0</v>
      </c>
      <c r="AV196" s="1497"/>
      <c r="AW196" s="1497"/>
      <c r="AX196" s="1497"/>
      <c r="AY196" s="1497" t="s">
        <v>163</v>
      </c>
      <c r="AZ196" s="1497"/>
      <c r="BA196" s="1497"/>
      <c r="BB196" s="1497"/>
      <c r="BC196" s="1497"/>
      <c r="BD196" s="1497"/>
      <c r="BE196" s="1497"/>
      <c r="BF196" s="1497"/>
      <c r="BG196" s="1497"/>
      <c r="BH196" s="1497"/>
      <c r="BI196" s="1497"/>
      <c r="BJ196" s="1352">
        <v>0</v>
      </c>
    </row>
    <row r="197" spans="2:62" ht="24" x14ac:dyDescent="0.25">
      <c r="B197" s="1460"/>
      <c r="C197" s="1461" t="s">
        <v>963</v>
      </c>
      <c r="D197" s="1461" t="s">
        <v>168</v>
      </c>
      <c r="E197" s="1462" t="s">
        <v>964</v>
      </c>
      <c r="F197" s="351" t="s">
        <v>965</v>
      </c>
      <c r="G197" s="1463" t="s">
        <v>196</v>
      </c>
      <c r="H197" s="353">
        <v>126.145</v>
      </c>
      <c r="I197" s="354"/>
      <c r="J197" s="355">
        <f>ROUND(H197*I197,2)</f>
        <v>0</v>
      </c>
      <c r="K197" s="355" t="s">
        <v>172</v>
      </c>
      <c r="L197" s="1395" t="s">
        <v>16</v>
      </c>
      <c r="M197" s="1464"/>
      <c r="N197" s="1465" t="s">
        <v>38</v>
      </c>
      <c r="O197" s="1466"/>
      <c r="P197" s="1466">
        <f>H197*O197</f>
        <v>0</v>
      </c>
      <c r="Q197" s="1466">
        <v>0</v>
      </c>
      <c r="R197" s="1466">
        <f>H197*Q197</f>
        <v>0</v>
      </c>
      <c r="S197" s="1466">
        <v>0</v>
      </c>
      <c r="T197" s="1467">
        <f>H197*S197</f>
        <v>0</v>
      </c>
      <c r="AR197" s="1352">
        <v>4</v>
      </c>
      <c r="AT197" s="1352" t="s">
        <v>168</v>
      </c>
      <c r="AU197" s="1352">
        <v>2</v>
      </c>
      <c r="AY197" s="1468" t="s">
        <v>163</v>
      </c>
      <c r="AZ197" s="1468"/>
      <c r="BA197" s="1468"/>
      <c r="BB197" s="1468"/>
      <c r="BC197" s="1468"/>
      <c r="BD197" s="1468"/>
      <c r="BE197" s="1468">
        <f>IF(N197="základní",J197,0)</f>
        <v>0</v>
      </c>
      <c r="BF197" s="1468">
        <f>IF(N197="snížená",J197,0)</f>
        <v>0</v>
      </c>
      <c r="BG197" s="1468">
        <f>IF(N197="zákl. přenesená",J197,0)</f>
        <v>0</v>
      </c>
      <c r="BH197" s="1468">
        <f>IF(N197="sníž. přenesená",J197,0)</f>
        <v>0</v>
      </c>
      <c r="BI197" s="1468">
        <f>IF(N197="nulová",J197,0)</f>
        <v>0</v>
      </c>
      <c r="BJ197" s="1352">
        <v>1</v>
      </c>
    </row>
    <row r="198" spans="2:62" x14ac:dyDescent="0.25">
      <c r="B198" s="1396"/>
      <c r="C198" s="45"/>
      <c r="D198" s="361" t="s">
        <v>173</v>
      </c>
      <c r="E198" s="45"/>
      <c r="F198" s="362" t="s">
        <v>966</v>
      </c>
      <c r="G198" s="45"/>
      <c r="H198" s="45"/>
      <c r="I198" s="45"/>
      <c r="J198" s="45"/>
      <c r="K198" s="1398"/>
      <c r="L198" s="1395" t="s">
        <v>16</v>
      </c>
      <c r="M198" s="1469"/>
      <c r="N198" s="45"/>
      <c r="O198" s="45"/>
      <c r="P198" s="45"/>
      <c r="Q198" s="45"/>
      <c r="R198" s="45"/>
      <c r="S198" s="45"/>
      <c r="T198" s="1470"/>
      <c r="AT198" s="1471" t="s">
        <v>173</v>
      </c>
      <c r="AU198" s="1471">
        <v>0</v>
      </c>
      <c r="AV198" s="45"/>
      <c r="AW198" s="45"/>
      <c r="AX198" s="45"/>
      <c r="AY198" s="45" t="s">
        <v>163</v>
      </c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1352">
        <v>0</v>
      </c>
    </row>
    <row r="199" spans="2:62" ht="11.25" customHeight="1" x14ac:dyDescent="0.25">
      <c r="B199" s="1472"/>
      <c r="C199" s="1473"/>
      <c r="D199" s="361" t="s">
        <v>175</v>
      </c>
      <c r="E199" s="1474"/>
      <c r="F199" s="1475" t="s">
        <v>967</v>
      </c>
      <c r="G199" s="1476"/>
      <c r="H199" s="1477">
        <v>126.145</v>
      </c>
      <c r="I199" s="1478"/>
      <c r="J199" s="1478"/>
      <c r="K199" s="1478"/>
      <c r="L199" s="1395" t="s">
        <v>16</v>
      </c>
      <c r="M199" s="1479"/>
      <c r="N199" s="1480"/>
      <c r="O199" s="1481"/>
      <c r="P199" s="1481"/>
      <c r="Q199" s="1481"/>
      <c r="R199" s="1481"/>
      <c r="S199" s="1481"/>
      <c r="T199" s="1482"/>
      <c r="AT199" s="1483" t="s">
        <v>175</v>
      </c>
      <c r="AU199" s="1483">
        <v>0</v>
      </c>
      <c r="AV199" s="1483">
        <v>2</v>
      </c>
      <c r="AW199" s="1483" t="b">
        <v>1</v>
      </c>
      <c r="AX199" s="1483"/>
      <c r="AY199" s="1483" t="s">
        <v>163</v>
      </c>
      <c r="AZ199" s="1483"/>
      <c r="BA199" s="1483"/>
      <c r="BB199" s="1483"/>
      <c r="BC199" s="1483"/>
      <c r="BD199" s="1483"/>
      <c r="BE199" s="1483"/>
      <c r="BF199" s="1483"/>
      <c r="BG199" s="1483"/>
      <c r="BH199" s="1483"/>
      <c r="BI199" s="1483"/>
      <c r="BJ199" s="1352">
        <v>0</v>
      </c>
    </row>
    <row r="200" spans="2:62" ht="11.25" customHeight="1" x14ac:dyDescent="0.25">
      <c r="B200" s="1472"/>
      <c r="C200" s="1473"/>
      <c r="D200" s="361" t="s">
        <v>175</v>
      </c>
      <c r="E200" s="1474"/>
      <c r="F200" s="1484" t="s">
        <v>178</v>
      </c>
      <c r="G200" s="1485"/>
      <c r="H200" s="1486">
        <v>126.145</v>
      </c>
      <c r="I200" s="1478"/>
      <c r="J200" s="1478"/>
      <c r="K200" s="1478"/>
      <c r="L200" s="1395" t="s">
        <v>16</v>
      </c>
      <c r="M200" s="1479"/>
      <c r="N200" s="1480"/>
      <c r="O200" s="1481"/>
      <c r="P200" s="1481"/>
      <c r="Q200" s="1481"/>
      <c r="R200" s="1481"/>
      <c r="S200" s="1481"/>
      <c r="T200" s="1482"/>
      <c r="AT200" s="1483" t="s">
        <v>175</v>
      </c>
      <c r="AU200" s="1483">
        <v>0</v>
      </c>
      <c r="AV200" s="1483">
        <v>4</v>
      </c>
      <c r="AW200" s="1483" t="b">
        <v>1</v>
      </c>
      <c r="AX200" s="1483" t="b">
        <v>1</v>
      </c>
      <c r="AY200" s="1483" t="s">
        <v>163</v>
      </c>
      <c r="AZ200" s="1483"/>
      <c r="BA200" s="1483"/>
      <c r="BB200" s="1483"/>
      <c r="BC200" s="1483"/>
      <c r="BD200" s="1483"/>
      <c r="BE200" s="1483"/>
      <c r="BF200" s="1483"/>
      <c r="BG200" s="1483"/>
      <c r="BH200" s="1483"/>
      <c r="BI200" s="1483"/>
      <c r="BJ200" s="1352">
        <v>0</v>
      </c>
    </row>
    <row r="201" spans="2:62" ht="23.1" customHeight="1" x14ac:dyDescent="0.25">
      <c r="B201" s="1420"/>
      <c r="C201" s="1421"/>
      <c r="D201" s="1447" t="s">
        <v>64</v>
      </c>
      <c r="E201" s="1455" t="s">
        <v>264</v>
      </c>
      <c r="F201" s="1430" t="s">
        <v>265</v>
      </c>
      <c r="G201" s="1456"/>
      <c r="H201" s="1457"/>
      <c r="I201" s="1458"/>
      <c r="J201" s="1458">
        <f>J202 + J204</f>
        <v>0</v>
      </c>
      <c r="K201" s="1458"/>
      <c r="L201" s="1395" t="s">
        <v>16</v>
      </c>
      <c r="M201" s="1459"/>
      <c r="N201" s="1418"/>
      <c r="O201" s="1419"/>
      <c r="P201" s="1419">
        <f>P202 + P204</f>
        <v>0</v>
      </c>
      <c r="Q201" s="1419"/>
      <c r="R201" s="1419">
        <f>R202 + R204</f>
        <v>0</v>
      </c>
      <c r="S201" s="1419"/>
      <c r="T201" s="1454">
        <f>T202 + T204</f>
        <v>0</v>
      </c>
      <c r="AR201" s="1352">
        <v>1</v>
      </c>
      <c r="AT201" s="1352" t="s">
        <v>64</v>
      </c>
      <c r="AU201" s="1352">
        <v>1</v>
      </c>
      <c r="AY201" s="49" t="s">
        <v>163</v>
      </c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1352">
        <v>0</v>
      </c>
    </row>
    <row r="202" spans="2:62" x14ac:dyDescent="0.25">
      <c r="B202" s="1460"/>
      <c r="C202" s="1461" t="s">
        <v>968</v>
      </c>
      <c r="D202" s="1461" t="s">
        <v>168</v>
      </c>
      <c r="E202" s="1462" t="s">
        <v>969</v>
      </c>
      <c r="F202" s="351" t="s">
        <v>970</v>
      </c>
      <c r="G202" s="1463" t="s">
        <v>202</v>
      </c>
      <c r="H202" s="403">
        <v>311.22000000000003</v>
      </c>
      <c r="I202" s="354"/>
      <c r="J202" s="355">
        <f>ROUND(H202*I202,2)</f>
        <v>0</v>
      </c>
      <c r="K202" s="355" t="s">
        <v>172</v>
      </c>
      <c r="L202" s="1395" t="s">
        <v>16</v>
      </c>
      <c r="M202" s="1464"/>
      <c r="N202" s="1465" t="s">
        <v>38</v>
      </c>
      <c r="O202" s="1466"/>
      <c r="P202" s="1466">
        <f>H202*O202</f>
        <v>0</v>
      </c>
      <c r="Q202" s="1466">
        <v>0</v>
      </c>
      <c r="R202" s="1466">
        <f>H202*Q202</f>
        <v>0</v>
      </c>
      <c r="S202" s="1466">
        <v>0</v>
      </c>
      <c r="T202" s="1467">
        <f>H202*S202</f>
        <v>0</v>
      </c>
      <c r="AR202" s="1352">
        <v>4</v>
      </c>
      <c r="AT202" s="1352" t="s">
        <v>168</v>
      </c>
      <c r="AU202" s="1352">
        <v>2</v>
      </c>
      <c r="AY202" s="1468" t="s">
        <v>163</v>
      </c>
      <c r="AZ202" s="1468"/>
      <c r="BA202" s="1468"/>
      <c r="BB202" s="1468"/>
      <c r="BC202" s="1468"/>
      <c r="BD202" s="1468"/>
      <c r="BE202" s="1468">
        <f>IF(N202="základní",J202,0)</f>
        <v>0</v>
      </c>
      <c r="BF202" s="1468">
        <f>IF(N202="snížená",J202,0)</f>
        <v>0</v>
      </c>
      <c r="BG202" s="1468">
        <f>IF(N202="zákl. přenesená",J202,0)</f>
        <v>0</v>
      </c>
      <c r="BH202" s="1468">
        <f>IF(N202="sníž. přenesená",J202,0)</f>
        <v>0</v>
      </c>
      <c r="BI202" s="1468">
        <f>IF(N202="nulová",J202,0)</f>
        <v>0</v>
      </c>
      <c r="BJ202" s="1352">
        <v>1</v>
      </c>
    </row>
    <row r="203" spans="2:62" x14ac:dyDescent="0.25">
      <c r="B203" s="1396"/>
      <c r="C203" s="45"/>
      <c r="D203" s="361" t="s">
        <v>173</v>
      </c>
      <c r="E203" s="45"/>
      <c r="F203" s="362" t="s">
        <v>971</v>
      </c>
      <c r="G203" s="45"/>
      <c r="H203" s="45"/>
      <c r="I203" s="45"/>
      <c r="J203" s="45"/>
      <c r="K203" s="1398"/>
      <c r="L203" s="1395" t="s">
        <v>16</v>
      </c>
      <c r="M203" s="1469"/>
      <c r="N203" s="45"/>
      <c r="O203" s="45"/>
      <c r="P203" s="45"/>
      <c r="Q203" s="45"/>
      <c r="R203" s="45"/>
      <c r="S203" s="45"/>
      <c r="T203" s="1470"/>
      <c r="AT203" s="1471" t="s">
        <v>173</v>
      </c>
      <c r="AU203" s="1471">
        <v>0</v>
      </c>
      <c r="AV203" s="45"/>
      <c r="AW203" s="45"/>
      <c r="AX203" s="45"/>
      <c r="AY203" s="45" t="s">
        <v>163</v>
      </c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1352">
        <v>0</v>
      </c>
    </row>
    <row r="204" spans="2:62" ht="24" x14ac:dyDescent="0.25">
      <c r="B204" s="1460"/>
      <c r="C204" s="1461" t="s">
        <v>972</v>
      </c>
      <c r="D204" s="1461" t="s">
        <v>168</v>
      </c>
      <c r="E204" s="1462" t="s">
        <v>973</v>
      </c>
      <c r="F204" s="351" t="s">
        <v>974</v>
      </c>
      <c r="G204" s="1463" t="s">
        <v>202</v>
      </c>
      <c r="H204" s="403">
        <v>622.44000000000005</v>
      </c>
      <c r="I204" s="354"/>
      <c r="J204" s="355">
        <f>ROUND(H204*I204,2)</f>
        <v>0</v>
      </c>
      <c r="K204" s="355" t="s">
        <v>172</v>
      </c>
      <c r="L204" s="1395" t="s">
        <v>16</v>
      </c>
      <c r="M204" s="1464"/>
      <c r="N204" s="1465" t="s">
        <v>38</v>
      </c>
      <c r="O204" s="1466"/>
      <c r="P204" s="1466">
        <f>H204*O204</f>
        <v>0</v>
      </c>
      <c r="Q204" s="1466">
        <v>0</v>
      </c>
      <c r="R204" s="1466">
        <f>H204*Q204</f>
        <v>0</v>
      </c>
      <c r="S204" s="1466">
        <v>0</v>
      </c>
      <c r="T204" s="1467">
        <f>H204*S204</f>
        <v>0</v>
      </c>
      <c r="AR204" s="1352">
        <v>4</v>
      </c>
      <c r="AT204" s="1352" t="s">
        <v>168</v>
      </c>
      <c r="AU204" s="1352">
        <v>2</v>
      </c>
      <c r="AY204" s="1468" t="s">
        <v>163</v>
      </c>
      <c r="AZ204" s="1468"/>
      <c r="BA204" s="1468"/>
      <c r="BB204" s="1468"/>
      <c r="BC204" s="1468"/>
      <c r="BD204" s="1468"/>
      <c r="BE204" s="1468">
        <f>IF(N204="základní",J204,0)</f>
        <v>0</v>
      </c>
      <c r="BF204" s="1468">
        <f>IF(N204="snížená",J204,0)</f>
        <v>0</v>
      </c>
      <c r="BG204" s="1468">
        <f>IF(N204="zákl. přenesená",J204,0)</f>
        <v>0</v>
      </c>
      <c r="BH204" s="1468">
        <f>IF(N204="sníž. přenesená",J204,0)</f>
        <v>0</v>
      </c>
      <c r="BI204" s="1468">
        <f>IF(N204="nulová",J204,0)</f>
        <v>0</v>
      </c>
      <c r="BJ204" s="1352">
        <v>1</v>
      </c>
    </row>
    <row r="205" spans="2:62" x14ac:dyDescent="0.25">
      <c r="B205" s="1396"/>
      <c r="C205" s="45"/>
      <c r="D205" s="361" t="s">
        <v>173</v>
      </c>
      <c r="E205" s="45"/>
      <c r="F205" s="362" t="s">
        <v>975</v>
      </c>
      <c r="G205" s="45"/>
      <c r="H205" s="45"/>
      <c r="I205" s="45"/>
      <c r="J205" s="45"/>
      <c r="K205" s="1398"/>
      <c r="L205" s="1395" t="s">
        <v>16</v>
      </c>
      <c r="M205" s="1469"/>
      <c r="N205" s="45"/>
      <c r="O205" s="45"/>
      <c r="P205" s="45"/>
      <c r="Q205" s="45"/>
      <c r="R205" s="45"/>
      <c r="S205" s="45"/>
      <c r="T205" s="1470"/>
      <c r="AT205" s="1471" t="s">
        <v>173</v>
      </c>
      <c r="AU205" s="1471">
        <v>0</v>
      </c>
      <c r="AV205" s="45"/>
      <c r="AW205" s="45"/>
      <c r="AX205" s="45"/>
      <c r="AY205" s="45" t="s">
        <v>163</v>
      </c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1352">
        <v>0</v>
      </c>
    </row>
    <row r="206" spans="2:62" ht="11.25" customHeight="1" x14ac:dyDescent="0.25">
      <c r="B206" s="1472"/>
      <c r="C206" s="1473"/>
      <c r="D206" s="361" t="s">
        <v>175</v>
      </c>
      <c r="E206" s="1474"/>
      <c r="F206" s="1475" t="s">
        <v>976</v>
      </c>
      <c r="G206" s="1476"/>
      <c r="H206" s="1477">
        <v>622.44000000000005</v>
      </c>
      <c r="I206" s="1478"/>
      <c r="J206" s="1478"/>
      <c r="K206" s="1478"/>
      <c r="L206" s="1395" t="s">
        <v>16</v>
      </c>
      <c r="M206" s="1479"/>
      <c r="N206" s="1480"/>
      <c r="O206" s="1481"/>
      <c r="P206" s="1481"/>
      <c r="Q206" s="1481"/>
      <c r="R206" s="1481"/>
      <c r="S206" s="1481"/>
      <c r="T206" s="1482"/>
      <c r="AT206" s="1483" t="s">
        <v>175</v>
      </c>
      <c r="AU206" s="1483">
        <v>0</v>
      </c>
      <c r="AV206" s="1483">
        <v>2</v>
      </c>
      <c r="AW206" s="1483" t="b">
        <v>1</v>
      </c>
      <c r="AX206" s="1483" t="b">
        <v>1</v>
      </c>
      <c r="AY206" s="1483" t="s">
        <v>163</v>
      </c>
      <c r="AZ206" s="1483"/>
      <c r="BA206" s="1483"/>
      <c r="BB206" s="1483"/>
      <c r="BC206" s="1483"/>
      <c r="BD206" s="1483"/>
      <c r="BE206" s="1483"/>
      <c r="BF206" s="1483"/>
      <c r="BG206" s="1483"/>
      <c r="BH206" s="1483"/>
      <c r="BI206" s="1483"/>
      <c r="BJ206" s="1352">
        <v>0</v>
      </c>
    </row>
    <row r="207" spans="2:62" ht="26.1" customHeight="1" x14ac:dyDescent="0.25">
      <c r="B207" s="1411"/>
      <c r="C207" s="1412"/>
      <c r="D207" s="1447" t="s">
        <v>64</v>
      </c>
      <c r="E207" s="1448" t="s">
        <v>977</v>
      </c>
      <c r="F207" s="48" t="s">
        <v>978</v>
      </c>
      <c r="G207" s="1449"/>
      <c r="H207" s="1450"/>
      <c r="I207" s="1451"/>
      <c r="J207" s="1451">
        <f>J208</f>
        <v>0</v>
      </c>
      <c r="K207" s="1452"/>
      <c r="L207" s="1395" t="s">
        <v>16</v>
      </c>
      <c r="M207" s="1453"/>
      <c r="N207" s="1418"/>
      <c r="O207" s="1419"/>
      <c r="P207" s="1419">
        <f>P208</f>
        <v>0</v>
      </c>
      <c r="Q207" s="1419"/>
      <c r="R207" s="1419">
        <f>R208</f>
        <v>0</v>
      </c>
      <c r="S207" s="1419"/>
      <c r="T207" s="1454">
        <f>T208</f>
        <v>0</v>
      </c>
      <c r="AR207" s="1352">
        <v>5</v>
      </c>
      <c r="AT207" s="1352" t="s">
        <v>64</v>
      </c>
      <c r="AU207" s="1352">
        <v>0</v>
      </c>
      <c r="AY207" s="48" t="s">
        <v>163</v>
      </c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1352">
        <v>0</v>
      </c>
    </row>
    <row r="208" spans="2:62" ht="23.1" customHeight="1" x14ac:dyDescent="0.25">
      <c r="B208" s="1420"/>
      <c r="C208" s="1421"/>
      <c r="D208" s="1447" t="s">
        <v>64</v>
      </c>
      <c r="E208" s="1455" t="s">
        <v>979</v>
      </c>
      <c r="F208" s="1430" t="s">
        <v>980</v>
      </c>
      <c r="G208" s="1456"/>
      <c r="H208" s="1457"/>
      <c r="I208" s="1458"/>
      <c r="J208" s="1458">
        <f>J209</f>
        <v>0</v>
      </c>
      <c r="K208" s="1458"/>
      <c r="L208" s="1395" t="s">
        <v>16</v>
      </c>
      <c r="M208" s="1459"/>
      <c r="N208" s="1418"/>
      <c r="O208" s="1419"/>
      <c r="P208" s="1419">
        <f>P209</f>
        <v>0</v>
      </c>
      <c r="Q208" s="1419"/>
      <c r="R208" s="1419">
        <f>R209</f>
        <v>0</v>
      </c>
      <c r="S208" s="1419"/>
      <c r="T208" s="1454">
        <f>T209</f>
        <v>0</v>
      </c>
      <c r="AR208" s="1352">
        <v>5</v>
      </c>
      <c r="AT208" s="1352" t="s">
        <v>64</v>
      </c>
      <c r="AU208" s="1352">
        <v>1</v>
      </c>
      <c r="AY208" s="49" t="s">
        <v>163</v>
      </c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1352">
        <v>0</v>
      </c>
    </row>
    <row r="209" spans="2:62" x14ac:dyDescent="0.25">
      <c r="B209" s="1460"/>
      <c r="C209" s="1461" t="s">
        <v>981</v>
      </c>
      <c r="D209" s="1461" t="s">
        <v>168</v>
      </c>
      <c r="E209" s="1462" t="s">
        <v>982</v>
      </c>
      <c r="F209" s="351" t="s">
        <v>983</v>
      </c>
      <c r="G209" s="1463" t="s">
        <v>984</v>
      </c>
      <c r="H209" s="403">
        <v>1</v>
      </c>
      <c r="I209" s="354"/>
      <c r="J209" s="355">
        <f>ROUND(H209*I209,2)</f>
        <v>0</v>
      </c>
      <c r="K209" s="355" t="s">
        <v>172</v>
      </c>
      <c r="L209" s="1395" t="s">
        <v>16</v>
      </c>
      <c r="M209" s="1464"/>
      <c r="N209" s="1465" t="s">
        <v>38</v>
      </c>
      <c r="O209" s="1466"/>
      <c r="P209" s="1466">
        <f>H209*O209</f>
        <v>0</v>
      </c>
      <c r="Q209" s="1466">
        <v>0</v>
      </c>
      <c r="R209" s="1466">
        <f>H209*Q209</f>
        <v>0</v>
      </c>
      <c r="S209" s="1466">
        <v>0</v>
      </c>
      <c r="T209" s="1467">
        <f>H209*S209</f>
        <v>0</v>
      </c>
      <c r="AR209" s="1352">
        <v>1024</v>
      </c>
      <c r="AT209" s="1352" t="s">
        <v>168</v>
      </c>
      <c r="AU209" s="1352">
        <v>2</v>
      </c>
      <c r="AY209" s="1468" t="s">
        <v>163</v>
      </c>
      <c r="AZ209" s="1468"/>
      <c r="BA209" s="1468"/>
      <c r="BB209" s="1468"/>
      <c r="BC209" s="1468"/>
      <c r="BD209" s="1468"/>
      <c r="BE209" s="1468">
        <f>IF(N209="základní",J209,0)</f>
        <v>0</v>
      </c>
      <c r="BF209" s="1468">
        <f>IF(N209="snížená",J209,0)</f>
        <v>0</v>
      </c>
      <c r="BG209" s="1468">
        <f>IF(N209="zákl. přenesená",J209,0)</f>
        <v>0</v>
      </c>
      <c r="BH209" s="1468">
        <f>IF(N209="sníž. přenesená",J209,0)</f>
        <v>0</v>
      </c>
      <c r="BI209" s="1468">
        <f>IF(N209="nulová",J209,0)</f>
        <v>0</v>
      </c>
      <c r="BJ209" s="1352">
        <v>1</v>
      </c>
    </row>
    <row r="210" spans="2:62" x14ac:dyDescent="0.25">
      <c r="B210" s="1396"/>
      <c r="C210" s="45"/>
      <c r="D210" s="361" t="s">
        <v>173</v>
      </c>
      <c r="E210" s="45"/>
      <c r="F210" s="362" t="s">
        <v>985</v>
      </c>
      <c r="G210" s="45"/>
      <c r="H210" s="45"/>
      <c r="I210" s="45"/>
      <c r="J210" s="45"/>
      <c r="K210" s="1398"/>
      <c r="L210" s="1395" t="s">
        <v>16</v>
      </c>
      <c r="M210" s="1469"/>
      <c r="N210" s="45"/>
      <c r="O210" s="45"/>
      <c r="P210" s="45"/>
      <c r="Q210" s="45"/>
      <c r="R210" s="45"/>
      <c r="S210" s="45"/>
      <c r="T210" s="1470"/>
      <c r="AT210" s="1471" t="s">
        <v>173</v>
      </c>
      <c r="AU210" s="1471">
        <v>0</v>
      </c>
      <c r="AV210" s="45"/>
      <c r="AW210" s="45"/>
      <c r="AX210" s="45"/>
      <c r="AY210" s="45" t="s">
        <v>163</v>
      </c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1352">
        <v>0</v>
      </c>
    </row>
    <row r="211" spans="2:62" ht="29.25" x14ac:dyDescent="0.25">
      <c r="B211" s="1460"/>
      <c r="C211" s="1489"/>
      <c r="D211" s="1490" t="s">
        <v>239</v>
      </c>
      <c r="E211" s="1491"/>
      <c r="F211" s="1492" t="s">
        <v>986</v>
      </c>
      <c r="G211" s="1493"/>
      <c r="H211" s="1494"/>
      <c r="I211" s="1495"/>
      <c r="J211" s="1495"/>
      <c r="K211" s="1496"/>
      <c r="L211" s="1395" t="s">
        <v>16</v>
      </c>
      <c r="M211" s="1464"/>
      <c r="N211" s="1465"/>
      <c r="O211" s="1466"/>
      <c r="P211" s="1466"/>
      <c r="Q211" s="1466"/>
      <c r="R211" s="1466"/>
      <c r="S211" s="1466"/>
      <c r="T211" s="1467"/>
      <c r="AT211" s="1497" t="s">
        <v>239</v>
      </c>
      <c r="AU211" s="1497">
        <v>0</v>
      </c>
      <c r="AV211" s="1497"/>
      <c r="AW211" s="1497"/>
      <c r="AX211" s="1497"/>
      <c r="AY211" s="1497" t="s">
        <v>163</v>
      </c>
      <c r="AZ211" s="1497"/>
      <c r="BA211" s="1497"/>
      <c r="BB211" s="1497"/>
      <c r="BC211" s="1497"/>
      <c r="BD211" s="1497"/>
      <c r="BE211" s="1497"/>
      <c r="BF211" s="1497"/>
      <c r="BG211" s="1497"/>
      <c r="BH211" s="1497"/>
      <c r="BI211" s="1497"/>
      <c r="BJ211" s="1352">
        <v>0</v>
      </c>
    </row>
    <row r="212" spans="2:62" ht="14.45" customHeight="1" x14ac:dyDescent="0.25">
      <c r="B212" s="1472"/>
      <c r="C212" s="1473"/>
      <c r="D212" s="1473"/>
      <c r="E212" s="1474"/>
      <c r="F212" s="1507"/>
      <c r="G212" s="1485"/>
      <c r="H212" s="1488"/>
      <c r="I212" s="1478"/>
      <c r="J212" s="1478"/>
      <c r="K212" s="1478"/>
      <c r="L212" s="1395"/>
      <c r="M212" s="1479"/>
      <c r="N212" s="1480"/>
      <c r="O212" s="1481"/>
      <c r="P212" s="1481"/>
      <c r="Q212" s="1481"/>
      <c r="R212" s="1481"/>
      <c r="S212" s="1481"/>
      <c r="T212" s="1508"/>
    </row>
    <row r="213" spans="2:62" ht="42" customHeight="1" x14ac:dyDescent="0.25">
      <c r="B213" s="1472"/>
      <c r="C213" s="3301" t="s">
        <v>272</v>
      </c>
      <c r="D213" s="3301"/>
      <c r="E213" s="3301"/>
      <c r="F213" s="3301"/>
      <c r="G213" s="3301"/>
      <c r="H213" s="3301"/>
      <c r="I213" s="3301"/>
      <c r="J213" s="3301"/>
      <c r="K213" s="3302"/>
      <c r="L213" s="1395"/>
      <c r="M213" s="1509"/>
      <c r="N213" s="1480"/>
      <c r="O213" s="1481"/>
      <c r="P213" s="1481"/>
      <c r="Q213" s="1481"/>
      <c r="R213" s="1481"/>
      <c r="S213" s="1481"/>
      <c r="T213" s="1510"/>
    </row>
    <row r="214" spans="2:62" x14ac:dyDescent="0.25">
      <c r="B214" s="1431"/>
      <c r="C214" s="1432"/>
      <c r="D214" s="1432"/>
      <c r="E214" s="1432"/>
      <c r="F214" s="1432"/>
      <c r="G214" s="1432"/>
      <c r="H214" s="1432"/>
      <c r="I214" s="1432"/>
      <c r="J214" s="1432"/>
      <c r="K214" s="1435"/>
      <c r="L214" s="1395"/>
    </row>
  </sheetData>
  <autoFilter ref="C114:K115"/>
  <mergeCells count="13">
    <mergeCell ref="E78:H78"/>
    <mergeCell ref="E24:H24"/>
    <mergeCell ref="E27:H27"/>
    <mergeCell ref="E80:H80"/>
    <mergeCell ref="C213:K213"/>
    <mergeCell ref="E107:H107"/>
    <mergeCell ref="E105:H105"/>
    <mergeCell ref="L2:V2"/>
    <mergeCell ref="E7:H7"/>
    <mergeCell ref="E21:H21"/>
    <mergeCell ref="E15:H15"/>
    <mergeCell ref="E9:H9"/>
    <mergeCell ref="E18:H18"/>
  </mergeCells>
  <hyperlinks>
    <hyperlink ref="F210" r:id="rId1"/>
    <hyperlink ref="F205" r:id="rId2"/>
    <hyperlink ref="F203" r:id="rId3"/>
    <hyperlink ref="F198" r:id="rId4"/>
    <hyperlink ref="H197" r:id="rId5" display="126,14500000"/>
    <hyperlink ref="F183" r:id="rId6"/>
    <hyperlink ref="H182" r:id="rId7" display="9,00000000"/>
    <hyperlink ref="F170" r:id="rId8"/>
    <hyperlink ref="H169" r:id="rId9" display="12,00000000"/>
    <hyperlink ref="F161" r:id="rId10"/>
    <hyperlink ref="H160" r:id="rId11" display="12,00000000"/>
    <hyperlink ref="F154" r:id="rId12"/>
    <hyperlink ref="H153" r:id="rId13" display="7,00000000"/>
    <hyperlink ref="F149" r:id="rId14"/>
    <hyperlink ref="H148" r:id="rId15" display="1030,81800000"/>
    <hyperlink ref="F145" r:id="rId16"/>
    <hyperlink ref="H144" r:id="rId17" display="515,40900000"/>
    <hyperlink ref="F141" r:id="rId18"/>
    <hyperlink ref="H140" r:id="rId19" display="515,40900000"/>
    <hyperlink ref="F137" r:id="rId20"/>
    <hyperlink ref="H136" r:id="rId21" display="515,40900000"/>
    <hyperlink ref="F133" r:id="rId22"/>
    <hyperlink ref="H132" r:id="rId23" display="515,40900000"/>
    <hyperlink ref="F127" r:id="rId24"/>
    <hyperlink ref="H126" r:id="rId25" display="4,00000000"/>
    <hyperlink ref="F123" r:id="rId26"/>
    <hyperlink ref="H122" r:id="rId27" display="103,08200000"/>
    <hyperlink ref="F119" r:id="rId28"/>
    <hyperlink ref="H118" r:id="rId29" display="103,082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69"/>
  <sheetViews>
    <sheetView showGridLines="0" workbookViewId="0">
      <selection activeCell="A27" sqref="A27:XFD27"/>
    </sheetView>
  </sheetViews>
  <sheetFormatPr defaultColWidth="9.140625" defaultRowHeight="15" x14ac:dyDescent="0.25"/>
  <cols>
    <col min="1" max="1" width="7.140625" style="1511" customWidth="1"/>
    <col min="2" max="2" width="1" style="1511" customWidth="1"/>
    <col min="3" max="3" width="3.5703125" style="1511" customWidth="1"/>
    <col min="4" max="4" width="4.140625" style="1511" customWidth="1"/>
    <col min="5" max="5" width="17.7109375" style="1511" customWidth="1"/>
    <col min="6" max="6" width="55.7109375" style="1511" customWidth="1"/>
    <col min="7" max="7" width="6.7109375" style="1511" customWidth="1"/>
    <col min="8" max="9" width="14.7109375" style="1511" customWidth="1"/>
    <col min="10" max="11" width="20.7109375" style="1511" customWidth="1"/>
    <col min="12" max="12" width="7.7109375" style="1511" customWidth="1"/>
    <col min="13" max="13" width="24.85546875" style="1511" hidden="1" customWidth="1"/>
    <col min="14" max="14" width="12.140625" style="1511" hidden="1" customWidth="1"/>
    <col min="15" max="15" width="10.28515625" style="1511" hidden="1" customWidth="1"/>
    <col min="16" max="16" width="11.140625" style="1511" hidden="1" customWidth="1"/>
    <col min="17" max="18" width="12.42578125" style="1511" hidden="1" customWidth="1"/>
    <col min="19" max="19" width="10.85546875" style="1511" hidden="1" customWidth="1"/>
    <col min="20" max="20" width="8.28515625" style="1511" hidden="1" customWidth="1"/>
    <col min="21" max="21" width="4.140625" style="1511" hidden="1" customWidth="1"/>
    <col min="22" max="22" width="10.5703125" style="1511" customWidth="1"/>
    <col min="23" max="23" width="14" style="1511" customWidth="1"/>
    <col min="24" max="24" width="10.5703125" style="1511" customWidth="1"/>
    <col min="25" max="25" width="12.85546875" style="1511" customWidth="1"/>
    <col min="26" max="26" width="9.42578125" style="1511" customWidth="1"/>
    <col min="27" max="27" width="94.85546875" style="1511" hidden="1" customWidth="1"/>
    <col min="28" max="28" width="14" style="1511" customWidth="1"/>
    <col min="29" max="29" width="9.42578125" style="1511" customWidth="1"/>
    <col min="30" max="30" width="12.85546875" style="1511" customWidth="1"/>
    <col min="31" max="31" width="14" style="1511" customWidth="1"/>
    <col min="32" max="43" width="9.140625" style="1511"/>
    <col min="44" max="65" width="9.140625" style="1511" hidden="1"/>
    <col min="66" max="16384" width="9.140625" style="1511"/>
  </cols>
  <sheetData>
    <row r="1" spans="1:61" ht="11.25" customHeight="1" x14ac:dyDescent="0.25">
      <c r="A1" s="1512"/>
      <c r="B1" s="1512"/>
      <c r="C1" s="1512"/>
      <c r="D1" s="1512"/>
      <c r="E1" s="1512"/>
      <c r="F1" s="1512"/>
      <c r="G1" s="1512"/>
      <c r="H1" s="1512"/>
      <c r="I1" s="1512"/>
      <c r="J1" s="1512"/>
      <c r="K1" s="1512"/>
      <c r="L1" s="1512"/>
      <c r="M1" s="1512"/>
      <c r="N1" s="1512"/>
      <c r="O1" s="1512"/>
      <c r="P1" s="1512"/>
      <c r="Q1" s="1512"/>
      <c r="R1" s="1512"/>
      <c r="S1" s="1512"/>
      <c r="T1" s="1512"/>
      <c r="U1" s="1512"/>
      <c r="V1" s="1512"/>
      <c r="W1" s="1512"/>
      <c r="X1" s="1512"/>
      <c r="Y1" s="1512"/>
      <c r="Z1" s="1512"/>
      <c r="AA1" s="1512"/>
      <c r="AB1" s="1512"/>
      <c r="AC1" s="1512"/>
      <c r="AD1" s="1512"/>
      <c r="AE1" s="1512"/>
      <c r="AF1" s="1512"/>
      <c r="AG1" s="1512"/>
      <c r="AH1" s="1512"/>
      <c r="AI1" s="1512"/>
      <c r="AJ1" s="1512"/>
      <c r="AK1" s="1512"/>
      <c r="AL1" s="1512"/>
      <c r="AM1" s="1512"/>
      <c r="AN1" s="1512"/>
      <c r="AO1" s="1512"/>
      <c r="AP1" s="1512"/>
      <c r="AQ1" s="1512"/>
      <c r="AR1" s="1512"/>
      <c r="AS1" s="1512"/>
      <c r="AT1" s="1512"/>
      <c r="AU1" s="1512"/>
      <c r="AV1" s="1512"/>
      <c r="AW1" s="1512"/>
      <c r="AX1" s="1512"/>
      <c r="AY1" s="1512"/>
      <c r="AZ1" s="1512"/>
      <c r="BA1" s="1512"/>
      <c r="BB1" s="1512"/>
      <c r="BC1" s="1512"/>
      <c r="BD1" s="1512"/>
      <c r="BE1" s="1512"/>
      <c r="BF1" s="1512"/>
      <c r="BG1" s="1512"/>
      <c r="BH1" s="1512"/>
      <c r="BI1" s="1512"/>
    </row>
    <row r="2" spans="1:61" ht="36.75" customHeight="1" x14ac:dyDescent="0.25">
      <c r="A2" s="1512"/>
      <c r="B2" s="1512"/>
      <c r="C2" s="1512"/>
      <c r="D2" s="1512"/>
      <c r="E2" s="1512"/>
      <c r="F2" s="1512"/>
      <c r="G2" s="1512"/>
      <c r="H2" s="1512"/>
      <c r="I2" s="1512"/>
      <c r="J2" s="1512"/>
      <c r="K2" s="1512"/>
      <c r="L2" s="3304" t="s">
        <v>5</v>
      </c>
      <c r="M2" s="3305"/>
      <c r="N2" s="3305"/>
      <c r="O2" s="3305"/>
      <c r="P2" s="3305"/>
      <c r="Q2" s="3305"/>
      <c r="R2" s="3305"/>
      <c r="S2" s="3305"/>
      <c r="T2" s="3305"/>
      <c r="U2" s="3305"/>
      <c r="V2" s="3305"/>
      <c r="W2" s="1512"/>
      <c r="X2" s="1512"/>
      <c r="Y2" s="1512"/>
      <c r="Z2" s="1512"/>
      <c r="AA2" s="1512"/>
      <c r="AB2" s="1512"/>
      <c r="AC2" s="1512"/>
      <c r="AD2" s="1512"/>
      <c r="AE2" s="1512"/>
      <c r="AF2" s="1512"/>
      <c r="AG2" s="1512"/>
      <c r="AH2" s="1512"/>
      <c r="AI2" s="1512"/>
      <c r="AJ2" s="1512"/>
      <c r="AK2" s="1512"/>
      <c r="AL2" s="1512"/>
      <c r="AM2" s="1512"/>
      <c r="AN2" s="1512"/>
      <c r="AO2" s="1512"/>
      <c r="AP2" s="1512"/>
      <c r="AQ2" s="1512"/>
      <c r="AR2" s="1512"/>
      <c r="AS2" s="1512"/>
      <c r="AT2" s="1512" t="s">
        <v>102</v>
      </c>
      <c r="AU2" s="1512"/>
      <c r="AV2" s="1512"/>
      <c r="AW2" s="1512"/>
      <c r="AX2" s="1512"/>
      <c r="AY2" s="1512"/>
      <c r="AZ2" s="1512"/>
      <c r="BA2" s="1512"/>
      <c r="BB2" s="1512"/>
      <c r="BC2" s="1512"/>
      <c r="BD2" s="1512"/>
      <c r="BE2" s="1512"/>
      <c r="BF2" s="1512"/>
      <c r="BG2" s="1512"/>
      <c r="BH2" s="1512"/>
      <c r="BI2" s="1512"/>
    </row>
    <row r="3" spans="1:61" ht="6.95" customHeight="1" x14ac:dyDescent="0.25">
      <c r="A3" s="1512"/>
      <c r="B3" s="1513"/>
      <c r="C3" s="1514"/>
      <c r="D3" s="1514"/>
      <c r="E3" s="1514"/>
      <c r="F3" s="1514"/>
      <c r="G3" s="1514"/>
      <c r="H3" s="1514"/>
      <c r="I3" s="1514"/>
      <c r="J3" s="1514"/>
      <c r="K3" s="1514"/>
      <c r="L3" s="1515"/>
      <c r="M3" s="1512"/>
      <c r="N3" s="1512"/>
      <c r="O3" s="1512"/>
      <c r="P3" s="1512"/>
      <c r="Q3" s="1512"/>
      <c r="R3" s="1512"/>
      <c r="S3" s="1512"/>
      <c r="T3" s="1512"/>
      <c r="U3" s="1512"/>
      <c r="V3" s="1512"/>
      <c r="W3" s="1512"/>
      <c r="X3" s="1512"/>
      <c r="Y3" s="1512"/>
      <c r="Z3" s="1512"/>
      <c r="AA3" s="1512"/>
      <c r="AB3" s="1512"/>
      <c r="AC3" s="1512"/>
      <c r="AD3" s="1512"/>
      <c r="AE3" s="1512"/>
      <c r="AF3" s="1512"/>
      <c r="AG3" s="1512"/>
      <c r="AH3" s="1512"/>
      <c r="AI3" s="1512"/>
      <c r="AJ3" s="1512"/>
      <c r="AK3" s="1512"/>
      <c r="AL3" s="1512"/>
      <c r="AM3" s="1512"/>
      <c r="AN3" s="1512"/>
      <c r="AO3" s="1512"/>
      <c r="AP3" s="1512"/>
      <c r="AQ3" s="1512"/>
      <c r="AR3" s="1512"/>
      <c r="AS3" s="1512"/>
      <c r="AT3" s="1512">
        <v>2</v>
      </c>
      <c r="AU3" s="1512"/>
      <c r="AV3" s="1512"/>
      <c r="AW3" s="1512"/>
      <c r="AX3" s="1512"/>
      <c r="AY3" s="1512"/>
      <c r="AZ3" s="1512"/>
      <c r="BA3" s="1512"/>
      <c r="BB3" s="1512"/>
      <c r="BC3" s="1512"/>
      <c r="BD3" s="1512"/>
      <c r="BE3" s="1512"/>
      <c r="BF3" s="1512"/>
      <c r="BG3" s="1512"/>
      <c r="BH3" s="1512"/>
      <c r="BI3" s="1512"/>
    </row>
    <row r="4" spans="1:61" ht="24.95" customHeight="1" x14ac:dyDescent="0.25">
      <c r="A4" s="1512"/>
      <c r="B4" s="1515"/>
      <c r="C4" s="1512"/>
      <c r="D4" s="1516" t="s">
        <v>131</v>
      </c>
      <c r="E4" s="1512"/>
      <c r="F4" s="1512"/>
      <c r="G4" s="1512"/>
      <c r="H4" s="1512"/>
      <c r="I4" s="1512"/>
      <c r="J4" s="1512"/>
      <c r="K4" s="1512"/>
      <c r="L4" s="1515"/>
      <c r="M4" s="1512"/>
      <c r="N4" s="1512"/>
      <c r="O4" s="1512"/>
      <c r="P4" s="1512"/>
      <c r="Q4" s="1512"/>
      <c r="R4" s="1512"/>
      <c r="S4" s="1512"/>
      <c r="T4" s="1512"/>
      <c r="U4" s="1512"/>
      <c r="V4" s="1512"/>
      <c r="W4" s="1512"/>
      <c r="X4" s="1512"/>
      <c r="Y4" s="1512"/>
      <c r="Z4" s="1512"/>
      <c r="AA4" s="1512"/>
      <c r="AB4" s="1512"/>
      <c r="AC4" s="1512"/>
      <c r="AD4" s="1512"/>
      <c r="AE4" s="1512"/>
      <c r="AF4" s="1512"/>
      <c r="AG4" s="1512"/>
      <c r="AH4" s="1512"/>
      <c r="AI4" s="1512"/>
      <c r="AJ4" s="1512"/>
      <c r="AK4" s="1512"/>
      <c r="AL4" s="1512"/>
      <c r="AM4" s="1512"/>
      <c r="AN4" s="1512"/>
      <c r="AO4" s="1512"/>
      <c r="AP4" s="1512"/>
      <c r="AQ4" s="1512"/>
      <c r="AR4" s="1512"/>
      <c r="AS4" s="1512"/>
      <c r="AT4" s="1512" t="b">
        <v>0</v>
      </c>
      <c r="AU4" s="1512"/>
      <c r="AV4" s="1512"/>
      <c r="AW4" s="1512"/>
      <c r="AX4" s="1512"/>
      <c r="AY4" s="1512"/>
      <c r="AZ4" s="1512"/>
      <c r="BA4" s="1512"/>
      <c r="BB4" s="1512"/>
      <c r="BC4" s="1512"/>
      <c r="BD4" s="1512"/>
      <c r="BE4" s="1512"/>
      <c r="BF4" s="1512"/>
      <c r="BG4" s="1512"/>
      <c r="BH4" s="1512"/>
      <c r="BI4" s="1512"/>
    </row>
    <row r="5" spans="1:61" ht="6.95" customHeight="1" x14ac:dyDescent="0.25">
      <c r="A5" s="1512"/>
      <c r="B5" s="1515"/>
      <c r="C5" s="1512"/>
      <c r="D5" s="1512"/>
      <c r="E5" s="1512"/>
      <c r="F5" s="1512"/>
      <c r="G5" s="1512"/>
      <c r="H5" s="1512"/>
      <c r="I5" s="1512"/>
      <c r="J5" s="1512"/>
      <c r="K5" s="1512"/>
      <c r="L5" s="1515"/>
      <c r="M5" s="1512"/>
      <c r="N5" s="1512"/>
      <c r="O5" s="1512"/>
      <c r="P5" s="1512"/>
      <c r="Q5" s="1512"/>
      <c r="R5" s="1512"/>
      <c r="S5" s="1512"/>
      <c r="T5" s="1512"/>
      <c r="U5" s="1512"/>
      <c r="V5" s="1512"/>
      <c r="W5" s="1512"/>
      <c r="X5" s="1512"/>
      <c r="Y5" s="1512"/>
      <c r="Z5" s="1512"/>
      <c r="AA5" s="1512"/>
      <c r="AB5" s="1512"/>
      <c r="AC5" s="1512"/>
      <c r="AD5" s="1512"/>
      <c r="AE5" s="1512"/>
      <c r="AF5" s="1512"/>
      <c r="AG5" s="1512"/>
      <c r="AH5" s="1512"/>
      <c r="AI5" s="1512"/>
      <c r="AJ5" s="1512"/>
      <c r="AK5" s="1512"/>
      <c r="AL5" s="1512"/>
      <c r="AM5" s="1512"/>
      <c r="AN5" s="1512"/>
      <c r="AO5" s="1512"/>
      <c r="AP5" s="1512"/>
      <c r="AQ5" s="1512"/>
      <c r="AR5" s="1512"/>
      <c r="AS5" s="1512"/>
      <c r="AT5" s="1512"/>
      <c r="AU5" s="1512"/>
      <c r="AV5" s="1512"/>
      <c r="AW5" s="1512"/>
      <c r="AX5" s="1512"/>
      <c r="AY5" s="1512"/>
      <c r="AZ5" s="1512"/>
      <c r="BA5" s="1512"/>
      <c r="BB5" s="1512"/>
      <c r="BC5" s="1512"/>
      <c r="BD5" s="1512"/>
      <c r="BE5" s="1512"/>
      <c r="BF5" s="1512"/>
      <c r="BG5" s="1512"/>
      <c r="BH5" s="1512"/>
      <c r="BI5" s="1512"/>
    </row>
    <row r="6" spans="1:61" ht="12" customHeight="1" x14ac:dyDescent="0.25">
      <c r="A6" s="1512"/>
      <c r="B6" s="1515"/>
      <c r="C6" s="1512"/>
      <c r="D6" s="1517" t="s">
        <v>12</v>
      </c>
      <c r="E6" s="1512"/>
      <c r="F6" s="1512"/>
      <c r="G6" s="1512"/>
      <c r="H6" s="1512"/>
      <c r="I6" s="1512"/>
      <c r="J6" s="1512"/>
      <c r="K6" s="1512"/>
      <c r="L6" s="1515"/>
      <c r="M6" s="1512"/>
      <c r="N6" s="1512"/>
      <c r="O6" s="1512"/>
      <c r="P6" s="1512"/>
      <c r="Q6" s="1512"/>
      <c r="R6" s="1512"/>
      <c r="S6" s="1512"/>
      <c r="T6" s="1512"/>
      <c r="U6" s="1512"/>
      <c r="V6" s="1512"/>
      <c r="W6" s="1512"/>
      <c r="X6" s="1512"/>
      <c r="Y6" s="1512"/>
      <c r="Z6" s="1512"/>
      <c r="AA6" s="1512"/>
      <c r="AB6" s="1512"/>
      <c r="AC6" s="1512"/>
      <c r="AD6" s="1512"/>
      <c r="AE6" s="1512"/>
      <c r="AF6" s="1512"/>
      <c r="AG6" s="1512"/>
      <c r="AH6" s="1512"/>
      <c r="AI6" s="1512"/>
      <c r="AJ6" s="1512"/>
      <c r="AK6" s="1512"/>
      <c r="AL6" s="1512"/>
      <c r="AM6" s="1512"/>
      <c r="AN6" s="1512"/>
      <c r="AO6" s="1512"/>
      <c r="AP6" s="1512"/>
      <c r="AQ6" s="1512"/>
      <c r="AR6" s="1512"/>
      <c r="AS6" s="1512"/>
      <c r="AT6" s="1512"/>
      <c r="AU6" s="1512"/>
      <c r="AV6" s="1512"/>
      <c r="AW6" s="1512"/>
      <c r="AX6" s="1512"/>
      <c r="AY6" s="1512"/>
      <c r="AZ6" s="1512"/>
      <c r="BA6" s="1512"/>
      <c r="BB6" s="1512"/>
      <c r="BC6" s="1512"/>
      <c r="BD6" s="1512"/>
      <c r="BE6" s="1512"/>
      <c r="BF6" s="1512"/>
      <c r="BG6" s="1512"/>
      <c r="BH6" s="1512"/>
      <c r="BI6" s="1512"/>
    </row>
    <row r="7" spans="1:61" x14ac:dyDescent="0.25">
      <c r="A7" s="1512"/>
      <c r="B7" s="1515"/>
      <c r="C7" s="1512"/>
      <c r="D7" s="1512"/>
      <c r="E7" s="3238" t="s">
        <v>13</v>
      </c>
      <c r="F7" s="3305"/>
      <c r="G7" s="3305"/>
      <c r="H7" s="3305"/>
      <c r="I7" s="1512"/>
      <c r="J7" s="1512"/>
      <c r="K7" s="1512"/>
      <c r="L7" s="1515"/>
      <c r="M7" s="1512"/>
      <c r="N7" s="1512"/>
      <c r="O7" s="1512"/>
      <c r="P7" s="1512"/>
      <c r="Q7" s="1512"/>
      <c r="R7" s="1512"/>
      <c r="S7" s="1512"/>
      <c r="T7" s="1512"/>
      <c r="U7" s="1512"/>
      <c r="V7" s="1512"/>
      <c r="W7" s="1512"/>
      <c r="X7" s="1512"/>
      <c r="Y7" s="1512"/>
      <c r="Z7" s="1512"/>
      <c r="AA7" s="1518" t="str">
        <f>E7</f>
        <v>REVITALIZACE ZÁMECKÉHO PARKU ‐ TVRZIŠTĚ KLUČOV</v>
      </c>
      <c r="AB7" s="1512"/>
      <c r="AC7" s="1512"/>
      <c r="AD7" s="1512"/>
      <c r="AE7" s="1512"/>
      <c r="AF7" s="1512"/>
      <c r="AG7" s="1512"/>
      <c r="AH7" s="1512"/>
      <c r="AI7" s="1512"/>
      <c r="AJ7" s="1512"/>
      <c r="AK7" s="1512"/>
      <c r="AL7" s="1512"/>
      <c r="AM7" s="1512"/>
      <c r="AN7" s="1512"/>
      <c r="AO7" s="1512"/>
      <c r="AP7" s="1512"/>
      <c r="AQ7" s="1512"/>
      <c r="AR7" s="1512"/>
      <c r="AS7" s="1512"/>
      <c r="AT7" s="1512"/>
      <c r="AU7" s="1512"/>
      <c r="AV7" s="1512"/>
      <c r="AW7" s="1512"/>
      <c r="AX7" s="1512"/>
      <c r="AY7" s="1512"/>
      <c r="AZ7" s="1512"/>
      <c r="BA7" s="1512"/>
      <c r="BB7" s="1512"/>
      <c r="BC7" s="1512"/>
      <c r="BD7" s="1512"/>
      <c r="BE7" s="1512"/>
      <c r="BF7" s="1512"/>
      <c r="BG7" s="1512"/>
      <c r="BH7" s="1512"/>
      <c r="BI7" s="1512"/>
    </row>
    <row r="8" spans="1:61" x14ac:dyDescent="0.25">
      <c r="A8" s="1512"/>
      <c r="B8" s="1515"/>
      <c r="C8" s="1512"/>
      <c r="D8" s="210" t="s">
        <v>132</v>
      </c>
      <c r="E8" s="1512"/>
      <c r="F8" s="1512"/>
      <c r="G8" s="1512"/>
      <c r="H8" s="1512"/>
      <c r="I8" s="1512"/>
      <c r="J8" s="1512"/>
      <c r="K8" s="1512"/>
      <c r="L8" s="1515"/>
      <c r="M8" s="1512"/>
      <c r="N8" s="1512"/>
      <c r="O8" s="1512"/>
      <c r="P8" s="1512"/>
      <c r="Q8" s="1512"/>
      <c r="R8" s="1512"/>
      <c r="S8" s="1512"/>
      <c r="T8" s="1512"/>
      <c r="U8" s="1512"/>
      <c r="V8" s="1512"/>
      <c r="W8" s="1512"/>
      <c r="X8" s="1512"/>
      <c r="Y8" s="1512"/>
      <c r="Z8" s="1512"/>
      <c r="AA8" s="1512"/>
      <c r="AB8" s="1512"/>
      <c r="AC8" s="1512"/>
      <c r="AD8" s="1512"/>
      <c r="AE8" s="1512"/>
      <c r="AF8" s="1512"/>
      <c r="AG8" s="1512"/>
      <c r="AH8" s="1512"/>
      <c r="AI8" s="1512"/>
      <c r="AJ8" s="1512"/>
      <c r="AK8" s="1512"/>
      <c r="AL8" s="1512"/>
      <c r="AM8" s="1512"/>
      <c r="AN8" s="1512"/>
      <c r="AO8" s="1512"/>
      <c r="AP8" s="1512"/>
      <c r="AQ8" s="1512"/>
      <c r="AR8" s="1512"/>
      <c r="AS8" s="1512"/>
      <c r="AT8" s="1512"/>
      <c r="AU8" s="1512"/>
      <c r="AV8" s="1512"/>
      <c r="AW8" s="1512"/>
      <c r="AX8" s="1512"/>
      <c r="AY8" s="1512"/>
      <c r="AZ8" s="1512"/>
      <c r="BA8" s="1512"/>
      <c r="BB8" s="1512"/>
      <c r="BC8" s="1512"/>
      <c r="BD8" s="1512"/>
      <c r="BE8" s="1512"/>
      <c r="BF8" s="1512"/>
      <c r="BG8" s="1512"/>
      <c r="BH8" s="1512"/>
      <c r="BI8" s="1512"/>
    </row>
    <row r="9" spans="1:61" s="50" customFormat="1" x14ac:dyDescent="0.25">
      <c r="A9" s="1512"/>
      <c r="B9" s="1519"/>
      <c r="C9" s="1512"/>
      <c r="D9" s="1512"/>
      <c r="E9" s="3306" t="s">
        <v>987</v>
      </c>
      <c r="F9" s="3305"/>
      <c r="G9" s="3305"/>
      <c r="H9" s="3305"/>
      <c r="I9" s="1512"/>
      <c r="J9" s="1512"/>
      <c r="K9" s="1512"/>
      <c r="L9" s="1519"/>
      <c r="M9" s="1512"/>
      <c r="N9" s="1512"/>
      <c r="O9" s="1512"/>
      <c r="P9" s="1512"/>
      <c r="Q9" s="1512"/>
      <c r="R9" s="1512"/>
      <c r="S9" s="1512"/>
      <c r="T9" s="1512"/>
      <c r="U9" s="1512"/>
      <c r="V9" s="1512"/>
      <c r="W9" s="1512"/>
      <c r="X9" s="1512"/>
      <c r="Y9" s="1512"/>
      <c r="Z9" s="1512"/>
      <c r="AA9" s="1520" t="str">
        <f>E9</f>
        <v>SO.19 - Zařízení staveniště</v>
      </c>
      <c r="AB9" s="1512"/>
      <c r="AC9" s="1512"/>
      <c r="AD9" s="1512"/>
      <c r="AE9" s="1512"/>
      <c r="AF9" s="1512"/>
      <c r="AG9" s="1512"/>
      <c r="AH9" s="1512"/>
      <c r="AI9" s="1512"/>
      <c r="AJ9" s="1512"/>
      <c r="AK9" s="1512"/>
      <c r="AL9" s="1512"/>
      <c r="AM9" s="1512"/>
      <c r="AN9" s="1512"/>
      <c r="AO9" s="1512"/>
      <c r="AP9" s="1512"/>
      <c r="AQ9" s="1512"/>
      <c r="AR9" s="1512"/>
      <c r="AS9" s="1512"/>
      <c r="AT9" s="1512"/>
      <c r="AU9" s="1512"/>
      <c r="AV9" s="1512"/>
      <c r="AW9" s="1512"/>
      <c r="AX9" s="1512"/>
      <c r="AY9" s="1512"/>
      <c r="AZ9" s="1512"/>
      <c r="BA9" s="1512"/>
      <c r="BB9" s="1512"/>
      <c r="BC9" s="1512"/>
      <c r="BD9" s="1512"/>
      <c r="BE9" s="1512"/>
      <c r="BF9" s="1512"/>
      <c r="BG9" s="1512"/>
      <c r="BH9" s="1512"/>
      <c r="BI9" s="1512"/>
    </row>
    <row r="10" spans="1:61" s="50" customFormat="1" x14ac:dyDescent="0.25">
      <c r="A10" s="1512"/>
      <c r="B10" s="1519"/>
      <c r="C10" s="1512"/>
      <c r="D10" s="1512"/>
      <c r="E10" s="1512"/>
      <c r="F10" s="1512"/>
      <c r="G10" s="1512"/>
      <c r="H10" s="1512"/>
      <c r="I10" s="1512"/>
      <c r="J10" s="1512"/>
      <c r="K10" s="1512"/>
      <c r="L10" s="1519"/>
      <c r="M10" s="1512"/>
      <c r="N10" s="1512"/>
      <c r="O10" s="1512"/>
      <c r="P10" s="1512"/>
      <c r="Q10" s="1512"/>
      <c r="R10" s="1512"/>
      <c r="S10" s="1512"/>
      <c r="T10" s="1512"/>
      <c r="U10" s="1512"/>
      <c r="V10" s="1512"/>
      <c r="W10" s="1512"/>
      <c r="X10" s="1512"/>
      <c r="Y10" s="1512"/>
      <c r="Z10" s="1512"/>
      <c r="AA10" s="1512"/>
      <c r="AB10" s="1512"/>
      <c r="AC10" s="1512"/>
      <c r="AD10" s="1512"/>
      <c r="AE10" s="1512"/>
      <c r="AF10" s="1512"/>
      <c r="AG10" s="1512"/>
      <c r="AH10" s="1512"/>
      <c r="AI10" s="1512"/>
      <c r="AJ10" s="1512"/>
      <c r="AK10" s="1512"/>
      <c r="AL10" s="1512"/>
      <c r="AM10" s="1512"/>
      <c r="AN10" s="1512"/>
      <c r="AO10" s="1512"/>
      <c r="AP10" s="1512"/>
      <c r="AQ10" s="1512"/>
      <c r="AR10" s="1512"/>
      <c r="AS10" s="1512"/>
      <c r="AT10" s="1512"/>
      <c r="AU10" s="1512"/>
      <c r="AV10" s="1512"/>
      <c r="AW10" s="1512"/>
      <c r="AX10" s="1512"/>
      <c r="AY10" s="1512"/>
      <c r="AZ10" s="1512"/>
      <c r="BA10" s="1512"/>
      <c r="BB10" s="1512"/>
      <c r="BC10" s="1512"/>
      <c r="BD10" s="1512"/>
      <c r="BE10" s="1512"/>
      <c r="BF10" s="1512"/>
      <c r="BG10" s="1512"/>
      <c r="BH10" s="1512"/>
      <c r="BI10" s="1512"/>
    </row>
    <row r="11" spans="1:61" s="50" customFormat="1" x14ac:dyDescent="0.25">
      <c r="A11" s="1512"/>
      <c r="B11" s="1519"/>
      <c r="C11" s="1512"/>
      <c r="D11" s="210" t="s">
        <v>14</v>
      </c>
      <c r="E11" s="1512"/>
      <c r="F11" s="1521" t="s">
        <v>16</v>
      </c>
      <c r="G11" s="1512"/>
      <c r="H11" s="1512"/>
      <c r="I11" s="210" t="s">
        <v>15</v>
      </c>
      <c r="J11" s="214" t="s">
        <v>16</v>
      </c>
      <c r="K11" s="1512"/>
      <c r="L11" s="1519"/>
      <c r="M11" s="1512"/>
      <c r="N11" s="1512"/>
      <c r="O11" s="1512"/>
      <c r="P11" s="1512"/>
      <c r="Q11" s="1512"/>
      <c r="R11" s="1512"/>
      <c r="S11" s="1512"/>
      <c r="T11" s="1512"/>
      <c r="U11" s="1512"/>
      <c r="V11" s="1512"/>
      <c r="W11" s="1512"/>
      <c r="X11" s="1512"/>
      <c r="Y11" s="1512"/>
      <c r="Z11" s="1512"/>
      <c r="AA11" s="1512"/>
      <c r="AB11" s="1512"/>
      <c r="AC11" s="1512"/>
      <c r="AD11" s="1512"/>
      <c r="AE11" s="1512"/>
      <c r="AF11" s="1512"/>
      <c r="AG11" s="1512"/>
      <c r="AH11" s="1512"/>
      <c r="AI11" s="1512"/>
      <c r="AJ11" s="1512"/>
      <c r="AK11" s="1512"/>
      <c r="AL11" s="1512"/>
      <c r="AM11" s="1512"/>
      <c r="AN11" s="1512"/>
      <c r="AO11" s="1512"/>
      <c r="AP11" s="1512"/>
      <c r="AQ11" s="1512"/>
      <c r="AR11" s="1512"/>
      <c r="AS11" s="1512"/>
      <c r="AT11" s="1512"/>
      <c r="AU11" s="1512"/>
      <c r="AV11" s="1512"/>
      <c r="AW11" s="1512"/>
      <c r="AX11" s="1512"/>
      <c r="AY11" s="1512"/>
      <c r="AZ11" s="1512"/>
      <c r="BA11" s="1512"/>
      <c r="BB11" s="1512"/>
      <c r="BC11" s="1512"/>
      <c r="BD11" s="1512"/>
      <c r="BE11" s="1512"/>
      <c r="BF11" s="1512"/>
      <c r="BG11" s="1512"/>
      <c r="BH11" s="1512"/>
      <c r="BI11" s="1512"/>
    </row>
    <row r="12" spans="1:61" s="50" customFormat="1" x14ac:dyDescent="0.25">
      <c r="A12" s="1512"/>
      <c r="B12" s="1519"/>
      <c r="C12" s="1512"/>
      <c r="D12" s="210" t="s">
        <v>17</v>
      </c>
      <c r="E12" s="1512"/>
      <c r="F12" s="1522" t="s">
        <v>16</v>
      </c>
      <c r="G12" s="1512"/>
      <c r="H12" s="1512"/>
      <c r="I12" s="210" t="s">
        <v>18</v>
      </c>
      <c r="J12" s="1523">
        <f>'Rekapitulace stavby'!AN8</f>
        <v>46300</v>
      </c>
      <c r="K12" s="1512"/>
      <c r="L12" s="1519"/>
      <c r="M12" s="1512"/>
      <c r="N12" s="1512"/>
      <c r="O12" s="1512"/>
      <c r="P12" s="1512"/>
      <c r="Q12" s="1512"/>
      <c r="R12" s="1512"/>
      <c r="S12" s="1512"/>
      <c r="T12" s="1512"/>
      <c r="U12" s="1512"/>
      <c r="V12" s="1512"/>
      <c r="W12" s="1512"/>
      <c r="X12" s="1512"/>
      <c r="Y12" s="1512"/>
      <c r="Z12" s="1512"/>
      <c r="AA12" s="1512"/>
      <c r="AB12" s="1512"/>
      <c r="AC12" s="1512"/>
      <c r="AD12" s="1512"/>
      <c r="AE12" s="1512"/>
      <c r="AF12" s="1512"/>
      <c r="AG12" s="1512"/>
      <c r="AH12" s="1512"/>
      <c r="AI12" s="1512"/>
      <c r="AJ12" s="1512"/>
      <c r="AK12" s="1512"/>
      <c r="AL12" s="1512"/>
      <c r="AM12" s="1512"/>
      <c r="AN12" s="1512"/>
      <c r="AO12" s="1512"/>
      <c r="AP12" s="1512"/>
      <c r="AQ12" s="1512"/>
      <c r="AR12" s="1512"/>
      <c r="AS12" s="1512"/>
      <c r="AT12" s="1512"/>
      <c r="AU12" s="1512"/>
      <c r="AV12" s="1512"/>
      <c r="AW12" s="1512"/>
      <c r="AX12" s="1512"/>
      <c r="AY12" s="1512"/>
      <c r="AZ12" s="1512"/>
      <c r="BA12" s="1512"/>
      <c r="BB12" s="1512"/>
      <c r="BC12" s="1512"/>
      <c r="BD12" s="1512"/>
      <c r="BE12" s="1512"/>
      <c r="BF12" s="1512"/>
      <c r="BG12" s="1512"/>
      <c r="BH12" s="1512"/>
      <c r="BI12" s="1512"/>
    </row>
    <row r="13" spans="1:61" s="50" customFormat="1" x14ac:dyDescent="0.25">
      <c r="A13" s="1512"/>
      <c r="B13" s="1519"/>
      <c r="C13" s="1512"/>
      <c r="D13" s="1524" t="s">
        <v>16</v>
      </c>
      <c r="E13" s="1525"/>
      <c r="F13" s="1526" t="s">
        <v>16</v>
      </c>
      <c r="G13" s="1512"/>
      <c r="H13" s="1512"/>
      <c r="I13" s="1524" t="s">
        <v>16</v>
      </c>
      <c r="J13" s="1526" t="s">
        <v>16</v>
      </c>
      <c r="K13" s="1512"/>
      <c r="L13" s="1519"/>
      <c r="M13" s="1512"/>
      <c r="N13" s="1512"/>
      <c r="O13" s="1512"/>
      <c r="P13" s="1512"/>
      <c r="Q13" s="1512"/>
      <c r="R13" s="1512"/>
      <c r="S13" s="1512"/>
      <c r="T13" s="1512"/>
      <c r="U13" s="1512"/>
      <c r="V13" s="1512"/>
      <c r="W13" s="1512"/>
      <c r="X13" s="1512"/>
      <c r="Y13" s="1512"/>
      <c r="Z13" s="1512"/>
      <c r="AA13" s="1512"/>
      <c r="AB13" s="1512"/>
      <c r="AC13" s="1512"/>
      <c r="AD13" s="1512"/>
      <c r="AE13" s="1512"/>
      <c r="AF13" s="1512"/>
      <c r="AG13" s="1512"/>
      <c r="AH13" s="1512"/>
      <c r="AI13" s="1512"/>
      <c r="AJ13" s="1512"/>
      <c r="AK13" s="1512"/>
      <c r="AL13" s="1512"/>
      <c r="AM13" s="1512"/>
      <c r="AN13" s="1512"/>
      <c r="AO13" s="1512"/>
      <c r="AP13" s="1512"/>
      <c r="AQ13" s="1512"/>
      <c r="AR13" s="1512"/>
      <c r="AS13" s="1512"/>
      <c r="AT13" s="1512"/>
      <c r="AU13" s="1512"/>
      <c r="AV13" s="1512"/>
      <c r="AW13" s="1512"/>
      <c r="AX13" s="1512"/>
      <c r="AY13" s="1512"/>
      <c r="AZ13" s="1512"/>
      <c r="BA13" s="1512"/>
      <c r="BB13" s="1512"/>
      <c r="BC13" s="1512"/>
      <c r="BD13" s="1512"/>
      <c r="BE13" s="1512"/>
      <c r="BF13" s="1512"/>
      <c r="BG13" s="1512"/>
      <c r="BH13" s="1512"/>
      <c r="BI13" s="1512"/>
    </row>
    <row r="14" spans="1:61" s="50" customFormat="1" x14ac:dyDescent="0.25">
      <c r="A14" s="1512"/>
      <c r="B14" s="1519"/>
      <c r="C14" s="1512"/>
      <c r="D14" s="210" t="s">
        <v>19</v>
      </c>
      <c r="E14" s="1512"/>
      <c r="F14" s="1512"/>
      <c r="G14" s="1512"/>
      <c r="H14" s="1512"/>
      <c r="I14" s="210" t="s">
        <v>20</v>
      </c>
      <c r="J14" s="220" t="s">
        <v>21</v>
      </c>
      <c r="K14" s="1512"/>
      <c r="L14" s="1519"/>
      <c r="M14" s="1512"/>
      <c r="N14" s="1512"/>
      <c r="O14" s="1512"/>
      <c r="P14" s="1512"/>
      <c r="Q14" s="1512"/>
      <c r="R14" s="1512"/>
      <c r="S14" s="1512"/>
      <c r="T14" s="1512"/>
      <c r="U14" s="1512"/>
      <c r="V14" s="1512"/>
      <c r="W14" s="1512"/>
      <c r="X14" s="1512"/>
      <c r="Y14" s="1512"/>
      <c r="Z14" s="1512"/>
      <c r="AA14" s="1512"/>
      <c r="AB14" s="1512"/>
      <c r="AC14" s="1512"/>
      <c r="AD14" s="1512"/>
      <c r="AE14" s="1512"/>
      <c r="AF14" s="1512"/>
      <c r="AG14" s="1512"/>
      <c r="AH14" s="1512"/>
      <c r="AI14" s="1512"/>
      <c r="AJ14" s="1512"/>
      <c r="AK14" s="1512"/>
      <c r="AL14" s="1512"/>
      <c r="AM14" s="1512"/>
      <c r="AN14" s="1512"/>
      <c r="AO14" s="1512"/>
      <c r="AP14" s="1512"/>
      <c r="AQ14" s="1512"/>
      <c r="AR14" s="1512"/>
      <c r="AS14" s="1512"/>
      <c r="AT14" s="1512"/>
      <c r="AU14" s="1512"/>
      <c r="AV14" s="1512"/>
      <c r="AW14" s="1512"/>
      <c r="AX14" s="1512"/>
      <c r="AY14" s="1512"/>
      <c r="AZ14" s="1512"/>
      <c r="BA14" s="1512"/>
      <c r="BB14" s="1512"/>
      <c r="BC14" s="1512"/>
      <c r="BD14" s="1512"/>
      <c r="BE14" s="1512"/>
      <c r="BF14" s="1512"/>
      <c r="BG14" s="1512"/>
      <c r="BH14" s="1512"/>
      <c r="BI14" s="1512"/>
    </row>
    <row r="15" spans="1:61" s="50" customFormat="1" x14ac:dyDescent="0.25">
      <c r="A15" s="1512"/>
      <c r="B15" s="1519"/>
      <c r="C15" s="1512"/>
      <c r="D15" s="1512"/>
      <c r="E15" s="3239" t="s">
        <v>22</v>
      </c>
      <c r="F15" s="3305"/>
      <c r="G15" s="3305"/>
      <c r="H15" s="3305"/>
      <c r="I15" s="210" t="s">
        <v>23</v>
      </c>
      <c r="J15" s="220" t="s">
        <v>16</v>
      </c>
      <c r="K15" s="1512"/>
      <c r="L15" s="1519"/>
      <c r="M15" s="1512"/>
      <c r="N15" s="1512"/>
      <c r="O15" s="1512"/>
      <c r="P15" s="1512"/>
      <c r="Q15" s="1512"/>
      <c r="R15" s="1512"/>
      <c r="S15" s="1512"/>
      <c r="T15" s="1512"/>
      <c r="U15" s="1512"/>
      <c r="V15" s="1512"/>
      <c r="W15" s="1512"/>
      <c r="X15" s="1512"/>
      <c r="Y15" s="1512"/>
      <c r="Z15" s="1512"/>
      <c r="AA15" s="1512"/>
      <c r="AB15" s="1512"/>
      <c r="AC15" s="1512"/>
      <c r="AD15" s="1512"/>
      <c r="AE15" s="1512"/>
      <c r="AF15" s="1512"/>
      <c r="AG15" s="1512"/>
      <c r="AH15" s="1512"/>
      <c r="AI15" s="1512"/>
      <c r="AJ15" s="1512"/>
      <c r="AK15" s="1512"/>
      <c r="AL15" s="1512"/>
      <c r="AM15" s="1512"/>
      <c r="AN15" s="1512"/>
      <c r="AO15" s="1512"/>
      <c r="AP15" s="1512"/>
      <c r="AQ15" s="1512"/>
      <c r="AR15" s="1512"/>
      <c r="AS15" s="1512"/>
      <c r="AT15" s="1512"/>
      <c r="AU15" s="1512"/>
      <c r="AV15" s="1512"/>
      <c r="AW15" s="1512"/>
      <c r="AX15" s="1512"/>
      <c r="AY15" s="1512"/>
      <c r="AZ15" s="1512"/>
      <c r="BA15" s="1512"/>
      <c r="BB15" s="1512"/>
      <c r="BC15" s="1512"/>
      <c r="BD15" s="1512"/>
      <c r="BE15" s="1512"/>
      <c r="BF15" s="1512"/>
      <c r="BG15" s="1512"/>
      <c r="BH15" s="1512"/>
      <c r="BI15" s="1512"/>
    </row>
    <row r="16" spans="1:61" s="50" customFormat="1" x14ac:dyDescent="0.25">
      <c r="A16" s="1512"/>
      <c r="B16" s="1519"/>
      <c r="C16" s="1512"/>
      <c r="D16" s="1512"/>
      <c r="E16" s="1512"/>
      <c r="F16" s="1512"/>
      <c r="G16" s="1512"/>
      <c r="H16" s="1512"/>
      <c r="I16" s="1512"/>
      <c r="J16" s="1512"/>
      <c r="K16" s="1512"/>
      <c r="L16" s="1519"/>
      <c r="M16" s="1512"/>
      <c r="N16" s="1512"/>
      <c r="O16" s="1512"/>
      <c r="P16" s="1512"/>
      <c r="Q16" s="1512"/>
      <c r="R16" s="1512"/>
      <c r="S16" s="1512"/>
      <c r="T16" s="1512"/>
      <c r="U16" s="1512"/>
      <c r="V16" s="1512"/>
      <c r="W16" s="1512"/>
      <c r="X16" s="1512"/>
      <c r="Y16" s="1512"/>
      <c r="Z16" s="1512"/>
      <c r="AA16" s="1512"/>
      <c r="AB16" s="1512"/>
      <c r="AC16" s="1512"/>
      <c r="AD16" s="1512"/>
      <c r="AE16" s="1512"/>
      <c r="AF16" s="1512"/>
      <c r="AG16" s="1512"/>
      <c r="AH16" s="1512"/>
      <c r="AI16" s="1512"/>
      <c r="AJ16" s="1512"/>
      <c r="AK16" s="1512"/>
      <c r="AL16" s="1512"/>
      <c r="AM16" s="1512"/>
      <c r="AN16" s="1512"/>
      <c r="AO16" s="1512"/>
      <c r="AP16" s="1512"/>
      <c r="AQ16" s="1512"/>
      <c r="AR16" s="1512"/>
      <c r="AS16" s="1512"/>
      <c r="AT16" s="1512"/>
      <c r="AU16" s="1512"/>
      <c r="AV16" s="1512"/>
      <c r="AW16" s="1512"/>
      <c r="AX16" s="1512"/>
      <c r="AY16" s="1512"/>
      <c r="AZ16" s="1512"/>
      <c r="BA16" s="1512"/>
      <c r="BB16" s="1512"/>
      <c r="BC16" s="1512"/>
      <c r="BD16" s="1512"/>
      <c r="BE16" s="1512"/>
      <c r="BF16" s="1512"/>
      <c r="BG16" s="1512"/>
      <c r="BH16" s="1512"/>
      <c r="BI16" s="1512"/>
    </row>
    <row r="17" spans="1:61" s="50" customFormat="1" x14ac:dyDescent="0.25">
      <c r="A17" s="1512"/>
      <c r="B17" s="1519"/>
      <c r="C17" s="1512"/>
      <c r="D17" s="210" t="s">
        <v>24</v>
      </c>
      <c r="E17" s="1512"/>
      <c r="F17" s="1512"/>
      <c r="G17" s="1512"/>
      <c r="H17" s="1512"/>
      <c r="I17" s="210" t="str">
        <f>I14</f>
        <v>IČ:</v>
      </c>
      <c r="J17" s="221" t="str">
        <f>'Rekapitulace stavby'!AN13</f>
        <v>Vyplň údaj</v>
      </c>
      <c r="K17" s="1512"/>
      <c r="L17" s="1519"/>
      <c r="M17" s="1512"/>
      <c r="N17" s="1512"/>
      <c r="O17" s="1512"/>
      <c r="P17" s="1512"/>
      <c r="Q17" s="1512"/>
      <c r="R17" s="1512"/>
      <c r="S17" s="1512"/>
      <c r="T17" s="1512"/>
      <c r="U17" s="1512"/>
      <c r="V17" s="1512"/>
      <c r="W17" s="1512"/>
      <c r="X17" s="1512"/>
      <c r="Y17" s="1512"/>
      <c r="Z17" s="1512"/>
      <c r="AA17" s="1512"/>
      <c r="AB17" s="1512"/>
      <c r="AC17" s="1512"/>
      <c r="AD17" s="1512"/>
      <c r="AE17" s="1512"/>
      <c r="AF17" s="1512"/>
      <c r="AG17" s="1512"/>
      <c r="AH17" s="1512"/>
      <c r="AI17" s="1512"/>
      <c r="AJ17" s="1512"/>
      <c r="AK17" s="1512"/>
      <c r="AL17" s="1512"/>
      <c r="AM17" s="1512"/>
      <c r="AN17" s="1512"/>
      <c r="AO17" s="1512"/>
      <c r="AP17" s="1512"/>
      <c r="AQ17" s="1512"/>
      <c r="AR17" s="1512"/>
      <c r="AS17" s="1512"/>
      <c r="AT17" s="1512"/>
      <c r="AU17" s="1512"/>
      <c r="AV17" s="1512"/>
      <c r="AW17" s="1512"/>
      <c r="AX17" s="1512"/>
      <c r="AY17" s="1512"/>
      <c r="AZ17" s="1512"/>
      <c r="BA17" s="1512"/>
      <c r="BB17" s="1512"/>
      <c r="BC17" s="1512"/>
      <c r="BD17" s="1512"/>
      <c r="BE17" s="1512"/>
      <c r="BF17" s="1512"/>
      <c r="BG17" s="1512"/>
      <c r="BH17" s="1512"/>
      <c r="BI17" s="1512"/>
    </row>
    <row r="18" spans="1:61" s="50" customFormat="1" x14ac:dyDescent="0.25">
      <c r="A18" s="1512"/>
      <c r="B18" s="1519"/>
      <c r="C18" s="1512"/>
      <c r="D18" s="1512"/>
      <c r="E18" s="3241" t="str">
        <f>'Rekapitulace stavby'!E14</f>
        <v>Vyplň údaj</v>
      </c>
      <c r="F18" s="3305"/>
      <c r="G18" s="3305"/>
      <c r="H18" s="3305"/>
      <c r="I18" s="210" t="str">
        <f>I15</f>
        <v>DIČ:</v>
      </c>
      <c r="J18" s="221" t="str">
        <f>'Rekapitulace stavby'!AN14</f>
        <v>Vyplň údaj</v>
      </c>
      <c r="K18" s="1512"/>
      <c r="L18" s="1519"/>
      <c r="M18" s="1512"/>
      <c r="N18" s="1512"/>
      <c r="O18" s="1512"/>
      <c r="P18" s="1512"/>
      <c r="Q18" s="1512"/>
      <c r="R18" s="1512"/>
      <c r="S18" s="1512"/>
      <c r="T18" s="1512"/>
      <c r="U18" s="1512"/>
      <c r="V18" s="1512"/>
      <c r="W18" s="1512"/>
      <c r="X18" s="1512"/>
      <c r="Y18" s="1512"/>
      <c r="Z18" s="1512"/>
      <c r="AA18" s="1512"/>
      <c r="AB18" s="1512"/>
      <c r="AC18" s="1512"/>
      <c r="AD18" s="1512"/>
      <c r="AE18" s="1512"/>
      <c r="AF18" s="1512"/>
      <c r="AG18" s="1512"/>
      <c r="AH18" s="1512"/>
      <c r="AI18" s="1512"/>
      <c r="AJ18" s="1512"/>
      <c r="AK18" s="1512"/>
      <c r="AL18" s="1512"/>
      <c r="AM18" s="1512"/>
      <c r="AN18" s="1512"/>
      <c r="AO18" s="1512"/>
      <c r="AP18" s="1512"/>
      <c r="AQ18" s="1512"/>
      <c r="AR18" s="1512"/>
      <c r="AS18" s="1512"/>
      <c r="AT18" s="1512"/>
      <c r="AU18" s="1512"/>
      <c r="AV18" s="1512"/>
      <c r="AW18" s="1512"/>
      <c r="AX18" s="1512"/>
      <c r="AY18" s="1512"/>
      <c r="AZ18" s="1512"/>
      <c r="BA18" s="1512"/>
      <c r="BB18" s="1512"/>
      <c r="BC18" s="1512"/>
      <c r="BD18" s="1512"/>
      <c r="BE18" s="1512"/>
      <c r="BF18" s="1512"/>
      <c r="BG18" s="1512"/>
      <c r="BH18" s="1512"/>
      <c r="BI18" s="1512"/>
    </row>
    <row r="19" spans="1:61" s="50" customFormat="1" x14ac:dyDescent="0.25">
      <c r="A19" s="1512"/>
      <c r="B19" s="1519"/>
      <c r="C19" s="1512"/>
      <c r="D19" s="1512"/>
      <c r="E19" s="1512"/>
      <c r="F19" s="1512"/>
      <c r="G19" s="1512"/>
      <c r="H19" s="1512"/>
      <c r="I19" s="1512"/>
      <c r="J19" s="1512"/>
      <c r="K19" s="1512"/>
      <c r="L19" s="1519"/>
      <c r="M19" s="1512"/>
      <c r="N19" s="1512"/>
      <c r="O19" s="1512"/>
      <c r="P19" s="1512"/>
      <c r="Q19" s="1512"/>
      <c r="R19" s="1512"/>
      <c r="S19" s="1512"/>
      <c r="T19" s="1512"/>
      <c r="U19" s="1512"/>
      <c r="V19" s="1512"/>
      <c r="W19" s="1512"/>
      <c r="X19" s="1512"/>
      <c r="Y19" s="1512"/>
      <c r="Z19" s="1512"/>
      <c r="AA19" s="1512"/>
      <c r="AB19" s="1512"/>
      <c r="AC19" s="1512"/>
      <c r="AD19" s="1512"/>
      <c r="AE19" s="1512"/>
      <c r="AF19" s="1512"/>
      <c r="AG19" s="1512"/>
      <c r="AH19" s="1512"/>
      <c r="AI19" s="1512"/>
      <c r="AJ19" s="1512"/>
      <c r="AK19" s="1512"/>
      <c r="AL19" s="1512"/>
      <c r="AM19" s="1512"/>
      <c r="AN19" s="1512"/>
      <c r="AO19" s="1512"/>
      <c r="AP19" s="1512"/>
      <c r="AQ19" s="1512"/>
      <c r="AR19" s="1512"/>
      <c r="AS19" s="1512"/>
      <c r="AT19" s="1512"/>
      <c r="AU19" s="1512"/>
      <c r="AV19" s="1512"/>
      <c r="AW19" s="1512"/>
      <c r="AX19" s="1512"/>
      <c r="AY19" s="1512"/>
      <c r="AZ19" s="1512"/>
      <c r="BA19" s="1512"/>
      <c r="BB19" s="1512"/>
      <c r="BC19" s="1512"/>
      <c r="BD19" s="1512"/>
      <c r="BE19" s="1512"/>
      <c r="BF19" s="1512"/>
      <c r="BG19" s="1512"/>
      <c r="BH19" s="1512"/>
      <c r="BI19" s="1512"/>
    </row>
    <row r="20" spans="1:61" s="50" customFormat="1" x14ac:dyDescent="0.25">
      <c r="A20" s="1512"/>
      <c r="B20" s="1519"/>
      <c r="C20" s="1512"/>
      <c r="D20" s="210" t="s">
        <v>26</v>
      </c>
      <c r="E20" s="1512"/>
      <c r="F20" s="1512"/>
      <c r="G20" s="1512"/>
      <c r="H20" s="1512"/>
      <c r="I20" s="210" t="str">
        <f>I14</f>
        <v>IČ:</v>
      </c>
      <c r="J20" s="214" t="s">
        <v>16</v>
      </c>
      <c r="K20" s="1512"/>
      <c r="L20" s="1519"/>
      <c r="M20" s="1512"/>
      <c r="N20" s="1512"/>
      <c r="O20" s="1512"/>
      <c r="P20" s="1512"/>
      <c r="Q20" s="1512"/>
      <c r="R20" s="1512"/>
      <c r="S20" s="1512"/>
      <c r="T20" s="1512"/>
      <c r="U20" s="1512"/>
      <c r="V20" s="1512"/>
      <c r="W20" s="1512"/>
      <c r="X20" s="1512"/>
      <c r="Y20" s="1512"/>
      <c r="Z20" s="1512"/>
      <c r="AA20" s="1512"/>
      <c r="AB20" s="1512"/>
      <c r="AC20" s="1512"/>
      <c r="AD20" s="1512"/>
      <c r="AE20" s="1512"/>
      <c r="AF20" s="1512"/>
      <c r="AG20" s="1512"/>
      <c r="AH20" s="1512"/>
      <c r="AI20" s="1512"/>
      <c r="AJ20" s="1512"/>
      <c r="AK20" s="1512"/>
      <c r="AL20" s="1512"/>
      <c r="AM20" s="1512"/>
      <c r="AN20" s="1512"/>
      <c r="AO20" s="1512"/>
      <c r="AP20" s="1512"/>
      <c r="AQ20" s="1512"/>
      <c r="AR20" s="1512"/>
      <c r="AS20" s="1512"/>
      <c r="AT20" s="1512"/>
      <c r="AU20" s="1512"/>
      <c r="AV20" s="1512"/>
      <c r="AW20" s="1512"/>
      <c r="AX20" s="1512"/>
      <c r="AY20" s="1512"/>
      <c r="AZ20" s="1512"/>
      <c r="BA20" s="1512"/>
      <c r="BB20" s="1512"/>
      <c r="BC20" s="1512"/>
      <c r="BD20" s="1512"/>
      <c r="BE20" s="1512"/>
      <c r="BF20" s="1512"/>
      <c r="BG20" s="1512"/>
      <c r="BH20" s="1512"/>
      <c r="BI20" s="1512"/>
    </row>
    <row r="21" spans="1:61" s="50" customFormat="1" x14ac:dyDescent="0.25">
      <c r="A21" s="1512"/>
      <c r="B21" s="1519"/>
      <c r="C21" s="1512"/>
      <c r="D21" s="1512"/>
      <c r="E21" s="3239" t="s">
        <v>27</v>
      </c>
      <c r="F21" s="3305"/>
      <c r="G21" s="3305"/>
      <c r="H21" s="3305"/>
      <c r="I21" s="210" t="str">
        <f>I15</f>
        <v>DIČ:</v>
      </c>
      <c r="J21" s="220" t="s">
        <v>16</v>
      </c>
      <c r="K21" s="1512"/>
      <c r="L21" s="1519"/>
      <c r="M21" s="1512"/>
      <c r="N21" s="1512"/>
      <c r="O21" s="1512"/>
      <c r="P21" s="1512"/>
      <c r="Q21" s="1512"/>
      <c r="R21" s="1512"/>
      <c r="S21" s="1512"/>
      <c r="T21" s="1512"/>
      <c r="U21" s="1512"/>
      <c r="V21" s="1512"/>
      <c r="W21" s="1512"/>
      <c r="X21" s="1512"/>
      <c r="Y21" s="1512"/>
      <c r="Z21" s="1512"/>
      <c r="AA21" s="1512"/>
      <c r="AB21" s="1512"/>
      <c r="AC21" s="1512"/>
      <c r="AD21" s="1512"/>
      <c r="AE21" s="1512"/>
      <c r="AF21" s="1512"/>
      <c r="AG21" s="1512"/>
      <c r="AH21" s="1512"/>
      <c r="AI21" s="1512"/>
      <c r="AJ21" s="1512"/>
      <c r="AK21" s="1512"/>
      <c r="AL21" s="1512"/>
      <c r="AM21" s="1512"/>
      <c r="AN21" s="1512"/>
      <c r="AO21" s="1512"/>
      <c r="AP21" s="1512"/>
      <c r="AQ21" s="1512"/>
      <c r="AR21" s="1512"/>
      <c r="AS21" s="1512"/>
      <c r="AT21" s="1512"/>
      <c r="AU21" s="1512"/>
      <c r="AV21" s="1512"/>
      <c r="AW21" s="1512"/>
      <c r="AX21" s="1512"/>
      <c r="AY21" s="1512"/>
      <c r="AZ21" s="1512"/>
      <c r="BA21" s="1512"/>
      <c r="BB21" s="1512"/>
      <c r="BC21" s="1512"/>
      <c r="BD21" s="1512"/>
      <c r="BE21" s="1512"/>
      <c r="BF21" s="1512"/>
      <c r="BG21" s="1512"/>
      <c r="BH21" s="1512"/>
      <c r="BI21" s="1512"/>
    </row>
    <row r="22" spans="1:61" s="50" customFormat="1" x14ac:dyDescent="0.25">
      <c r="A22" s="1512"/>
      <c r="B22" s="1519"/>
      <c r="C22" s="1512"/>
      <c r="D22" s="1512"/>
      <c r="E22" s="1512"/>
      <c r="F22" s="1512"/>
      <c r="G22" s="1512"/>
      <c r="H22" s="1512"/>
      <c r="I22" s="1512"/>
      <c r="J22" s="1512"/>
      <c r="K22" s="1512"/>
      <c r="L22" s="1519"/>
      <c r="M22" s="1512"/>
      <c r="N22" s="1512"/>
      <c r="O22" s="1512"/>
      <c r="P22" s="1512"/>
      <c r="Q22" s="1512"/>
      <c r="R22" s="1512"/>
      <c r="S22" s="1512"/>
      <c r="T22" s="1512"/>
      <c r="U22" s="1512"/>
      <c r="V22" s="1512"/>
      <c r="W22" s="1512"/>
      <c r="X22" s="1512"/>
      <c r="Y22" s="1512"/>
      <c r="Z22" s="1512"/>
      <c r="AA22" s="1512"/>
      <c r="AB22" s="1512"/>
      <c r="AC22" s="1512"/>
      <c r="AD22" s="1512"/>
      <c r="AE22" s="1512"/>
      <c r="AF22" s="1512"/>
      <c r="AG22" s="1512"/>
      <c r="AH22" s="1512"/>
      <c r="AI22" s="1512"/>
      <c r="AJ22" s="1512"/>
      <c r="AK22" s="1512"/>
      <c r="AL22" s="1512"/>
      <c r="AM22" s="1512"/>
      <c r="AN22" s="1512"/>
      <c r="AO22" s="1512"/>
      <c r="AP22" s="1512"/>
      <c r="AQ22" s="1512"/>
      <c r="AR22" s="1512"/>
      <c r="AS22" s="1512"/>
      <c r="AT22" s="1512"/>
      <c r="AU22" s="1512"/>
      <c r="AV22" s="1512"/>
      <c r="AW22" s="1512"/>
      <c r="AX22" s="1512"/>
      <c r="AY22" s="1512"/>
      <c r="AZ22" s="1512"/>
      <c r="BA22" s="1512"/>
      <c r="BB22" s="1512"/>
      <c r="BC22" s="1512"/>
      <c r="BD22" s="1512"/>
      <c r="BE22" s="1512"/>
      <c r="BF22" s="1512"/>
      <c r="BG22" s="1512"/>
      <c r="BH22" s="1512"/>
      <c r="BI22" s="1512"/>
    </row>
    <row r="23" spans="1:61" s="50" customFormat="1" x14ac:dyDescent="0.25">
      <c r="A23" s="1512"/>
      <c r="B23" s="1519"/>
      <c r="C23" s="1512"/>
      <c r="D23" s="210" t="s">
        <v>28</v>
      </c>
      <c r="E23" s="1512"/>
      <c r="F23" s="1512"/>
      <c r="G23" s="1512"/>
      <c r="H23" s="1512"/>
      <c r="I23" s="210" t="str">
        <f>I14</f>
        <v>IČ:</v>
      </c>
      <c r="J23" s="220" t="s">
        <v>29</v>
      </c>
      <c r="K23" s="1512"/>
      <c r="L23" s="1519"/>
      <c r="M23" s="1512"/>
      <c r="N23" s="1512"/>
      <c r="O23" s="1512"/>
      <c r="P23" s="1512"/>
      <c r="Q23" s="1512"/>
      <c r="R23" s="1512"/>
      <c r="S23" s="1512"/>
      <c r="T23" s="1512"/>
      <c r="U23" s="1512"/>
      <c r="V23" s="1512"/>
      <c r="W23" s="1512"/>
      <c r="X23" s="1512"/>
      <c r="Y23" s="1512"/>
      <c r="Z23" s="1512"/>
      <c r="AA23" s="1512"/>
      <c r="AB23" s="1512"/>
      <c r="AC23" s="1512"/>
      <c r="AD23" s="1512"/>
      <c r="AE23" s="1512"/>
      <c r="AF23" s="1512"/>
      <c r="AG23" s="1512"/>
      <c r="AH23" s="1512"/>
      <c r="AI23" s="1512"/>
      <c r="AJ23" s="1512"/>
      <c r="AK23" s="1512"/>
      <c r="AL23" s="1512"/>
      <c r="AM23" s="1512"/>
      <c r="AN23" s="1512"/>
      <c r="AO23" s="1512"/>
      <c r="AP23" s="1512"/>
      <c r="AQ23" s="1512"/>
      <c r="AR23" s="1512"/>
      <c r="AS23" s="1512"/>
      <c r="AT23" s="1512"/>
      <c r="AU23" s="1512"/>
      <c r="AV23" s="1512"/>
      <c r="AW23" s="1512"/>
      <c r="AX23" s="1512"/>
      <c r="AY23" s="1512"/>
      <c r="AZ23" s="1512"/>
      <c r="BA23" s="1512"/>
      <c r="BB23" s="1512"/>
      <c r="BC23" s="1512"/>
      <c r="BD23" s="1512"/>
      <c r="BE23" s="1512"/>
      <c r="BF23" s="1512"/>
      <c r="BG23" s="1512"/>
      <c r="BH23" s="1512"/>
      <c r="BI23" s="1512"/>
    </row>
    <row r="24" spans="1:61" s="50" customFormat="1" x14ac:dyDescent="0.25">
      <c r="A24" s="1512"/>
      <c r="B24" s="1519"/>
      <c r="C24" s="1512"/>
      <c r="D24" s="1512"/>
      <c r="E24" s="3239" t="s">
        <v>30</v>
      </c>
      <c r="F24" s="3305"/>
      <c r="G24" s="3305"/>
      <c r="H24" s="3305"/>
      <c r="I24" s="210" t="str">
        <f>I15</f>
        <v>DIČ:</v>
      </c>
      <c r="J24" s="220" t="s">
        <v>31</v>
      </c>
      <c r="K24" s="1512"/>
      <c r="L24" s="1519"/>
      <c r="M24" s="1512"/>
      <c r="N24" s="1512"/>
      <c r="O24" s="1512"/>
      <c r="P24" s="1512"/>
      <c r="Q24" s="1512"/>
      <c r="R24" s="1512"/>
      <c r="S24" s="1512"/>
      <c r="T24" s="1512"/>
      <c r="U24" s="1512"/>
      <c r="V24" s="1512"/>
      <c r="W24" s="1512"/>
      <c r="X24" s="1512"/>
      <c r="Y24" s="1512"/>
      <c r="Z24" s="1512"/>
      <c r="AA24" s="1512"/>
      <c r="AB24" s="1512"/>
      <c r="AC24" s="1512"/>
      <c r="AD24" s="1512"/>
      <c r="AE24" s="1512"/>
      <c r="AF24" s="1512"/>
      <c r="AG24" s="1512"/>
      <c r="AH24" s="1512"/>
      <c r="AI24" s="1512"/>
      <c r="AJ24" s="1512"/>
      <c r="AK24" s="1512"/>
      <c r="AL24" s="1512"/>
      <c r="AM24" s="1512"/>
      <c r="AN24" s="1512"/>
      <c r="AO24" s="1512"/>
      <c r="AP24" s="1512"/>
      <c r="AQ24" s="1512"/>
      <c r="AR24" s="1512"/>
      <c r="AS24" s="1512"/>
      <c r="AT24" s="1512"/>
      <c r="AU24" s="1512"/>
      <c r="AV24" s="1512"/>
      <c r="AW24" s="1512"/>
      <c r="AX24" s="1512"/>
      <c r="AY24" s="1512"/>
      <c r="AZ24" s="1512"/>
      <c r="BA24" s="1512"/>
      <c r="BB24" s="1512"/>
      <c r="BC24" s="1512"/>
      <c r="BD24" s="1512"/>
      <c r="BE24" s="1512"/>
      <c r="BF24" s="1512"/>
      <c r="BG24" s="1512"/>
      <c r="BH24" s="1512"/>
      <c r="BI24" s="1512"/>
    </row>
    <row r="25" spans="1:61" s="50" customFormat="1" x14ac:dyDescent="0.25">
      <c r="A25" s="1512"/>
      <c r="B25" s="1519"/>
      <c r="C25" s="1512"/>
      <c r="D25" s="1512"/>
      <c r="E25" s="1512"/>
      <c r="F25" s="1512"/>
      <c r="G25" s="1512"/>
      <c r="H25" s="1512"/>
      <c r="I25" s="1512"/>
      <c r="J25" s="1512"/>
      <c r="K25" s="1512"/>
      <c r="L25" s="1519"/>
      <c r="M25" s="1512"/>
      <c r="N25" s="1512"/>
      <c r="O25" s="1512"/>
      <c r="P25" s="1512"/>
      <c r="Q25" s="1512"/>
      <c r="R25" s="1512"/>
      <c r="S25" s="1512"/>
      <c r="T25" s="1512"/>
      <c r="U25" s="1512"/>
      <c r="V25" s="1512"/>
      <c r="W25" s="1512"/>
      <c r="X25" s="1512"/>
      <c r="Y25" s="1512"/>
      <c r="Z25" s="1512"/>
      <c r="AA25" s="1512"/>
      <c r="AB25" s="1512"/>
      <c r="AC25" s="1512"/>
      <c r="AD25" s="1512"/>
      <c r="AE25" s="1512"/>
      <c r="AF25" s="1512"/>
      <c r="AG25" s="1512"/>
      <c r="AH25" s="1512"/>
      <c r="AI25" s="1512"/>
      <c r="AJ25" s="1512"/>
      <c r="AK25" s="1512"/>
      <c r="AL25" s="1512"/>
      <c r="AM25" s="1512"/>
      <c r="AN25" s="1512"/>
      <c r="AO25" s="1512"/>
      <c r="AP25" s="1512"/>
      <c r="AQ25" s="1512"/>
      <c r="AR25" s="1512"/>
      <c r="AS25" s="1512"/>
      <c r="AT25" s="1512"/>
      <c r="AU25" s="1512"/>
      <c r="AV25" s="1512"/>
      <c r="AW25" s="1512"/>
      <c r="AX25" s="1512"/>
      <c r="AY25" s="1512"/>
      <c r="AZ25" s="1512"/>
      <c r="BA25" s="1512"/>
      <c r="BB25" s="1512"/>
      <c r="BC25" s="1512"/>
      <c r="BD25" s="1512"/>
      <c r="BE25" s="1512"/>
      <c r="BF25" s="1512"/>
      <c r="BG25" s="1512"/>
      <c r="BH25" s="1512"/>
      <c r="BI25" s="1512"/>
    </row>
    <row r="26" spans="1:61" s="50" customFormat="1" x14ac:dyDescent="0.25">
      <c r="A26" s="1512"/>
      <c r="B26" s="1519"/>
      <c r="C26" s="1512"/>
      <c r="D26" s="210" t="s">
        <v>32</v>
      </c>
      <c r="E26" s="1512"/>
      <c r="F26" s="1512"/>
      <c r="G26" s="1512"/>
      <c r="H26" s="1512"/>
      <c r="I26" s="1512"/>
      <c r="J26" s="1512"/>
      <c r="K26" s="1512"/>
      <c r="L26" s="1519"/>
      <c r="M26" s="1512"/>
      <c r="N26" s="1512"/>
      <c r="O26" s="1512"/>
      <c r="P26" s="1512"/>
      <c r="Q26" s="1512"/>
      <c r="R26" s="1512"/>
      <c r="S26" s="1512"/>
      <c r="T26" s="1512"/>
      <c r="U26" s="1512"/>
      <c r="V26" s="1512"/>
      <c r="W26" s="1512"/>
      <c r="X26" s="1512"/>
      <c r="Y26" s="1512"/>
      <c r="Z26" s="1512"/>
      <c r="AA26" s="1512"/>
      <c r="AB26" s="1512"/>
      <c r="AC26" s="1512"/>
      <c r="AD26" s="1512"/>
      <c r="AE26" s="1512"/>
      <c r="AF26" s="1512"/>
      <c r="AG26" s="1512"/>
      <c r="AH26" s="1512"/>
      <c r="AI26" s="1512"/>
      <c r="AJ26" s="1512"/>
      <c r="AK26" s="1512"/>
      <c r="AL26" s="1512"/>
      <c r="AM26" s="1512"/>
      <c r="AN26" s="1512"/>
      <c r="AO26" s="1512"/>
      <c r="AP26" s="1512"/>
      <c r="AQ26" s="1512"/>
      <c r="AR26" s="1512"/>
      <c r="AS26" s="1512"/>
      <c r="AT26" s="1512"/>
      <c r="AU26" s="1512"/>
      <c r="AV26" s="1512"/>
      <c r="AW26" s="1512"/>
      <c r="AX26" s="1512"/>
      <c r="AY26" s="1512"/>
      <c r="AZ26" s="1512"/>
      <c r="BA26" s="1512"/>
      <c r="BB26" s="1512"/>
      <c r="BC26" s="1512"/>
      <c r="BD26" s="1512"/>
      <c r="BE26" s="1512"/>
      <c r="BF26" s="1512"/>
      <c r="BG26" s="1512"/>
      <c r="BH26" s="1512"/>
      <c r="BI26" s="1512"/>
    </row>
    <row r="27" spans="1:61" s="51" customFormat="1" x14ac:dyDescent="0.25">
      <c r="A27" s="1512"/>
      <c r="B27" s="3410"/>
      <c r="C27" s="1512"/>
      <c r="D27" s="1512"/>
      <c r="E27" s="3400" t="s">
        <v>3158</v>
      </c>
      <c r="F27" s="3401"/>
      <c r="G27" s="3401"/>
      <c r="H27" s="3401"/>
      <c r="I27" s="1512"/>
      <c r="J27" s="1512"/>
      <c r="K27" s="1512"/>
      <c r="L27" s="3410"/>
      <c r="M27" s="1512"/>
      <c r="N27" s="1512"/>
      <c r="O27" s="1512"/>
      <c r="P27" s="1512"/>
      <c r="Q27" s="1512"/>
      <c r="R27" s="1512"/>
      <c r="S27" s="1512"/>
      <c r="T27" s="1512"/>
      <c r="U27" s="1512"/>
      <c r="V27" s="1512"/>
      <c r="W27" s="1512"/>
      <c r="X27" s="1512"/>
      <c r="Y27" s="1512"/>
      <c r="Z27" s="1512"/>
      <c r="AA27" s="1527" t="str">
        <f>E27</f>
        <v>ZPŮSOBILÉ VÝDAJE</v>
      </c>
      <c r="AB27" s="1512"/>
      <c r="AC27" s="1512"/>
      <c r="AD27" s="1512"/>
      <c r="AE27" s="1512"/>
      <c r="AF27" s="1512"/>
      <c r="AG27" s="1512"/>
      <c r="AH27" s="1512"/>
      <c r="AI27" s="1512"/>
      <c r="AJ27" s="1512"/>
      <c r="AK27" s="1512"/>
      <c r="AL27" s="1512"/>
      <c r="AM27" s="1512"/>
      <c r="AN27" s="1512"/>
      <c r="AO27" s="1512"/>
      <c r="AP27" s="1512"/>
      <c r="AQ27" s="1512"/>
      <c r="AR27" s="1512"/>
      <c r="AS27" s="1512"/>
      <c r="AT27" s="1512"/>
      <c r="AU27" s="1512"/>
      <c r="AV27" s="1512"/>
      <c r="AW27" s="1512"/>
      <c r="AX27" s="1512"/>
      <c r="AY27" s="1512"/>
      <c r="AZ27" s="1512"/>
      <c r="BA27" s="1512"/>
      <c r="BB27" s="1512"/>
      <c r="BC27" s="1512"/>
      <c r="BD27" s="1512"/>
      <c r="BE27" s="1512"/>
      <c r="BF27" s="1512"/>
      <c r="BG27" s="1512"/>
      <c r="BH27" s="1512"/>
      <c r="BI27" s="1512"/>
    </row>
    <row r="28" spans="1:61" s="50" customFormat="1" x14ac:dyDescent="0.25">
      <c r="A28" s="1512"/>
      <c r="B28" s="1519"/>
      <c r="C28" s="1512"/>
      <c r="D28" s="1512"/>
      <c r="E28" s="1512"/>
      <c r="F28" s="1512"/>
      <c r="G28" s="1512"/>
      <c r="H28" s="1512"/>
      <c r="I28" s="1512"/>
      <c r="J28" s="1512"/>
      <c r="K28" s="1512"/>
      <c r="L28" s="1519"/>
      <c r="M28" s="1512"/>
      <c r="N28" s="1512"/>
      <c r="O28" s="1512"/>
      <c r="P28" s="1512"/>
      <c r="Q28" s="1512"/>
      <c r="R28" s="1512"/>
      <c r="S28" s="1512"/>
      <c r="T28" s="1512"/>
      <c r="U28" s="1512"/>
      <c r="V28" s="1512"/>
      <c r="W28" s="1512"/>
      <c r="X28" s="1512"/>
      <c r="Y28" s="1512"/>
      <c r="Z28" s="1512"/>
      <c r="AA28" s="1512"/>
      <c r="AB28" s="1512"/>
      <c r="AC28" s="1512"/>
      <c r="AD28" s="1512"/>
      <c r="AE28" s="1512"/>
      <c r="AF28" s="1512"/>
      <c r="AG28" s="1512"/>
      <c r="AH28" s="1512"/>
      <c r="AI28" s="1512"/>
      <c r="AJ28" s="1512"/>
      <c r="AK28" s="1512"/>
      <c r="AL28" s="1512"/>
      <c r="AM28" s="1512"/>
      <c r="AN28" s="1512"/>
      <c r="AO28" s="1512"/>
      <c r="AP28" s="1512"/>
      <c r="AQ28" s="1512"/>
      <c r="AR28" s="1512"/>
      <c r="AS28" s="1512"/>
      <c r="AT28" s="1512"/>
      <c r="AU28" s="1512"/>
      <c r="AV28" s="1512"/>
      <c r="AW28" s="1512"/>
      <c r="AX28" s="1512"/>
      <c r="AY28" s="1512"/>
      <c r="AZ28" s="1512"/>
      <c r="BA28" s="1512"/>
      <c r="BB28" s="1512"/>
      <c r="BC28" s="1512"/>
      <c r="BD28" s="1512"/>
      <c r="BE28" s="1512"/>
      <c r="BF28" s="1512"/>
      <c r="BG28" s="1512"/>
      <c r="BH28" s="1512"/>
      <c r="BI28" s="1512"/>
    </row>
    <row r="29" spans="1:61" s="50" customFormat="1" ht="6.95" customHeight="1" x14ac:dyDescent="0.25">
      <c r="A29" s="1512"/>
      <c r="B29" s="1519"/>
      <c r="C29" s="1512"/>
      <c r="D29" s="1528"/>
      <c r="E29" s="1528"/>
      <c r="F29" s="1528"/>
      <c r="G29" s="1528"/>
      <c r="H29" s="1528"/>
      <c r="I29" s="1528"/>
      <c r="J29" s="1528"/>
      <c r="K29" s="1528"/>
      <c r="L29" s="1519"/>
      <c r="M29" s="1512"/>
      <c r="N29" s="1512"/>
      <c r="O29" s="1512"/>
      <c r="P29" s="1512"/>
      <c r="Q29" s="1512"/>
      <c r="R29" s="1512"/>
      <c r="S29" s="1512"/>
      <c r="T29" s="1512"/>
      <c r="U29" s="1512"/>
      <c r="V29" s="1512"/>
      <c r="W29" s="1512"/>
      <c r="X29" s="1512"/>
      <c r="Y29" s="1512"/>
      <c r="Z29" s="1512"/>
      <c r="AA29" s="1512"/>
      <c r="AB29" s="1512"/>
      <c r="AC29" s="1512"/>
      <c r="AD29" s="1512"/>
      <c r="AE29" s="1512"/>
      <c r="AF29" s="1512"/>
      <c r="AG29" s="1512"/>
      <c r="AH29" s="1512"/>
      <c r="AI29" s="1512"/>
      <c r="AJ29" s="1512"/>
      <c r="AK29" s="1512"/>
      <c r="AL29" s="1512"/>
      <c r="AM29" s="1512"/>
      <c r="AN29" s="1512"/>
      <c r="AO29" s="1512"/>
      <c r="AP29" s="1512"/>
      <c r="AQ29" s="1512"/>
      <c r="AR29" s="1512"/>
      <c r="AS29" s="1512"/>
      <c r="AT29" s="1512"/>
      <c r="AU29" s="1512"/>
      <c r="AV29" s="1512"/>
      <c r="AW29" s="1512"/>
      <c r="AX29" s="1512"/>
      <c r="AY29" s="1512"/>
      <c r="AZ29" s="1512"/>
      <c r="BA29" s="1512"/>
      <c r="BB29" s="1512"/>
      <c r="BC29" s="1512"/>
      <c r="BD29" s="1512"/>
      <c r="BE29" s="1512"/>
      <c r="BF29" s="1512"/>
      <c r="BG29" s="1512"/>
      <c r="BH29" s="1512"/>
      <c r="BI29" s="1512"/>
    </row>
    <row r="30" spans="1:61" s="50" customFormat="1" ht="25.35" customHeight="1" x14ac:dyDescent="0.25">
      <c r="A30" s="1512"/>
      <c r="B30" s="1519"/>
      <c r="C30" s="1512"/>
      <c r="D30" s="1529" t="s">
        <v>33</v>
      </c>
      <c r="E30" s="1512"/>
      <c r="F30" s="1530"/>
      <c r="G30" s="1512"/>
      <c r="H30" s="1512"/>
      <c r="I30" s="1512"/>
      <c r="J30" s="1531">
        <f>ROUND(J111,2)</f>
        <v>0</v>
      </c>
      <c r="K30" s="1512"/>
      <c r="L30" s="1519"/>
      <c r="M30" s="1512"/>
      <c r="N30" s="1512"/>
      <c r="O30" s="1512"/>
      <c r="P30" s="1512"/>
      <c r="Q30" s="1512"/>
      <c r="R30" s="1512"/>
      <c r="S30" s="1512"/>
      <c r="T30" s="1512"/>
      <c r="U30" s="1512"/>
      <c r="V30" s="1512"/>
      <c r="W30" s="1512"/>
      <c r="X30" s="1512"/>
      <c r="Y30" s="1512"/>
      <c r="Z30" s="1512"/>
      <c r="AA30" s="1512"/>
      <c r="AB30" s="1512"/>
      <c r="AC30" s="1512"/>
      <c r="AD30" s="1512"/>
      <c r="AE30" s="1512"/>
      <c r="AF30" s="1512"/>
      <c r="AG30" s="1512"/>
      <c r="AH30" s="1512"/>
      <c r="AI30" s="1512"/>
      <c r="AJ30" s="1512"/>
      <c r="AK30" s="1512"/>
      <c r="AL30" s="1512"/>
      <c r="AM30" s="1512"/>
      <c r="AN30" s="1512"/>
      <c r="AO30" s="1512"/>
      <c r="AP30" s="1512"/>
      <c r="AQ30" s="1512"/>
      <c r="AR30" s="1512"/>
      <c r="AS30" s="1512"/>
      <c r="AT30" s="1512"/>
      <c r="AU30" s="1512"/>
      <c r="AV30" s="1512"/>
      <c r="AW30" s="1512"/>
      <c r="AX30" s="1512"/>
      <c r="AY30" s="1512"/>
      <c r="AZ30" s="1512"/>
      <c r="BA30" s="1512"/>
      <c r="BB30" s="1512"/>
      <c r="BC30" s="1512"/>
      <c r="BD30" s="1512"/>
      <c r="BE30" s="1512"/>
      <c r="BF30" s="1512"/>
      <c r="BG30" s="1512"/>
      <c r="BH30" s="1512"/>
      <c r="BI30" s="1512"/>
    </row>
    <row r="31" spans="1:61" s="50" customFormat="1" ht="6.95" customHeight="1" x14ac:dyDescent="0.25">
      <c r="A31" s="1512"/>
      <c r="B31" s="1519"/>
      <c r="C31" s="1512"/>
      <c r="D31" s="1528"/>
      <c r="E31" s="1528"/>
      <c r="F31" s="1532"/>
      <c r="G31" s="1528"/>
      <c r="H31" s="1528"/>
      <c r="I31" s="1528"/>
      <c r="J31" s="1532"/>
      <c r="K31" s="1528"/>
      <c r="L31" s="1519"/>
      <c r="M31" s="1512"/>
      <c r="N31" s="1512"/>
      <c r="O31" s="1512"/>
      <c r="P31" s="1512"/>
      <c r="Q31" s="1512"/>
      <c r="R31" s="1512"/>
      <c r="S31" s="1512"/>
      <c r="T31" s="1512"/>
      <c r="U31" s="1512"/>
      <c r="V31" s="1512"/>
      <c r="W31" s="1512"/>
      <c r="X31" s="1512"/>
      <c r="Y31" s="1512"/>
      <c r="Z31" s="1512"/>
      <c r="AA31" s="1512"/>
      <c r="AB31" s="1512"/>
      <c r="AC31" s="1512"/>
      <c r="AD31" s="1512"/>
      <c r="AE31" s="1512"/>
      <c r="AF31" s="1512"/>
      <c r="AG31" s="1512"/>
      <c r="AH31" s="1512"/>
      <c r="AI31" s="1512"/>
      <c r="AJ31" s="1512"/>
      <c r="AK31" s="1512"/>
      <c r="AL31" s="1512"/>
      <c r="AM31" s="1512"/>
      <c r="AN31" s="1512"/>
      <c r="AO31" s="1512"/>
      <c r="AP31" s="1512"/>
      <c r="AQ31" s="1512"/>
      <c r="AR31" s="1512"/>
      <c r="AS31" s="1512"/>
      <c r="AT31" s="1512"/>
      <c r="AU31" s="1512"/>
      <c r="AV31" s="1512"/>
      <c r="AW31" s="1512"/>
      <c r="AX31" s="1512"/>
      <c r="AY31" s="1512"/>
      <c r="AZ31" s="1512"/>
      <c r="BA31" s="1512"/>
      <c r="BB31" s="1512"/>
      <c r="BC31" s="1512"/>
      <c r="BD31" s="1512"/>
      <c r="BE31" s="1512"/>
      <c r="BF31" s="1512"/>
      <c r="BG31" s="1512"/>
      <c r="BH31" s="1512"/>
      <c r="BI31" s="1512"/>
    </row>
    <row r="32" spans="1:61" s="50" customFormat="1" ht="14.45" customHeight="1" x14ac:dyDescent="0.25">
      <c r="A32" s="1512"/>
      <c r="B32" s="1519"/>
      <c r="C32" s="1512"/>
      <c r="D32" s="1512"/>
      <c r="E32" s="1512"/>
      <c r="F32" s="1533" t="s">
        <v>35</v>
      </c>
      <c r="G32" s="1512"/>
      <c r="H32" s="1512"/>
      <c r="I32" s="229" t="s">
        <v>34</v>
      </c>
      <c r="J32" s="230" t="s">
        <v>36</v>
      </c>
      <c r="K32" s="1512"/>
      <c r="L32" s="1519"/>
      <c r="M32" s="1512"/>
      <c r="N32" s="1512"/>
      <c r="O32" s="1512"/>
      <c r="P32" s="1512"/>
      <c r="Q32" s="1512"/>
      <c r="R32" s="1512"/>
      <c r="S32" s="1512"/>
      <c r="T32" s="1512"/>
      <c r="U32" s="1512"/>
      <c r="V32" s="1512"/>
      <c r="W32" s="1512"/>
      <c r="X32" s="1512"/>
      <c r="Y32" s="1512"/>
      <c r="Z32" s="1512"/>
      <c r="AA32" s="1512"/>
      <c r="AB32" s="1512"/>
      <c r="AC32" s="1512"/>
      <c r="AD32" s="1512"/>
      <c r="AE32" s="1512"/>
      <c r="AF32" s="1512"/>
      <c r="AG32" s="1512"/>
      <c r="AH32" s="1512"/>
      <c r="AI32" s="1512"/>
      <c r="AJ32" s="1512"/>
      <c r="AK32" s="1512"/>
      <c r="AL32" s="1512"/>
      <c r="AM32" s="1512"/>
      <c r="AN32" s="1512"/>
      <c r="AO32" s="1512"/>
      <c r="AP32" s="1512"/>
      <c r="AQ32" s="1512"/>
      <c r="AR32" s="1512"/>
      <c r="AS32" s="1512"/>
      <c r="AT32" s="1512"/>
      <c r="AU32" s="1512"/>
      <c r="AV32" s="1512"/>
      <c r="AW32" s="1512"/>
      <c r="AX32" s="1512"/>
      <c r="AY32" s="1512"/>
      <c r="AZ32" s="1512"/>
      <c r="BA32" s="1512"/>
      <c r="BB32" s="1512"/>
      <c r="BC32" s="1512"/>
      <c r="BD32" s="1512"/>
      <c r="BE32" s="1512"/>
      <c r="BF32" s="1512"/>
      <c r="BG32" s="1512"/>
      <c r="BH32" s="1512"/>
      <c r="BI32" s="1512"/>
    </row>
    <row r="33" spans="1:61" s="50" customFormat="1" ht="14.45" customHeight="1" x14ac:dyDescent="0.25">
      <c r="A33" s="1512"/>
      <c r="B33" s="1519"/>
      <c r="C33" s="1512"/>
      <c r="D33" s="210" t="s">
        <v>37</v>
      </c>
      <c r="E33" s="1517" t="s">
        <v>38</v>
      </c>
      <c r="F33" s="1533">
        <f>SUM(BE111:BE166)</f>
        <v>0</v>
      </c>
      <c r="G33" s="1512"/>
      <c r="H33" s="1512"/>
      <c r="I33" s="1534">
        <v>0.21</v>
      </c>
      <c r="J33" s="1535">
        <f>ROUND(F33*I33,2)</f>
        <v>0</v>
      </c>
      <c r="K33" s="1512"/>
      <c r="L33" s="1519"/>
      <c r="M33" s="1512"/>
      <c r="N33" s="1512"/>
      <c r="O33" s="1512"/>
      <c r="P33" s="1512"/>
      <c r="Q33" s="1512"/>
      <c r="R33" s="1512"/>
      <c r="S33" s="1512"/>
      <c r="T33" s="1512"/>
      <c r="U33" s="1512"/>
      <c r="V33" s="1512"/>
      <c r="W33" s="1512"/>
      <c r="X33" s="1512"/>
      <c r="Y33" s="1512"/>
      <c r="Z33" s="1512"/>
      <c r="AA33" s="1512"/>
      <c r="AB33" s="1512"/>
      <c r="AC33" s="1512"/>
      <c r="AD33" s="1512"/>
      <c r="AE33" s="1512"/>
      <c r="AF33" s="1512"/>
      <c r="AG33" s="1512"/>
      <c r="AH33" s="1512"/>
      <c r="AI33" s="1512"/>
      <c r="AJ33" s="1512"/>
      <c r="AK33" s="1512"/>
      <c r="AL33" s="1512"/>
      <c r="AM33" s="1512"/>
      <c r="AN33" s="1512"/>
      <c r="AO33" s="1512"/>
      <c r="AP33" s="1512"/>
      <c r="AQ33" s="1512"/>
      <c r="AR33" s="1512"/>
      <c r="AS33" s="1512"/>
      <c r="AT33" s="1512"/>
      <c r="AU33" s="1512"/>
      <c r="AV33" s="1512"/>
      <c r="AW33" s="1512"/>
      <c r="AX33" s="1512"/>
      <c r="AY33" s="1512"/>
      <c r="AZ33" s="1512"/>
      <c r="BA33" s="1512"/>
      <c r="BB33" s="1512"/>
      <c r="BC33" s="1512"/>
      <c r="BD33" s="1512"/>
      <c r="BE33" s="1512"/>
      <c r="BF33" s="1512"/>
      <c r="BG33" s="1512"/>
      <c r="BH33" s="1512"/>
      <c r="BI33" s="1512"/>
    </row>
    <row r="34" spans="1:61" s="50" customFormat="1" ht="14.45" customHeight="1" x14ac:dyDescent="0.25">
      <c r="A34" s="1512"/>
      <c r="B34" s="1519"/>
      <c r="C34" s="1512"/>
      <c r="D34" s="210"/>
      <c r="E34" s="1517"/>
      <c r="F34" s="1533"/>
      <c r="G34" s="1512"/>
      <c r="H34" s="1512"/>
      <c r="I34" s="1534"/>
      <c r="J34" s="1535"/>
      <c r="K34" s="1512"/>
      <c r="L34" s="1519"/>
      <c r="M34" s="1512"/>
      <c r="N34" s="1512"/>
      <c r="O34" s="1512"/>
      <c r="P34" s="1512"/>
      <c r="Q34" s="1512"/>
      <c r="R34" s="1512"/>
      <c r="S34" s="1512"/>
      <c r="T34" s="1512"/>
      <c r="U34" s="1512"/>
      <c r="V34" s="1512"/>
      <c r="W34" s="1512"/>
      <c r="X34" s="1512"/>
      <c r="Y34" s="1512"/>
      <c r="Z34" s="1512"/>
      <c r="AA34" s="1512"/>
      <c r="AB34" s="1512"/>
      <c r="AC34" s="1512"/>
      <c r="AD34" s="1512"/>
      <c r="AE34" s="1512"/>
      <c r="AF34" s="1512"/>
      <c r="AG34" s="1512"/>
      <c r="AH34" s="1512"/>
      <c r="AI34" s="1512"/>
      <c r="AJ34" s="1512"/>
      <c r="AK34" s="1512"/>
      <c r="AL34" s="1512"/>
      <c r="AM34" s="1512"/>
      <c r="AN34" s="1512"/>
      <c r="AO34" s="1512"/>
      <c r="AP34" s="1512"/>
      <c r="AQ34" s="1512"/>
      <c r="AR34" s="1512"/>
      <c r="AS34" s="1512"/>
      <c r="AT34" s="1512"/>
      <c r="AU34" s="1512"/>
      <c r="AV34" s="1512"/>
      <c r="AW34" s="1512"/>
      <c r="AX34" s="1512"/>
      <c r="AY34" s="1512"/>
      <c r="AZ34" s="1512"/>
      <c r="BA34" s="1512"/>
      <c r="BB34" s="1512"/>
      <c r="BC34" s="1512"/>
      <c r="BD34" s="1512"/>
      <c r="BE34" s="1512"/>
      <c r="BF34" s="1512"/>
      <c r="BG34" s="1512"/>
      <c r="BH34" s="1512"/>
      <c r="BI34" s="1512"/>
    </row>
    <row r="35" spans="1:61" s="50" customFormat="1" ht="6.95" customHeight="1" x14ac:dyDescent="0.25">
      <c r="A35" s="1512"/>
      <c r="B35" s="1519"/>
      <c r="C35" s="1512"/>
      <c r="D35" s="1512"/>
      <c r="E35" s="1512"/>
      <c r="F35" s="1530"/>
      <c r="G35" s="1512"/>
      <c r="H35" s="1512"/>
      <c r="I35" s="1512"/>
      <c r="J35" s="1530"/>
      <c r="K35" s="1512"/>
      <c r="L35" s="1519"/>
      <c r="M35" s="1512"/>
      <c r="N35" s="1512"/>
      <c r="O35" s="1512"/>
      <c r="P35" s="1512"/>
      <c r="Q35" s="1512"/>
      <c r="R35" s="1512"/>
      <c r="S35" s="1512"/>
      <c r="T35" s="1512"/>
      <c r="U35" s="1512"/>
      <c r="V35" s="1512"/>
      <c r="W35" s="1512"/>
      <c r="X35" s="1512"/>
      <c r="Y35" s="1512"/>
      <c r="Z35" s="1512"/>
      <c r="AA35" s="1512"/>
      <c r="AB35" s="1512"/>
      <c r="AC35" s="1512"/>
      <c r="AD35" s="1512"/>
      <c r="AE35" s="1512"/>
      <c r="AF35" s="1512"/>
      <c r="AG35" s="1512"/>
      <c r="AH35" s="1512"/>
      <c r="AI35" s="1512"/>
      <c r="AJ35" s="1512"/>
      <c r="AK35" s="1512"/>
      <c r="AL35" s="1512"/>
      <c r="AM35" s="1512"/>
      <c r="AN35" s="1512"/>
      <c r="AO35" s="1512"/>
      <c r="AP35" s="1512"/>
      <c r="AQ35" s="1512"/>
      <c r="AR35" s="1512"/>
      <c r="AS35" s="1512"/>
      <c r="AT35" s="1512"/>
      <c r="AU35" s="1512"/>
      <c r="AV35" s="1512"/>
      <c r="AW35" s="1512"/>
      <c r="AX35" s="1512"/>
      <c r="AY35" s="1512"/>
      <c r="AZ35" s="1512"/>
      <c r="BA35" s="1512"/>
      <c r="BB35" s="1512"/>
      <c r="BC35" s="1512"/>
      <c r="BD35" s="1512"/>
      <c r="BE35" s="1512"/>
      <c r="BF35" s="1512"/>
      <c r="BG35" s="1512"/>
      <c r="BH35" s="1512"/>
      <c r="BI35" s="1512"/>
    </row>
    <row r="36" spans="1:61" s="50" customFormat="1" ht="25.35" customHeight="1" x14ac:dyDescent="0.25">
      <c r="A36" s="1512"/>
      <c r="B36" s="1519"/>
      <c r="C36" s="1536"/>
      <c r="D36" s="1537" t="s">
        <v>39</v>
      </c>
      <c r="E36" s="1538"/>
      <c r="F36" s="1539"/>
      <c r="G36" s="1540" t="s">
        <v>40</v>
      </c>
      <c r="H36" s="1541" t="s">
        <v>41</v>
      </c>
      <c r="I36" s="1538"/>
      <c r="J36" s="1542">
        <f>SUM(J30:J34)</f>
        <v>0</v>
      </c>
      <c r="K36" s="1543"/>
      <c r="L36" s="1519"/>
      <c r="M36" s="1512"/>
      <c r="N36" s="1512"/>
      <c r="O36" s="1512"/>
      <c r="P36" s="1512"/>
      <c r="Q36" s="1512"/>
      <c r="R36" s="1512"/>
      <c r="S36" s="1512"/>
      <c r="T36" s="1512"/>
      <c r="U36" s="1512"/>
      <c r="V36" s="1512"/>
      <c r="W36" s="1512"/>
      <c r="X36" s="1512"/>
      <c r="Y36" s="1512"/>
      <c r="Z36" s="1512"/>
      <c r="AA36" s="1512"/>
      <c r="AB36" s="1512"/>
      <c r="AC36" s="1512"/>
      <c r="AD36" s="1512"/>
      <c r="AE36" s="1512"/>
      <c r="AF36" s="1512"/>
      <c r="AG36" s="1512"/>
      <c r="AH36" s="1512"/>
      <c r="AI36" s="1512"/>
      <c r="AJ36" s="1512"/>
      <c r="AK36" s="1512"/>
      <c r="AL36" s="1512"/>
      <c r="AM36" s="1512"/>
      <c r="AN36" s="1512"/>
      <c r="AO36" s="1512"/>
      <c r="AP36" s="1512"/>
      <c r="AQ36" s="1512"/>
      <c r="AR36" s="1512"/>
      <c r="AS36" s="1512"/>
      <c r="AT36" s="1512"/>
      <c r="AU36" s="1512"/>
      <c r="AV36" s="1512"/>
      <c r="AW36" s="1512"/>
      <c r="AX36" s="1512"/>
      <c r="AY36" s="1512"/>
      <c r="AZ36" s="1512"/>
      <c r="BA36" s="1512"/>
      <c r="BB36" s="1512"/>
      <c r="BC36" s="1512"/>
      <c r="BD36" s="1512"/>
      <c r="BE36" s="1512"/>
      <c r="BF36" s="1512"/>
      <c r="BG36" s="1512"/>
      <c r="BH36" s="1512"/>
      <c r="BI36" s="1512"/>
    </row>
    <row r="37" spans="1:61" s="50" customFormat="1" ht="14.45" customHeight="1" x14ac:dyDescent="0.25">
      <c r="A37" s="1512"/>
      <c r="B37" s="1519"/>
      <c r="C37" s="1512"/>
      <c r="D37" s="1512"/>
      <c r="E37" s="1512"/>
      <c r="F37" s="1512"/>
      <c r="G37" s="1512"/>
      <c r="H37" s="1512"/>
      <c r="I37" s="1512"/>
      <c r="J37" s="1512"/>
      <c r="K37" s="1512"/>
      <c r="L37" s="1519"/>
      <c r="M37" s="1512"/>
      <c r="N37" s="1512"/>
      <c r="O37" s="1512"/>
      <c r="P37" s="1512"/>
      <c r="Q37" s="1512"/>
      <c r="R37" s="1512"/>
      <c r="S37" s="1512"/>
      <c r="T37" s="1512"/>
      <c r="U37" s="1512"/>
      <c r="V37" s="1512"/>
      <c r="W37" s="1512"/>
      <c r="X37" s="1512"/>
      <c r="Y37" s="1512"/>
      <c r="Z37" s="1512"/>
      <c r="AA37" s="1512"/>
      <c r="AB37" s="1512"/>
      <c r="AC37" s="1512"/>
      <c r="AD37" s="1512"/>
      <c r="AE37" s="1512"/>
      <c r="AF37" s="1512"/>
      <c r="AG37" s="1512"/>
      <c r="AH37" s="1512"/>
      <c r="AI37" s="1512"/>
      <c r="AJ37" s="1512"/>
      <c r="AK37" s="1512"/>
      <c r="AL37" s="1512"/>
      <c r="AM37" s="1512"/>
      <c r="AN37" s="1512"/>
      <c r="AO37" s="1512"/>
      <c r="AP37" s="1512"/>
      <c r="AQ37" s="1512"/>
      <c r="AR37" s="1512"/>
      <c r="AS37" s="1512"/>
      <c r="AT37" s="1512"/>
      <c r="AU37" s="1512"/>
      <c r="AV37" s="1512"/>
      <c r="AW37" s="1512"/>
      <c r="AX37" s="1512"/>
      <c r="AY37" s="1512"/>
      <c r="AZ37" s="1512"/>
      <c r="BA37" s="1512"/>
      <c r="BB37" s="1512"/>
      <c r="BC37" s="1512"/>
      <c r="BD37" s="1512"/>
      <c r="BE37" s="1512"/>
      <c r="BF37" s="1512"/>
      <c r="BG37" s="1512"/>
      <c r="BH37" s="1512"/>
      <c r="BI37" s="1512"/>
    </row>
    <row r="38" spans="1:61" ht="14.45" customHeight="1" x14ac:dyDescent="0.25">
      <c r="A38" s="1512"/>
      <c r="B38" s="1515"/>
      <c r="C38" s="1512"/>
      <c r="D38" s="1512"/>
      <c r="E38" s="1512"/>
      <c r="F38" s="1512"/>
      <c r="G38" s="1512"/>
      <c r="H38" s="1512"/>
      <c r="I38" s="1512"/>
      <c r="J38" s="1512"/>
      <c r="K38" s="1512"/>
      <c r="L38" s="1515"/>
      <c r="M38" s="1512"/>
      <c r="N38" s="1512"/>
      <c r="O38" s="1512"/>
      <c r="P38" s="1512"/>
      <c r="Q38" s="1512"/>
      <c r="R38" s="1512"/>
      <c r="S38" s="1512"/>
      <c r="T38" s="1512"/>
      <c r="U38" s="1512"/>
      <c r="V38" s="1512"/>
      <c r="W38" s="1512"/>
      <c r="X38" s="1512"/>
      <c r="Y38" s="1512"/>
      <c r="Z38" s="1512"/>
      <c r="AA38" s="1512"/>
      <c r="AB38" s="1512"/>
      <c r="AC38" s="1512"/>
      <c r="AD38" s="1512"/>
      <c r="AE38" s="1512"/>
      <c r="AF38" s="1512"/>
      <c r="AG38" s="1512"/>
      <c r="AH38" s="1512"/>
      <c r="AI38" s="1512"/>
      <c r="AJ38" s="1512"/>
      <c r="AK38" s="1512"/>
      <c r="AL38" s="1512"/>
      <c r="AM38" s="1512"/>
      <c r="AN38" s="1512"/>
      <c r="AO38" s="1512"/>
      <c r="AP38" s="1512"/>
      <c r="AQ38" s="1512"/>
      <c r="AR38" s="1512"/>
      <c r="AS38" s="1512"/>
      <c r="AT38" s="1512"/>
      <c r="AU38" s="1512"/>
      <c r="AV38" s="1512"/>
      <c r="AW38" s="1512"/>
      <c r="AX38" s="1512"/>
      <c r="AY38" s="1512"/>
      <c r="AZ38" s="1512"/>
      <c r="BA38" s="1512"/>
      <c r="BB38" s="1512"/>
      <c r="BC38" s="1512"/>
      <c r="BD38" s="1512"/>
      <c r="BE38" s="1512"/>
      <c r="BF38" s="1512"/>
      <c r="BG38" s="1512"/>
      <c r="BH38" s="1512"/>
      <c r="BI38" s="1512"/>
    </row>
    <row r="39" spans="1:61" ht="14.45" customHeight="1" x14ac:dyDescent="0.25">
      <c r="A39" s="1512"/>
      <c r="B39" s="1515"/>
      <c r="C39" s="1512"/>
      <c r="D39" s="1512"/>
      <c r="E39" s="1512"/>
      <c r="F39" s="1512"/>
      <c r="G39" s="1512"/>
      <c r="H39" s="1512"/>
      <c r="I39" s="1512"/>
      <c r="J39" s="1512"/>
      <c r="K39" s="1512"/>
      <c r="L39" s="1515"/>
      <c r="M39" s="1512"/>
      <c r="N39" s="1512"/>
      <c r="O39" s="1512"/>
      <c r="P39" s="1512"/>
      <c r="Q39" s="1512"/>
      <c r="R39" s="1512"/>
      <c r="S39" s="1512"/>
      <c r="T39" s="1512"/>
      <c r="U39" s="1512"/>
      <c r="V39" s="1512"/>
      <c r="W39" s="1512"/>
      <c r="X39" s="1512"/>
      <c r="Y39" s="1512"/>
      <c r="Z39" s="1512"/>
      <c r="AA39" s="1512"/>
      <c r="AB39" s="1512"/>
      <c r="AC39" s="1512"/>
      <c r="AD39" s="1512"/>
      <c r="AE39" s="1512"/>
      <c r="AF39" s="1512"/>
      <c r="AG39" s="1512"/>
      <c r="AH39" s="1512"/>
      <c r="AI39" s="1512"/>
      <c r="AJ39" s="1512"/>
      <c r="AK39" s="1512"/>
      <c r="AL39" s="1512"/>
      <c r="AM39" s="1512"/>
      <c r="AN39" s="1512"/>
      <c r="AO39" s="1512"/>
      <c r="AP39" s="1512"/>
      <c r="AQ39" s="1512"/>
      <c r="AR39" s="1512"/>
      <c r="AS39" s="1512"/>
      <c r="AT39" s="1512"/>
      <c r="AU39" s="1512"/>
      <c r="AV39" s="1512"/>
      <c r="AW39" s="1512"/>
      <c r="AX39" s="1512"/>
      <c r="AY39" s="1512"/>
      <c r="AZ39" s="1512"/>
      <c r="BA39" s="1512"/>
      <c r="BB39" s="1512"/>
      <c r="BC39" s="1512"/>
      <c r="BD39" s="1512"/>
      <c r="BE39" s="1512"/>
      <c r="BF39" s="1512"/>
      <c r="BG39" s="1512"/>
      <c r="BH39" s="1512"/>
      <c r="BI39" s="1512"/>
    </row>
    <row r="40" spans="1:61" ht="14.45" customHeight="1" x14ac:dyDescent="0.25">
      <c r="A40" s="1512"/>
      <c r="B40" s="1515"/>
      <c r="C40" s="1512"/>
      <c r="D40" s="1512"/>
      <c r="E40" s="1512"/>
      <c r="F40" s="1512"/>
      <c r="G40" s="1512"/>
      <c r="H40" s="1512"/>
      <c r="I40" s="1512"/>
      <c r="J40" s="1512"/>
      <c r="K40" s="1512"/>
      <c r="L40" s="1515"/>
      <c r="M40" s="1512"/>
      <c r="N40" s="1512"/>
      <c r="O40" s="1512"/>
      <c r="P40" s="1512"/>
      <c r="Q40" s="1512"/>
      <c r="R40" s="1512"/>
      <c r="S40" s="1512"/>
      <c r="T40" s="1512"/>
      <c r="U40" s="1512"/>
      <c r="V40" s="1512"/>
      <c r="W40" s="1512"/>
      <c r="X40" s="1512"/>
      <c r="Y40" s="1512"/>
      <c r="Z40" s="1512"/>
      <c r="AA40" s="1512"/>
      <c r="AB40" s="1512"/>
      <c r="AC40" s="1512"/>
      <c r="AD40" s="1512"/>
      <c r="AE40" s="1512"/>
      <c r="AF40" s="1512"/>
      <c r="AG40" s="1512"/>
      <c r="AH40" s="1512"/>
      <c r="AI40" s="1512"/>
      <c r="AJ40" s="1512"/>
      <c r="AK40" s="1512"/>
      <c r="AL40" s="1512"/>
      <c r="AM40" s="1512"/>
      <c r="AN40" s="1512"/>
      <c r="AO40" s="1512"/>
      <c r="AP40" s="1512"/>
      <c r="AQ40" s="1512"/>
      <c r="AR40" s="1512"/>
      <c r="AS40" s="1512"/>
      <c r="AT40" s="1512"/>
      <c r="AU40" s="1512"/>
      <c r="AV40" s="1512"/>
      <c r="AW40" s="1512"/>
      <c r="AX40" s="1512"/>
      <c r="AY40" s="1512"/>
      <c r="AZ40" s="1512"/>
      <c r="BA40" s="1512"/>
      <c r="BB40" s="1512"/>
      <c r="BC40" s="1512"/>
      <c r="BD40" s="1512"/>
      <c r="BE40" s="1512"/>
      <c r="BF40" s="1512"/>
      <c r="BG40" s="1512"/>
      <c r="BH40" s="1512"/>
      <c r="BI40" s="1512"/>
    </row>
    <row r="41" spans="1:61" ht="14.45" customHeight="1" x14ac:dyDescent="0.25">
      <c r="A41" s="1512"/>
      <c r="B41" s="1515"/>
      <c r="C41" s="1512"/>
      <c r="D41" s="1512"/>
      <c r="E41" s="1512"/>
      <c r="F41" s="1512"/>
      <c r="G41" s="1512"/>
      <c r="H41" s="1512"/>
      <c r="I41" s="1512"/>
      <c r="J41" s="1512"/>
      <c r="K41" s="1512"/>
      <c r="L41" s="1515"/>
      <c r="M41" s="1512"/>
      <c r="N41" s="1512"/>
      <c r="O41" s="1512"/>
      <c r="P41" s="1512"/>
      <c r="Q41" s="1512"/>
      <c r="R41" s="1512"/>
      <c r="S41" s="1512"/>
      <c r="T41" s="1512"/>
      <c r="U41" s="1512"/>
      <c r="V41" s="1512"/>
      <c r="W41" s="1512"/>
      <c r="X41" s="1512"/>
      <c r="Y41" s="1512"/>
      <c r="Z41" s="1512"/>
      <c r="AA41" s="1512"/>
      <c r="AB41" s="1512"/>
      <c r="AC41" s="1512"/>
      <c r="AD41" s="1512"/>
      <c r="AE41" s="1512"/>
      <c r="AF41" s="1512"/>
      <c r="AG41" s="1512"/>
      <c r="AH41" s="1512"/>
      <c r="AI41" s="1512"/>
      <c r="AJ41" s="1512"/>
      <c r="AK41" s="1512"/>
      <c r="AL41" s="1512"/>
      <c r="AM41" s="1512"/>
      <c r="AN41" s="1512"/>
      <c r="AO41" s="1512"/>
      <c r="AP41" s="1512"/>
      <c r="AQ41" s="1512"/>
      <c r="AR41" s="1512"/>
      <c r="AS41" s="1512"/>
      <c r="AT41" s="1512"/>
      <c r="AU41" s="1512"/>
      <c r="AV41" s="1512"/>
      <c r="AW41" s="1512"/>
      <c r="AX41" s="1512"/>
      <c r="AY41" s="1512"/>
      <c r="AZ41" s="1512"/>
      <c r="BA41" s="1512"/>
      <c r="BB41" s="1512"/>
      <c r="BC41" s="1512"/>
      <c r="BD41" s="1512"/>
      <c r="BE41" s="1512"/>
      <c r="BF41" s="1512"/>
      <c r="BG41" s="1512"/>
      <c r="BH41" s="1512"/>
      <c r="BI41" s="1512"/>
    </row>
    <row r="42" spans="1:61" ht="14.45" customHeight="1" x14ac:dyDescent="0.25">
      <c r="A42" s="1512"/>
      <c r="B42" s="1515"/>
      <c r="C42" s="1512"/>
      <c r="D42" s="1512"/>
      <c r="E42" s="1512"/>
      <c r="F42" s="1512"/>
      <c r="G42" s="1512"/>
      <c r="H42" s="1512"/>
      <c r="I42" s="1512"/>
      <c r="J42" s="1512"/>
      <c r="K42" s="1512"/>
      <c r="L42" s="1515"/>
      <c r="M42" s="1512"/>
      <c r="N42" s="1512"/>
      <c r="O42" s="1512"/>
      <c r="P42" s="1512"/>
      <c r="Q42" s="1512"/>
      <c r="R42" s="1512"/>
      <c r="S42" s="1512"/>
      <c r="T42" s="1512"/>
      <c r="U42" s="1512"/>
      <c r="V42" s="1512"/>
      <c r="W42" s="1512"/>
      <c r="X42" s="1512"/>
      <c r="Y42" s="1512"/>
      <c r="Z42" s="1512"/>
      <c r="AA42" s="1512"/>
      <c r="AB42" s="1512"/>
      <c r="AC42" s="1512"/>
      <c r="AD42" s="1512"/>
      <c r="AE42" s="1512"/>
      <c r="AF42" s="1512"/>
      <c r="AG42" s="1512"/>
      <c r="AH42" s="1512"/>
      <c r="AI42" s="1512"/>
      <c r="AJ42" s="1512"/>
      <c r="AK42" s="1512"/>
      <c r="AL42" s="1512"/>
      <c r="AM42" s="1512"/>
      <c r="AN42" s="1512"/>
      <c r="AO42" s="1512"/>
      <c r="AP42" s="1512"/>
      <c r="AQ42" s="1512"/>
      <c r="AR42" s="1512"/>
      <c r="AS42" s="1512"/>
      <c r="AT42" s="1512"/>
      <c r="AU42" s="1512"/>
      <c r="AV42" s="1512"/>
      <c r="AW42" s="1512"/>
      <c r="AX42" s="1512"/>
      <c r="AY42" s="1512"/>
      <c r="AZ42" s="1512"/>
      <c r="BA42" s="1512"/>
      <c r="BB42" s="1512"/>
      <c r="BC42" s="1512"/>
      <c r="BD42" s="1512"/>
      <c r="BE42" s="1512"/>
      <c r="BF42" s="1512"/>
      <c r="BG42" s="1512"/>
      <c r="BH42" s="1512"/>
      <c r="BI42" s="1512"/>
    </row>
    <row r="43" spans="1:61" s="50" customFormat="1" ht="14.45" customHeight="1" x14ac:dyDescent="0.25">
      <c r="A43" s="1512"/>
      <c r="B43" s="1519"/>
      <c r="C43" s="1512"/>
      <c r="D43" s="241" t="str">
        <f>D20</f>
        <v>Projektant:</v>
      </c>
      <c r="E43" s="1544"/>
      <c r="F43" s="1544"/>
      <c r="G43" s="241" t="str">
        <f>D23</f>
        <v>Zpracovatel:</v>
      </c>
      <c r="H43" s="1544"/>
      <c r="I43" s="1544"/>
      <c r="J43" s="1544"/>
      <c r="K43" s="1544"/>
      <c r="L43" s="1519"/>
      <c r="M43" s="1512"/>
      <c r="N43" s="1512"/>
      <c r="O43" s="1512"/>
      <c r="P43" s="1512"/>
      <c r="Q43" s="1512"/>
      <c r="R43" s="1512"/>
      <c r="S43" s="1512"/>
      <c r="T43" s="1512"/>
      <c r="U43" s="1512"/>
      <c r="V43" s="1512"/>
      <c r="W43" s="1512"/>
      <c r="X43" s="1512"/>
      <c r="Y43" s="1512"/>
      <c r="Z43" s="1512"/>
      <c r="AA43" s="1512"/>
      <c r="AB43" s="1512"/>
      <c r="AC43" s="1512"/>
      <c r="AD43" s="1512"/>
      <c r="AE43" s="1512"/>
      <c r="AF43" s="1512"/>
      <c r="AG43" s="1512"/>
      <c r="AH43" s="1512"/>
      <c r="AI43" s="1512"/>
      <c r="AJ43" s="1512"/>
      <c r="AK43" s="1512"/>
      <c r="AL43" s="1512"/>
      <c r="AM43" s="1512"/>
      <c r="AN43" s="1512"/>
      <c r="AO43" s="1512"/>
      <c r="AP43" s="1512"/>
      <c r="AQ43" s="1512"/>
      <c r="AR43" s="1512"/>
      <c r="AS43" s="1512"/>
      <c r="AT43" s="1512"/>
      <c r="AU43" s="1512"/>
      <c r="AV43" s="1512"/>
      <c r="AW43" s="1512"/>
      <c r="AX43" s="1512"/>
      <c r="AY43" s="1512"/>
      <c r="AZ43" s="1512"/>
      <c r="BA43" s="1512"/>
      <c r="BB43" s="1512"/>
      <c r="BC43" s="1512"/>
      <c r="BD43" s="1512"/>
      <c r="BE43" s="1512"/>
      <c r="BF43" s="1512"/>
      <c r="BG43" s="1512"/>
      <c r="BH43" s="1512"/>
      <c r="BI43" s="1512"/>
    </row>
    <row r="44" spans="1:61" x14ac:dyDescent="0.25">
      <c r="A44" s="1512"/>
      <c r="B44" s="1515"/>
      <c r="C44" s="1512"/>
      <c r="D44" s="1512"/>
      <c r="E44" s="1512"/>
      <c r="F44" s="1512"/>
      <c r="G44" s="1512"/>
      <c r="H44" s="1512"/>
      <c r="I44" s="1512"/>
      <c r="J44" s="1512"/>
      <c r="K44" s="1512"/>
      <c r="L44" s="1515"/>
      <c r="M44" s="1512"/>
      <c r="N44" s="1512"/>
      <c r="O44" s="1512"/>
      <c r="P44" s="1512"/>
      <c r="Q44" s="1512"/>
      <c r="R44" s="1512"/>
      <c r="S44" s="1512"/>
      <c r="T44" s="1512"/>
      <c r="U44" s="1512"/>
      <c r="V44" s="1512"/>
      <c r="W44" s="1512"/>
      <c r="X44" s="1512"/>
      <c r="Y44" s="1512"/>
      <c r="Z44" s="1512"/>
      <c r="AA44" s="1512"/>
      <c r="AB44" s="1512"/>
      <c r="AC44" s="1512"/>
      <c r="AD44" s="1512"/>
      <c r="AE44" s="1512"/>
      <c r="AF44" s="1512"/>
      <c r="AG44" s="1512"/>
      <c r="AH44" s="1512"/>
      <c r="AI44" s="1512"/>
      <c r="AJ44" s="1512"/>
      <c r="AK44" s="1512"/>
      <c r="AL44" s="1512"/>
      <c r="AM44" s="1512"/>
      <c r="AN44" s="1512"/>
      <c r="AO44" s="1512"/>
      <c r="AP44" s="1512"/>
      <c r="AQ44" s="1512"/>
      <c r="AR44" s="1512"/>
      <c r="AS44" s="1512"/>
      <c r="AT44" s="1512"/>
      <c r="AU44" s="1512"/>
      <c r="AV44" s="1512"/>
      <c r="AW44" s="1512"/>
      <c r="AX44" s="1512"/>
      <c r="AY44" s="1512"/>
      <c r="AZ44" s="1512"/>
      <c r="BA44" s="1512"/>
      <c r="BB44" s="1512"/>
      <c r="BC44" s="1512"/>
      <c r="BD44" s="1512"/>
      <c r="BE44" s="1512"/>
      <c r="BF44" s="1512"/>
      <c r="BG44" s="1512"/>
      <c r="BH44" s="1512"/>
      <c r="BI44" s="1512"/>
    </row>
    <row r="45" spans="1:61" x14ac:dyDescent="0.25">
      <c r="A45" s="1512"/>
      <c r="B45" s="1515"/>
      <c r="C45" s="1512"/>
      <c r="D45" s="1512"/>
      <c r="E45" s="1512"/>
      <c r="F45" s="1512"/>
      <c r="G45" s="1512"/>
      <c r="H45" s="1512"/>
      <c r="I45" s="1512"/>
      <c r="J45" s="1512"/>
      <c r="K45" s="1512"/>
      <c r="L45" s="1515"/>
      <c r="M45" s="1512"/>
      <c r="N45" s="1512"/>
      <c r="O45" s="1512"/>
      <c r="P45" s="1512"/>
      <c r="Q45" s="1512"/>
      <c r="R45" s="1512"/>
      <c r="S45" s="1512"/>
      <c r="T45" s="1512"/>
      <c r="U45" s="1512"/>
      <c r="V45" s="1512"/>
      <c r="W45" s="1512"/>
      <c r="X45" s="1512"/>
      <c r="Y45" s="1512"/>
      <c r="Z45" s="1512"/>
      <c r="AA45" s="1512"/>
      <c r="AB45" s="1512"/>
      <c r="AC45" s="1512"/>
      <c r="AD45" s="1512"/>
      <c r="AE45" s="1512"/>
      <c r="AF45" s="1512"/>
      <c r="AG45" s="1512"/>
      <c r="AH45" s="1512"/>
      <c r="AI45" s="1512"/>
      <c r="AJ45" s="1512"/>
      <c r="AK45" s="1512"/>
      <c r="AL45" s="1512"/>
      <c r="AM45" s="1512"/>
      <c r="AN45" s="1512"/>
      <c r="AO45" s="1512"/>
      <c r="AP45" s="1512"/>
      <c r="AQ45" s="1512"/>
      <c r="AR45" s="1512"/>
      <c r="AS45" s="1512"/>
      <c r="AT45" s="1512"/>
      <c r="AU45" s="1512"/>
      <c r="AV45" s="1512"/>
      <c r="AW45" s="1512"/>
      <c r="AX45" s="1512"/>
      <c r="AY45" s="1512"/>
      <c r="AZ45" s="1512"/>
      <c r="BA45" s="1512"/>
      <c r="BB45" s="1512"/>
      <c r="BC45" s="1512"/>
      <c r="BD45" s="1512"/>
      <c r="BE45" s="1512"/>
      <c r="BF45" s="1512"/>
      <c r="BG45" s="1512"/>
      <c r="BH45" s="1512"/>
      <c r="BI45" s="1512"/>
    </row>
    <row r="46" spans="1:61" x14ac:dyDescent="0.25">
      <c r="A46" s="1512"/>
      <c r="B46" s="1515"/>
      <c r="C46" s="1512"/>
      <c r="D46" s="1512"/>
      <c r="E46" s="1512"/>
      <c r="F46" s="1512"/>
      <c r="G46" s="1512"/>
      <c r="H46" s="1512"/>
      <c r="I46" s="1512"/>
      <c r="J46" s="1512"/>
      <c r="K46" s="1512"/>
      <c r="L46" s="1515"/>
      <c r="M46" s="1512"/>
      <c r="N46" s="1512"/>
      <c r="O46" s="1512"/>
      <c r="P46" s="1512"/>
      <c r="Q46" s="1512"/>
      <c r="R46" s="1512"/>
      <c r="S46" s="1512"/>
      <c r="T46" s="1512"/>
      <c r="U46" s="1512"/>
      <c r="V46" s="1512"/>
      <c r="W46" s="1512"/>
      <c r="X46" s="1512"/>
      <c r="Y46" s="1512"/>
      <c r="Z46" s="1512"/>
      <c r="AA46" s="1512"/>
      <c r="AB46" s="1512"/>
      <c r="AC46" s="1512"/>
      <c r="AD46" s="1512"/>
      <c r="AE46" s="1512"/>
      <c r="AF46" s="1512"/>
      <c r="AG46" s="1512"/>
      <c r="AH46" s="1512"/>
      <c r="AI46" s="1512"/>
      <c r="AJ46" s="1512"/>
      <c r="AK46" s="1512"/>
      <c r="AL46" s="1512"/>
      <c r="AM46" s="1512"/>
      <c r="AN46" s="1512"/>
      <c r="AO46" s="1512"/>
      <c r="AP46" s="1512"/>
      <c r="AQ46" s="1512"/>
      <c r="AR46" s="1512"/>
      <c r="AS46" s="1512"/>
      <c r="AT46" s="1512"/>
      <c r="AU46" s="1512"/>
      <c r="AV46" s="1512"/>
      <c r="AW46" s="1512"/>
      <c r="AX46" s="1512"/>
      <c r="AY46" s="1512"/>
      <c r="AZ46" s="1512"/>
      <c r="BA46" s="1512"/>
      <c r="BB46" s="1512"/>
      <c r="BC46" s="1512"/>
      <c r="BD46" s="1512"/>
      <c r="BE46" s="1512"/>
      <c r="BF46" s="1512"/>
      <c r="BG46" s="1512"/>
      <c r="BH46" s="1512"/>
      <c r="BI46" s="1512"/>
    </row>
    <row r="47" spans="1:61" x14ac:dyDescent="0.25">
      <c r="A47" s="1512"/>
      <c r="B47" s="1515"/>
      <c r="C47" s="1512"/>
      <c r="D47" s="1512"/>
      <c r="E47" s="1512"/>
      <c r="F47" s="1512"/>
      <c r="G47" s="1512"/>
      <c r="H47" s="1512"/>
      <c r="I47" s="1512"/>
      <c r="J47" s="1512"/>
      <c r="K47" s="1512"/>
      <c r="L47" s="1515"/>
      <c r="M47" s="1512"/>
      <c r="N47" s="1512"/>
      <c r="O47" s="1512"/>
      <c r="P47" s="1512"/>
      <c r="Q47" s="1512"/>
      <c r="R47" s="1512"/>
      <c r="S47" s="1512"/>
      <c r="T47" s="1512"/>
      <c r="U47" s="1512"/>
      <c r="V47" s="1512"/>
      <c r="W47" s="1512"/>
      <c r="X47" s="1512"/>
      <c r="Y47" s="1512"/>
      <c r="Z47" s="1512"/>
      <c r="AA47" s="1512"/>
      <c r="AB47" s="1512"/>
      <c r="AC47" s="1512"/>
      <c r="AD47" s="1512"/>
      <c r="AE47" s="1512"/>
      <c r="AF47" s="1512"/>
      <c r="AG47" s="1512"/>
      <c r="AH47" s="1512"/>
      <c r="AI47" s="1512"/>
      <c r="AJ47" s="1512"/>
      <c r="AK47" s="1512"/>
      <c r="AL47" s="1512"/>
      <c r="AM47" s="1512"/>
      <c r="AN47" s="1512"/>
      <c r="AO47" s="1512"/>
      <c r="AP47" s="1512"/>
      <c r="AQ47" s="1512"/>
      <c r="AR47" s="1512"/>
      <c r="AS47" s="1512"/>
      <c r="AT47" s="1512"/>
      <c r="AU47" s="1512"/>
      <c r="AV47" s="1512"/>
      <c r="AW47" s="1512"/>
      <c r="AX47" s="1512"/>
      <c r="AY47" s="1512"/>
      <c r="AZ47" s="1512"/>
      <c r="BA47" s="1512"/>
      <c r="BB47" s="1512"/>
      <c r="BC47" s="1512"/>
      <c r="BD47" s="1512"/>
      <c r="BE47" s="1512"/>
      <c r="BF47" s="1512"/>
      <c r="BG47" s="1512"/>
      <c r="BH47" s="1512"/>
      <c r="BI47" s="1512"/>
    </row>
    <row r="48" spans="1:61" x14ac:dyDescent="0.25">
      <c r="A48" s="1512"/>
      <c r="B48" s="1515"/>
      <c r="C48" s="1512"/>
      <c r="D48" s="1512"/>
      <c r="E48" s="1512"/>
      <c r="F48" s="1512"/>
      <c r="G48" s="1512"/>
      <c r="H48" s="1512"/>
      <c r="I48" s="1512"/>
      <c r="J48" s="1512"/>
      <c r="K48" s="1512"/>
      <c r="L48" s="1515"/>
      <c r="M48" s="1512"/>
      <c r="N48" s="1512"/>
      <c r="O48" s="1512"/>
      <c r="P48" s="1512"/>
      <c r="Q48" s="1512"/>
      <c r="R48" s="1512"/>
      <c r="S48" s="1512"/>
      <c r="T48" s="1512"/>
      <c r="U48" s="1512"/>
      <c r="V48" s="1512"/>
      <c r="W48" s="1512"/>
      <c r="X48" s="1512"/>
      <c r="Y48" s="1512"/>
      <c r="Z48" s="1512"/>
      <c r="AA48" s="1512"/>
      <c r="AB48" s="1512"/>
      <c r="AC48" s="1512"/>
      <c r="AD48" s="1512"/>
      <c r="AE48" s="1512"/>
      <c r="AF48" s="1512"/>
      <c r="AG48" s="1512"/>
      <c r="AH48" s="1512"/>
      <c r="AI48" s="1512"/>
      <c r="AJ48" s="1512"/>
      <c r="AK48" s="1512"/>
      <c r="AL48" s="1512"/>
      <c r="AM48" s="1512"/>
      <c r="AN48" s="1512"/>
      <c r="AO48" s="1512"/>
      <c r="AP48" s="1512"/>
      <c r="AQ48" s="1512"/>
      <c r="AR48" s="1512"/>
      <c r="AS48" s="1512"/>
      <c r="AT48" s="1512"/>
      <c r="AU48" s="1512"/>
      <c r="AV48" s="1512"/>
      <c r="AW48" s="1512"/>
      <c r="AX48" s="1512"/>
      <c r="AY48" s="1512"/>
      <c r="AZ48" s="1512"/>
      <c r="BA48" s="1512"/>
      <c r="BB48" s="1512"/>
      <c r="BC48" s="1512"/>
      <c r="BD48" s="1512"/>
      <c r="BE48" s="1512"/>
      <c r="BF48" s="1512"/>
      <c r="BG48" s="1512"/>
      <c r="BH48" s="1512"/>
      <c r="BI48" s="1512"/>
    </row>
    <row r="49" spans="1:61" x14ac:dyDescent="0.25">
      <c r="A49" s="1512"/>
      <c r="B49" s="1515"/>
      <c r="C49" s="1512"/>
      <c r="D49" s="1512"/>
      <c r="E49" s="1512"/>
      <c r="F49" s="1512"/>
      <c r="G49" s="1512"/>
      <c r="H49" s="1512"/>
      <c r="I49" s="1512"/>
      <c r="J49" s="1512"/>
      <c r="K49" s="1512"/>
      <c r="L49" s="1515"/>
      <c r="M49" s="1512"/>
      <c r="N49" s="1512"/>
      <c r="O49" s="1512"/>
      <c r="P49" s="1512"/>
      <c r="Q49" s="1512"/>
      <c r="R49" s="1512"/>
      <c r="S49" s="1512"/>
      <c r="T49" s="1512"/>
      <c r="U49" s="1512"/>
      <c r="V49" s="1512"/>
      <c r="W49" s="1512"/>
      <c r="X49" s="1512"/>
      <c r="Y49" s="1512"/>
      <c r="Z49" s="1512"/>
      <c r="AA49" s="1512"/>
      <c r="AB49" s="1512"/>
      <c r="AC49" s="1512"/>
      <c r="AD49" s="1512"/>
      <c r="AE49" s="1512"/>
      <c r="AF49" s="1512"/>
      <c r="AG49" s="1512"/>
      <c r="AH49" s="1512"/>
      <c r="AI49" s="1512"/>
      <c r="AJ49" s="1512"/>
      <c r="AK49" s="1512"/>
      <c r="AL49" s="1512"/>
      <c r="AM49" s="1512"/>
      <c r="AN49" s="1512"/>
      <c r="AO49" s="1512"/>
      <c r="AP49" s="1512"/>
      <c r="AQ49" s="1512"/>
      <c r="AR49" s="1512"/>
      <c r="AS49" s="1512"/>
      <c r="AT49" s="1512"/>
      <c r="AU49" s="1512"/>
      <c r="AV49" s="1512"/>
      <c r="AW49" s="1512"/>
      <c r="AX49" s="1512"/>
      <c r="AY49" s="1512"/>
      <c r="AZ49" s="1512"/>
      <c r="BA49" s="1512"/>
      <c r="BB49" s="1512"/>
      <c r="BC49" s="1512"/>
      <c r="BD49" s="1512"/>
      <c r="BE49" s="1512"/>
      <c r="BF49" s="1512"/>
      <c r="BG49" s="1512"/>
      <c r="BH49" s="1512"/>
      <c r="BI49" s="1512"/>
    </row>
    <row r="50" spans="1:61" x14ac:dyDescent="0.25">
      <c r="A50" s="1512"/>
      <c r="B50" s="1515"/>
      <c r="C50" s="1512"/>
      <c r="D50" s="1512"/>
      <c r="E50" s="1512"/>
      <c r="F50" s="1512"/>
      <c r="G50" s="1512"/>
      <c r="H50" s="1512"/>
      <c r="I50" s="1512"/>
      <c r="J50" s="1512"/>
      <c r="K50" s="1512"/>
      <c r="L50" s="1515"/>
      <c r="M50" s="1512"/>
      <c r="N50" s="1512"/>
      <c r="O50" s="1512"/>
      <c r="P50" s="1512"/>
      <c r="Q50" s="1512"/>
      <c r="R50" s="1512"/>
      <c r="S50" s="1512"/>
      <c r="T50" s="1512"/>
      <c r="U50" s="1512"/>
      <c r="V50" s="1512"/>
      <c r="W50" s="1512"/>
      <c r="X50" s="1512"/>
      <c r="Y50" s="1512"/>
      <c r="Z50" s="1512"/>
      <c r="AA50" s="1512"/>
      <c r="AB50" s="1512"/>
      <c r="AC50" s="1512"/>
      <c r="AD50" s="1512"/>
      <c r="AE50" s="1512"/>
      <c r="AF50" s="1512"/>
      <c r="AG50" s="1512"/>
      <c r="AH50" s="1512"/>
      <c r="AI50" s="1512"/>
      <c r="AJ50" s="1512"/>
      <c r="AK50" s="1512"/>
      <c r="AL50" s="1512"/>
      <c r="AM50" s="1512"/>
      <c r="AN50" s="1512"/>
      <c r="AO50" s="1512"/>
      <c r="AP50" s="1512"/>
      <c r="AQ50" s="1512"/>
      <c r="AR50" s="1512"/>
      <c r="AS50" s="1512"/>
      <c r="AT50" s="1512"/>
      <c r="AU50" s="1512"/>
      <c r="AV50" s="1512"/>
      <c r="AW50" s="1512"/>
      <c r="AX50" s="1512"/>
      <c r="AY50" s="1512"/>
      <c r="AZ50" s="1512"/>
      <c r="BA50" s="1512"/>
      <c r="BB50" s="1512"/>
      <c r="BC50" s="1512"/>
      <c r="BD50" s="1512"/>
      <c r="BE50" s="1512"/>
      <c r="BF50" s="1512"/>
      <c r="BG50" s="1512"/>
      <c r="BH50" s="1512"/>
      <c r="BI50" s="1512"/>
    </row>
    <row r="51" spans="1:61" x14ac:dyDescent="0.25">
      <c r="A51" s="1512"/>
      <c r="B51" s="1515"/>
      <c r="C51" s="1512"/>
      <c r="D51" s="1512"/>
      <c r="E51" s="1512"/>
      <c r="F51" s="1512"/>
      <c r="G51" s="1512"/>
      <c r="H51" s="1512"/>
      <c r="I51" s="1512"/>
      <c r="J51" s="1512"/>
      <c r="K51" s="1512"/>
      <c r="L51" s="1515"/>
      <c r="M51" s="1512"/>
      <c r="N51" s="1512"/>
      <c r="O51" s="1512"/>
      <c r="P51" s="1512"/>
      <c r="Q51" s="1512"/>
      <c r="R51" s="1512"/>
      <c r="S51" s="1512"/>
      <c r="T51" s="1512"/>
      <c r="U51" s="1512"/>
      <c r="V51" s="1512"/>
      <c r="W51" s="1512"/>
      <c r="X51" s="1512"/>
      <c r="Y51" s="1512"/>
      <c r="Z51" s="1512"/>
      <c r="AA51" s="1512"/>
      <c r="AB51" s="1512"/>
      <c r="AC51" s="1512"/>
      <c r="AD51" s="1512"/>
      <c r="AE51" s="1512"/>
      <c r="AF51" s="1512"/>
      <c r="AG51" s="1512"/>
      <c r="AH51" s="1512"/>
      <c r="AI51" s="1512"/>
      <c r="AJ51" s="1512"/>
      <c r="AK51" s="1512"/>
      <c r="AL51" s="1512"/>
      <c r="AM51" s="1512"/>
      <c r="AN51" s="1512"/>
      <c r="AO51" s="1512"/>
      <c r="AP51" s="1512"/>
      <c r="AQ51" s="1512"/>
      <c r="AR51" s="1512"/>
      <c r="AS51" s="1512"/>
      <c r="AT51" s="1512"/>
      <c r="AU51" s="1512"/>
      <c r="AV51" s="1512"/>
      <c r="AW51" s="1512"/>
      <c r="AX51" s="1512"/>
      <c r="AY51" s="1512"/>
      <c r="AZ51" s="1512"/>
      <c r="BA51" s="1512"/>
      <c r="BB51" s="1512"/>
      <c r="BC51" s="1512"/>
      <c r="BD51" s="1512"/>
      <c r="BE51" s="1512"/>
      <c r="BF51" s="1512"/>
      <c r="BG51" s="1512"/>
      <c r="BH51" s="1512"/>
      <c r="BI51" s="1512"/>
    </row>
    <row r="52" spans="1:61" x14ac:dyDescent="0.25">
      <c r="A52" s="1512"/>
      <c r="B52" s="1515"/>
      <c r="C52" s="1512"/>
      <c r="D52" s="1512"/>
      <c r="E52" s="1512"/>
      <c r="F52" s="1512"/>
      <c r="G52" s="1512"/>
      <c r="H52" s="1512"/>
      <c r="I52" s="1512"/>
      <c r="J52" s="1512"/>
      <c r="K52" s="1512"/>
      <c r="L52" s="1515"/>
      <c r="M52" s="1512"/>
      <c r="N52" s="1512"/>
      <c r="O52" s="1512"/>
      <c r="P52" s="1512"/>
      <c r="Q52" s="1512"/>
      <c r="R52" s="1512"/>
      <c r="S52" s="1512"/>
      <c r="T52" s="1512"/>
      <c r="U52" s="1512"/>
      <c r="V52" s="1512"/>
      <c r="W52" s="1512"/>
      <c r="X52" s="1512"/>
      <c r="Y52" s="1512"/>
      <c r="Z52" s="1512"/>
      <c r="AA52" s="1512"/>
      <c r="AB52" s="1512"/>
      <c r="AC52" s="1512"/>
      <c r="AD52" s="1512"/>
      <c r="AE52" s="1512"/>
      <c r="AF52" s="1512"/>
      <c r="AG52" s="1512"/>
      <c r="AH52" s="1512"/>
      <c r="AI52" s="1512"/>
      <c r="AJ52" s="1512"/>
      <c r="AK52" s="1512"/>
      <c r="AL52" s="1512"/>
      <c r="AM52" s="1512"/>
      <c r="AN52" s="1512"/>
      <c r="AO52" s="1512"/>
      <c r="AP52" s="1512"/>
      <c r="AQ52" s="1512"/>
      <c r="AR52" s="1512"/>
      <c r="AS52" s="1512"/>
      <c r="AT52" s="1512"/>
      <c r="AU52" s="1512"/>
      <c r="AV52" s="1512"/>
      <c r="AW52" s="1512"/>
      <c r="AX52" s="1512"/>
      <c r="AY52" s="1512"/>
      <c r="AZ52" s="1512"/>
      <c r="BA52" s="1512"/>
      <c r="BB52" s="1512"/>
      <c r="BC52" s="1512"/>
      <c r="BD52" s="1512"/>
      <c r="BE52" s="1512"/>
      <c r="BF52" s="1512"/>
      <c r="BG52" s="1512"/>
      <c r="BH52" s="1512"/>
      <c r="BI52" s="1512"/>
    </row>
    <row r="53" spans="1:61" x14ac:dyDescent="0.25">
      <c r="A53" s="1512"/>
      <c r="B53" s="1515"/>
      <c r="C53" s="1512"/>
      <c r="D53" s="1512"/>
      <c r="E53" s="1512"/>
      <c r="F53" s="1512"/>
      <c r="G53" s="1512"/>
      <c r="H53" s="1512"/>
      <c r="I53" s="1512"/>
      <c r="J53" s="1512"/>
      <c r="K53" s="1512"/>
      <c r="L53" s="1515"/>
      <c r="M53" s="1512"/>
      <c r="N53" s="1512"/>
      <c r="O53" s="1512"/>
      <c r="P53" s="1512"/>
      <c r="Q53" s="1512"/>
      <c r="R53" s="1512"/>
      <c r="S53" s="1512"/>
      <c r="T53" s="1512"/>
      <c r="U53" s="1512"/>
      <c r="V53" s="1512"/>
      <c r="W53" s="1512"/>
      <c r="X53" s="1512"/>
      <c r="Y53" s="1512"/>
      <c r="Z53" s="1512"/>
      <c r="AA53" s="1512"/>
      <c r="AB53" s="1512"/>
      <c r="AC53" s="1512"/>
      <c r="AD53" s="1512"/>
      <c r="AE53" s="1512"/>
      <c r="AF53" s="1512"/>
      <c r="AG53" s="1512"/>
      <c r="AH53" s="1512"/>
      <c r="AI53" s="1512"/>
      <c r="AJ53" s="1512"/>
      <c r="AK53" s="1512"/>
      <c r="AL53" s="1512"/>
      <c r="AM53" s="1512"/>
      <c r="AN53" s="1512"/>
      <c r="AO53" s="1512"/>
      <c r="AP53" s="1512"/>
      <c r="AQ53" s="1512"/>
      <c r="AR53" s="1512"/>
      <c r="AS53" s="1512"/>
      <c r="AT53" s="1512"/>
      <c r="AU53" s="1512"/>
      <c r="AV53" s="1512"/>
      <c r="AW53" s="1512"/>
      <c r="AX53" s="1512"/>
      <c r="AY53" s="1512"/>
      <c r="AZ53" s="1512"/>
      <c r="BA53" s="1512"/>
      <c r="BB53" s="1512"/>
      <c r="BC53" s="1512"/>
      <c r="BD53" s="1512"/>
      <c r="BE53" s="1512"/>
      <c r="BF53" s="1512"/>
      <c r="BG53" s="1512"/>
      <c r="BH53" s="1512"/>
      <c r="BI53" s="1512"/>
    </row>
    <row r="54" spans="1:61" s="50" customFormat="1" x14ac:dyDescent="0.25">
      <c r="A54" s="1512"/>
      <c r="B54" s="1519"/>
      <c r="C54" s="1512"/>
      <c r="D54" s="243" t="s">
        <v>42</v>
      </c>
      <c r="E54" s="1545"/>
      <c r="F54" s="1546" t="s">
        <v>43</v>
      </c>
      <c r="G54" s="243" t="str">
        <f>D54</f>
        <v>Datum a podpis:</v>
      </c>
      <c r="H54" s="1545"/>
      <c r="I54" s="1545"/>
      <c r="J54" s="246" t="str">
        <f>F54</f>
        <v>Razítko</v>
      </c>
      <c r="K54" s="1545"/>
      <c r="L54" s="1519"/>
      <c r="M54" s="1512"/>
      <c r="N54" s="1512"/>
      <c r="O54" s="1512"/>
      <c r="P54" s="1512"/>
      <c r="Q54" s="1512"/>
      <c r="R54" s="1512"/>
      <c r="S54" s="1512"/>
      <c r="T54" s="1512"/>
      <c r="U54" s="1512"/>
      <c r="V54" s="1512"/>
      <c r="W54" s="1512"/>
      <c r="X54" s="1512"/>
      <c r="Y54" s="1512"/>
      <c r="Z54" s="1512"/>
      <c r="AA54" s="1512"/>
      <c r="AB54" s="1512"/>
      <c r="AC54" s="1512"/>
      <c r="AD54" s="1512"/>
      <c r="AE54" s="1512"/>
      <c r="AF54" s="1512"/>
      <c r="AG54" s="1512"/>
      <c r="AH54" s="1512"/>
      <c r="AI54" s="1512"/>
      <c r="AJ54" s="1512"/>
      <c r="AK54" s="1512"/>
      <c r="AL54" s="1512"/>
      <c r="AM54" s="1512"/>
      <c r="AN54" s="1512"/>
      <c r="AO54" s="1512"/>
      <c r="AP54" s="1512"/>
      <c r="AQ54" s="1512"/>
      <c r="AR54" s="1512"/>
      <c r="AS54" s="1512"/>
      <c r="AT54" s="1512"/>
      <c r="AU54" s="1512"/>
      <c r="AV54" s="1512"/>
      <c r="AW54" s="1512"/>
      <c r="AX54" s="1512"/>
      <c r="AY54" s="1512"/>
      <c r="AZ54" s="1512"/>
      <c r="BA54" s="1512"/>
      <c r="BB54" s="1512"/>
      <c r="BC54" s="1512"/>
      <c r="BD54" s="1512"/>
      <c r="BE54" s="1512"/>
      <c r="BF54" s="1512"/>
      <c r="BG54" s="1512"/>
      <c r="BH54" s="1512"/>
      <c r="BI54" s="1512"/>
    </row>
    <row r="55" spans="1:61" x14ac:dyDescent="0.25">
      <c r="A55" s="1512"/>
      <c r="B55" s="1515"/>
      <c r="C55" s="1512"/>
      <c r="D55" s="1512"/>
      <c r="E55" s="1512"/>
      <c r="F55" s="1512"/>
      <c r="G55" s="1512"/>
      <c r="H55" s="1512"/>
      <c r="I55" s="1512"/>
      <c r="J55" s="1512"/>
      <c r="K55" s="1512"/>
      <c r="L55" s="1515"/>
      <c r="M55" s="1512"/>
      <c r="N55" s="1512"/>
      <c r="O55" s="1512"/>
      <c r="P55" s="1512"/>
      <c r="Q55" s="1512"/>
      <c r="R55" s="1512"/>
      <c r="S55" s="1512"/>
      <c r="T55" s="1512"/>
      <c r="U55" s="1512"/>
      <c r="V55" s="1512"/>
      <c r="W55" s="1512"/>
      <c r="X55" s="1512"/>
      <c r="Y55" s="1512"/>
      <c r="Z55" s="1512"/>
      <c r="AA55" s="1512"/>
      <c r="AB55" s="1512"/>
      <c r="AC55" s="1512"/>
      <c r="AD55" s="1512"/>
      <c r="AE55" s="1512"/>
      <c r="AF55" s="1512"/>
      <c r="AG55" s="1512"/>
      <c r="AH55" s="1512"/>
      <c r="AI55" s="1512"/>
      <c r="AJ55" s="1512"/>
      <c r="AK55" s="1512"/>
      <c r="AL55" s="1512"/>
      <c r="AM55" s="1512"/>
      <c r="AN55" s="1512"/>
      <c r="AO55" s="1512"/>
      <c r="AP55" s="1512"/>
      <c r="AQ55" s="1512"/>
      <c r="AR55" s="1512"/>
      <c r="AS55" s="1512"/>
      <c r="AT55" s="1512"/>
      <c r="AU55" s="1512"/>
      <c r="AV55" s="1512"/>
      <c r="AW55" s="1512"/>
      <c r="AX55" s="1512"/>
      <c r="AY55" s="1512"/>
      <c r="AZ55" s="1512"/>
      <c r="BA55" s="1512"/>
      <c r="BB55" s="1512"/>
      <c r="BC55" s="1512"/>
      <c r="BD55" s="1512"/>
      <c r="BE55" s="1512"/>
      <c r="BF55" s="1512"/>
      <c r="BG55" s="1512"/>
      <c r="BH55" s="1512"/>
      <c r="BI55" s="1512"/>
    </row>
    <row r="56" spans="1:61" x14ac:dyDescent="0.25">
      <c r="A56" s="1512"/>
      <c r="B56" s="1515"/>
      <c r="C56" s="1512"/>
      <c r="D56" s="1512"/>
      <c r="E56" s="1512"/>
      <c r="F56" s="1512"/>
      <c r="G56" s="1512"/>
      <c r="H56" s="1512"/>
      <c r="I56" s="1512"/>
      <c r="J56" s="1512"/>
      <c r="K56" s="1512"/>
      <c r="L56" s="1515"/>
      <c r="M56" s="1512"/>
      <c r="N56" s="1512"/>
      <c r="O56" s="1512"/>
      <c r="P56" s="1512"/>
      <c r="Q56" s="1512"/>
      <c r="R56" s="1512"/>
      <c r="S56" s="1512"/>
      <c r="T56" s="1512"/>
      <c r="U56" s="1512"/>
      <c r="V56" s="1512"/>
      <c r="W56" s="1512"/>
      <c r="X56" s="1512"/>
      <c r="Y56" s="1512"/>
      <c r="Z56" s="1512"/>
      <c r="AA56" s="1512"/>
      <c r="AB56" s="1512"/>
      <c r="AC56" s="1512"/>
      <c r="AD56" s="1512"/>
      <c r="AE56" s="1512"/>
      <c r="AF56" s="1512"/>
      <c r="AG56" s="1512"/>
      <c r="AH56" s="1512"/>
      <c r="AI56" s="1512"/>
      <c r="AJ56" s="1512"/>
      <c r="AK56" s="1512"/>
      <c r="AL56" s="1512"/>
      <c r="AM56" s="1512"/>
      <c r="AN56" s="1512"/>
      <c r="AO56" s="1512"/>
      <c r="AP56" s="1512"/>
      <c r="AQ56" s="1512"/>
      <c r="AR56" s="1512"/>
      <c r="AS56" s="1512"/>
      <c r="AT56" s="1512"/>
      <c r="AU56" s="1512"/>
      <c r="AV56" s="1512"/>
      <c r="AW56" s="1512"/>
      <c r="AX56" s="1512"/>
      <c r="AY56" s="1512"/>
      <c r="AZ56" s="1512"/>
      <c r="BA56" s="1512"/>
      <c r="BB56" s="1512"/>
      <c r="BC56" s="1512"/>
      <c r="BD56" s="1512"/>
      <c r="BE56" s="1512"/>
      <c r="BF56" s="1512"/>
      <c r="BG56" s="1512"/>
      <c r="BH56" s="1512"/>
      <c r="BI56" s="1512"/>
    </row>
    <row r="57" spans="1:61" x14ac:dyDescent="0.25">
      <c r="A57" s="1512"/>
      <c r="B57" s="1515"/>
      <c r="C57" s="1512"/>
      <c r="D57" s="1512"/>
      <c r="E57" s="1512"/>
      <c r="F57" s="1512"/>
      <c r="G57" s="1512"/>
      <c r="H57" s="1512"/>
      <c r="I57" s="1512"/>
      <c r="J57" s="1512"/>
      <c r="K57" s="1512"/>
      <c r="L57" s="1515"/>
      <c r="M57" s="1512"/>
      <c r="N57" s="1512"/>
      <c r="O57" s="1512"/>
      <c r="P57" s="1512"/>
      <c r="Q57" s="1512"/>
      <c r="R57" s="1512"/>
      <c r="S57" s="1512"/>
      <c r="T57" s="1512"/>
      <c r="U57" s="1512"/>
      <c r="V57" s="1512"/>
      <c r="W57" s="1512"/>
      <c r="X57" s="1512"/>
      <c r="Y57" s="1512"/>
      <c r="Z57" s="1512"/>
      <c r="AA57" s="1512"/>
      <c r="AB57" s="1512"/>
      <c r="AC57" s="1512"/>
      <c r="AD57" s="1512"/>
      <c r="AE57" s="1512"/>
      <c r="AF57" s="1512"/>
      <c r="AG57" s="1512"/>
      <c r="AH57" s="1512"/>
      <c r="AI57" s="1512"/>
      <c r="AJ57" s="1512"/>
      <c r="AK57" s="1512"/>
      <c r="AL57" s="1512"/>
      <c r="AM57" s="1512"/>
      <c r="AN57" s="1512"/>
      <c r="AO57" s="1512"/>
      <c r="AP57" s="1512"/>
      <c r="AQ57" s="1512"/>
      <c r="AR57" s="1512"/>
      <c r="AS57" s="1512"/>
      <c r="AT57" s="1512"/>
      <c r="AU57" s="1512"/>
      <c r="AV57" s="1512"/>
      <c r="AW57" s="1512"/>
      <c r="AX57" s="1512"/>
      <c r="AY57" s="1512"/>
      <c r="AZ57" s="1512"/>
      <c r="BA57" s="1512"/>
      <c r="BB57" s="1512"/>
      <c r="BC57" s="1512"/>
      <c r="BD57" s="1512"/>
      <c r="BE57" s="1512"/>
      <c r="BF57" s="1512"/>
      <c r="BG57" s="1512"/>
      <c r="BH57" s="1512"/>
      <c r="BI57" s="1512"/>
    </row>
    <row r="58" spans="1:61" s="50" customFormat="1" x14ac:dyDescent="0.25">
      <c r="A58" s="1512"/>
      <c r="B58" s="1519"/>
      <c r="C58" s="1512"/>
      <c r="D58" s="241" t="str">
        <f>D14</f>
        <v>Zadavatel:</v>
      </c>
      <c r="E58" s="1544"/>
      <c r="F58" s="1544"/>
      <c r="G58" s="241" t="str">
        <f>D17</f>
        <v>Zhotovitel:</v>
      </c>
      <c r="H58" s="1544"/>
      <c r="I58" s="1544"/>
      <c r="J58" s="1544"/>
      <c r="K58" s="1544"/>
      <c r="L58" s="1519"/>
      <c r="M58" s="1512"/>
      <c r="N58" s="1512"/>
      <c r="O58" s="1512"/>
      <c r="P58" s="1512"/>
      <c r="Q58" s="1512"/>
      <c r="R58" s="1512"/>
      <c r="S58" s="1512"/>
      <c r="T58" s="1512"/>
      <c r="U58" s="1512"/>
      <c r="V58" s="1512"/>
      <c r="W58" s="1512"/>
      <c r="X58" s="1512"/>
      <c r="Y58" s="1512"/>
      <c r="Z58" s="1512"/>
      <c r="AA58" s="1512"/>
      <c r="AB58" s="1512"/>
      <c r="AC58" s="1512"/>
      <c r="AD58" s="1512"/>
      <c r="AE58" s="1512"/>
      <c r="AF58" s="1512"/>
      <c r="AG58" s="1512"/>
      <c r="AH58" s="1512"/>
      <c r="AI58" s="1512"/>
      <c r="AJ58" s="1512"/>
      <c r="AK58" s="1512"/>
      <c r="AL58" s="1512"/>
      <c r="AM58" s="1512"/>
      <c r="AN58" s="1512"/>
      <c r="AO58" s="1512"/>
      <c r="AP58" s="1512"/>
      <c r="AQ58" s="1512"/>
      <c r="AR58" s="1512"/>
      <c r="AS58" s="1512"/>
      <c r="AT58" s="1512"/>
      <c r="AU58" s="1512"/>
      <c r="AV58" s="1512"/>
      <c r="AW58" s="1512"/>
      <c r="AX58" s="1512"/>
      <c r="AY58" s="1512"/>
      <c r="AZ58" s="1512"/>
      <c r="BA58" s="1512"/>
      <c r="BB58" s="1512"/>
      <c r="BC58" s="1512"/>
      <c r="BD58" s="1512"/>
      <c r="BE58" s="1512"/>
      <c r="BF58" s="1512"/>
      <c r="BG58" s="1512"/>
      <c r="BH58" s="1512"/>
      <c r="BI58" s="1512"/>
    </row>
    <row r="59" spans="1:61" x14ac:dyDescent="0.25">
      <c r="A59" s="1512"/>
      <c r="B59" s="1515"/>
      <c r="C59" s="1512"/>
      <c r="D59" s="1512"/>
      <c r="E59" s="1512"/>
      <c r="F59" s="1512"/>
      <c r="G59" s="1512"/>
      <c r="H59" s="1512"/>
      <c r="I59" s="1512"/>
      <c r="J59" s="1512"/>
      <c r="K59" s="1512"/>
      <c r="L59" s="1515"/>
      <c r="M59" s="1512"/>
      <c r="N59" s="1512"/>
      <c r="O59" s="1512"/>
      <c r="P59" s="1512"/>
      <c r="Q59" s="1512"/>
      <c r="R59" s="1512"/>
      <c r="S59" s="1512"/>
      <c r="T59" s="1512"/>
      <c r="U59" s="1512"/>
      <c r="V59" s="1512"/>
      <c r="W59" s="1512"/>
      <c r="X59" s="1512"/>
      <c r="Y59" s="1512"/>
      <c r="Z59" s="1512"/>
      <c r="AA59" s="1512"/>
      <c r="AB59" s="1512"/>
      <c r="AC59" s="1512"/>
      <c r="AD59" s="1512"/>
      <c r="AE59" s="1512"/>
      <c r="AF59" s="1512"/>
      <c r="AG59" s="1512"/>
      <c r="AH59" s="1512"/>
      <c r="AI59" s="1512"/>
      <c r="AJ59" s="1512"/>
      <c r="AK59" s="1512"/>
      <c r="AL59" s="1512"/>
      <c r="AM59" s="1512"/>
      <c r="AN59" s="1512"/>
      <c r="AO59" s="1512"/>
      <c r="AP59" s="1512"/>
      <c r="AQ59" s="1512"/>
      <c r="AR59" s="1512"/>
      <c r="AS59" s="1512"/>
      <c r="AT59" s="1512"/>
      <c r="AU59" s="1512"/>
      <c r="AV59" s="1512"/>
      <c r="AW59" s="1512"/>
      <c r="AX59" s="1512"/>
      <c r="AY59" s="1512"/>
      <c r="AZ59" s="1512"/>
      <c r="BA59" s="1512"/>
      <c r="BB59" s="1512"/>
      <c r="BC59" s="1512"/>
      <c r="BD59" s="1512"/>
      <c r="BE59" s="1512"/>
      <c r="BF59" s="1512"/>
      <c r="BG59" s="1512"/>
      <c r="BH59" s="1512"/>
      <c r="BI59" s="1512"/>
    </row>
    <row r="60" spans="1:61" x14ac:dyDescent="0.25">
      <c r="A60" s="1512"/>
      <c r="B60" s="1515"/>
      <c r="C60" s="1512"/>
      <c r="D60" s="1512"/>
      <c r="E60" s="1512"/>
      <c r="F60" s="1512"/>
      <c r="G60" s="1512"/>
      <c r="H60" s="1512"/>
      <c r="I60" s="1512"/>
      <c r="J60" s="1512"/>
      <c r="K60" s="1512"/>
      <c r="L60" s="1515"/>
      <c r="M60" s="1512"/>
      <c r="N60" s="1512"/>
      <c r="O60" s="1512"/>
      <c r="P60" s="1512"/>
      <c r="Q60" s="1512"/>
      <c r="R60" s="1512"/>
      <c r="S60" s="1512"/>
      <c r="T60" s="1512"/>
      <c r="U60" s="1512"/>
      <c r="V60" s="1512"/>
      <c r="W60" s="1512"/>
      <c r="X60" s="1512"/>
      <c r="Y60" s="1512"/>
      <c r="Z60" s="1512"/>
      <c r="AA60" s="1512"/>
      <c r="AB60" s="1512"/>
      <c r="AC60" s="1512"/>
      <c r="AD60" s="1512"/>
      <c r="AE60" s="1512"/>
      <c r="AF60" s="1512"/>
      <c r="AG60" s="1512"/>
      <c r="AH60" s="1512"/>
      <c r="AI60" s="1512"/>
      <c r="AJ60" s="1512"/>
      <c r="AK60" s="1512"/>
      <c r="AL60" s="1512"/>
      <c r="AM60" s="1512"/>
      <c r="AN60" s="1512"/>
      <c r="AO60" s="1512"/>
      <c r="AP60" s="1512"/>
      <c r="AQ60" s="1512"/>
      <c r="AR60" s="1512"/>
      <c r="AS60" s="1512"/>
      <c r="AT60" s="1512"/>
      <c r="AU60" s="1512"/>
      <c r="AV60" s="1512"/>
      <c r="AW60" s="1512"/>
      <c r="AX60" s="1512"/>
      <c r="AY60" s="1512"/>
      <c r="AZ60" s="1512"/>
      <c r="BA60" s="1512"/>
      <c r="BB60" s="1512"/>
      <c r="BC60" s="1512"/>
      <c r="BD60" s="1512"/>
      <c r="BE60" s="1512"/>
      <c r="BF60" s="1512"/>
      <c r="BG60" s="1512"/>
      <c r="BH60" s="1512"/>
      <c r="BI60" s="1512"/>
    </row>
    <row r="61" spans="1:61" x14ac:dyDescent="0.25">
      <c r="A61" s="1512"/>
      <c r="B61" s="1515"/>
      <c r="C61" s="1512"/>
      <c r="D61" s="1512"/>
      <c r="E61" s="1512"/>
      <c r="F61" s="1512"/>
      <c r="G61" s="1512"/>
      <c r="H61" s="1512"/>
      <c r="I61" s="1512"/>
      <c r="J61" s="1512"/>
      <c r="K61" s="1512"/>
      <c r="L61" s="1515"/>
      <c r="M61" s="1512"/>
      <c r="N61" s="1512"/>
      <c r="O61" s="1512"/>
      <c r="P61" s="1512"/>
      <c r="Q61" s="1512"/>
      <c r="R61" s="1512"/>
      <c r="S61" s="1512"/>
      <c r="T61" s="1512"/>
      <c r="U61" s="1512"/>
      <c r="V61" s="1512"/>
      <c r="W61" s="1512"/>
      <c r="X61" s="1512"/>
      <c r="Y61" s="1512"/>
      <c r="Z61" s="1512"/>
      <c r="AA61" s="1512"/>
      <c r="AB61" s="1512"/>
      <c r="AC61" s="1512"/>
      <c r="AD61" s="1512"/>
      <c r="AE61" s="1512"/>
      <c r="AF61" s="1512"/>
      <c r="AG61" s="1512"/>
      <c r="AH61" s="1512"/>
      <c r="AI61" s="1512"/>
      <c r="AJ61" s="1512"/>
      <c r="AK61" s="1512"/>
      <c r="AL61" s="1512"/>
      <c r="AM61" s="1512"/>
      <c r="AN61" s="1512"/>
      <c r="AO61" s="1512"/>
      <c r="AP61" s="1512"/>
      <c r="AQ61" s="1512"/>
      <c r="AR61" s="1512"/>
      <c r="AS61" s="1512"/>
      <c r="AT61" s="1512"/>
      <c r="AU61" s="1512"/>
      <c r="AV61" s="1512"/>
      <c r="AW61" s="1512"/>
      <c r="AX61" s="1512"/>
      <c r="AY61" s="1512"/>
      <c r="AZ61" s="1512"/>
      <c r="BA61" s="1512"/>
      <c r="BB61" s="1512"/>
      <c r="BC61" s="1512"/>
      <c r="BD61" s="1512"/>
      <c r="BE61" s="1512"/>
      <c r="BF61" s="1512"/>
      <c r="BG61" s="1512"/>
      <c r="BH61" s="1512"/>
      <c r="BI61" s="1512"/>
    </row>
    <row r="62" spans="1:61" x14ac:dyDescent="0.25">
      <c r="A62" s="1512"/>
      <c r="B62" s="1515"/>
      <c r="C62" s="1512"/>
      <c r="D62" s="1512"/>
      <c r="E62" s="1512"/>
      <c r="F62" s="1512"/>
      <c r="G62" s="1512"/>
      <c r="H62" s="1512"/>
      <c r="I62" s="1512"/>
      <c r="J62" s="1512"/>
      <c r="K62" s="1512"/>
      <c r="L62" s="1515"/>
      <c r="M62" s="1512"/>
      <c r="N62" s="1512"/>
      <c r="O62" s="1512"/>
      <c r="P62" s="1512"/>
      <c r="Q62" s="1512"/>
      <c r="R62" s="1512"/>
      <c r="S62" s="1512"/>
      <c r="T62" s="1512"/>
      <c r="U62" s="1512"/>
      <c r="V62" s="1512"/>
      <c r="W62" s="1512"/>
      <c r="X62" s="1512"/>
      <c r="Y62" s="1512"/>
      <c r="Z62" s="1512"/>
      <c r="AA62" s="1512"/>
      <c r="AB62" s="1512"/>
      <c r="AC62" s="1512"/>
      <c r="AD62" s="1512"/>
      <c r="AE62" s="1512"/>
      <c r="AF62" s="1512"/>
      <c r="AG62" s="1512"/>
      <c r="AH62" s="1512"/>
      <c r="AI62" s="1512"/>
      <c r="AJ62" s="1512"/>
      <c r="AK62" s="1512"/>
      <c r="AL62" s="1512"/>
      <c r="AM62" s="1512"/>
      <c r="AN62" s="1512"/>
      <c r="AO62" s="1512"/>
      <c r="AP62" s="1512"/>
      <c r="AQ62" s="1512"/>
      <c r="AR62" s="1512"/>
      <c r="AS62" s="1512"/>
      <c r="AT62" s="1512"/>
      <c r="AU62" s="1512"/>
      <c r="AV62" s="1512"/>
      <c r="AW62" s="1512"/>
      <c r="AX62" s="1512"/>
      <c r="AY62" s="1512"/>
      <c r="AZ62" s="1512"/>
      <c r="BA62" s="1512"/>
      <c r="BB62" s="1512"/>
      <c r="BC62" s="1512"/>
      <c r="BD62" s="1512"/>
      <c r="BE62" s="1512"/>
      <c r="BF62" s="1512"/>
      <c r="BG62" s="1512"/>
      <c r="BH62" s="1512"/>
      <c r="BI62" s="1512"/>
    </row>
    <row r="63" spans="1:61" x14ac:dyDescent="0.25">
      <c r="A63" s="1512"/>
      <c r="B63" s="1515"/>
      <c r="C63" s="1512"/>
      <c r="D63" s="1512"/>
      <c r="E63" s="1512"/>
      <c r="F63" s="1512"/>
      <c r="G63" s="1512"/>
      <c r="H63" s="1512"/>
      <c r="I63" s="1512"/>
      <c r="J63" s="1512"/>
      <c r="K63" s="1512"/>
      <c r="L63" s="1515"/>
      <c r="M63" s="1512"/>
      <c r="N63" s="1512"/>
      <c r="O63" s="1512"/>
      <c r="P63" s="1512"/>
      <c r="Q63" s="1512"/>
      <c r="R63" s="1512"/>
      <c r="S63" s="1512"/>
      <c r="T63" s="1512"/>
      <c r="U63" s="1512"/>
      <c r="V63" s="1512"/>
      <c r="W63" s="1512"/>
      <c r="X63" s="1512"/>
      <c r="Y63" s="1512"/>
      <c r="Z63" s="1512"/>
      <c r="AA63" s="1512"/>
      <c r="AB63" s="1512"/>
      <c r="AC63" s="1512"/>
      <c r="AD63" s="1512"/>
      <c r="AE63" s="1512"/>
      <c r="AF63" s="1512"/>
      <c r="AG63" s="1512"/>
      <c r="AH63" s="1512"/>
      <c r="AI63" s="1512"/>
      <c r="AJ63" s="1512"/>
      <c r="AK63" s="1512"/>
      <c r="AL63" s="1512"/>
      <c r="AM63" s="1512"/>
      <c r="AN63" s="1512"/>
      <c r="AO63" s="1512"/>
      <c r="AP63" s="1512"/>
      <c r="AQ63" s="1512"/>
      <c r="AR63" s="1512"/>
      <c r="AS63" s="1512"/>
      <c r="AT63" s="1512"/>
      <c r="AU63" s="1512"/>
      <c r="AV63" s="1512"/>
      <c r="AW63" s="1512"/>
      <c r="AX63" s="1512"/>
      <c r="AY63" s="1512"/>
      <c r="AZ63" s="1512"/>
      <c r="BA63" s="1512"/>
      <c r="BB63" s="1512"/>
      <c r="BC63" s="1512"/>
      <c r="BD63" s="1512"/>
      <c r="BE63" s="1512"/>
      <c r="BF63" s="1512"/>
      <c r="BG63" s="1512"/>
      <c r="BH63" s="1512"/>
      <c r="BI63" s="1512"/>
    </row>
    <row r="64" spans="1:61" x14ac:dyDescent="0.25">
      <c r="A64" s="1512"/>
      <c r="B64" s="1515"/>
      <c r="C64" s="1512"/>
      <c r="D64" s="1512"/>
      <c r="E64" s="1512"/>
      <c r="F64" s="1512"/>
      <c r="G64" s="1512"/>
      <c r="H64" s="1512"/>
      <c r="I64" s="1512"/>
      <c r="J64" s="1512"/>
      <c r="K64" s="1512"/>
      <c r="L64" s="1515"/>
      <c r="M64" s="1512"/>
      <c r="N64" s="1512"/>
      <c r="O64" s="1512"/>
      <c r="P64" s="1512"/>
      <c r="Q64" s="1512"/>
      <c r="R64" s="1512"/>
      <c r="S64" s="1512"/>
      <c r="T64" s="1512"/>
      <c r="U64" s="1512"/>
      <c r="V64" s="1512"/>
      <c r="W64" s="1512"/>
      <c r="X64" s="1512"/>
      <c r="Y64" s="1512"/>
      <c r="Z64" s="1512"/>
      <c r="AA64" s="1512"/>
      <c r="AB64" s="1512"/>
      <c r="AC64" s="1512"/>
      <c r="AD64" s="1512"/>
      <c r="AE64" s="1512"/>
      <c r="AF64" s="1512"/>
      <c r="AG64" s="1512"/>
      <c r="AH64" s="1512"/>
      <c r="AI64" s="1512"/>
      <c r="AJ64" s="1512"/>
      <c r="AK64" s="1512"/>
      <c r="AL64" s="1512"/>
      <c r="AM64" s="1512"/>
      <c r="AN64" s="1512"/>
      <c r="AO64" s="1512"/>
      <c r="AP64" s="1512"/>
      <c r="AQ64" s="1512"/>
      <c r="AR64" s="1512"/>
      <c r="AS64" s="1512"/>
      <c r="AT64" s="1512"/>
      <c r="AU64" s="1512"/>
      <c r="AV64" s="1512"/>
      <c r="AW64" s="1512"/>
      <c r="AX64" s="1512"/>
      <c r="AY64" s="1512"/>
      <c r="AZ64" s="1512"/>
      <c r="BA64" s="1512"/>
      <c r="BB64" s="1512"/>
      <c r="BC64" s="1512"/>
      <c r="BD64" s="1512"/>
      <c r="BE64" s="1512"/>
      <c r="BF64" s="1512"/>
      <c r="BG64" s="1512"/>
      <c r="BH64" s="1512"/>
      <c r="BI64" s="1512"/>
    </row>
    <row r="65" spans="1:61" x14ac:dyDescent="0.25">
      <c r="A65" s="1512"/>
      <c r="B65" s="1515"/>
      <c r="C65" s="1512"/>
      <c r="D65" s="1512"/>
      <c r="E65" s="1512"/>
      <c r="F65" s="1512"/>
      <c r="G65" s="1512"/>
      <c r="H65" s="1512"/>
      <c r="I65" s="1512"/>
      <c r="J65" s="1512"/>
      <c r="K65" s="1512"/>
      <c r="L65" s="1515"/>
      <c r="M65" s="1512"/>
      <c r="N65" s="1512"/>
      <c r="O65" s="1512"/>
      <c r="P65" s="1512"/>
      <c r="Q65" s="1512"/>
      <c r="R65" s="1512"/>
      <c r="S65" s="1512"/>
      <c r="T65" s="1512"/>
      <c r="U65" s="1512"/>
      <c r="V65" s="1512"/>
      <c r="W65" s="1512"/>
      <c r="X65" s="1512"/>
      <c r="Y65" s="1512"/>
      <c r="Z65" s="1512"/>
      <c r="AA65" s="1512"/>
      <c r="AB65" s="1512"/>
      <c r="AC65" s="1512"/>
      <c r="AD65" s="1512"/>
      <c r="AE65" s="1512"/>
      <c r="AF65" s="1512"/>
      <c r="AG65" s="1512"/>
      <c r="AH65" s="1512"/>
      <c r="AI65" s="1512"/>
      <c r="AJ65" s="1512"/>
      <c r="AK65" s="1512"/>
      <c r="AL65" s="1512"/>
      <c r="AM65" s="1512"/>
      <c r="AN65" s="1512"/>
      <c r="AO65" s="1512"/>
      <c r="AP65" s="1512"/>
      <c r="AQ65" s="1512"/>
      <c r="AR65" s="1512"/>
      <c r="AS65" s="1512"/>
      <c r="AT65" s="1512"/>
      <c r="AU65" s="1512"/>
      <c r="AV65" s="1512"/>
      <c r="AW65" s="1512"/>
      <c r="AX65" s="1512"/>
      <c r="AY65" s="1512"/>
      <c r="AZ65" s="1512"/>
      <c r="BA65" s="1512"/>
      <c r="BB65" s="1512"/>
      <c r="BC65" s="1512"/>
      <c r="BD65" s="1512"/>
      <c r="BE65" s="1512"/>
      <c r="BF65" s="1512"/>
      <c r="BG65" s="1512"/>
      <c r="BH65" s="1512"/>
      <c r="BI65" s="1512"/>
    </row>
    <row r="66" spans="1:61" x14ac:dyDescent="0.25">
      <c r="A66" s="1512"/>
      <c r="B66" s="1515"/>
      <c r="C66" s="1512"/>
      <c r="D66" s="1512"/>
      <c r="E66" s="1512"/>
      <c r="F66" s="1512"/>
      <c r="G66" s="1512"/>
      <c r="H66" s="1512"/>
      <c r="I66" s="1512"/>
      <c r="J66" s="1512"/>
      <c r="K66" s="1512"/>
      <c r="L66" s="1515"/>
      <c r="M66" s="1512"/>
      <c r="N66" s="1512"/>
      <c r="O66" s="1512"/>
      <c r="P66" s="1512"/>
      <c r="Q66" s="1512"/>
      <c r="R66" s="1512"/>
      <c r="S66" s="1512"/>
      <c r="T66" s="1512"/>
      <c r="U66" s="1512"/>
      <c r="V66" s="1512"/>
      <c r="W66" s="1512"/>
      <c r="X66" s="1512"/>
      <c r="Y66" s="1512"/>
      <c r="Z66" s="1512"/>
      <c r="AA66" s="1512"/>
      <c r="AB66" s="1512"/>
      <c r="AC66" s="1512"/>
      <c r="AD66" s="1512"/>
      <c r="AE66" s="1512"/>
      <c r="AF66" s="1512"/>
      <c r="AG66" s="1512"/>
      <c r="AH66" s="1512"/>
      <c r="AI66" s="1512"/>
      <c r="AJ66" s="1512"/>
      <c r="AK66" s="1512"/>
      <c r="AL66" s="1512"/>
      <c r="AM66" s="1512"/>
      <c r="AN66" s="1512"/>
      <c r="AO66" s="1512"/>
      <c r="AP66" s="1512"/>
      <c r="AQ66" s="1512"/>
      <c r="AR66" s="1512"/>
      <c r="AS66" s="1512"/>
      <c r="AT66" s="1512"/>
      <c r="AU66" s="1512"/>
      <c r="AV66" s="1512"/>
      <c r="AW66" s="1512"/>
      <c r="AX66" s="1512"/>
      <c r="AY66" s="1512"/>
      <c r="AZ66" s="1512"/>
      <c r="BA66" s="1512"/>
      <c r="BB66" s="1512"/>
      <c r="BC66" s="1512"/>
      <c r="BD66" s="1512"/>
      <c r="BE66" s="1512"/>
      <c r="BF66" s="1512"/>
      <c r="BG66" s="1512"/>
      <c r="BH66" s="1512"/>
      <c r="BI66" s="1512"/>
    </row>
    <row r="67" spans="1:61" x14ac:dyDescent="0.25">
      <c r="A67" s="1512"/>
      <c r="B67" s="1515"/>
      <c r="C67" s="1512"/>
      <c r="D67" s="1512"/>
      <c r="E67" s="1512"/>
      <c r="F67" s="1512"/>
      <c r="G67" s="1512"/>
      <c r="H67" s="1512"/>
      <c r="I67" s="1512"/>
      <c r="J67" s="1512"/>
      <c r="K67" s="1512"/>
      <c r="L67" s="1515"/>
      <c r="M67" s="1512"/>
      <c r="N67" s="1512"/>
      <c r="O67" s="1512"/>
      <c r="P67" s="1512"/>
      <c r="Q67" s="1512"/>
      <c r="R67" s="1512"/>
      <c r="S67" s="1512"/>
      <c r="T67" s="1512"/>
      <c r="U67" s="1512"/>
      <c r="V67" s="1512"/>
      <c r="W67" s="1512"/>
      <c r="X67" s="1512"/>
      <c r="Y67" s="1512"/>
      <c r="Z67" s="1512"/>
      <c r="AA67" s="1512"/>
      <c r="AB67" s="1512"/>
      <c r="AC67" s="1512"/>
      <c r="AD67" s="1512"/>
      <c r="AE67" s="1512"/>
      <c r="AF67" s="1512"/>
      <c r="AG67" s="1512"/>
      <c r="AH67" s="1512"/>
      <c r="AI67" s="1512"/>
      <c r="AJ67" s="1512"/>
      <c r="AK67" s="1512"/>
      <c r="AL67" s="1512"/>
      <c r="AM67" s="1512"/>
      <c r="AN67" s="1512"/>
      <c r="AO67" s="1512"/>
      <c r="AP67" s="1512"/>
      <c r="AQ67" s="1512"/>
      <c r="AR67" s="1512"/>
      <c r="AS67" s="1512"/>
      <c r="AT67" s="1512"/>
      <c r="AU67" s="1512"/>
      <c r="AV67" s="1512"/>
      <c r="AW67" s="1512"/>
      <c r="AX67" s="1512"/>
      <c r="AY67" s="1512"/>
      <c r="AZ67" s="1512"/>
      <c r="BA67" s="1512"/>
      <c r="BB67" s="1512"/>
      <c r="BC67" s="1512"/>
      <c r="BD67" s="1512"/>
      <c r="BE67" s="1512"/>
      <c r="BF67" s="1512"/>
      <c r="BG67" s="1512"/>
      <c r="BH67" s="1512"/>
      <c r="BI67" s="1512"/>
    </row>
    <row r="68" spans="1:61" x14ac:dyDescent="0.25">
      <c r="A68" s="1512"/>
      <c r="B68" s="1515"/>
      <c r="C68" s="1512"/>
      <c r="D68" s="1512"/>
      <c r="E68" s="1512"/>
      <c r="F68" s="1512"/>
      <c r="G68" s="1512"/>
      <c r="H68" s="1512"/>
      <c r="I68" s="1512"/>
      <c r="J68" s="1512"/>
      <c r="K68" s="1512"/>
      <c r="L68" s="1515"/>
      <c r="M68" s="1512"/>
      <c r="N68" s="1512"/>
      <c r="O68" s="1512"/>
      <c r="P68" s="1512"/>
      <c r="Q68" s="1512"/>
      <c r="R68" s="1512"/>
      <c r="S68" s="1512"/>
      <c r="T68" s="1512"/>
      <c r="U68" s="1512"/>
      <c r="V68" s="1512"/>
      <c r="W68" s="1512"/>
      <c r="X68" s="1512"/>
      <c r="Y68" s="1512"/>
      <c r="Z68" s="1512"/>
      <c r="AA68" s="1512"/>
      <c r="AB68" s="1512"/>
      <c r="AC68" s="1512"/>
      <c r="AD68" s="1512"/>
      <c r="AE68" s="1512"/>
      <c r="AF68" s="1512"/>
      <c r="AG68" s="1512"/>
      <c r="AH68" s="1512"/>
      <c r="AI68" s="1512"/>
      <c r="AJ68" s="1512"/>
      <c r="AK68" s="1512"/>
      <c r="AL68" s="1512"/>
      <c r="AM68" s="1512"/>
      <c r="AN68" s="1512"/>
      <c r="AO68" s="1512"/>
      <c r="AP68" s="1512"/>
      <c r="AQ68" s="1512"/>
      <c r="AR68" s="1512"/>
      <c r="AS68" s="1512"/>
      <c r="AT68" s="1512"/>
      <c r="AU68" s="1512"/>
      <c r="AV68" s="1512"/>
      <c r="AW68" s="1512"/>
      <c r="AX68" s="1512"/>
      <c r="AY68" s="1512"/>
      <c r="AZ68" s="1512"/>
      <c r="BA68" s="1512"/>
      <c r="BB68" s="1512"/>
      <c r="BC68" s="1512"/>
      <c r="BD68" s="1512"/>
      <c r="BE68" s="1512"/>
      <c r="BF68" s="1512"/>
      <c r="BG68" s="1512"/>
      <c r="BH68" s="1512"/>
      <c r="BI68" s="1512"/>
    </row>
    <row r="69" spans="1:61" s="50" customFormat="1" x14ac:dyDescent="0.25">
      <c r="A69" s="1512"/>
      <c r="B69" s="1519"/>
      <c r="C69" s="1512"/>
      <c r="D69" s="243" t="str">
        <f>D54</f>
        <v>Datum a podpis:</v>
      </c>
      <c r="E69" s="1545"/>
      <c r="F69" s="1546" t="str">
        <f>F54</f>
        <v>Razítko</v>
      </c>
      <c r="G69" s="243" t="str">
        <f>D54</f>
        <v>Datum a podpis:</v>
      </c>
      <c r="H69" s="1545"/>
      <c r="I69" s="1545"/>
      <c r="J69" s="246" t="str">
        <f>F54</f>
        <v>Razítko</v>
      </c>
      <c r="K69" s="1545"/>
      <c r="L69" s="1519"/>
      <c r="M69" s="1512"/>
      <c r="N69" s="1512"/>
      <c r="O69" s="1512"/>
      <c r="P69" s="1512"/>
      <c r="Q69" s="1512"/>
      <c r="R69" s="1512"/>
      <c r="S69" s="1512"/>
      <c r="T69" s="1512"/>
      <c r="U69" s="1512"/>
      <c r="V69" s="1512"/>
      <c r="W69" s="1512"/>
      <c r="X69" s="1512"/>
      <c r="Y69" s="1512"/>
      <c r="Z69" s="1512"/>
      <c r="AA69" s="1512"/>
      <c r="AB69" s="1512"/>
      <c r="AC69" s="1512"/>
      <c r="AD69" s="1512"/>
      <c r="AE69" s="1512"/>
      <c r="AF69" s="1512"/>
      <c r="AG69" s="1512"/>
      <c r="AH69" s="1512"/>
      <c r="AI69" s="1512"/>
      <c r="AJ69" s="1512"/>
      <c r="AK69" s="1512"/>
      <c r="AL69" s="1512"/>
      <c r="AM69" s="1512"/>
      <c r="AN69" s="1512"/>
      <c r="AO69" s="1512"/>
      <c r="AP69" s="1512"/>
      <c r="AQ69" s="1512"/>
      <c r="AR69" s="1512"/>
      <c r="AS69" s="1512"/>
      <c r="AT69" s="1512"/>
      <c r="AU69" s="1512"/>
      <c r="AV69" s="1512"/>
      <c r="AW69" s="1512"/>
      <c r="AX69" s="1512"/>
      <c r="AY69" s="1512"/>
      <c r="AZ69" s="1512"/>
      <c r="BA69" s="1512"/>
      <c r="BB69" s="1512"/>
      <c r="BC69" s="1512"/>
      <c r="BD69" s="1512"/>
      <c r="BE69" s="1512"/>
      <c r="BF69" s="1512"/>
      <c r="BG69" s="1512"/>
      <c r="BH69" s="1512"/>
      <c r="BI69" s="1512"/>
    </row>
    <row r="70" spans="1:61" s="50" customFormat="1" ht="14.45" customHeight="1" x14ac:dyDescent="0.25">
      <c r="A70" s="1512"/>
      <c r="B70" s="1547"/>
      <c r="C70" s="1548"/>
      <c r="D70" s="1548"/>
      <c r="E70" s="1548"/>
      <c r="F70" s="1548"/>
      <c r="G70" s="1548"/>
      <c r="H70" s="1548"/>
      <c r="I70" s="1548"/>
      <c r="J70" s="1548"/>
      <c r="K70" s="1548"/>
      <c r="L70" s="1519"/>
      <c r="M70" s="1512"/>
      <c r="N70" s="1512"/>
      <c r="O70" s="1512"/>
      <c r="P70" s="1512"/>
      <c r="Q70" s="1512"/>
      <c r="R70" s="1512"/>
      <c r="S70" s="1512"/>
      <c r="T70" s="1512"/>
      <c r="U70" s="1512"/>
      <c r="V70" s="1512"/>
      <c r="W70" s="1512"/>
      <c r="X70" s="1512"/>
      <c r="Y70" s="1512"/>
      <c r="Z70" s="1512"/>
      <c r="AA70" s="1512"/>
      <c r="AB70" s="1512"/>
      <c r="AC70" s="1512"/>
      <c r="AD70" s="1512"/>
      <c r="AE70" s="1512"/>
      <c r="AF70" s="1512"/>
      <c r="AG70" s="1512"/>
      <c r="AH70" s="1512"/>
      <c r="AI70" s="1512"/>
      <c r="AJ70" s="1512"/>
      <c r="AK70" s="1512"/>
      <c r="AL70" s="1512"/>
      <c r="AM70" s="1512"/>
      <c r="AN70" s="1512"/>
      <c r="AO70" s="1512"/>
      <c r="AP70" s="1512"/>
      <c r="AQ70" s="1512"/>
      <c r="AR70" s="1512"/>
      <c r="AS70" s="1512"/>
      <c r="AT70" s="1512"/>
      <c r="AU70" s="1512"/>
      <c r="AV70" s="1512"/>
      <c r="AW70" s="1512"/>
      <c r="AX70" s="1512"/>
      <c r="AY70" s="1512"/>
      <c r="AZ70" s="1512"/>
      <c r="BA70" s="1512"/>
      <c r="BB70" s="1512"/>
      <c r="BC70" s="1512"/>
      <c r="BD70" s="1512"/>
      <c r="BE70" s="1512"/>
      <c r="BF70" s="1512"/>
      <c r="BG70" s="1512"/>
      <c r="BH70" s="1512"/>
      <c r="BI70" s="1512"/>
    </row>
    <row r="71" spans="1:61" ht="11.25" customHeight="1" x14ac:dyDescent="0.25">
      <c r="A71" s="1512"/>
      <c r="B71" s="1512"/>
      <c r="C71" s="1512"/>
      <c r="D71" s="1512"/>
      <c r="E71" s="1512"/>
      <c r="F71" s="1512"/>
      <c r="G71" s="1512"/>
      <c r="H71" s="1512"/>
      <c r="I71" s="1512"/>
      <c r="J71" s="1512"/>
      <c r="K71" s="1512"/>
      <c r="L71" s="1549"/>
      <c r="M71" s="1512"/>
      <c r="N71" s="1512"/>
      <c r="O71" s="1512"/>
      <c r="P71" s="1512"/>
      <c r="Q71" s="1512"/>
      <c r="R71" s="1512"/>
      <c r="S71" s="1512"/>
      <c r="T71" s="1512"/>
      <c r="U71" s="1512"/>
      <c r="V71" s="1512"/>
      <c r="W71" s="1512"/>
      <c r="X71" s="1512"/>
      <c r="Y71" s="1512"/>
      <c r="Z71" s="1512"/>
      <c r="AA71" s="1512"/>
      <c r="AB71" s="1512"/>
      <c r="AC71" s="1512"/>
      <c r="AD71" s="1512"/>
      <c r="AE71" s="1512"/>
      <c r="AF71" s="1512"/>
      <c r="AG71" s="1512"/>
      <c r="AH71" s="1512"/>
      <c r="AI71" s="1512"/>
      <c r="AJ71" s="1512"/>
      <c r="AK71" s="1512"/>
      <c r="AL71" s="1512"/>
      <c r="AM71" s="1512"/>
      <c r="AN71" s="1512"/>
      <c r="AO71" s="1512"/>
      <c r="AP71" s="1512"/>
      <c r="AQ71" s="1512"/>
      <c r="AR71" s="1512"/>
      <c r="AS71" s="1512"/>
      <c r="AT71" s="1512"/>
      <c r="AU71" s="1512"/>
      <c r="AV71" s="1512"/>
      <c r="AW71" s="1512"/>
      <c r="AX71" s="1512"/>
      <c r="AY71" s="1512"/>
      <c r="AZ71" s="1512"/>
      <c r="BA71" s="1512"/>
      <c r="BB71" s="1512"/>
      <c r="BC71" s="1512"/>
      <c r="BD71" s="1512"/>
      <c r="BE71" s="1512"/>
      <c r="BF71" s="1512"/>
      <c r="BG71" s="1512"/>
      <c r="BH71" s="1512"/>
      <c r="BI71" s="1512"/>
    </row>
    <row r="72" spans="1:61" ht="11.25" customHeight="1" x14ac:dyDescent="0.25">
      <c r="A72" s="1512"/>
      <c r="B72" s="1512"/>
      <c r="C72" s="1512"/>
      <c r="D72" s="1512"/>
      <c r="E72" s="1512"/>
      <c r="F72" s="1512"/>
      <c r="G72" s="1512"/>
      <c r="H72" s="1512"/>
      <c r="I72" s="1512"/>
      <c r="J72" s="1512"/>
      <c r="K72" s="1512"/>
      <c r="L72" s="1549"/>
      <c r="M72" s="1512"/>
      <c r="N72" s="1512"/>
      <c r="O72" s="1512"/>
      <c r="P72" s="1512"/>
      <c r="Q72" s="1512"/>
      <c r="R72" s="1512"/>
      <c r="S72" s="1512"/>
      <c r="T72" s="1512"/>
      <c r="U72" s="1512"/>
      <c r="V72" s="1512"/>
      <c r="W72" s="1512"/>
      <c r="X72" s="1512"/>
      <c r="Y72" s="1512"/>
      <c r="Z72" s="1512"/>
      <c r="AA72" s="1512"/>
      <c r="AB72" s="1512"/>
      <c r="AC72" s="1512"/>
      <c r="AD72" s="1512"/>
      <c r="AE72" s="1512"/>
      <c r="AF72" s="1512"/>
      <c r="AG72" s="1512"/>
      <c r="AH72" s="1512"/>
      <c r="AI72" s="1512"/>
      <c r="AJ72" s="1512"/>
      <c r="AK72" s="1512"/>
      <c r="AL72" s="1512"/>
      <c r="AM72" s="1512"/>
      <c r="AN72" s="1512"/>
      <c r="AO72" s="1512"/>
      <c r="AP72" s="1512"/>
      <c r="AQ72" s="1512"/>
      <c r="AR72" s="1512"/>
      <c r="AS72" s="1512"/>
      <c r="AT72" s="1512"/>
      <c r="AU72" s="1512"/>
      <c r="AV72" s="1512"/>
      <c r="AW72" s="1512"/>
      <c r="AX72" s="1512"/>
      <c r="AY72" s="1512"/>
      <c r="AZ72" s="1512"/>
      <c r="BA72" s="1512"/>
      <c r="BB72" s="1512"/>
      <c r="BC72" s="1512"/>
      <c r="BD72" s="1512"/>
      <c r="BE72" s="1512"/>
      <c r="BF72" s="1512"/>
      <c r="BG72" s="1512"/>
      <c r="BH72" s="1512"/>
      <c r="BI72" s="1512"/>
    </row>
    <row r="73" spans="1:61" ht="11.25" customHeight="1" x14ac:dyDescent="0.25">
      <c r="L73" s="1550"/>
    </row>
    <row r="74" spans="1:61" s="50" customFormat="1" ht="6.95" customHeight="1" x14ac:dyDescent="0.25">
      <c r="B74" s="1551"/>
      <c r="C74" s="1552"/>
      <c r="D74" s="1552"/>
      <c r="E74" s="1552"/>
      <c r="F74" s="1552"/>
      <c r="G74" s="1552"/>
      <c r="H74" s="1552"/>
      <c r="I74" s="1552"/>
      <c r="J74" s="1552"/>
      <c r="K74" s="1553"/>
      <c r="L74" s="1554"/>
    </row>
    <row r="75" spans="1:61" s="50" customFormat="1" ht="24.95" customHeight="1" x14ac:dyDescent="0.25">
      <c r="B75" s="1555"/>
      <c r="C75" s="1556" t="s">
        <v>134</v>
      </c>
      <c r="K75" s="1557"/>
      <c r="L75" s="1554"/>
      <c r="M75" s="1558"/>
    </row>
    <row r="76" spans="1:61" s="50" customFormat="1" ht="6.95" customHeight="1" x14ac:dyDescent="0.25">
      <c r="B76" s="1555"/>
      <c r="K76" s="1557"/>
      <c r="L76" s="1554"/>
    </row>
    <row r="77" spans="1:61" s="50" customFormat="1" ht="12" customHeight="1" x14ac:dyDescent="0.25">
      <c r="B77" s="1555"/>
      <c r="C77" s="259" t="s">
        <v>12</v>
      </c>
      <c r="K77" s="1557"/>
      <c r="L77" s="1554"/>
    </row>
    <row r="78" spans="1:61" s="50" customFormat="1" x14ac:dyDescent="0.25">
      <c r="B78" s="1555"/>
      <c r="E78" s="3242" t="s">
        <v>13</v>
      </c>
      <c r="F78" s="3307"/>
      <c r="G78" s="3307"/>
      <c r="H78" s="3307"/>
      <c r="K78" s="1557"/>
      <c r="L78" s="1554"/>
      <c r="AA78" s="260" t="s">
        <v>13</v>
      </c>
    </row>
    <row r="79" spans="1:61" x14ac:dyDescent="0.25">
      <c r="B79" s="1559"/>
      <c r="C79" s="259" t="s">
        <v>132</v>
      </c>
      <c r="K79" s="1560"/>
      <c r="L79" s="1554"/>
    </row>
    <row r="80" spans="1:61" s="50" customFormat="1" x14ac:dyDescent="0.25">
      <c r="B80" s="1555"/>
      <c r="E80" s="3308" t="s">
        <v>987</v>
      </c>
      <c r="F80" s="3307"/>
      <c r="G80" s="3307"/>
      <c r="H80" s="3307"/>
      <c r="K80" s="1557"/>
      <c r="L80" s="1554"/>
      <c r="AA80" s="1561" t="s">
        <v>987</v>
      </c>
    </row>
    <row r="81" spans="2:20" s="50" customFormat="1" ht="6.95" customHeight="1" x14ac:dyDescent="0.25">
      <c r="B81" s="1555"/>
      <c r="K81" s="1557"/>
      <c r="L81" s="1554"/>
    </row>
    <row r="82" spans="2:20" s="50" customFormat="1" ht="12" customHeight="1" x14ac:dyDescent="0.25">
      <c r="B82" s="1555"/>
      <c r="C82" s="259" t="s">
        <v>17</v>
      </c>
      <c r="F82" s="264"/>
      <c r="I82" s="259" t="str">
        <f>I12</f>
        <v>Datum:</v>
      </c>
      <c r="J82" s="1562">
        <f>J12</f>
        <v>46300</v>
      </c>
      <c r="K82" s="1557"/>
      <c r="L82" s="1554"/>
    </row>
    <row r="83" spans="2:20" s="50" customFormat="1" ht="6.95" customHeight="1" x14ac:dyDescent="0.25">
      <c r="B83" s="1555"/>
      <c r="K83" s="1557"/>
      <c r="L83" s="1554"/>
    </row>
    <row r="84" spans="2:20" s="50" customFormat="1" ht="15.2" customHeight="1" x14ac:dyDescent="0.25">
      <c r="B84" s="1555"/>
      <c r="C84" s="259" t="s">
        <v>19</v>
      </c>
      <c r="F84" s="264" t="s">
        <v>22</v>
      </c>
      <c r="I84" s="259" t="str">
        <f>D20</f>
        <v>Projektant:</v>
      </c>
      <c r="J84" s="1563" t="str">
        <f>IF(E21="","",E21)</f>
        <v>Studio Anarchitekt s.r.o.</v>
      </c>
      <c r="K84" s="1557"/>
      <c r="L84" s="1554"/>
    </row>
    <row r="85" spans="2:20" s="50" customFormat="1" ht="15.2" customHeight="1" x14ac:dyDescent="0.25">
      <c r="B85" s="1555"/>
      <c r="C85" s="259" t="s">
        <v>24</v>
      </c>
      <c r="F85" s="264" t="str">
        <f>IF(E18="Vyplň údaj","",E18)</f>
        <v/>
      </c>
      <c r="I85" s="259" t="str">
        <f>D23</f>
        <v>Zpracovatel:</v>
      </c>
      <c r="J85" s="1563" t="str">
        <f>IF(E24="","",E24)</f>
        <v>Ing. Theodor Collino</v>
      </c>
      <c r="K85" s="1557"/>
      <c r="L85" s="1554"/>
    </row>
    <row r="86" spans="2:20" s="50" customFormat="1" ht="10.35" customHeight="1" x14ac:dyDescent="0.25">
      <c r="B86" s="1555"/>
      <c r="K86" s="1557"/>
      <c r="L86" s="1554"/>
    </row>
    <row r="87" spans="2:20" s="52" customFormat="1" ht="29.25" customHeight="1" x14ac:dyDescent="0.25">
      <c r="B87" s="1564"/>
      <c r="C87" s="268" t="s">
        <v>135</v>
      </c>
      <c r="D87" s="269"/>
      <c r="E87" s="269"/>
      <c r="F87" s="269"/>
      <c r="G87" s="269"/>
      <c r="H87" s="269"/>
      <c r="I87" s="269"/>
      <c r="J87" s="270" t="s">
        <v>136</v>
      </c>
      <c r="K87" s="271"/>
      <c r="L87" s="1554" t="s">
        <v>16</v>
      </c>
      <c r="M87" s="1565"/>
      <c r="N87" s="1565"/>
      <c r="O87" s="1565"/>
      <c r="P87" s="1565"/>
      <c r="Q87" s="1565"/>
      <c r="R87" s="1565"/>
      <c r="S87" s="1565"/>
      <c r="T87" s="1565"/>
    </row>
    <row r="88" spans="2:20" s="50" customFormat="1" ht="10.35" customHeight="1" x14ac:dyDescent="0.2">
      <c r="B88" s="1555"/>
      <c r="C88" s="1566"/>
      <c r="J88" s="1567"/>
      <c r="K88" s="1557"/>
      <c r="L88" s="1554" t="s">
        <v>16</v>
      </c>
      <c r="M88" s="1568"/>
      <c r="N88" s="1568"/>
      <c r="O88" s="1568"/>
      <c r="P88" s="1569"/>
      <c r="Q88" s="1568"/>
      <c r="R88" s="1569"/>
      <c r="S88" s="1568"/>
      <c r="T88" s="1569"/>
    </row>
    <row r="89" spans="2:20" s="50" customFormat="1" ht="23.1" customHeight="1" x14ac:dyDescent="0.2">
      <c r="B89" s="1555"/>
      <c r="C89" s="1566" t="s">
        <v>137</v>
      </c>
      <c r="J89" s="1567">
        <f>J111</f>
        <v>0</v>
      </c>
      <c r="K89" s="1557"/>
      <c r="L89" s="1554" t="s">
        <v>16</v>
      </c>
      <c r="M89" s="1568"/>
      <c r="N89" s="1568"/>
      <c r="O89" s="1568"/>
      <c r="P89" s="1569"/>
      <c r="Q89" s="1568"/>
      <c r="R89" s="1569"/>
      <c r="S89" s="1568"/>
      <c r="T89" s="1569"/>
    </row>
    <row r="90" spans="2:20" s="53" customFormat="1" ht="24.95" customHeight="1" x14ac:dyDescent="0.2">
      <c r="B90" s="1570"/>
      <c r="C90" s="1571"/>
      <c r="D90" s="1572" t="s">
        <v>868</v>
      </c>
      <c r="E90" s="1572"/>
      <c r="F90" s="1572"/>
      <c r="G90" s="1572"/>
      <c r="H90" s="1573"/>
      <c r="I90" s="1574"/>
      <c r="J90" s="1575">
        <f>J112</f>
        <v>0</v>
      </c>
      <c r="K90" s="1576"/>
      <c r="L90" s="1554" t="s">
        <v>16</v>
      </c>
      <c r="N90" s="1577"/>
      <c r="O90" s="1578"/>
      <c r="P90" s="1578"/>
      <c r="Q90" s="1578"/>
      <c r="R90" s="1578"/>
      <c r="S90" s="1578"/>
      <c r="T90" s="1578"/>
    </row>
    <row r="91" spans="2:20" s="54" customFormat="1" ht="20.100000000000001" customHeight="1" x14ac:dyDescent="0.2">
      <c r="B91" s="1579"/>
      <c r="C91" s="1580"/>
      <c r="D91" s="1581" t="s">
        <v>988</v>
      </c>
      <c r="E91" s="1582"/>
      <c r="F91" s="1583"/>
      <c r="G91" s="1584"/>
      <c r="H91" s="1585"/>
      <c r="I91" s="1586"/>
      <c r="J91" s="1587">
        <f>J113</f>
        <v>0</v>
      </c>
      <c r="K91" s="1588"/>
      <c r="L91" s="1554" t="s">
        <v>16</v>
      </c>
      <c r="M91" s="1589"/>
      <c r="N91" s="1577"/>
      <c r="O91" s="1578"/>
      <c r="P91" s="1578"/>
      <c r="Q91" s="1578"/>
      <c r="R91" s="1578"/>
      <c r="S91" s="1578"/>
      <c r="T91" s="1578"/>
    </row>
    <row r="92" spans="2:20" s="54" customFormat="1" ht="20.100000000000001" customHeight="1" x14ac:dyDescent="0.2">
      <c r="B92" s="1579"/>
      <c r="C92" s="1580"/>
      <c r="D92" s="1581" t="s">
        <v>989</v>
      </c>
      <c r="E92" s="1582"/>
      <c r="F92" s="1583"/>
      <c r="G92" s="1584"/>
      <c r="H92" s="1585"/>
      <c r="I92" s="1586"/>
      <c r="J92" s="1587">
        <f>J164</f>
        <v>0</v>
      </c>
      <c r="K92" s="1588"/>
      <c r="L92" s="1554" t="s">
        <v>16</v>
      </c>
      <c r="M92" s="1589"/>
      <c r="N92" s="1577"/>
      <c r="O92" s="1578"/>
      <c r="P92" s="1578"/>
      <c r="Q92" s="1578"/>
      <c r="R92" s="1578"/>
      <c r="S92" s="1578"/>
      <c r="T92" s="1578"/>
    </row>
    <row r="93" spans="2:20" s="50" customFormat="1" ht="6.95" customHeight="1" x14ac:dyDescent="0.25">
      <c r="B93" s="1590"/>
      <c r="C93" s="1591"/>
      <c r="D93" s="1592"/>
      <c r="E93" s="1591"/>
      <c r="F93" s="1591"/>
      <c r="G93" s="1591"/>
      <c r="H93" s="1591"/>
      <c r="I93" s="1591"/>
      <c r="J93" s="1593"/>
      <c r="K93" s="1594"/>
      <c r="L93" s="1554"/>
    </row>
    <row r="94" spans="2:20" ht="11.25" customHeight="1" x14ac:dyDescent="0.25"/>
    <row r="95" spans="2:20" ht="11.25" customHeight="1" x14ac:dyDescent="0.25"/>
    <row r="96" spans="2:20" ht="11.25" customHeight="1" x14ac:dyDescent="0.25"/>
    <row r="97" spans="2:62" ht="6.95" customHeight="1" x14ac:dyDescent="0.25">
      <c r="B97" s="1551"/>
      <c r="C97" s="1552"/>
      <c r="D97" s="1552"/>
      <c r="E97" s="1552"/>
      <c r="F97" s="1552"/>
      <c r="G97" s="1552"/>
      <c r="H97" s="1552"/>
      <c r="I97" s="1552"/>
      <c r="J97" s="1552"/>
      <c r="K97" s="1553"/>
      <c r="L97" s="1554"/>
    </row>
    <row r="98" spans="2:62" ht="24.95" customHeight="1" x14ac:dyDescent="0.25">
      <c r="B98" s="1555"/>
      <c r="C98" s="1556" t="s">
        <v>150</v>
      </c>
      <c r="D98" s="50"/>
      <c r="E98" s="50"/>
      <c r="F98" s="50"/>
      <c r="G98" s="50"/>
      <c r="H98" s="50"/>
      <c r="I98" s="50"/>
      <c r="J98" s="50"/>
      <c r="K98" s="1557"/>
      <c r="L98" s="1554"/>
      <c r="M98" s="1558" t="s">
        <v>7</v>
      </c>
    </row>
    <row r="99" spans="2:62" ht="6.95" customHeight="1" x14ac:dyDescent="0.25">
      <c r="B99" s="1555"/>
      <c r="C99" s="50"/>
      <c r="D99" s="50"/>
      <c r="E99" s="50"/>
      <c r="F99" s="50"/>
      <c r="G99" s="50"/>
      <c r="H99" s="50"/>
      <c r="I99" s="50"/>
      <c r="J99" s="50"/>
      <c r="K99" s="1557"/>
      <c r="L99" s="1554"/>
    </row>
    <row r="100" spans="2:62" ht="12" customHeight="1" x14ac:dyDescent="0.25">
      <c r="B100" s="1555"/>
      <c r="C100" s="259" t="str">
        <f>D6</f>
        <v>Stavba:</v>
      </c>
      <c r="D100" s="50"/>
      <c r="E100" s="50"/>
      <c r="F100" s="50"/>
      <c r="G100" s="50"/>
      <c r="H100" s="50"/>
      <c r="I100" s="50"/>
      <c r="J100" s="50"/>
      <c r="K100" s="1557"/>
      <c r="L100" s="1554"/>
    </row>
    <row r="101" spans="2:62" x14ac:dyDescent="0.25">
      <c r="B101" s="1555"/>
      <c r="C101" s="50"/>
      <c r="D101" s="50"/>
      <c r="E101" s="3242" t="str">
        <f>IF(E7="","",E7)</f>
        <v>REVITALIZACE ZÁMECKÉHO PARKU ‐ TVRZIŠTĚ KLUČOV</v>
      </c>
      <c r="F101" s="3311"/>
      <c r="G101" s="3311"/>
      <c r="H101" s="3311"/>
      <c r="I101" s="50"/>
      <c r="J101" s="50"/>
      <c r="K101" s="1557"/>
      <c r="L101" s="1554"/>
      <c r="AA101" s="1595" t="str">
        <f>IF(AA7="","",AA7)</f>
        <v>REVITALIZACE ZÁMECKÉHO PARKU ‐ TVRZIŠTĚ KLUČOV</v>
      </c>
    </row>
    <row r="102" spans="2:62" x14ac:dyDescent="0.25">
      <c r="B102" s="1559"/>
      <c r="C102" s="259" t="str">
        <f>D8</f>
        <v>Objekt:</v>
      </c>
      <c r="K102" s="1560"/>
      <c r="L102" s="1554"/>
      <c r="AA102" s="1596"/>
    </row>
    <row r="103" spans="2:62" x14ac:dyDescent="0.25">
      <c r="B103" s="1555"/>
      <c r="C103" s="50"/>
      <c r="D103" s="50"/>
      <c r="E103" s="3308" t="str">
        <f>E9</f>
        <v>SO.19 - Zařízení staveniště</v>
      </c>
      <c r="F103" s="3311"/>
      <c r="G103" s="3311"/>
      <c r="H103" s="3311"/>
      <c r="I103" s="50"/>
      <c r="J103" s="50"/>
      <c r="K103" s="1557"/>
      <c r="L103" s="1554"/>
      <c r="AA103" s="1597" t="str">
        <f>AA9</f>
        <v>SO.19 - Zařízení staveniště</v>
      </c>
    </row>
    <row r="104" spans="2:62" x14ac:dyDescent="0.25">
      <c r="B104" s="1555"/>
      <c r="C104" s="50"/>
      <c r="D104" s="50"/>
      <c r="E104" s="50"/>
      <c r="F104" s="50"/>
      <c r="G104" s="50"/>
      <c r="H104" s="50"/>
      <c r="I104" s="50"/>
      <c r="J104" s="50"/>
      <c r="K104" s="1557"/>
      <c r="L104" s="1554"/>
    </row>
    <row r="105" spans="2:62" x14ac:dyDescent="0.25">
      <c r="B105" s="1555"/>
      <c r="C105" s="259" t="str">
        <f>D12</f>
        <v>Místo:</v>
      </c>
      <c r="D105" s="50"/>
      <c r="E105" s="50"/>
      <c r="F105" s="264" t="str">
        <f>IF(F12="","",F12)</f>
        <v/>
      </c>
      <c r="G105" s="50"/>
      <c r="H105" s="50"/>
      <c r="I105" s="259" t="str">
        <f>I12</f>
        <v>Datum:</v>
      </c>
      <c r="J105" s="1562">
        <f>J12</f>
        <v>46300</v>
      </c>
      <c r="K105" s="1557"/>
      <c r="L105" s="1554"/>
    </row>
    <row r="106" spans="2:62" x14ac:dyDescent="0.25">
      <c r="B106" s="1555"/>
      <c r="C106" s="50"/>
      <c r="D106" s="50"/>
      <c r="E106" s="50"/>
      <c r="F106" s="50"/>
      <c r="G106" s="50"/>
      <c r="H106" s="50"/>
      <c r="I106" s="50"/>
      <c r="J106" s="50"/>
      <c r="K106" s="1557"/>
      <c r="L106" s="1554"/>
    </row>
    <row r="107" spans="2:62" ht="25.5" x14ac:dyDescent="0.25">
      <c r="B107" s="1555"/>
      <c r="C107" s="259" t="str">
        <f>D14</f>
        <v>Zadavatel:</v>
      </c>
      <c r="D107" s="50"/>
      <c r="E107" s="50"/>
      <c r="F107" s="264" t="str">
        <f>IF(E15="","",E15)</f>
        <v>Obec Klučov</v>
      </c>
      <c r="G107" s="50"/>
      <c r="H107" s="50"/>
      <c r="I107" s="259" t="str">
        <f>D20</f>
        <v>Projektant:</v>
      </c>
      <c r="J107" s="1563" t="str">
        <f>IF(E21="","",E21)</f>
        <v>Studio Anarchitekt s.r.o.</v>
      </c>
      <c r="K107" s="1557"/>
      <c r="L107" s="1554"/>
    </row>
    <row r="108" spans="2:62" x14ac:dyDescent="0.25">
      <c r="B108" s="1555"/>
      <c r="C108" s="259" t="str">
        <f>D17</f>
        <v>Zhotovitel:</v>
      </c>
      <c r="D108" s="50"/>
      <c r="E108" s="50"/>
      <c r="F108" s="264" t="str">
        <f>IF(E18="Vyplň údaj","",E18)</f>
        <v/>
      </c>
      <c r="G108" s="50"/>
      <c r="H108" s="50"/>
      <c r="I108" s="259" t="str">
        <f>D23</f>
        <v>Zpracovatel:</v>
      </c>
      <c r="J108" s="1563" t="str">
        <f>IF(E24="","",E24)</f>
        <v>Ing. Theodor Collino</v>
      </c>
      <c r="K108" s="1557"/>
      <c r="L108" s="1554"/>
    </row>
    <row r="109" spans="2:62" x14ac:dyDescent="0.25">
      <c r="B109" s="1555"/>
      <c r="C109" s="50"/>
      <c r="D109" s="50"/>
      <c r="E109" s="50"/>
      <c r="F109" s="50"/>
      <c r="G109" s="50"/>
      <c r="H109" s="50"/>
      <c r="I109" s="50"/>
      <c r="J109" s="50"/>
      <c r="K109" s="1557"/>
      <c r="L109" s="1554"/>
    </row>
    <row r="110" spans="2:62" ht="36" x14ac:dyDescent="0.25">
      <c r="B110" s="1564"/>
      <c r="C110" s="317" t="s">
        <v>151</v>
      </c>
      <c r="D110" s="318" t="s">
        <v>50</v>
      </c>
      <c r="E110" s="318" t="s">
        <v>45</v>
      </c>
      <c r="F110" s="318" t="s">
        <v>47</v>
      </c>
      <c r="G110" s="318" t="s">
        <v>152</v>
      </c>
      <c r="H110" s="318" t="s">
        <v>153</v>
      </c>
      <c r="I110" s="318" t="s">
        <v>154</v>
      </c>
      <c r="J110" s="319" t="s">
        <v>136</v>
      </c>
      <c r="K110" s="320" t="s">
        <v>155</v>
      </c>
      <c r="L110" s="1554" t="s">
        <v>16</v>
      </c>
      <c r="M110" s="1598"/>
      <c r="N110" s="1599" t="s">
        <v>37</v>
      </c>
      <c r="O110" s="1599" t="s">
        <v>156</v>
      </c>
      <c r="P110" s="1599" t="s">
        <v>53</v>
      </c>
      <c r="Q110" s="1599" t="s">
        <v>157</v>
      </c>
      <c r="R110" s="1599" t="s">
        <v>158</v>
      </c>
      <c r="S110" s="1599" t="s">
        <v>159</v>
      </c>
      <c r="T110" s="1600" t="s">
        <v>160</v>
      </c>
    </row>
    <row r="111" spans="2:62" ht="15.75" x14ac:dyDescent="0.25">
      <c r="B111" s="1555"/>
      <c r="C111" s="1566" t="s">
        <v>63</v>
      </c>
      <c r="D111" s="50"/>
      <c r="E111" s="50"/>
      <c r="F111" s="50"/>
      <c r="G111" s="50"/>
      <c r="H111" s="50"/>
      <c r="I111" s="50"/>
      <c r="J111" s="1601">
        <f>J112</f>
        <v>0</v>
      </c>
      <c r="K111" s="1557"/>
      <c r="L111" s="1554" t="s">
        <v>16</v>
      </c>
      <c r="M111" s="1602"/>
      <c r="N111" s="1603"/>
      <c r="O111" s="1603"/>
      <c r="P111" s="1604">
        <f>P112</f>
        <v>0</v>
      </c>
      <c r="Q111" s="1603"/>
      <c r="R111" s="1604">
        <f>R112</f>
        <v>0</v>
      </c>
      <c r="S111" s="1603"/>
      <c r="T111" s="1605">
        <f>T112</f>
        <v>0</v>
      </c>
    </row>
    <row r="112" spans="2:62" ht="15.75" x14ac:dyDescent="0.25">
      <c r="B112" s="1570"/>
      <c r="C112" s="1571"/>
      <c r="D112" s="1606" t="s">
        <v>64</v>
      </c>
      <c r="E112" s="1607" t="s">
        <v>977</v>
      </c>
      <c r="F112" s="53" t="s">
        <v>978</v>
      </c>
      <c r="G112" s="1608"/>
      <c r="H112" s="1609"/>
      <c r="I112" s="1610"/>
      <c r="J112" s="1610">
        <f>J113 + J164</f>
        <v>0</v>
      </c>
      <c r="K112" s="1611"/>
      <c r="L112" s="1554" t="s">
        <v>16</v>
      </c>
      <c r="M112" s="1612"/>
      <c r="N112" s="1577"/>
      <c r="O112" s="1578"/>
      <c r="P112" s="1578">
        <f>P113 + P164</f>
        <v>0</v>
      </c>
      <c r="Q112" s="1578"/>
      <c r="R112" s="1578">
        <f>R113 + R164</f>
        <v>0</v>
      </c>
      <c r="S112" s="1578"/>
      <c r="T112" s="1613">
        <f>T113 + T164</f>
        <v>0</v>
      </c>
      <c r="AR112" s="1511">
        <v>5</v>
      </c>
      <c r="AT112" s="1511" t="s">
        <v>64</v>
      </c>
      <c r="AU112" s="1511">
        <v>0</v>
      </c>
      <c r="AY112" s="53" t="s">
        <v>163</v>
      </c>
      <c r="AZ112" s="53"/>
      <c r="BA112" s="53"/>
      <c r="BB112" s="53"/>
      <c r="BC112" s="53"/>
      <c r="BD112" s="53"/>
      <c r="BE112" s="53"/>
      <c r="BF112" s="53"/>
      <c r="BG112" s="53"/>
      <c r="BH112" s="53"/>
      <c r="BI112" s="53"/>
      <c r="BJ112" s="1511">
        <v>0</v>
      </c>
    </row>
    <row r="113" spans="2:62" ht="23.1" customHeight="1" x14ac:dyDescent="0.25">
      <c r="B113" s="1579"/>
      <c r="C113" s="1580"/>
      <c r="D113" s="1606" t="s">
        <v>64</v>
      </c>
      <c r="E113" s="1614" t="s">
        <v>990</v>
      </c>
      <c r="F113" s="1589" t="s">
        <v>101</v>
      </c>
      <c r="G113" s="1615"/>
      <c r="H113" s="1616"/>
      <c r="I113" s="1617"/>
      <c r="J113" s="1617">
        <f>J114 + J123 + J129 + J131 + J136 + J139 + J148 + J153 + J158 + J160 + J162</f>
        <v>0</v>
      </c>
      <c r="K113" s="1617"/>
      <c r="L113" s="1554" t="s">
        <v>16</v>
      </c>
      <c r="M113" s="1618"/>
      <c r="N113" s="1577"/>
      <c r="O113" s="1578"/>
      <c r="P113" s="1578">
        <f>P114 + P123 + P129 + P131 + P136 + P139 + P148 + P153 + P158 + P160 + P162</f>
        <v>0</v>
      </c>
      <c r="Q113" s="1578"/>
      <c r="R113" s="1578">
        <f>R114 + R123 + R129 + R131 + R136 + R139 + R148 + R153 + R158 + R160 + R162</f>
        <v>0</v>
      </c>
      <c r="S113" s="1578"/>
      <c r="T113" s="1613">
        <f>T114 + T123 + T129 + T131 + T136 + T139 + T148 + T153 + T158 + T160 + T162</f>
        <v>0</v>
      </c>
      <c r="AR113" s="1511">
        <v>5</v>
      </c>
      <c r="AT113" s="1511" t="s">
        <v>64</v>
      </c>
      <c r="AU113" s="1511">
        <v>1</v>
      </c>
      <c r="AY113" s="54" t="s">
        <v>163</v>
      </c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1511">
        <v>0</v>
      </c>
    </row>
    <row r="114" spans="2:62" x14ac:dyDescent="0.25">
      <c r="B114" s="1619"/>
      <c r="C114" s="1620" t="s">
        <v>991</v>
      </c>
      <c r="D114" s="1620" t="s">
        <v>168</v>
      </c>
      <c r="E114" s="1621" t="s">
        <v>992</v>
      </c>
      <c r="F114" s="351" t="s">
        <v>993</v>
      </c>
      <c r="G114" s="1622" t="s">
        <v>984</v>
      </c>
      <c r="H114" s="353">
        <v>6</v>
      </c>
      <c r="I114" s="354"/>
      <c r="J114" s="355">
        <f>ROUND(H114*I114,2)</f>
        <v>0</v>
      </c>
      <c r="K114" s="355" t="s">
        <v>172</v>
      </c>
      <c r="L114" s="1554" t="s">
        <v>16</v>
      </c>
      <c r="M114" s="1623"/>
      <c r="N114" s="1624" t="s">
        <v>38</v>
      </c>
      <c r="O114" s="1625"/>
      <c r="P114" s="1625">
        <f>H114*O114</f>
        <v>0</v>
      </c>
      <c r="Q114" s="1625">
        <v>0</v>
      </c>
      <c r="R114" s="1625">
        <f>H114*Q114</f>
        <v>0</v>
      </c>
      <c r="S114" s="1625">
        <v>0</v>
      </c>
      <c r="T114" s="1626">
        <f>H114*S114</f>
        <v>0</v>
      </c>
      <c r="AR114" s="1511">
        <v>1024</v>
      </c>
      <c r="AT114" s="1511" t="s">
        <v>168</v>
      </c>
      <c r="AU114" s="1511">
        <v>2</v>
      </c>
      <c r="AY114" s="1627" t="s">
        <v>163</v>
      </c>
      <c r="AZ114" s="1627"/>
      <c r="BA114" s="1627"/>
      <c r="BB114" s="1627"/>
      <c r="BC114" s="1627"/>
      <c r="BD114" s="1627"/>
      <c r="BE114" s="1627">
        <f>IF(N114="základní",J114,0)</f>
        <v>0</v>
      </c>
      <c r="BF114" s="1627">
        <f>IF(N114="snížená",J114,0)</f>
        <v>0</v>
      </c>
      <c r="BG114" s="1627">
        <f>IF(N114="zákl. přenesená",J114,0)</f>
        <v>0</v>
      </c>
      <c r="BH114" s="1627">
        <f>IF(N114="sníž. přenesená",J114,0)</f>
        <v>0</v>
      </c>
      <c r="BI114" s="1627">
        <f>IF(N114="nulová",J114,0)</f>
        <v>0</v>
      </c>
      <c r="BJ114" s="1511">
        <v>1</v>
      </c>
    </row>
    <row r="115" spans="2:62" x14ac:dyDescent="0.25">
      <c r="B115" s="1555"/>
      <c r="C115" s="50"/>
      <c r="D115" s="361" t="s">
        <v>173</v>
      </c>
      <c r="E115" s="50"/>
      <c r="F115" s="362" t="s">
        <v>994</v>
      </c>
      <c r="G115" s="50"/>
      <c r="H115" s="50"/>
      <c r="I115" s="50"/>
      <c r="J115" s="50"/>
      <c r="K115" s="1557"/>
      <c r="L115" s="1554" t="s">
        <v>16</v>
      </c>
      <c r="M115" s="1628"/>
      <c r="N115" s="50"/>
      <c r="O115" s="50"/>
      <c r="P115" s="50"/>
      <c r="Q115" s="50"/>
      <c r="R115" s="50"/>
      <c r="S115" s="50"/>
      <c r="T115" s="1629"/>
      <c r="AT115" s="1630" t="s">
        <v>173</v>
      </c>
      <c r="AU115" s="1630">
        <v>0</v>
      </c>
      <c r="AV115" s="50"/>
      <c r="AW115" s="50"/>
      <c r="AX115" s="50"/>
      <c r="AY115" s="50" t="s">
        <v>163</v>
      </c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1511">
        <v>0</v>
      </c>
    </row>
    <row r="116" spans="2:62" ht="29.25" x14ac:dyDescent="0.25">
      <c r="B116" s="1619"/>
      <c r="C116" s="1631"/>
      <c r="D116" s="1632" t="s">
        <v>239</v>
      </c>
      <c r="E116" s="1633"/>
      <c r="F116" s="1634" t="s">
        <v>995</v>
      </c>
      <c r="G116" s="1635"/>
      <c r="H116" s="1636"/>
      <c r="I116" s="1637"/>
      <c r="J116" s="1637"/>
      <c r="K116" s="1638"/>
      <c r="L116" s="1554" t="s">
        <v>16</v>
      </c>
      <c r="M116" s="1623"/>
      <c r="N116" s="1624"/>
      <c r="O116" s="1625"/>
      <c r="P116" s="1625"/>
      <c r="Q116" s="1625"/>
      <c r="R116" s="1625"/>
      <c r="S116" s="1625"/>
      <c r="T116" s="1626"/>
      <c r="AT116" s="1639" t="s">
        <v>239</v>
      </c>
      <c r="AU116" s="1639">
        <v>0</v>
      </c>
      <c r="AV116" s="1639"/>
      <c r="AW116" s="1639"/>
      <c r="AX116" s="1639"/>
      <c r="AY116" s="1639" t="s">
        <v>163</v>
      </c>
      <c r="AZ116" s="1639"/>
      <c r="BA116" s="1639"/>
      <c r="BB116" s="1639"/>
      <c r="BC116" s="1639"/>
      <c r="BD116" s="1639"/>
      <c r="BE116" s="1639"/>
      <c r="BF116" s="1639"/>
      <c r="BG116" s="1639"/>
      <c r="BH116" s="1639"/>
      <c r="BI116" s="1639"/>
      <c r="BJ116" s="1511">
        <v>0</v>
      </c>
    </row>
    <row r="117" spans="2:62" ht="11.25" customHeight="1" x14ac:dyDescent="0.25">
      <c r="B117" s="1640"/>
      <c r="C117" s="1641"/>
      <c r="D117" s="361" t="s">
        <v>175</v>
      </c>
      <c r="E117" s="1642"/>
      <c r="F117" s="1643" t="s">
        <v>996</v>
      </c>
      <c r="G117" s="1644"/>
      <c r="H117" s="1645"/>
      <c r="I117" s="1646"/>
      <c r="J117" s="1646"/>
      <c r="K117" s="1646"/>
      <c r="L117" s="1554" t="s">
        <v>16</v>
      </c>
      <c r="M117" s="1647"/>
      <c r="N117" s="1648"/>
      <c r="O117" s="1649"/>
      <c r="P117" s="1649"/>
      <c r="Q117" s="1649"/>
      <c r="R117" s="1649"/>
      <c r="S117" s="1649"/>
      <c r="T117" s="1650"/>
      <c r="AT117" s="1651" t="s">
        <v>175</v>
      </c>
      <c r="AU117" s="1651">
        <v>0</v>
      </c>
      <c r="AV117" s="1651">
        <v>1</v>
      </c>
      <c r="AW117" s="1651" t="b">
        <v>1</v>
      </c>
      <c r="AX117" s="1651"/>
      <c r="AY117" s="1651" t="s">
        <v>163</v>
      </c>
      <c r="AZ117" s="1651"/>
      <c r="BA117" s="1651"/>
      <c r="BB117" s="1651"/>
      <c r="BC117" s="1651"/>
      <c r="BD117" s="1651"/>
      <c r="BE117" s="1651"/>
      <c r="BF117" s="1651"/>
      <c r="BG117" s="1651"/>
      <c r="BH117" s="1651"/>
      <c r="BI117" s="1651"/>
      <c r="BJ117" s="1511">
        <v>0</v>
      </c>
    </row>
    <row r="118" spans="2:62" ht="11.25" customHeight="1" x14ac:dyDescent="0.25">
      <c r="B118" s="1640"/>
      <c r="C118" s="1641"/>
      <c r="D118" s="361" t="s">
        <v>175</v>
      </c>
      <c r="E118" s="1642"/>
      <c r="F118" s="1652" t="s">
        <v>997</v>
      </c>
      <c r="G118" s="1653"/>
      <c r="H118" s="1654">
        <v>2</v>
      </c>
      <c r="I118" s="1646"/>
      <c r="J118" s="1646"/>
      <c r="K118" s="1646"/>
      <c r="L118" s="1554" t="s">
        <v>16</v>
      </c>
      <c r="M118" s="1647"/>
      <c r="N118" s="1648"/>
      <c r="O118" s="1649"/>
      <c r="P118" s="1649"/>
      <c r="Q118" s="1649"/>
      <c r="R118" s="1649"/>
      <c r="S118" s="1649"/>
      <c r="T118" s="1650"/>
      <c r="AT118" s="1651" t="s">
        <v>175</v>
      </c>
      <c r="AU118" s="1651">
        <v>0</v>
      </c>
      <c r="AV118" s="1651">
        <v>2</v>
      </c>
      <c r="AW118" s="1651" t="b">
        <v>1</v>
      </c>
      <c r="AX118" s="1651"/>
      <c r="AY118" s="1651" t="s">
        <v>163</v>
      </c>
      <c r="AZ118" s="1651"/>
      <c r="BA118" s="1651"/>
      <c r="BB118" s="1651"/>
      <c r="BC118" s="1651"/>
      <c r="BD118" s="1651"/>
      <c r="BE118" s="1651"/>
      <c r="BF118" s="1651"/>
      <c r="BG118" s="1651"/>
      <c r="BH118" s="1651"/>
      <c r="BI118" s="1651"/>
      <c r="BJ118" s="1511">
        <v>0</v>
      </c>
    </row>
    <row r="119" spans="2:62" ht="11.25" customHeight="1" x14ac:dyDescent="0.25">
      <c r="B119" s="1640"/>
      <c r="C119" s="1641"/>
      <c r="D119" s="361" t="s">
        <v>175</v>
      </c>
      <c r="E119" s="1642"/>
      <c r="F119" s="1643" t="s">
        <v>998</v>
      </c>
      <c r="G119" s="1644"/>
      <c r="H119" s="1645"/>
      <c r="I119" s="1646"/>
      <c r="J119" s="1646"/>
      <c r="K119" s="1646"/>
      <c r="L119" s="1554" t="s">
        <v>16</v>
      </c>
      <c r="M119" s="1647"/>
      <c r="N119" s="1648"/>
      <c r="O119" s="1649"/>
      <c r="P119" s="1649"/>
      <c r="Q119" s="1649"/>
      <c r="R119" s="1649"/>
      <c r="S119" s="1649"/>
      <c r="T119" s="1650"/>
      <c r="AT119" s="1651" t="s">
        <v>175</v>
      </c>
      <c r="AU119" s="1651">
        <v>0</v>
      </c>
      <c r="AV119" s="1651">
        <v>1</v>
      </c>
      <c r="AW119" s="1651" t="b">
        <v>1</v>
      </c>
      <c r="AX119" s="1651"/>
      <c r="AY119" s="1651" t="s">
        <v>163</v>
      </c>
      <c r="AZ119" s="1651"/>
      <c r="BA119" s="1651"/>
      <c r="BB119" s="1651"/>
      <c r="BC119" s="1651"/>
      <c r="BD119" s="1651"/>
      <c r="BE119" s="1651"/>
      <c r="BF119" s="1651"/>
      <c r="BG119" s="1651"/>
      <c r="BH119" s="1651"/>
      <c r="BI119" s="1651"/>
      <c r="BJ119" s="1511">
        <v>0</v>
      </c>
    </row>
    <row r="120" spans="2:62" ht="11.25" customHeight="1" x14ac:dyDescent="0.25">
      <c r="B120" s="1640"/>
      <c r="C120" s="1641"/>
      <c r="D120" s="361" t="s">
        <v>175</v>
      </c>
      <c r="E120" s="1642"/>
      <c r="F120" s="1652" t="s">
        <v>462</v>
      </c>
      <c r="G120" s="1653"/>
      <c r="H120" s="1654">
        <v>4</v>
      </c>
      <c r="I120" s="1646"/>
      <c r="J120" s="1646"/>
      <c r="K120" s="1646"/>
      <c r="L120" s="1554" t="s">
        <v>16</v>
      </c>
      <c r="M120" s="1647"/>
      <c r="N120" s="1648"/>
      <c r="O120" s="1649"/>
      <c r="P120" s="1649"/>
      <c r="Q120" s="1649"/>
      <c r="R120" s="1649"/>
      <c r="S120" s="1649"/>
      <c r="T120" s="1650"/>
      <c r="AT120" s="1651" t="s">
        <v>175</v>
      </c>
      <c r="AU120" s="1651">
        <v>0</v>
      </c>
      <c r="AV120" s="1651">
        <v>2</v>
      </c>
      <c r="AW120" s="1651" t="b">
        <v>1</v>
      </c>
      <c r="AX120" s="1651"/>
      <c r="AY120" s="1651" t="s">
        <v>163</v>
      </c>
      <c r="AZ120" s="1651"/>
      <c r="BA120" s="1651"/>
      <c r="BB120" s="1651"/>
      <c r="BC120" s="1651"/>
      <c r="BD120" s="1651"/>
      <c r="BE120" s="1651"/>
      <c r="BF120" s="1651"/>
      <c r="BG120" s="1651"/>
      <c r="BH120" s="1651"/>
      <c r="BI120" s="1651"/>
      <c r="BJ120" s="1511">
        <v>0</v>
      </c>
    </row>
    <row r="121" spans="2:62" ht="11.25" customHeight="1" x14ac:dyDescent="0.25">
      <c r="B121" s="1640"/>
      <c r="C121" s="1641"/>
      <c r="D121" s="361" t="s">
        <v>175</v>
      </c>
      <c r="E121" s="1642"/>
      <c r="F121" s="1643" t="s">
        <v>999</v>
      </c>
      <c r="G121" s="1644"/>
      <c r="H121" s="1645"/>
      <c r="I121" s="1646"/>
      <c r="J121" s="1646"/>
      <c r="K121" s="1646"/>
      <c r="L121" s="1554" t="s">
        <v>16</v>
      </c>
      <c r="M121" s="1647"/>
      <c r="N121" s="1648"/>
      <c r="O121" s="1649"/>
      <c r="P121" s="1649"/>
      <c r="Q121" s="1649"/>
      <c r="R121" s="1649"/>
      <c r="S121" s="1649"/>
      <c r="T121" s="1650"/>
      <c r="AT121" s="1651" t="s">
        <v>175</v>
      </c>
      <c r="AU121" s="1651">
        <v>0</v>
      </c>
      <c r="AV121" s="1651">
        <v>1</v>
      </c>
      <c r="AW121" s="1651" t="b">
        <v>1</v>
      </c>
      <c r="AX121" s="1651"/>
      <c r="AY121" s="1651" t="s">
        <v>163</v>
      </c>
      <c r="AZ121" s="1651"/>
      <c r="BA121" s="1651"/>
      <c r="BB121" s="1651"/>
      <c r="BC121" s="1651"/>
      <c r="BD121" s="1651"/>
      <c r="BE121" s="1651"/>
      <c r="BF121" s="1651"/>
      <c r="BG121" s="1651"/>
      <c r="BH121" s="1651"/>
      <c r="BI121" s="1651"/>
      <c r="BJ121" s="1511">
        <v>0</v>
      </c>
    </row>
    <row r="122" spans="2:62" ht="11.25" customHeight="1" x14ac:dyDescent="0.25">
      <c r="B122" s="1640"/>
      <c r="C122" s="1641"/>
      <c r="D122" s="361" t="s">
        <v>175</v>
      </c>
      <c r="E122" s="1642"/>
      <c r="F122" s="1655" t="s">
        <v>178</v>
      </c>
      <c r="G122" s="1644"/>
      <c r="H122" s="1656">
        <v>6</v>
      </c>
      <c r="I122" s="1646"/>
      <c r="J122" s="1646"/>
      <c r="K122" s="1646"/>
      <c r="L122" s="1554" t="s">
        <v>16</v>
      </c>
      <c r="M122" s="1647"/>
      <c r="N122" s="1648"/>
      <c r="O122" s="1649"/>
      <c r="P122" s="1649"/>
      <c r="Q122" s="1649"/>
      <c r="R122" s="1649"/>
      <c r="S122" s="1649"/>
      <c r="T122" s="1650"/>
      <c r="AT122" s="1651" t="s">
        <v>175</v>
      </c>
      <c r="AU122" s="1651">
        <v>0</v>
      </c>
      <c r="AV122" s="1651">
        <v>4</v>
      </c>
      <c r="AW122" s="1651" t="b">
        <v>1</v>
      </c>
      <c r="AX122" s="1651" t="b">
        <v>1</v>
      </c>
      <c r="AY122" s="1651" t="s">
        <v>163</v>
      </c>
      <c r="AZ122" s="1651"/>
      <c r="BA122" s="1651"/>
      <c r="BB122" s="1651"/>
      <c r="BC122" s="1651"/>
      <c r="BD122" s="1651"/>
      <c r="BE122" s="1651"/>
      <c r="BF122" s="1651"/>
      <c r="BG122" s="1651"/>
      <c r="BH122" s="1651"/>
      <c r="BI122" s="1651"/>
      <c r="BJ122" s="1511">
        <v>0</v>
      </c>
    </row>
    <row r="123" spans="2:62" x14ac:dyDescent="0.25">
      <c r="B123" s="1619"/>
      <c r="C123" s="1620" t="s">
        <v>1000</v>
      </c>
      <c r="D123" s="1620" t="s">
        <v>168</v>
      </c>
      <c r="E123" s="1621" t="s">
        <v>1001</v>
      </c>
      <c r="F123" s="351" t="s">
        <v>1002</v>
      </c>
      <c r="G123" s="1622" t="s">
        <v>1003</v>
      </c>
      <c r="H123" s="353">
        <v>4</v>
      </c>
      <c r="I123" s="354"/>
      <c r="J123" s="355">
        <f>ROUND(H123*I123,2)</f>
        <v>0</v>
      </c>
      <c r="K123" s="355" t="s">
        <v>172</v>
      </c>
      <c r="L123" s="1554" t="s">
        <v>16</v>
      </c>
      <c r="M123" s="1623"/>
      <c r="N123" s="1624" t="s">
        <v>38</v>
      </c>
      <c r="O123" s="1625"/>
      <c r="P123" s="1625">
        <f>H123*O123</f>
        <v>0</v>
      </c>
      <c r="Q123" s="1625">
        <v>0</v>
      </c>
      <c r="R123" s="1625">
        <f>H123*Q123</f>
        <v>0</v>
      </c>
      <c r="S123" s="1625">
        <v>0</v>
      </c>
      <c r="T123" s="1626">
        <f>H123*S123</f>
        <v>0</v>
      </c>
      <c r="AR123" s="1511">
        <v>1024</v>
      </c>
      <c r="AT123" s="1511" t="s">
        <v>168</v>
      </c>
      <c r="AU123" s="1511">
        <v>2</v>
      </c>
      <c r="AY123" s="1627" t="s">
        <v>163</v>
      </c>
      <c r="AZ123" s="1627"/>
      <c r="BA123" s="1627"/>
      <c r="BB123" s="1627"/>
      <c r="BC123" s="1627"/>
      <c r="BD123" s="1627"/>
      <c r="BE123" s="1627">
        <f>IF(N123="základní",J123,0)</f>
        <v>0</v>
      </c>
      <c r="BF123" s="1627">
        <f>IF(N123="snížená",J123,0)</f>
        <v>0</v>
      </c>
      <c r="BG123" s="1627">
        <f>IF(N123="zákl. přenesená",J123,0)</f>
        <v>0</v>
      </c>
      <c r="BH123" s="1627">
        <f>IF(N123="sníž. přenesená",J123,0)</f>
        <v>0</v>
      </c>
      <c r="BI123" s="1627">
        <f>IF(N123="nulová",J123,0)</f>
        <v>0</v>
      </c>
      <c r="BJ123" s="1511">
        <v>1</v>
      </c>
    </row>
    <row r="124" spans="2:62" x14ac:dyDescent="0.25">
      <c r="B124" s="1555"/>
      <c r="C124" s="50"/>
      <c r="D124" s="361" t="s">
        <v>173</v>
      </c>
      <c r="E124" s="50"/>
      <c r="F124" s="362" t="s">
        <v>1004</v>
      </c>
      <c r="G124" s="50"/>
      <c r="H124" s="50"/>
      <c r="I124" s="50"/>
      <c r="J124" s="50"/>
      <c r="K124" s="1557"/>
      <c r="L124" s="1554" t="s">
        <v>16</v>
      </c>
      <c r="M124" s="1628"/>
      <c r="N124" s="50"/>
      <c r="O124" s="50"/>
      <c r="P124" s="50"/>
      <c r="Q124" s="50"/>
      <c r="R124" s="50"/>
      <c r="S124" s="50"/>
      <c r="T124" s="1629"/>
      <c r="AT124" s="1630" t="s">
        <v>173</v>
      </c>
      <c r="AU124" s="1630">
        <v>0</v>
      </c>
      <c r="AV124" s="50"/>
      <c r="AW124" s="50"/>
      <c r="AX124" s="50"/>
      <c r="AY124" s="50" t="s">
        <v>163</v>
      </c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1511">
        <v>0</v>
      </c>
    </row>
    <row r="125" spans="2:62" ht="19.5" x14ac:dyDescent="0.25">
      <c r="B125" s="1619"/>
      <c r="C125" s="1631"/>
      <c r="D125" s="1632" t="s">
        <v>239</v>
      </c>
      <c r="E125" s="1633"/>
      <c r="F125" s="1634" t="s">
        <v>1005</v>
      </c>
      <c r="G125" s="1635"/>
      <c r="H125" s="1636"/>
      <c r="I125" s="1637"/>
      <c r="J125" s="1637"/>
      <c r="K125" s="1638"/>
      <c r="L125" s="1554" t="s">
        <v>16</v>
      </c>
      <c r="M125" s="1623"/>
      <c r="N125" s="1624"/>
      <c r="O125" s="1625"/>
      <c r="P125" s="1625"/>
      <c r="Q125" s="1625"/>
      <c r="R125" s="1625"/>
      <c r="S125" s="1625"/>
      <c r="T125" s="1626"/>
      <c r="AT125" s="1639" t="s">
        <v>239</v>
      </c>
      <c r="AU125" s="1639">
        <v>0</v>
      </c>
      <c r="AV125" s="1639"/>
      <c r="AW125" s="1639"/>
      <c r="AX125" s="1639"/>
      <c r="AY125" s="1639" t="s">
        <v>163</v>
      </c>
      <c r="AZ125" s="1639"/>
      <c r="BA125" s="1639"/>
      <c r="BB125" s="1639"/>
      <c r="BC125" s="1639"/>
      <c r="BD125" s="1639"/>
      <c r="BE125" s="1639"/>
      <c r="BF125" s="1639"/>
      <c r="BG125" s="1639"/>
      <c r="BH125" s="1639"/>
      <c r="BI125" s="1639"/>
      <c r="BJ125" s="1511">
        <v>0</v>
      </c>
    </row>
    <row r="126" spans="2:62" ht="11.25" customHeight="1" x14ac:dyDescent="0.25">
      <c r="B126" s="1640"/>
      <c r="C126" s="1641"/>
      <c r="D126" s="361" t="s">
        <v>175</v>
      </c>
      <c r="E126" s="1642"/>
      <c r="F126" s="1643" t="s">
        <v>1006</v>
      </c>
      <c r="G126" s="1644"/>
      <c r="H126" s="1645"/>
      <c r="I126" s="1646"/>
      <c r="J126" s="1646"/>
      <c r="K126" s="1646"/>
      <c r="L126" s="1554" t="s">
        <v>16</v>
      </c>
      <c r="M126" s="1647"/>
      <c r="N126" s="1648"/>
      <c r="O126" s="1649"/>
      <c r="P126" s="1649"/>
      <c r="Q126" s="1649"/>
      <c r="R126" s="1649"/>
      <c r="S126" s="1649"/>
      <c r="T126" s="1650"/>
      <c r="AT126" s="1651" t="s">
        <v>175</v>
      </c>
      <c r="AU126" s="1651">
        <v>0</v>
      </c>
      <c r="AV126" s="1651">
        <v>1</v>
      </c>
      <c r="AW126" s="1651" t="b">
        <v>1</v>
      </c>
      <c r="AX126" s="1651"/>
      <c r="AY126" s="1651" t="s">
        <v>163</v>
      </c>
      <c r="AZ126" s="1651"/>
      <c r="BA126" s="1651"/>
      <c r="BB126" s="1651"/>
      <c r="BC126" s="1651"/>
      <c r="BD126" s="1651"/>
      <c r="BE126" s="1651"/>
      <c r="BF126" s="1651"/>
      <c r="BG126" s="1651"/>
      <c r="BH126" s="1651"/>
      <c r="BI126" s="1651"/>
      <c r="BJ126" s="1511">
        <v>0</v>
      </c>
    </row>
    <row r="127" spans="2:62" ht="11.25" customHeight="1" x14ac:dyDescent="0.25">
      <c r="B127" s="1640"/>
      <c r="C127" s="1641"/>
      <c r="D127" s="361" t="s">
        <v>175</v>
      </c>
      <c r="E127" s="1642"/>
      <c r="F127" s="1652" t="s">
        <v>1007</v>
      </c>
      <c r="G127" s="1653"/>
      <c r="H127" s="1654">
        <v>4</v>
      </c>
      <c r="I127" s="1646"/>
      <c r="J127" s="1646"/>
      <c r="K127" s="1646"/>
      <c r="L127" s="1554" t="s">
        <v>16</v>
      </c>
      <c r="M127" s="1647"/>
      <c r="N127" s="1648"/>
      <c r="O127" s="1649"/>
      <c r="P127" s="1649"/>
      <c r="Q127" s="1649"/>
      <c r="R127" s="1649"/>
      <c r="S127" s="1649"/>
      <c r="T127" s="1650"/>
      <c r="AT127" s="1651" t="s">
        <v>175</v>
      </c>
      <c r="AU127" s="1651">
        <v>0</v>
      </c>
      <c r="AV127" s="1651">
        <v>2</v>
      </c>
      <c r="AW127" s="1651" t="b">
        <v>1</v>
      </c>
      <c r="AX127" s="1651"/>
      <c r="AY127" s="1651" t="s">
        <v>163</v>
      </c>
      <c r="AZ127" s="1651"/>
      <c r="BA127" s="1651"/>
      <c r="BB127" s="1651"/>
      <c r="BC127" s="1651"/>
      <c r="BD127" s="1651"/>
      <c r="BE127" s="1651"/>
      <c r="BF127" s="1651"/>
      <c r="BG127" s="1651"/>
      <c r="BH127" s="1651"/>
      <c r="BI127" s="1651"/>
      <c r="BJ127" s="1511">
        <v>0</v>
      </c>
    </row>
    <row r="128" spans="2:62" ht="11.25" customHeight="1" x14ac:dyDescent="0.25">
      <c r="B128" s="1640"/>
      <c r="C128" s="1641"/>
      <c r="D128" s="361" t="s">
        <v>175</v>
      </c>
      <c r="E128" s="1642"/>
      <c r="F128" s="1655" t="s">
        <v>178</v>
      </c>
      <c r="G128" s="1644"/>
      <c r="H128" s="1656">
        <v>4</v>
      </c>
      <c r="I128" s="1646"/>
      <c r="J128" s="1646"/>
      <c r="K128" s="1646"/>
      <c r="L128" s="1554" t="s">
        <v>16</v>
      </c>
      <c r="M128" s="1647"/>
      <c r="N128" s="1648"/>
      <c r="O128" s="1649"/>
      <c r="P128" s="1649"/>
      <c r="Q128" s="1649"/>
      <c r="R128" s="1649"/>
      <c r="S128" s="1649"/>
      <c r="T128" s="1650"/>
      <c r="AT128" s="1651" t="s">
        <v>175</v>
      </c>
      <c r="AU128" s="1651">
        <v>0</v>
      </c>
      <c r="AV128" s="1651">
        <v>4</v>
      </c>
      <c r="AW128" s="1651" t="b">
        <v>1</v>
      </c>
      <c r="AX128" s="1651" t="b">
        <v>1</v>
      </c>
      <c r="AY128" s="1651" t="s">
        <v>163</v>
      </c>
      <c r="AZ128" s="1651"/>
      <c r="BA128" s="1651"/>
      <c r="BB128" s="1651"/>
      <c r="BC128" s="1651"/>
      <c r="BD128" s="1651"/>
      <c r="BE128" s="1651"/>
      <c r="BF128" s="1651"/>
      <c r="BG128" s="1651"/>
      <c r="BH128" s="1651"/>
      <c r="BI128" s="1651"/>
      <c r="BJ128" s="1511">
        <v>0</v>
      </c>
    </row>
    <row r="129" spans="2:62" x14ac:dyDescent="0.25">
      <c r="B129" s="1619"/>
      <c r="C129" s="1620" t="s">
        <v>1008</v>
      </c>
      <c r="D129" s="1620" t="s">
        <v>168</v>
      </c>
      <c r="E129" s="1621" t="s">
        <v>1009</v>
      </c>
      <c r="F129" s="351" t="s">
        <v>1010</v>
      </c>
      <c r="G129" s="1622" t="s">
        <v>1003</v>
      </c>
      <c r="H129" s="403">
        <v>2</v>
      </c>
      <c r="I129" s="354"/>
      <c r="J129" s="355">
        <f>ROUND(H129*I129,2)</f>
        <v>0</v>
      </c>
      <c r="K129" s="355" t="s">
        <v>172</v>
      </c>
      <c r="L129" s="1554" t="s">
        <v>16</v>
      </c>
      <c r="M129" s="1623"/>
      <c r="N129" s="1624" t="s">
        <v>38</v>
      </c>
      <c r="O129" s="1625"/>
      <c r="P129" s="1625">
        <f>H129*O129</f>
        <v>0</v>
      </c>
      <c r="Q129" s="1625">
        <v>0</v>
      </c>
      <c r="R129" s="1625">
        <f>H129*Q129</f>
        <v>0</v>
      </c>
      <c r="S129" s="1625">
        <v>0</v>
      </c>
      <c r="T129" s="1626">
        <f>H129*S129</f>
        <v>0</v>
      </c>
      <c r="AR129" s="1511">
        <v>1024</v>
      </c>
      <c r="AT129" s="1511" t="s">
        <v>168</v>
      </c>
      <c r="AU129" s="1511">
        <v>2</v>
      </c>
      <c r="AY129" s="1627" t="s">
        <v>163</v>
      </c>
      <c r="AZ129" s="1627"/>
      <c r="BA129" s="1627"/>
      <c r="BB129" s="1627"/>
      <c r="BC129" s="1627"/>
      <c r="BD129" s="1627"/>
      <c r="BE129" s="1627">
        <f>IF(N129="základní",J129,0)</f>
        <v>0</v>
      </c>
      <c r="BF129" s="1627">
        <f>IF(N129="snížená",J129,0)</f>
        <v>0</v>
      </c>
      <c r="BG129" s="1627">
        <f>IF(N129="zákl. přenesená",J129,0)</f>
        <v>0</v>
      </c>
      <c r="BH129" s="1627">
        <f>IF(N129="sníž. přenesená",J129,0)</f>
        <v>0</v>
      </c>
      <c r="BI129" s="1627">
        <f>IF(N129="nulová",J129,0)</f>
        <v>0</v>
      </c>
      <c r="BJ129" s="1511">
        <v>1</v>
      </c>
    </row>
    <row r="130" spans="2:62" x14ac:dyDescent="0.25">
      <c r="B130" s="1555"/>
      <c r="C130" s="50"/>
      <c r="D130" s="361" t="s">
        <v>173</v>
      </c>
      <c r="E130" s="50"/>
      <c r="F130" s="362" t="s">
        <v>1011</v>
      </c>
      <c r="G130" s="50"/>
      <c r="H130" s="50"/>
      <c r="I130" s="50"/>
      <c r="J130" s="50"/>
      <c r="K130" s="1557"/>
      <c r="L130" s="1554" t="s">
        <v>16</v>
      </c>
      <c r="M130" s="1628"/>
      <c r="N130" s="50"/>
      <c r="O130" s="50"/>
      <c r="P130" s="50"/>
      <c r="Q130" s="50"/>
      <c r="R130" s="50"/>
      <c r="S130" s="50"/>
      <c r="T130" s="1629"/>
      <c r="AT130" s="1630" t="s">
        <v>173</v>
      </c>
      <c r="AU130" s="1630">
        <v>0</v>
      </c>
      <c r="AV130" s="50"/>
      <c r="AW130" s="50"/>
      <c r="AX130" s="50"/>
      <c r="AY130" s="50" t="s">
        <v>163</v>
      </c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1511">
        <v>0</v>
      </c>
    </row>
    <row r="131" spans="2:62" x14ac:dyDescent="0.25">
      <c r="B131" s="1619"/>
      <c r="C131" s="1620" t="s">
        <v>1012</v>
      </c>
      <c r="D131" s="1620" t="s">
        <v>168</v>
      </c>
      <c r="E131" s="1621" t="s">
        <v>1013</v>
      </c>
      <c r="F131" s="351" t="s">
        <v>1014</v>
      </c>
      <c r="G131" s="1622" t="s">
        <v>984</v>
      </c>
      <c r="H131" s="353">
        <v>2</v>
      </c>
      <c r="I131" s="354"/>
      <c r="J131" s="355">
        <f>ROUND(H131*I131,2)</f>
        <v>0</v>
      </c>
      <c r="K131" s="355" t="s">
        <v>172</v>
      </c>
      <c r="L131" s="1554" t="s">
        <v>16</v>
      </c>
      <c r="M131" s="1623"/>
      <c r="N131" s="1624" t="s">
        <v>38</v>
      </c>
      <c r="O131" s="1625"/>
      <c r="P131" s="1625">
        <f>H131*O131</f>
        <v>0</v>
      </c>
      <c r="Q131" s="1625">
        <v>0</v>
      </c>
      <c r="R131" s="1625">
        <f>H131*Q131</f>
        <v>0</v>
      </c>
      <c r="S131" s="1625">
        <v>0</v>
      </c>
      <c r="T131" s="1626">
        <f>H131*S131</f>
        <v>0</v>
      </c>
      <c r="AR131" s="1511">
        <v>1024</v>
      </c>
      <c r="AT131" s="1511" t="s">
        <v>168</v>
      </c>
      <c r="AU131" s="1511">
        <v>2</v>
      </c>
      <c r="AY131" s="1627" t="s">
        <v>163</v>
      </c>
      <c r="AZ131" s="1627"/>
      <c r="BA131" s="1627"/>
      <c r="BB131" s="1627"/>
      <c r="BC131" s="1627"/>
      <c r="BD131" s="1627"/>
      <c r="BE131" s="1627">
        <f>IF(N131="základní",J131,0)</f>
        <v>0</v>
      </c>
      <c r="BF131" s="1627">
        <f>IF(N131="snížená",J131,0)</f>
        <v>0</v>
      </c>
      <c r="BG131" s="1627">
        <f>IF(N131="zákl. přenesená",J131,0)</f>
        <v>0</v>
      </c>
      <c r="BH131" s="1627">
        <f>IF(N131="sníž. přenesená",J131,0)</f>
        <v>0</v>
      </c>
      <c r="BI131" s="1627">
        <f>IF(N131="nulová",J131,0)</f>
        <v>0</v>
      </c>
      <c r="BJ131" s="1511">
        <v>1</v>
      </c>
    </row>
    <row r="132" spans="2:62" x14ac:dyDescent="0.25">
      <c r="B132" s="1555"/>
      <c r="C132" s="50"/>
      <c r="D132" s="361" t="s">
        <v>173</v>
      </c>
      <c r="E132" s="50"/>
      <c r="F132" s="362" t="s">
        <v>1015</v>
      </c>
      <c r="G132" s="50"/>
      <c r="H132" s="50"/>
      <c r="I132" s="50"/>
      <c r="J132" s="50"/>
      <c r="K132" s="1557"/>
      <c r="L132" s="1554" t="s">
        <v>16</v>
      </c>
      <c r="M132" s="1628"/>
      <c r="N132" s="50"/>
      <c r="O132" s="50"/>
      <c r="P132" s="50"/>
      <c r="Q132" s="50"/>
      <c r="R132" s="50"/>
      <c r="S132" s="50"/>
      <c r="T132" s="1629"/>
      <c r="AT132" s="1630" t="s">
        <v>173</v>
      </c>
      <c r="AU132" s="1630">
        <v>0</v>
      </c>
      <c r="AV132" s="50"/>
      <c r="AW132" s="50"/>
      <c r="AX132" s="50"/>
      <c r="AY132" s="50" t="s">
        <v>163</v>
      </c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1511">
        <v>0</v>
      </c>
    </row>
    <row r="133" spans="2:62" ht="19.5" x14ac:dyDescent="0.25">
      <c r="B133" s="1619"/>
      <c r="C133" s="1631"/>
      <c r="D133" s="1632" t="s">
        <v>239</v>
      </c>
      <c r="E133" s="1633"/>
      <c r="F133" s="1634" t="s">
        <v>1016</v>
      </c>
      <c r="G133" s="1635"/>
      <c r="H133" s="1636"/>
      <c r="I133" s="1637"/>
      <c r="J133" s="1637"/>
      <c r="K133" s="1638"/>
      <c r="L133" s="1554" t="s">
        <v>16</v>
      </c>
      <c r="M133" s="1623"/>
      <c r="N133" s="1624"/>
      <c r="O133" s="1625"/>
      <c r="P133" s="1625"/>
      <c r="Q133" s="1625"/>
      <c r="R133" s="1625"/>
      <c r="S133" s="1625"/>
      <c r="T133" s="1626"/>
      <c r="AT133" s="1639" t="s">
        <v>239</v>
      </c>
      <c r="AU133" s="1639">
        <v>0</v>
      </c>
      <c r="AV133" s="1639"/>
      <c r="AW133" s="1639"/>
      <c r="AX133" s="1639"/>
      <c r="AY133" s="1639" t="s">
        <v>163</v>
      </c>
      <c r="AZ133" s="1639"/>
      <c r="BA133" s="1639"/>
      <c r="BB133" s="1639"/>
      <c r="BC133" s="1639"/>
      <c r="BD133" s="1639"/>
      <c r="BE133" s="1639"/>
      <c r="BF133" s="1639"/>
      <c r="BG133" s="1639"/>
      <c r="BH133" s="1639"/>
      <c r="BI133" s="1639"/>
      <c r="BJ133" s="1511">
        <v>0</v>
      </c>
    </row>
    <row r="134" spans="2:62" ht="11.25" customHeight="1" x14ac:dyDescent="0.25">
      <c r="B134" s="1640"/>
      <c r="C134" s="1641"/>
      <c r="D134" s="361" t="s">
        <v>175</v>
      </c>
      <c r="E134" s="1642"/>
      <c r="F134" s="1652" t="s">
        <v>1017</v>
      </c>
      <c r="G134" s="1653"/>
      <c r="H134" s="1654">
        <v>2</v>
      </c>
      <c r="I134" s="1646"/>
      <c r="J134" s="1646"/>
      <c r="K134" s="1646"/>
      <c r="L134" s="1554" t="s">
        <v>16</v>
      </c>
      <c r="M134" s="1647"/>
      <c r="N134" s="1648"/>
      <c r="O134" s="1649"/>
      <c r="P134" s="1649"/>
      <c r="Q134" s="1649"/>
      <c r="R134" s="1649"/>
      <c r="S134" s="1649"/>
      <c r="T134" s="1650"/>
      <c r="AT134" s="1651" t="s">
        <v>175</v>
      </c>
      <c r="AU134" s="1651">
        <v>0</v>
      </c>
      <c r="AV134" s="1651">
        <v>2</v>
      </c>
      <c r="AW134" s="1651" t="b">
        <v>1</v>
      </c>
      <c r="AX134" s="1651"/>
      <c r="AY134" s="1651" t="s">
        <v>163</v>
      </c>
      <c r="AZ134" s="1651"/>
      <c r="BA134" s="1651"/>
      <c r="BB134" s="1651"/>
      <c r="BC134" s="1651"/>
      <c r="BD134" s="1651"/>
      <c r="BE134" s="1651"/>
      <c r="BF134" s="1651"/>
      <c r="BG134" s="1651"/>
      <c r="BH134" s="1651"/>
      <c r="BI134" s="1651"/>
      <c r="BJ134" s="1511">
        <v>0</v>
      </c>
    </row>
    <row r="135" spans="2:62" ht="11.25" customHeight="1" x14ac:dyDescent="0.25">
      <c r="B135" s="1640"/>
      <c r="C135" s="1641"/>
      <c r="D135" s="361" t="s">
        <v>175</v>
      </c>
      <c r="E135" s="1642"/>
      <c r="F135" s="1655" t="s">
        <v>178</v>
      </c>
      <c r="G135" s="1644"/>
      <c r="H135" s="1656">
        <v>2</v>
      </c>
      <c r="I135" s="1646"/>
      <c r="J135" s="1646"/>
      <c r="K135" s="1646"/>
      <c r="L135" s="1554" t="s">
        <v>16</v>
      </c>
      <c r="M135" s="1647"/>
      <c r="N135" s="1648"/>
      <c r="O135" s="1649"/>
      <c r="P135" s="1649"/>
      <c r="Q135" s="1649"/>
      <c r="R135" s="1649"/>
      <c r="S135" s="1649"/>
      <c r="T135" s="1650"/>
      <c r="AT135" s="1651" t="s">
        <v>175</v>
      </c>
      <c r="AU135" s="1651">
        <v>0</v>
      </c>
      <c r="AV135" s="1651">
        <v>4</v>
      </c>
      <c r="AW135" s="1651" t="b">
        <v>1</v>
      </c>
      <c r="AX135" s="1651" t="b">
        <v>1</v>
      </c>
      <c r="AY135" s="1651" t="s">
        <v>163</v>
      </c>
      <c r="AZ135" s="1651"/>
      <c r="BA135" s="1651"/>
      <c r="BB135" s="1651"/>
      <c r="BC135" s="1651"/>
      <c r="BD135" s="1651"/>
      <c r="BE135" s="1651"/>
      <c r="BF135" s="1651"/>
      <c r="BG135" s="1651"/>
      <c r="BH135" s="1651"/>
      <c r="BI135" s="1651"/>
      <c r="BJ135" s="1511">
        <v>0</v>
      </c>
    </row>
    <row r="136" spans="2:62" x14ac:dyDescent="0.25">
      <c r="B136" s="1619"/>
      <c r="C136" s="1620" t="s">
        <v>1018</v>
      </c>
      <c r="D136" s="1620" t="s">
        <v>168</v>
      </c>
      <c r="E136" s="1621" t="s">
        <v>1019</v>
      </c>
      <c r="F136" s="351" t="s">
        <v>1020</v>
      </c>
      <c r="G136" s="1622" t="s">
        <v>1003</v>
      </c>
      <c r="H136" s="403">
        <v>2</v>
      </c>
      <c r="I136" s="354"/>
      <c r="J136" s="355">
        <f>ROUND(H136*I136,2)</f>
        <v>0</v>
      </c>
      <c r="K136" s="355" t="s">
        <v>172</v>
      </c>
      <c r="L136" s="1554" t="s">
        <v>16</v>
      </c>
      <c r="M136" s="1623"/>
      <c r="N136" s="1624" t="s">
        <v>38</v>
      </c>
      <c r="O136" s="1625"/>
      <c r="P136" s="1625">
        <f>H136*O136</f>
        <v>0</v>
      </c>
      <c r="Q136" s="1625">
        <v>0</v>
      </c>
      <c r="R136" s="1625">
        <f>H136*Q136</f>
        <v>0</v>
      </c>
      <c r="S136" s="1625">
        <v>0</v>
      </c>
      <c r="T136" s="1626">
        <f>H136*S136</f>
        <v>0</v>
      </c>
      <c r="AR136" s="1511">
        <v>1024</v>
      </c>
      <c r="AT136" s="1511" t="s">
        <v>168</v>
      </c>
      <c r="AU136" s="1511">
        <v>2</v>
      </c>
      <c r="AY136" s="1627" t="s">
        <v>163</v>
      </c>
      <c r="AZ136" s="1627"/>
      <c r="BA136" s="1627"/>
      <c r="BB136" s="1627"/>
      <c r="BC136" s="1627"/>
      <c r="BD136" s="1627"/>
      <c r="BE136" s="1627">
        <f>IF(N136="základní",J136,0)</f>
        <v>0</v>
      </c>
      <c r="BF136" s="1627">
        <f>IF(N136="snížená",J136,0)</f>
        <v>0</v>
      </c>
      <c r="BG136" s="1627">
        <f>IF(N136="zákl. přenesená",J136,0)</f>
        <v>0</v>
      </c>
      <c r="BH136" s="1627">
        <f>IF(N136="sníž. přenesená",J136,0)</f>
        <v>0</v>
      </c>
      <c r="BI136" s="1627">
        <f>IF(N136="nulová",J136,0)</f>
        <v>0</v>
      </c>
      <c r="BJ136" s="1511">
        <v>1</v>
      </c>
    </row>
    <row r="137" spans="2:62" x14ac:dyDescent="0.25">
      <c r="B137" s="1555"/>
      <c r="C137" s="50"/>
      <c r="D137" s="361" t="s">
        <v>173</v>
      </c>
      <c r="E137" s="50"/>
      <c r="F137" s="362" t="s">
        <v>1021</v>
      </c>
      <c r="G137" s="50"/>
      <c r="H137" s="50"/>
      <c r="I137" s="50"/>
      <c r="J137" s="50"/>
      <c r="K137" s="1557"/>
      <c r="L137" s="1554" t="s">
        <v>16</v>
      </c>
      <c r="M137" s="1628"/>
      <c r="N137" s="50"/>
      <c r="O137" s="50"/>
      <c r="P137" s="50"/>
      <c r="Q137" s="50"/>
      <c r="R137" s="50"/>
      <c r="S137" s="50"/>
      <c r="T137" s="1629"/>
      <c r="AT137" s="1630" t="s">
        <v>173</v>
      </c>
      <c r="AU137" s="1630">
        <v>0</v>
      </c>
      <c r="AV137" s="50"/>
      <c r="AW137" s="50"/>
      <c r="AX137" s="50"/>
      <c r="AY137" s="50" t="s">
        <v>163</v>
      </c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1511">
        <v>0</v>
      </c>
    </row>
    <row r="138" spans="2:62" ht="19.5" x14ac:dyDescent="0.25">
      <c r="B138" s="1619"/>
      <c r="C138" s="1631"/>
      <c r="D138" s="1632" t="s">
        <v>239</v>
      </c>
      <c r="E138" s="1633"/>
      <c r="F138" s="1634" t="s">
        <v>1022</v>
      </c>
      <c r="G138" s="1635"/>
      <c r="H138" s="1636"/>
      <c r="I138" s="1637"/>
      <c r="J138" s="1637"/>
      <c r="K138" s="1638"/>
      <c r="L138" s="1554" t="s">
        <v>16</v>
      </c>
      <c r="M138" s="1623"/>
      <c r="N138" s="1624"/>
      <c r="O138" s="1625"/>
      <c r="P138" s="1625"/>
      <c r="Q138" s="1625"/>
      <c r="R138" s="1625"/>
      <c r="S138" s="1625"/>
      <c r="T138" s="1626"/>
      <c r="AT138" s="1639" t="s">
        <v>239</v>
      </c>
      <c r="AU138" s="1639">
        <v>0</v>
      </c>
      <c r="AV138" s="1639"/>
      <c r="AW138" s="1639"/>
      <c r="AX138" s="1639"/>
      <c r="AY138" s="1639" t="s">
        <v>163</v>
      </c>
      <c r="AZ138" s="1639"/>
      <c r="BA138" s="1639"/>
      <c r="BB138" s="1639"/>
      <c r="BC138" s="1639"/>
      <c r="BD138" s="1639"/>
      <c r="BE138" s="1639"/>
      <c r="BF138" s="1639"/>
      <c r="BG138" s="1639"/>
      <c r="BH138" s="1639"/>
      <c r="BI138" s="1639"/>
      <c r="BJ138" s="1511">
        <v>0</v>
      </c>
    </row>
    <row r="139" spans="2:62" x14ac:dyDescent="0.25">
      <c r="B139" s="1619"/>
      <c r="C139" s="1620" t="s">
        <v>1023</v>
      </c>
      <c r="D139" s="1620" t="s">
        <v>168</v>
      </c>
      <c r="E139" s="1621" t="s">
        <v>1024</v>
      </c>
      <c r="F139" s="351" t="s">
        <v>1025</v>
      </c>
      <c r="G139" s="1622" t="s">
        <v>218</v>
      </c>
      <c r="H139" s="353">
        <v>30.175000000000001</v>
      </c>
      <c r="I139" s="354"/>
      <c r="J139" s="355">
        <f>ROUND(H139*I139,2)</f>
        <v>0</v>
      </c>
      <c r="K139" s="355" t="s">
        <v>172</v>
      </c>
      <c r="L139" s="1554" t="s">
        <v>16</v>
      </c>
      <c r="M139" s="1623"/>
      <c r="N139" s="1624" t="s">
        <v>38</v>
      </c>
      <c r="O139" s="1625"/>
      <c r="P139" s="1625">
        <f>H139*O139</f>
        <v>0</v>
      </c>
      <c r="Q139" s="1625">
        <v>0</v>
      </c>
      <c r="R139" s="1625">
        <f>H139*Q139</f>
        <v>0</v>
      </c>
      <c r="S139" s="1625">
        <v>0</v>
      </c>
      <c r="T139" s="1626">
        <f>H139*S139</f>
        <v>0</v>
      </c>
      <c r="AR139" s="1511">
        <v>1024</v>
      </c>
      <c r="AT139" s="1511" t="s">
        <v>168</v>
      </c>
      <c r="AU139" s="1511">
        <v>2</v>
      </c>
      <c r="AY139" s="1627" t="s">
        <v>163</v>
      </c>
      <c r="AZ139" s="1627"/>
      <c r="BA139" s="1627"/>
      <c r="BB139" s="1627"/>
      <c r="BC139" s="1627"/>
      <c r="BD139" s="1627"/>
      <c r="BE139" s="1627">
        <f>IF(N139="základní",J139,0)</f>
        <v>0</v>
      </c>
      <c r="BF139" s="1627">
        <f>IF(N139="snížená",J139,0)</f>
        <v>0</v>
      </c>
      <c r="BG139" s="1627">
        <f>IF(N139="zákl. přenesená",J139,0)</f>
        <v>0</v>
      </c>
      <c r="BH139" s="1627">
        <f>IF(N139="sníž. přenesená",J139,0)</f>
        <v>0</v>
      </c>
      <c r="BI139" s="1627">
        <f>IF(N139="nulová",J139,0)</f>
        <v>0</v>
      </c>
      <c r="BJ139" s="1511">
        <v>1</v>
      </c>
    </row>
    <row r="140" spans="2:62" x14ac:dyDescent="0.25">
      <c r="B140" s="1555"/>
      <c r="C140" s="50"/>
      <c r="D140" s="361" t="s">
        <v>173</v>
      </c>
      <c r="E140" s="50"/>
      <c r="F140" s="362" t="s">
        <v>1026</v>
      </c>
      <c r="G140" s="50"/>
      <c r="H140" s="50"/>
      <c r="I140" s="50"/>
      <c r="J140" s="50"/>
      <c r="K140" s="1557"/>
      <c r="L140" s="1554" t="s">
        <v>16</v>
      </c>
      <c r="M140" s="1628"/>
      <c r="N140" s="50"/>
      <c r="O140" s="50"/>
      <c r="P140" s="50"/>
      <c r="Q140" s="50"/>
      <c r="R140" s="50"/>
      <c r="S140" s="50"/>
      <c r="T140" s="1629"/>
      <c r="AT140" s="1630" t="s">
        <v>173</v>
      </c>
      <c r="AU140" s="1630">
        <v>0</v>
      </c>
      <c r="AV140" s="50"/>
      <c r="AW140" s="50"/>
      <c r="AX140" s="50"/>
      <c r="AY140" s="50" t="s">
        <v>163</v>
      </c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1511">
        <v>0</v>
      </c>
    </row>
    <row r="141" spans="2:62" ht="29.25" x14ac:dyDescent="0.25">
      <c r="B141" s="1619"/>
      <c r="C141" s="1631"/>
      <c r="D141" s="1632" t="s">
        <v>239</v>
      </c>
      <c r="E141" s="1633"/>
      <c r="F141" s="1634" t="s">
        <v>1027</v>
      </c>
      <c r="G141" s="1635"/>
      <c r="H141" s="1636"/>
      <c r="I141" s="1637"/>
      <c r="J141" s="1637"/>
      <c r="K141" s="1638"/>
      <c r="L141" s="1554" t="s">
        <v>16</v>
      </c>
      <c r="M141" s="1623"/>
      <c r="N141" s="1624"/>
      <c r="O141" s="1625"/>
      <c r="P141" s="1625"/>
      <c r="Q141" s="1625"/>
      <c r="R141" s="1625"/>
      <c r="S141" s="1625"/>
      <c r="T141" s="1626"/>
      <c r="AT141" s="1639" t="s">
        <v>239</v>
      </c>
      <c r="AU141" s="1639">
        <v>0</v>
      </c>
      <c r="AV141" s="1639"/>
      <c r="AW141" s="1639"/>
      <c r="AX141" s="1639"/>
      <c r="AY141" s="1639" t="s">
        <v>163</v>
      </c>
      <c r="AZ141" s="1639"/>
      <c r="BA141" s="1639"/>
      <c r="BB141" s="1639"/>
      <c r="BC141" s="1639"/>
      <c r="BD141" s="1639"/>
      <c r="BE141" s="1639"/>
      <c r="BF141" s="1639"/>
      <c r="BG141" s="1639"/>
      <c r="BH141" s="1639"/>
      <c r="BI141" s="1639"/>
      <c r="BJ141" s="1511">
        <v>0</v>
      </c>
    </row>
    <row r="142" spans="2:62" ht="11.25" customHeight="1" x14ac:dyDescent="0.25">
      <c r="B142" s="1640"/>
      <c r="C142" s="1641"/>
      <c r="D142" s="361" t="s">
        <v>175</v>
      </c>
      <c r="E142" s="1642"/>
      <c r="F142" s="1643" t="s">
        <v>1028</v>
      </c>
      <c r="G142" s="1644"/>
      <c r="H142" s="1645"/>
      <c r="I142" s="1646"/>
      <c r="J142" s="1646"/>
      <c r="K142" s="1646"/>
      <c r="L142" s="1554" t="s">
        <v>16</v>
      </c>
      <c r="M142" s="1647"/>
      <c r="N142" s="1648"/>
      <c r="O142" s="1649"/>
      <c r="P142" s="1649"/>
      <c r="Q142" s="1649"/>
      <c r="R142" s="1649"/>
      <c r="S142" s="1649"/>
      <c r="T142" s="1650"/>
      <c r="AT142" s="1651" t="s">
        <v>175</v>
      </c>
      <c r="AU142" s="1651">
        <v>0</v>
      </c>
      <c r="AV142" s="1651">
        <v>1</v>
      </c>
      <c r="AW142" s="1651" t="b">
        <v>1</v>
      </c>
      <c r="AX142" s="1651"/>
      <c r="AY142" s="1651" t="s">
        <v>163</v>
      </c>
      <c r="AZ142" s="1651"/>
      <c r="BA142" s="1651"/>
      <c r="BB142" s="1651"/>
      <c r="BC142" s="1651"/>
      <c r="BD142" s="1651"/>
      <c r="BE142" s="1651"/>
      <c r="BF142" s="1651"/>
      <c r="BG142" s="1651"/>
      <c r="BH142" s="1651"/>
      <c r="BI142" s="1651"/>
      <c r="BJ142" s="1511">
        <v>0</v>
      </c>
    </row>
    <row r="143" spans="2:62" ht="11.25" customHeight="1" x14ac:dyDescent="0.25">
      <c r="B143" s="1640"/>
      <c r="C143" s="1641"/>
      <c r="D143" s="361" t="s">
        <v>175</v>
      </c>
      <c r="E143" s="1642"/>
      <c r="F143" s="1652" t="s">
        <v>1029</v>
      </c>
      <c r="G143" s="1653"/>
      <c r="H143" s="1654">
        <v>25.31</v>
      </c>
      <c r="I143" s="1646"/>
      <c r="J143" s="1646"/>
      <c r="K143" s="1646"/>
      <c r="L143" s="1554" t="s">
        <v>16</v>
      </c>
      <c r="M143" s="1647"/>
      <c r="N143" s="1648"/>
      <c r="O143" s="1649"/>
      <c r="P143" s="1649"/>
      <c r="Q143" s="1649"/>
      <c r="R143" s="1649"/>
      <c r="S143" s="1649"/>
      <c r="T143" s="1650"/>
      <c r="AT143" s="1651" t="s">
        <v>175</v>
      </c>
      <c r="AU143" s="1651">
        <v>0</v>
      </c>
      <c r="AV143" s="1651">
        <v>2</v>
      </c>
      <c r="AW143" s="1651" t="b">
        <v>1</v>
      </c>
      <c r="AX143" s="1651"/>
      <c r="AY143" s="1651" t="s">
        <v>163</v>
      </c>
      <c r="AZ143" s="1651"/>
      <c r="BA143" s="1651"/>
      <c r="BB143" s="1651"/>
      <c r="BC143" s="1651"/>
      <c r="BD143" s="1651"/>
      <c r="BE143" s="1651"/>
      <c r="BF143" s="1651"/>
      <c r="BG143" s="1651"/>
      <c r="BH143" s="1651"/>
      <c r="BI143" s="1651"/>
      <c r="BJ143" s="1511">
        <v>0</v>
      </c>
    </row>
    <row r="144" spans="2:62" ht="11.25" customHeight="1" x14ac:dyDescent="0.25">
      <c r="B144" s="1640"/>
      <c r="C144" s="1641"/>
      <c r="D144" s="361" t="s">
        <v>175</v>
      </c>
      <c r="E144" s="1642"/>
      <c r="F144" s="1643" t="s">
        <v>1028</v>
      </c>
      <c r="G144" s="1644"/>
      <c r="H144" s="1645"/>
      <c r="I144" s="1646"/>
      <c r="J144" s="1646"/>
      <c r="K144" s="1646"/>
      <c r="L144" s="1554" t="s">
        <v>16</v>
      </c>
      <c r="M144" s="1647"/>
      <c r="N144" s="1648"/>
      <c r="O144" s="1649"/>
      <c r="P144" s="1649"/>
      <c r="Q144" s="1649"/>
      <c r="R144" s="1649"/>
      <c r="S144" s="1649"/>
      <c r="T144" s="1650"/>
      <c r="AT144" s="1651" t="s">
        <v>175</v>
      </c>
      <c r="AU144" s="1651">
        <v>0</v>
      </c>
      <c r="AV144" s="1651">
        <v>1</v>
      </c>
      <c r="AW144" s="1651" t="b">
        <v>1</v>
      </c>
      <c r="AX144" s="1651"/>
      <c r="AY144" s="1651" t="s">
        <v>163</v>
      </c>
      <c r="AZ144" s="1651"/>
      <c r="BA144" s="1651"/>
      <c r="BB144" s="1651"/>
      <c r="BC144" s="1651"/>
      <c r="BD144" s="1651"/>
      <c r="BE144" s="1651"/>
      <c r="BF144" s="1651"/>
      <c r="BG144" s="1651"/>
      <c r="BH144" s="1651"/>
      <c r="BI144" s="1651"/>
      <c r="BJ144" s="1511">
        <v>0</v>
      </c>
    </row>
    <row r="145" spans="2:62" ht="11.25" customHeight="1" x14ac:dyDescent="0.25">
      <c r="B145" s="1640"/>
      <c r="C145" s="1641"/>
      <c r="D145" s="361" t="s">
        <v>175</v>
      </c>
      <c r="E145" s="1642"/>
      <c r="F145" s="1652" t="s">
        <v>1030</v>
      </c>
      <c r="G145" s="1653"/>
      <c r="H145" s="1654">
        <v>4.8650000000000002</v>
      </c>
      <c r="I145" s="1646"/>
      <c r="J145" s="1646"/>
      <c r="K145" s="1646"/>
      <c r="L145" s="1554" t="s">
        <v>16</v>
      </c>
      <c r="M145" s="1647"/>
      <c r="N145" s="1648"/>
      <c r="O145" s="1649"/>
      <c r="P145" s="1649"/>
      <c r="Q145" s="1649"/>
      <c r="R145" s="1649"/>
      <c r="S145" s="1649"/>
      <c r="T145" s="1650"/>
      <c r="AT145" s="1651" t="s">
        <v>175</v>
      </c>
      <c r="AU145" s="1651">
        <v>0</v>
      </c>
      <c r="AV145" s="1651">
        <v>2</v>
      </c>
      <c r="AW145" s="1651" t="b">
        <v>1</v>
      </c>
      <c r="AX145" s="1651"/>
      <c r="AY145" s="1651" t="s">
        <v>163</v>
      </c>
      <c r="AZ145" s="1651"/>
      <c r="BA145" s="1651"/>
      <c r="BB145" s="1651"/>
      <c r="BC145" s="1651"/>
      <c r="BD145" s="1651"/>
      <c r="BE145" s="1651"/>
      <c r="BF145" s="1651"/>
      <c r="BG145" s="1651"/>
      <c r="BH145" s="1651"/>
      <c r="BI145" s="1651"/>
      <c r="BJ145" s="1511">
        <v>0</v>
      </c>
    </row>
    <row r="146" spans="2:62" ht="11.25" customHeight="1" x14ac:dyDescent="0.25">
      <c r="B146" s="1640"/>
      <c r="C146" s="1641"/>
      <c r="D146" s="361" t="s">
        <v>175</v>
      </c>
      <c r="E146" s="1642"/>
      <c r="F146" s="1643" t="s">
        <v>1031</v>
      </c>
      <c r="G146" s="1644"/>
      <c r="H146" s="1645"/>
      <c r="I146" s="1646"/>
      <c r="J146" s="1646"/>
      <c r="K146" s="1646"/>
      <c r="L146" s="1554" t="s">
        <v>16</v>
      </c>
      <c r="M146" s="1647"/>
      <c r="N146" s="1648"/>
      <c r="O146" s="1649"/>
      <c r="P146" s="1649"/>
      <c r="Q146" s="1649"/>
      <c r="R146" s="1649"/>
      <c r="S146" s="1649"/>
      <c r="T146" s="1650"/>
      <c r="AT146" s="1651" t="s">
        <v>175</v>
      </c>
      <c r="AU146" s="1651">
        <v>0</v>
      </c>
      <c r="AV146" s="1651">
        <v>1</v>
      </c>
      <c r="AW146" s="1651" t="b">
        <v>1</v>
      </c>
      <c r="AX146" s="1651"/>
      <c r="AY146" s="1651" t="s">
        <v>163</v>
      </c>
      <c r="AZ146" s="1651"/>
      <c r="BA146" s="1651"/>
      <c r="BB146" s="1651"/>
      <c r="BC146" s="1651"/>
      <c r="BD146" s="1651"/>
      <c r="BE146" s="1651"/>
      <c r="BF146" s="1651"/>
      <c r="BG146" s="1651"/>
      <c r="BH146" s="1651"/>
      <c r="BI146" s="1651"/>
      <c r="BJ146" s="1511">
        <v>0</v>
      </c>
    </row>
    <row r="147" spans="2:62" ht="11.25" customHeight="1" x14ac:dyDescent="0.25">
      <c r="B147" s="1640"/>
      <c r="C147" s="1641"/>
      <c r="D147" s="361" t="s">
        <v>175</v>
      </c>
      <c r="E147" s="1642"/>
      <c r="F147" s="1655" t="s">
        <v>178</v>
      </c>
      <c r="G147" s="1644"/>
      <c r="H147" s="1656">
        <v>30.175000000000001</v>
      </c>
      <c r="I147" s="1646"/>
      <c r="J147" s="1646"/>
      <c r="K147" s="1646"/>
      <c r="L147" s="1554" t="s">
        <v>16</v>
      </c>
      <c r="M147" s="1647"/>
      <c r="N147" s="1648"/>
      <c r="O147" s="1649"/>
      <c r="P147" s="1649"/>
      <c r="Q147" s="1649"/>
      <c r="R147" s="1649"/>
      <c r="S147" s="1649"/>
      <c r="T147" s="1650"/>
      <c r="AT147" s="1651" t="s">
        <v>175</v>
      </c>
      <c r="AU147" s="1651">
        <v>0</v>
      </c>
      <c r="AV147" s="1651">
        <v>4</v>
      </c>
      <c r="AW147" s="1651" t="b">
        <v>1</v>
      </c>
      <c r="AX147" s="1651" t="b">
        <v>1</v>
      </c>
      <c r="AY147" s="1651" t="s">
        <v>163</v>
      </c>
      <c r="AZ147" s="1651"/>
      <c r="BA147" s="1651"/>
      <c r="BB147" s="1651"/>
      <c r="BC147" s="1651"/>
      <c r="BD147" s="1651"/>
      <c r="BE147" s="1651"/>
      <c r="BF147" s="1651"/>
      <c r="BG147" s="1651"/>
      <c r="BH147" s="1651"/>
      <c r="BI147" s="1651"/>
      <c r="BJ147" s="1511">
        <v>0</v>
      </c>
    </row>
    <row r="148" spans="2:62" x14ac:dyDescent="0.25">
      <c r="B148" s="1619"/>
      <c r="C148" s="1620" t="s">
        <v>1032</v>
      </c>
      <c r="D148" s="1620" t="s">
        <v>168</v>
      </c>
      <c r="E148" s="1621" t="s">
        <v>1033</v>
      </c>
      <c r="F148" s="351" t="s">
        <v>1034</v>
      </c>
      <c r="G148" s="1622" t="s">
        <v>984</v>
      </c>
      <c r="H148" s="353">
        <v>1</v>
      </c>
      <c r="I148" s="354"/>
      <c r="J148" s="355">
        <f>ROUND(H148*I148,2)</f>
        <v>0</v>
      </c>
      <c r="K148" s="355" t="s">
        <v>16</v>
      </c>
      <c r="L148" s="1554" t="s">
        <v>16</v>
      </c>
      <c r="M148" s="1623"/>
      <c r="N148" s="1624" t="s">
        <v>38</v>
      </c>
      <c r="O148" s="1625"/>
      <c r="P148" s="1625">
        <f>H148*O148</f>
        <v>0</v>
      </c>
      <c r="Q148" s="1625">
        <v>0</v>
      </c>
      <c r="R148" s="1625">
        <f>H148*Q148</f>
        <v>0</v>
      </c>
      <c r="S148" s="1625">
        <v>0</v>
      </c>
      <c r="T148" s="1626">
        <f>H148*S148</f>
        <v>0</v>
      </c>
      <c r="AR148" s="1511">
        <v>1024</v>
      </c>
      <c r="AT148" s="1511" t="s">
        <v>168</v>
      </c>
      <c r="AU148" s="1511">
        <v>2</v>
      </c>
      <c r="AY148" s="1627" t="s">
        <v>163</v>
      </c>
      <c r="AZ148" s="1627"/>
      <c r="BA148" s="1627"/>
      <c r="BB148" s="1627"/>
      <c r="BC148" s="1627"/>
      <c r="BD148" s="1627"/>
      <c r="BE148" s="1627">
        <f>IF(N148="základní",J148,0)</f>
        <v>0</v>
      </c>
      <c r="BF148" s="1627">
        <f>IF(N148="snížená",J148,0)</f>
        <v>0</v>
      </c>
      <c r="BG148" s="1627">
        <f>IF(N148="zákl. přenesená",J148,0)</f>
        <v>0</v>
      </c>
      <c r="BH148" s="1627">
        <f>IF(N148="sníž. přenesená",J148,0)</f>
        <v>0</v>
      </c>
      <c r="BI148" s="1627">
        <f>IF(N148="nulová",J148,0)</f>
        <v>0</v>
      </c>
      <c r="BJ148" s="1511">
        <v>1</v>
      </c>
    </row>
    <row r="149" spans="2:62" ht="48.75" x14ac:dyDescent="0.25">
      <c r="B149" s="1619"/>
      <c r="C149" s="1631"/>
      <c r="D149" s="1632" t="s">
        <v>239</v>
      </c>
      <c r="E149" s="1633"/>
      <c r="F149" s="1634" t="s">
        <v>1035</v>
      </c>
      <c r="G149" s="1635"/>
      <c r="H149" s="1636"/>
      <c r="I149" s="1637"/>
      <c r="J149" s="1637"/>
      <c r="K149" s="1638"/>
      <c r="L149" s="1554" t="s">
        <v>16</v>
      </c>
      <c r="M149" s="1623"/>
      <c r="N149" s="1624"/>
      <c r="O149" s="1625"/>
      <c r="P149" s="1625"/>
      <c r="Q149" s="1625"/>
      <c r="R149" s="1625"/>
      <c r="S149" s="1625"/>
      <c r="T149" s="1626"/>
      <c r="AT149" s="1639" t="s">
        <v>239</v>
      </c>
      <c r="AU149" s="1639">
        <v>0</v>
      </c>
      <c r="AV149" s="1639"/>
      <c r="AW149" s="1639"/>
      <c r="AX149" s="1639"/>
      <c r="AY149" s="1639" t="s">
        <v>163</v>
      </c>
      <c r="AZ149" s="1639"/>
      <c r="BA149" s="1639"/>
      <c r="BB149" s="1639"/>
      <c r="BC149" s="1639"/>
      <c r="BD149" s="1639"/>
      <c r="BE149" s="1639"/>
      <c r="BF149" s="1639"/>
      <c r="BG149" s="1639"/>
      <c r="BH149" s="1639"/>
      <c r="BI149" s="1639"/>
      <c r="BJ149" s="1511">
        <v>0</v>
      </c>
    </row>
    <row r="150" spans="2:62" ht="11.25" customHeight="1" x14ac:dyDescent="0.25">
      <c r="B150" s="1640"/>
      <c r="C150" s="1641"/>
      <c r="D150" s="361" t="s">
        <v>175</v>
      </c>
      <c r="E150" s="1642"/>
      <c r="F150" s="1643" t="s">
        <v>1036</v>
      </c>
      <c r="G150" s="1644"/>
      <c r="H150" s="1645"/>
      <c r="I150" s="1646"/>
      <c r="J150" s="1646"/>
      <c r="K150" s="1646"/>
      <c r="L150" s="1554" t="s">
        <v>16</v>
      </c>
      <c r="M150" s="1647"/>
      <c r="N150" s="1648"/>
      <c r="O150" s="1649"/>
      <c r="P150" s="1649"/>
      <c r="Q150" s="1649"/>
      <c r="R150" s="1649"/>
      <c r="S150" s="1649"/>
      <c r="T150" s="1650"/>
      <c r="AT150" s="1651" t="s">
        <v>175</v>
      </c>
      <c r="AU150" s="1651">
        <v>0</v>
      </c>
      <c r="AV150" s="1651">
        <v>1</v>
      </c>
      <c r="AW150" s="1651" t="b">
        <v>1</v>
      </c>
      <c r="AX150" s="1651"/>
      <c r="AY150" s="1651" t="s">
        <v>163</v>
      </c>
      <c r="AZ150" s="1651"/>
      <c r="BA150" s="1651"/>
      <c r="BB150" s="1651"/>
      <c r="BC150" s="1651"/>
      <c r="BD150" s="1651"/>
      <c r="BE150" s="1651"/>
      <c r="BF150" s="1651"/>
      <c r="BG150" s="1651"/>
      <c r="BH150" s="1651"/>
      <c r="BI150" s="1651"/>
      <c r="BJ150" s="1511">
        <v>0</v>
      </c>
    </row>
    <row r="151" spans="2:62" ht="11.25" customHeight="1" x14ac:dyDescent="0.25">
      <c r="B151" s="1640"/>
      <c r="C151" s="1641"/>
      <c r="D151" s="361" t="s">
        <v>175</v>
      </c>
      <c r="E151" s="1642"/>
      <c r="F151" s="1652" t="s">
        <v>164</v>
      </c>
      <c r="G151" s="1653"/>
      <c r="H151" s="1654">
        <v>1</v>
      </c>
      <c r="I151" s="1646"/>
      <c r="J151" s="1646"/>
      <c r="K151" s="1646"/>
      <c r="L151" s="1554" t="s">
        <v>16</v>
      </c>
      <c r="M151" s="1647"/>
      <c r="N151" s="1648"/>
      <c r="O151" s="1649"/>
      <c r="P151" s="1649"/>
      <c r="Q151" s="1649"/>
      <c r="R151" s="1649"/>
      <c r="S151" s="1649"/>
      <c r="T151" s="1650"/>
      <c r="AT151" s="1651" t="s">
        <v>175</v>
      </c>
      <c r="AU151" s="1651">
        <v>0</v>
      </c>
      <c r="AV151" s="1651">
        <v>2</v>
      </c>
      <c r="AW151" s="1651" t="b">
        <v>1</v>
      </c>
      <c r="AX151" s="1651"/>
      <c r="AY151" s="1651" t="s">
        <v>163</v>
      </c>
      <c r="AZ151" s="1651"/>
      <c r="BA151" s="1651"/>
      <c r="BB151" s="1651"/>
      <c r="BC151" s="1651"/>
      <c r="BD151" s="1651"/>
      <c r="BE151" s="1651"/>
      <c r="BF151" s="1651"/>
      <c r="BG151" s="1651"/>
      <c r="BH151" s="1651"/>
      <c r="BI151" s="1651"/>
      <c r="BJ151" s="1511">
        <v>0</v>
      </c>
    </row>
    <row r="152" spans="2:62" ht="11.25" customHeight="1" x14ac:dyDescent="0.25">
      <c r="B152" s="1640"/>
      <c r="C152" s="1641"/>
      <c r="D152" s="361" t="s">
        <v>175</v>
      </c>
      <c r="E152" s="1642"/>
      <c r="F152" s="1655" t="s">
        <v>178</v>
      </c>
      <c r="G152" s="1644"/>
      <c r="H152" s="1656">
        <v>1</v>
      </c>
      <c r="I152" s="1646"/>
      <c r="J152" s="1646"/>
      <c r="K152" s="1646"/>
      <c r="L152" s="1554" t="s">
        <v>16</v>
      </c>
      <c r="M152" s="1647"/>
      <c r="N152" s="1648"/>
      <c r="O152" s="1649"/>
      <c r="P152" s="1649"/>
      <c r="Q152" s="1649"/>
      <c r="R152" s="1649"/>
      <c r="S152" s="1649"/>
      <c r="T152" s="1650"/>
      <c r="AT152" s="1651" t="s">
        <v>175</v>
      </c>
      <c r="AU152" s="1651">
        <v>0</v>
      </c>
      <c r="AV152" s="1651">
        <v>4</v>
      </c>
      <c r="AW152" s="1651" t="b">
        <v>1</v>
      </c>
      <c r="AX152" s="1651" t="b">
        <v>1</v>
      </c>
      <c r="AY152" s="1651" t="s">
        <v>163</v>
      </c>
      <c r="AZ152" s="1651"/>
      <c r="BA152" s="1651"/>
      <c r="BB152" s="1651"/>
      <c r="BC152" s="1651"/>
      <c r="BD152" s="1651"/>
      <c r="BE152" s="1651"/>
      <c r="BF152" s="1651"/>
      <c r="BG152" s="1651"/>
      <c r="BH152" s="1651"/>
      <c r="BI152" s="1651"/>
      <c r="BJ152" s="1511">
        <v>0</v>
      </c>
    </row>
    <row r="153" spans="2:62" x14ac:dyDescent="0.25">
      <c r="B153" s="1619"/>
      <c r="C153" s="1620" t="s">
        <v>1037</v>
      </c>
      <c r="D153" s="1620" t="s">
        <v>168</v>
      </c>
      <c r="E153" s="1621" t="s">
        <v>1038</v>
      </c>
      <c r="F153" s="351" t="s">
        <v>1039</v>
      </c>
      <c r="G153" s="1622" t="s">
        <v>984</v>
      </c>
      <c r="H153" s="353">
        <v>1</v>
      </c>
      <c r="I153" s="354"/>
      <c r="J153" s="355">
        <f>ROUND(H153*I153,2)</f>
        <v>0</v>
      </c>
      <c r="K153" s="355" t="s">
        <v>16</v>
      </c>
      <c r="L153" s="1554" t="s">
        <v>16</v>
      </c>
      <c r="M153" s="1623"/>
      <c r="N153" s="1624" t="s">
        <v>38</v>
      </c>
      <c r="O153" s="1625"/>
      <c r="P153" s="1625">
        <f>H153*O153</f>
        <v>0</v>
      </c>
      <c r="Q153" s="1625">
        <v>0</v>
      </c>
      <c r="R153" s="1625">
        <f>H153*Q153</f>
        <v>0</v>
      </c>
      <c r="S153" s="1625">
        <v>0</v>
      </c>
      <c r="T153" s="1626">
        <f>H153*S153</f>
        <v>0</v>
      </c>
      <c r="AR153" s="1511">
        <v>1024</v>
      </c>
      <c r="AT153" s="1511" t="s">
        <v>168</v>
      </c>
      <c r="AU153" s="1511">
        <v>2</v>
      </c>
      <c r="AY153" s="1627" t="s">
        <v>163</v>
      </c>
      <c r="AZ153" s="1627"/>
      <c r="BA153" s="1627"/>
      <c r="BB153" s="1627"/>
      <c r="BC153" s="1627"/>
      <c r="BD153" s="1627"/>
      <c r="BE153" s="1627">
        <f>IF(N153="základní",J153,0)</f>
        <v>0</v>
      </c>
      <c r="BF153" s="1627">
        <f>IF(N153="snížená",J153,0)</f>
        <v>0</v>
      </c>
      <c r="BG153" s="1627">
        <f>IF(N153="zákl. přenesená",J153,0)</f>
        <v>0</v>
      </c>
      <c r="BH153" s="1627">
        <f>IF(N153="sníž. přenesená",J153,0)</f>
        <v>0</v>
      </c>
      <c r="BI153" s="1627">
        <f>IF(N153="nulová",J153,0)</f>
        <v>0</v>
      </c>
      <c r="BJ153" s="1511">
        <v>1</v>
      </c>
    </row>
    <row r="154" spans="2:62" ht="68.25" x14ac:dyDescent="0.25">
      <c r="B154" s="1619"/>
      <c r="C154" s="1631"/>
      <c r="D154" s="1632" t="s">
        <v>239</v>
      </c>
      <c r="E154" s="1633"/>
      <c r="F154" s="1634" t="s">
        <v>1040</v>
      </c>
      <c r="G154" s="1635"/>
      <c r="H154" s="1636"/>
      <c r="I154" s="1637"/>
      <c r="J154" s="1637"/>
      <c r="K154" s="1638"/>
      <c r="L154" s="1554" t="s">
        <v>16</v>
      </c>
      <c r="M154" s="1623"/>
      <c r="N154" s="1624"/>
      <c r="O154" s="1625"/>
      <c r="P154" s="1625"/>
      <c r="Q154" s="1625"/>
      <c r="R154" s="1625"/>
      <c r="S154" s="1625"/>
      <c r="T154" s="1626"/>
      <c r="AT154" s="1639" t="s">
        <v>239</v>
      </c>
      <c r="AU154" s="1639">
        <v>0</v>
      </c>
      <c r="AV154" s="1639"/>
      <c r="AW154" s="1639"/>
      <c r="AX154" s="1639"/>
      <c r="AY154" s="1639" t="s">
        <v>163</v>
      </c>
      <c r="AZ154" s="1639"/>
      <c r="BA154" s="1639"/>
      <c r="BB154" s="1639"/>
      <c r="BC154" s="1639"/>
      <c r="BD154" s="1639"/>
      <c r="BE154" s="1639"/>
      <c r="BF154" s="1639"/>
      <c r="BG154" s="1639"/>
      <c r="BH154" s="1639"/>
      <c r="BI154" s="1639"/>
      <c r="BJ154" s="1511">
        <v>0</v>
      </c>
    </row>
    <row r="155" spans="2:62" ht="11.25" customHeight="1" x14ac:dyDescent="0.25">
      <c r="B155" s="1640"/>
      <c r="C155" s="1641"/>
      <c r="D155" s="361" t="s">
        <v>175</v>
      </c>
      <c r="E155" s="1642"/>
      <c r="F155" s="1643" t="s">
        <v>1041</v>
      </c>
      <c r="G155" s="1644"/>
      <c r="H155" s="1645"/>
      <c r="I155" s="1646"/>
      <c r="J155" s="1646"/>
      <c r="K155" s="1646"/>
      <c r="L155" s="1554" t="s">
        <v>16</v>
      </c>
      <c r="M155" s="1647"/>
      <c r="N155" s="1648"/>
      <c r="O155" s="1649"/>
      <c r="P155" s="1649"/>
      <c r="Q155" s="1649"/>
      <c r="R155" s="1649"/>
      <c r="S155" s="1649"/>
      <c r="T155" s="1650"/>
      <c r="AT155" s="1651" t="s">
        <v>175</v>
      </c>
      <c r="AU155" s="1651">
        <v>0</v>
      </c>
      <c r="AV155" s="1651">
        <v>1</v>
      </c>
      <c r="AW155" s="1651" t="b">
        <v>1</v>
      </c>
      <c r="AX155" s="1651"/>
      <c r="AY155" s="1651" t="s">
        <v>163</v>
      </c>
      <c r="AZ155" s="1651"/>
      <c r="BA155" s="1651"/>
      <c r="BB155" s="1651"/>
      <c r="BC155" s="1651"/>
      <c r="BD155" s="1651"/>
      <c r="BE155" s="1651"/>
      <c r="BF155" s="1651"/>
      <c r="BG155" s="1651"/>
      <c r="BH155" s="1651"/>
      <c r="BI155" s="1651"/>
      <c r="BJ155" s="1511">
        <v>0</v>
      </c>
    </row>
    <row r="156" spans="2:62" ht="11.25" customHeight="1" x14ac:dyDescent="0.25">
      <c r="B156" s="1640"/>
      <c r="C156" s="1641"/>
      <c r="D156" s="361" t="s">
        <v>175</v>
      </c>
      <c r="E156" s="1642"/>
      <c r="F156" s="1652" t="s">
        <v>164</v>
      </c>
      <c r="G156" s="1653"/>
      <c r="H156" s="1654">
        <v>1</v>
      </c>
      <c r="I156" s="1646"/>
      <c r="J156" s="1646"/>
      <c r="K156" s="1646"/>
      <c r="L156" s="1554" t="s">
        <v>16</v>
      </c>
      <c r="M156" s="1647"/>
      <c r="N156" s="1648"/>
      <c r="O156" s="1649"/>
      <c r="P156" s="1649"/>
      <c r="Q156" s="1649"/>
      <c r="R156" s="1649"/>
      <c r="S156" s="1649"/>
      <c r="T156" s="1650"/>
      <c r="AT156" s="1651" t="s">
        <v>175</v>
      </c>
      <c r="AU156" s="1651">
        <v>0</v>
      </c>
      <c r="AV156" s="1651">
        <v>2</v>
      </c>
      <c r="AW156" s="1651" t="b">
        <v>1</v>
      </c>
      <c r="AX156" s="1651"/>
      <c r="AY156" s="1651" t="s">
        <v>163</v>
      </c>
      <c r="AZ156" s="1651"/>
      <c r="BA156" s="1651"/>
      <c r="BB156" s="1651"/>
      <c r="BC156" s="1651"/>
      <c r="BD156" s="1651"/>
      <c r="BE156" s="1651"/>
      <c r="BF156" s="1651"/>
      <c r="BG156" s="1651"/>
      <c r="BH156" s="1651"/>
      <c r="BI156" s="1651"/>
      <c r="BJ156" s="1511">
        <v>0</v>
      </c>
    </row>
    <row r="157" spans="2:62" ht="11.25" customHeight="1" x14ac:dyDescent="0.25">
      <c r="B157" s="1640"/>
      <c r="C157" s="1641"/>
      <c r="D157" s="361" t="s">
        <v>175</v>
      </c>
      <c r="E157" s="1642"/>
      <c r="F157" s="1655" t="s">
        <v>178</v>
      </c>
      <c r="G157" s="1644"/>
      <c r="H157" s="1656">
        <v>1</v>
      </c>
      <c r="I157" s="1646"/>
      <c r="J157" s="1646"/>
      <c r="K157" s="1646"/>
      <c r="L157" s="1554" t="s">
        <v>16</v>
      </c>
      <c r="M157" s="1647"/>
      <c r="N157" s="1648"/>
      <c r="O157" s="1649"/>
      <c r="P157" s="1649"/>
      <c r="Q157" s="1649"/>
      <c r="R157" s="1649"/>
      <c r="S157" s="1649"/>
      <c r="T157" s="1650"/>
      <c r="AT157" s="1651" t="s">
        <v>175</v>
      </c>
      <c r="AU157" s="1651">
        <v>0</v>
      </c>
      <c r="AV157" s="1651">
        <v>4</v>
      </c>
      <c r="AW157" s="1651" t="b">
        <v>1</v>
      </c>
      <c r="AX157" s="1651" t="b">
        <v>1</v>
      </c>
      <c r="AY157" s="1651" t="s">
        <v>163</v>
      </c>
      <c r="AZ157" s="1651"/>
      <c r="BA157" s="1651"/>
      <c r="BB157" s="1651"/>
      <c r="BC157" s="1651"/>
      <c r="BD157" s="1651"/>
      <c r="BE157" s="1651"/>
      <c r="BF157" s="1651"/>
      <c r="BG157" s="1651"/>
      <c r="BH157" s="1651"/>
      <c r="BI157" s="1651"/>
      <c r="BJ157" s="1511">
        <v>0</v>
      </c>
    </row>
    <row r="158" spans="2:62" x14ac:dyDescent="0.25">
      <c r="B158" s="1619"/>
      <c r="C158" s="1620" t="s">
        <v>1042</v>
      </c>
      <c r="D158" s="1620" t="s">
        <v>168</v>
      </c>
      <c r="E158" s="1621" t="s">
        <v>1043</v>
      </c>
      <c r="F158" s="351" t="s">
        <v>1044</v>
      </c>
      <c r="G158" s="1622" t="s">
        <v>984</v>
      </c>
      <c r="H158" s="403">
        <v>1</v>
      </c>
      <c r="I158" s="354"/>
      <c r="J158" s="355">
        <f>ROUND(H158*I158,2)</f>
        <v>0</v>
      </c>
      <c r="K158" s="355" t="s">
        <v>172</v>
      </c>
      <c r="L158" s="1554" t="s">
        <v>16</v>
      </c>
      <c r="M158" s="1623"/>
      <c r="N158" s="1624" t="s">
        <v>38</v>
      </c>
      <c r="O158" s="1625"/>
      <c r="P158" s="1625">
        <f>H158*O158</f>
        <v>0</v>
      </c>
      <c r="Q158" s="1625">
        <v>0</v>
      </c>
      <c r="R158" s="1625">
        <f>H158*Q158</f>
        <v>0</v>
      </c>
      <c r="S158" s="1625">
        <v>0</v>
      </c>
      <c r="T158" s="1626">
        <f>H158*S158</f>
        <v>0</v>
      </c>
      <c r="AR158" s="1511">
        <v>1024</v>
      </c>
      <c r="AT158" s="1511" t="s">
        <v>168</v>
      </c>
      <c r="AU158" s="1511">
        <v>2</v>
      </c>
      <c r="AY158" s="1627" t="s">
        <v>163</v>
      </c>
      <c r="AZ158" s="1627"/>
      <c r="BA158" s="1627"/>
      <c r="BB158" s="1627"/>
      <c r="BC158" s="1627"/>
      <c r="BD158" s="1627"/>
      <c r="BE158" s="1627">
        <f>IF(N158="základní",J158,0)</f>
        <v>0</v>
      </c>
      <c r="BF158" s="1627">
        <f>IF(N158="snížená",J158,0)</f>
        <v>0</v>
      </c>
      <c r="BG158" s="1627">
        <f>IF(N158="zákl. přenesená",J158,0)</f>
        <v>0</v>
      </c>
      <c r="BH158" s="1627">
        <f>IF(N158="sníž. přenesená",J158,0)</f>
        <v>0</v>
      </c>
      <c r="BI158" s="1627">
        <f>IF(N158="nulová",J158,0)</f>
        <v>0</v>
      </c>
      <c r="BJ158" s="1511">
        <v>1</v>
      </c>
    </row>
    <row r="159" spans="2:62" x14ac:dyDescent="0.25">
      <c r="B159" s="1555"/>
      <c r="C159" s="50"/>
      <c r="D159" s="361" t="s">
        <v>173</v>
      </c>
      <c r="E159" s="50"/>
      <c r="F159" s="362" t="s">
        <v>1045</v>
      </c>
      <c r="G159" s="50"/>
      <c r="H159" s="50"/>
      <c r="I159" s="50"/>
      <c r="J159" s="50"/>
      <c r="K159" s="1557"/>
      <c r="L159" s="1554" t="s">
        <v>16</v>
      </c>
      <c r="M159" s="1628"/>
      <c r="N159" s="50"/>
      <c r="O159" s="50"/>
      <c r="P159" s="50"/>
      <c r="Q159" s="50"/>
      <c r="R159" s="50"/>
      <c r="S159" s="50"/>
      <c r="T159" s="1629"/>
      <c r="AT159" s="1630" t="s">
        <v>173</v>
      </c>
      <c r="AU159" s="1630">
        <v>0</v>
      </c>
      <c r="AV159" s="50"/>
      <c r="AW159" s="50"/>
      <c r="AX159" s="50"/>
      <c r="AY159" s="50" t="s">
        <v>163</v>
      </c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1511">
        <v>0</v>
      </c>
    </row>
    <row r="160" spans="2:62" x14ac:dyDescent="0.25">
      <c r="B160" s="1619"/>
      <c r="C160" s="1620" t="s">
        <v>1046</v>
      </c>
      <c r="D160" s="1620" t="s">
        <v>168</v>
      </c>
      <c r="E160" s="1621" t="s">
        <v>1047</v>
      </c>
      <c r="F160" s="351" t="s">
        <v>1048</v>
      </c>
      <c r="G160" s="1622" t="s">
        <v>984</v>
      </c>
      <c r="H160" s="403">
        <v>1</v>
      </c>
      <c r="I160" s="354"/>
      <c r="J160" s="355">
        <f>ROUND(H160*I160,2)</f>
        <v>0</v>
      </c>
      <c r="K160" s="355" t="s">
        <v>172</v>
      </c>
      <c r="L160" s="1554" t="s">
        <v>16</v>
      </c>
      <c r="M160" s="1623"/>
      <c r="N160" s="1624" t="s">
        <v>38</v>
      </c>
      <c r="O160" s="1625"/>
      <c r="P160" s="1625">
        <f>H160*O160</f>
        <v>0</v>
      </c>
      <c r="Q160" s="1625">
        <v>0</v>
      </c>
      <c r="R160" s="1625">
        <f>H160*Q160</f>
        <v>0</v>
      </c>
      <c r="S160" s="1625">
        <v>0</v>
      </c>
      <c r="T160" s="1626">
        <f>H160*S160</f>
        <v>0</v>
      </c>
      <c r="AR160" s="1511">
        <v>1024</v>
      </c>
      <c r="AT160" s="1511" t="s">
        <v>168</v>
      </c>
      <c r="AU160" s="1511">
        <v>2</v>
      </c>
      <c r="AY160" s="1627" t="s">
        <v>163</v>
      </c>
      <c r="AZ160" s="1627"/>
      <c r="BA160" s="1627"/>
      <c r="BB160" s="1627"/>
      <c r="BC160" s="1627"/>
      <c r="BD160" s="1627"/>
      <c r="BE160" s="1627">
        <f>IF(N160="základní",J160,0)</f>
        <v>0</v>
      </c>
      <c r="BF160" s="1627">
        <f>IF(N160="snížená",J160,0)</f>
        <v>0</v>
      </c>
      <c r="BG160" s="1627">
        <f>IF(N160="zákl. přenesená",J160,0)</f>
        <v>0</v>
      </c>
      <c r="BH160" s="1627">
        <f>IF(N160="sníž. přenesená",J160,0)</f>
        <v>0</v>
      </c>
      <c r="BI160" s="1627">
        <f>IF(N160="nulová",J160,0)</f>
        <v>0</v>
      </c>
      <c r="BJ160" s="1511">
        <v>1</v>
      </c>
    </row>
    <row r="161" spans="2:62" x14ac:dyDescent="0.25">
      <c r="B161" s="1555"/>
      <c r="C161" s="50"/>
      <c r="D161" s="361" t="s">
        <v>173</v>
      </c>
      <c r="E161" s="50"/>
      <c r="F161" s="362" t="s">
        <v>1049</v>
      </c>
      <c r="G161" s="50"/>
      <c r="H161" s="50"/>
      <c r="I161" s="50"/>
      <c r="J161" s="50"/>
      <c r="K161" s="1557"/>
      <c r="L161" s="1554" t="s">
        <v>16</v>
      </c>
      <c r="M161" s="1628"/>
      <c r="N161" s="50"/>
      <c r="O161" s="50"/>
      <c r="P161" s="50"/>
      <c r="Q161" s="50"/>
      <c r="R161" s="50"/>
      <c r="S161" s="50"/>
      <c r="T161" s="1629"/>
      <c r="AT161" s="1630" t="s">
        <v>173</v>
      </c>
      <c r="AU161" s="1630">
        <v>0</v>
      </c>
      <c r="AV161" s="50"/>
      <c r="AW161" s="50"/>
      <c r="AX161" s="50"/>
      <c r="AY161" s="50" t="s">
        <v>163</v>
      </c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1511">
        <v>0</v>
      </c>
    </row>
    <row r="162" spans="2:62" x14ac:dyDescent="0.25">
      <c r="B162" s="1619"/>
      <c r="C162" s="1620" t="s">
        <v>1050</v>
      </c>
      <c r="D162" s="1620" t="s">
        <v>168</v>
      </c>
      <c r="E162" s="1621" t="s">
        <v>1051</v>
      </c>
      <c r="F162" s="351" t="s">
        <v>1052</v>
      </c>
      <c r="G162" s="1622" t="s">
        <v>984</v>
      </c>
      <c r="H162" s="403">
        <v>1</v>
      </c>
      <c r="I162" s="354"/>
      <c r="J162" s="355">
        <f>ROUND(H162*I162,2)</f>
        <v>0</v>
      </c>
      <c r="K162" s="355" t="s">
        <v>172</v>
      </c>
      <c r="L162" s="1554" t="s">
        <v>16</v>
      </c>
      <c r="M162" s="1623"/>
      <c r="N162" s="1624" t="s">
        <v>38</v>
      </c>
      <c r="O162" s="1625"/>
      <c r="P162" s="1625">
        <f>H162*O162</f>
        <v>0</v>
      </c>
      <c r="Q162" s="1625">
        <v>0</v>
      </c>
      <c r="R162" s="1625">
        <f>H162*Q162</f>
        <v>0</v>
      </c>
      <c r="S162" s="1625">
        <v>0</v>
      </c>
      <c r="T162" s="1626">
        <f>H162*S162</f>
        <v>0</v>
      </c>
      <c r="AR162" s="1511">
        <v>1024</v>
      </c>
      <c r="AT162" s="1511" t="s">
        <v>168</v>
      </c>
      <c r="AU162" s="1511">
        <v>2</v>
      </c>
      <c r="AY162" s="1627" t="s">
        <v>163</v>
      </c>
      <c r="AZ162" s="1627"/>
      <c r="BA162" s="1627"/>
      <c r="BB162" s="1627"/>
      <c r="BC162" s="1627"/>
      <c r="BD162" s="1627"/>
      <c r="BE162" s="1627">
        <f>IF(N162="základní",J162,0)</f>
        <v>0</v>
      </c>
      <c r="BF162" s="1627">
        <f>IF(N162="snížená",J162,0)</f>
        <v>0</v>
      </c>
      <c r="BG162" s="1627">
        <f>IF(N162="zákl. přenesená",J162,0)</f>
        <v>0</v>
      </c>
      <c r="BH162" s="1627">
        <f>IF(N162="sníž. přenesená",J162,0)</f>
        <v>0</v>
      </c>
      <c r="BI162" s="1627">
        <f>IF(N162="nulová",J162,0)</f>
        <v>0</v>
      </c>
      <c r="BJ162" s="1511">
        <v>1</v>
      </c>
    </row>
    <row r="163" spans="2:62" x14ac:dyDescent="0.25">
      <c r="B163" s="1555"/>
      <c r="C163" s="50"/>
      <c r="D163" s="361" t="s">
        <v>173</v>
      </c>
      <c r="E163" s="50"/>
      <c r="F163" s="362" t="s">
        <v>1053</v>
      </c>
      <c r="G163" s="50"/>
      <c r="H163" s="50"/>
      <c r="I163" s="50"/>
      <c r="J163" s="50"/>
      <c r="K163" s="1557"/>
      <c r="L163" s="1554" t="s">
        <v>16</v>
      </c>
      <c r="M163" s="1628"/>
      <c r="N163" s="50"/>
      <c r="O163" s="50"/>
      <c r="P163" s="50"/>
      <c r="Q163" s="50"/>
      <c r="R163" s="50"/>
      <c r="S163" s="50"/>
      <c r="T163" s="1629"/>
      <c r="AT163" s="1630" t="s">
        <v>173</v>
      </c>
      <c r="AU163" s="1630">
        <v>0</v>
      </c>
      <c r="AV163" s="50"/>
      <c r="AW163" s="50"/>
      <c r="AX163" s="50"/>
      <c r="AY163" s="50" t="s">
        <v>163</v>
      </c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1511">
        <v>0</v>
      </c>
    </row>
    <row r="164" spans="2:62" ht="23.1" customHeight="1" x14ac:dyDescent="0.25">
      <c r="B164" s="1579"/>
      <c r="C164" s="1580"/>
      <c r="D164" s="1606" t="s">
        <v>64</v>
      </c>
      <c r="E164" s="1614" t="s">
        <v>1054</v>
      </c>
      <c r="F164" s="1589" t="s">
        <v>1055</v>
      </c>
      <c r="G164" s="1615"/>
      <c r="H164" s="1616"/>
      <c r="I164" s="1617"/>
      <c r="J164" s="1617">
        <f>J165</f>
        <v>0</v>
      </c>
      <c r="K164" s="1617"/>
      <c r="L164" s="1554" t="s">
        <v>16</v>
      </c>
      <c r="M164" s="1618"/>
      <c r="N164" s="1577"/>
      <c r="O164" s="1578"/>
      <c r="P164" s="1578">
        <f>P165</f>
        <v>0</v>
      </c>
      <c r="Q164" s="1578"/>
      <c r="R164" s="1578">
        <f>R165</f>
        <v>0</v>
      </c>
      <c r="S164" s="1578"/>
      <c r="T164" s="1613">
        <f>T165</f>
        <v>0</v>
      </c>
      <c r="AR164" s="1511">
        <v>5</v>
      </c>
      <c r="AT164" s="1511" t="s">
        <v>64</v>
      </c>
      <c r="AU164" s="1511">
        <v>1</v>
      </c>
      <c r="AY164" s="54" t="s">
        <v>163</v>
      </c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1511">
        <v>0</v>
      </c>
    </row>
    <row r="165" spans="2:62" x14ac:dyDescent="0.25">
      <c r="B165" s="1619"/>
      <c r="C165" s="1620" t="s">
        <v>1056</v>
      </c>
      <c r="D165" s="1620" t="s">
        <v>168</v>
      </c>
      <c r="E165" s="1621" t="s">
        <v>1057</v>
      </c>
      <c r="F165" s="351" t="s">
        <v>1058</v>
      </c>
      <c r="G165" s="1622" t="s">
        <v>984</v>
      </c>
      <c r="H165" s="403">
        <v>1</v>
      </c>
      <c r="I165" s="354"/>
      <c r="J165" s="355">
        <f>ROUND(H165*I165,2)</f>
        <v>0</v>
      </c>
      <c r="K165" s="355" t="s">
        <v>172</v>
      </c>
      <c r="L165" s="1554" t="s">
        <v>16</v>
      </c>
      <c r="M165" s="1623"/>
      <c r="N165" s="1624" t="s">
        <v>38</v>
      </c>
      <c r="O165" s="1625"/>
      <c r="P165" s="1625">
        <f>H165*O165</f>
        <v>0</v>
      </c>
      <c r="Q165" s="1625">
        <v>0</v>
      </c>
      <c r="R165" s="1625">
        <f>H165*Q165</f>
        <v>0</v>
      </c>
      <c r="S165" s="1625">
        <v>0</v>
      </c>
      <c r="T165" s="1626">
        <f>H165*S165</f>
        <v>0</v>
      </c>
      <c r="AR165" s="1511">
        <v>1024</v>
      </c>
      <c r="AT165" s="1511" t="s">
        <v>168</v>
      </c>
      <c r="AU165" s="1511">
        <v>2</v>
      </c>
      <c r="AY165" s="1627" t="s">
        <v>163</v>
      </c>
      <c r="AZ165" s="1627"/>
      <c r="BA165" s="1627"/>
      <c r="BB165" s="1627"/>
      <c r="BC165" s="1627"/>
      <c r="BD165" s="1627"/>
      <c r="BE165" s="1627">
        <f>IF(N165="základní",J165,0)</f>
        <v>0</v>
      </c>
      <c r="BF165" s="1627">
        <f>IF(N165="snížená",J165,0)</f>
        <v>0</v>
      </c>
      <c r="BG165" s="1627">
        <f>IF(N165="zákl. přenesená",J165,0)</f>
        <v>0</v>
      </c>
      <c r="BH165" s="1627">
        <f>IF(N165="sníž. přenesená",J165,0)</f>
        <v>0</v>
      </c>
      <c r="BI165" s="1627">
        <f>IF(N165="nulová",J165,0)</f>
        <v>0</v>
      </c>
      <c r="BJ165" s="1511">
        <v>1</v>
      </c>
    </row>
    <row r="166" spans="2:62" x14ac:dyDescent="0.25">
      <c r="B166" s="1555"/>
      <c r="C166" s="50"/>
      <c r="D166" s="361" t="s">
        <v>173</v>
      </c>
      <c r="E166" s="50"/>
      <c r="F166" s="362" t="s">
        <v>1059</v>
      </c>
      <c r="G166" s="50"/>
      <c r="H166" s="50"/>
      <c r="I166" s="50"/>
      <c r="J166" s="50"/>
      <c r="K166" s="1557"/>
      <c r="L166" s="1554" t="s">
        <v>16</v>
      </c>
      <c r="M166" s="1628"/>
      <c r="N166" s="50"/>
      <c r="O166" s="50"/>
      <c r="P166" s="50"/>
      <c r="Q166" s="50"/>
      <c r="R166" s="50"/>
      <c r="S166" s="50"/>
      <c r="T166" s="1629"/>
      <c r="AT166" s="1630" t="s">
        <v>173</v>
      </c>
      <c r="AU166" s="1630">
        <v>0</v>
      </c>
      <c r="AV166" s="50"/>
      <c r="AW166" s="50"/>
      <c r="AX166" s="50"/>
      <c r="AY166" s="50" t="s">
        <v>163</v>
      </c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1511">
        <v>0</v>
      </c>
    </row>
    <row r="167" spans="2:62" ht="14.45" customHeight="1" x14ac:dyDescent="0.25">
      <c r="B167" s="1640"/>
      <c r="C167" s="1641"/>
      <c r="D167" s="1641"/>
      <c r="E167" s="1642"/>
      <c r="F167" s="1657"/>
      <c r="G167" s="1644"/>
      <c r="H167" s="1645"/>
      <c r="I167" s="1646"/>
      <c r="J167" s="1646"/>
      <c r="K167" s="1646"/>
      <c r="L167" s="1554"/>
      <c r="M167" s="1647"/>
      <c r="N167" s="1648"/>
      <c r="O167" s="1649"/>
      <c r="P167" s="1649"/>
      <c r="Q167" s="1649"/>
      <c r="R167" s="1649"/>
      <c r="S167" s="1649"/>
      <c r="T167" s="1658"/>
    </row>
    <row r="168" spans="2:62" ht="42" customHeight="1" x14ac:dyDescent="0.25">
      <c r="B168" s="1640"/>
      <c r="C168" s="3309" t="s">
        <v>272</v>
      </c>
      <c r="D168" s="3309"/>
      <c r="E168" s="3309"/>
      <c r="F168" s="3309"/>
      <c r="G168" s="3309"/>
      <c r="H168" s="3309"/>
      <c r="I168" s="3309"/>
      <c r="J168" s="3309"/>
      <c r="K168" s="3310"/>
      <c r="L168" s="1554"/>
      <c r="M168" s="1659"/>
      <c r="N168" s="1648"/>
      <c r="O168" s="1649"/>
      <c r="P168" s="1649"/>
      <c r="Q168" s="1649"/>
      <c r="R168" s="1649"/>
      <c r="S168" s="1649"/>
      <c r="T168" s="1660"/>
    </row>
    <row r="169" spans="2:62" x14ac:dyDescent="0.25">
      <c r="B169" s="1590"/>
      <c r="C169" s="1591"/>
      <c r="D169" s="1591"/>
      <c r="E169" s="1591"/>
      <c r="F169" s="1591"/>
      <c r="G169" s="1591"/>
      <c r="H169" s="1591"/>
      <c r="I169" s="1591"/>
      <c r="J169" s="1591"/>
      <c r="K169" s="1594"/>
      <c r="L169" s="1554"/>
    </row>
  </sheetData>
  <autoFilter ref="C110:K111"/>
  <mergeCells count="13">
    <mergeCell ref="E78:H78"/>
    <mergeCell ref="E24:H24"/>
    <mergeCell ref="E27:H27"/>
    <mergeCell ref="E80:H80"/>
    <mergeCell ref="C168:K168"/>
    <mergeCell ref="E103:H103"/>
    <mergeCell ref="E101:H101"/>
    <mergeCell ref="L2:V2"/>
    <mergeCell ref="E7:H7"/>
    <mergeCell ref="E21:H21"/>
    <mergeCell ref="E15:H15"/>
    <mergeCell ref="E9:H9"/>
    <mergeCell ref="E18:H18"/>
  </mergeCells>
  <hyperlinks>
    <hyperlink ref="F166" r:id="rId1"/>
    <hyperlink ref="F163" r:id="rId2"/>
    <hyperlink ref="F161" r:id="rId3"/>
    <hyperlink ref="F159" r:id="rId4"/>
    <hyperlink ref="H153" r:id="rId5" display="1,00000000"/>
    <hyperlink ref="H148" r:id="rId6" display="1,00000000"/>
    <hyperlink ref="F140" r:id="rId7"/>
    <hyperlink ref="H139" r:id="rId8" display="30,17500000"/>
    <hyperlink ref="F137" r:id="rId9"/>
    <hyperlink ref="F132" r:id="rId10"/>
    <hyperlink ref="H131" r:id="rId11" display="2,00000000"/>
    <hyperlink ref="F130" r:id="rId12"/>
    <hyperlink ref="F124" r:id="rId13"/>
    <hyperlink ref="H123" r:id="rId14" display="4,00000000"/>
    <hyperlink ref="F115" r:id="rId15"/>
    <hyperlink ref="H114" r:id="rId16" display="6,000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90"/>
  <sheetViews>
    <sheetView showGridLines="0" workbookViewId="0">
      <selection activeCell="A27" sqref="A27:XFD27"/>
    </sheetView>
  </sheetViews>
  <sheetFormatPr defaultColWidth="9.140625" defaultRowHeight="15" x14ac:dyDescent="0.25"/>
  <cols>
    <col min="1" max="1" width="7.140625" style="1661" customWidth="1"/>
    <col min="2" max="2" width="1" style="1661" customWidth="1"/>
    <col min="3" max="3" width="3.5703125" style="1661" customWidth="1"/>
    <col min="4" max="4" width="4.140625" style="1661" customWidth="1"/>
    <col min="5" max="5" width="17.7109375" style="1661" customWidth="1"/>
    <col min="6" max="6" width="55.7109375" style="1661" customWidth="1"/>
    <col min="7" max="7" width="6.7109375" style="1661" customWidth="1"/>
    <col min="8" max="9" width="14.7109375" style="1661" customWidth="1"/>
    <col min="10" max="11" width="20.7109375" style="1661" customWidth="1"/>
    <col min="12" max="12" width="7.7109375" style="1661" customWidth="1"/>
    <col min="13" max="13" width="24.85546875" style="1661" hidden="1" customWidth="1"/>
    <col min="14" max="14" width="12.140625" style="1661" hidden="1" customWidth="1"/>
    <col min="15" max="15" width="10.28515625" style="1661" hidden="1" customWidth="1"/>
    <col min="16" max="16" width="11.140625" style="1661" hidden="1" customWidth="1"/>
    <col min="17" max="18" width="12.42578125" style="1661" hidden="1" customWidth="1"/>
    <col min="19" max="19" width="10.85546875" style="1661" hidden="1" customWidth="1"/>
    <col min="20" max="20" width="8.28515625" style="1661" hidden="1" customWidth="1"/>
    <col min="21" max="21" width="4.140625" style="1661" hidden="1" customWidth="1"/>
    <col min="22" max="22" width="10.5703125" style="1661" customWidth="1"/>
    <col min="23" max="23" width="14" style="1661" customWidth="1"/>
    <col min="24" max="24" width="10.5703125" style="1661" customWidth="1"/>
    <col min="25" max="25" width="12.85546875" style="1661" customWidth="1"/>
    <col min="26" max="26" width="9.42578125" style="1661" customWidth="1"/>
    <col min="27" max="27" width="94.85546875" style="1661" hidden="1" customWidth="1"/>
    <col min="28" max="28" width="14" style="1661" customWidth="1"/>
    <col min="29" max="29" width="9.42578125" style="1661" customWidth="1"/>
    <col min="30" max="30" width="12.85546875" style="1661" customWidth="1"/>
    <col min="31" max="31" width="14" style="1661" customWidth="1"/>
    <col min="32" max="43" width="9.140625" style="1661"/>
    <col min="44" max="65" width="9.140625" style="1661" hidden="1"/>
    <col min="66" max="16384" width="9.140625" style="1661"/>
  </cols>
  <sheetData>
    <row r="1" spans="1:61" ht="11.25" customHeight="1" x14ac:dyDescent="0.25">
      <c r="A1" s="1662"/>
      <c r="B1" s="1662"/>
      <c r="C1" s="1662"/>
      <c r="D1" s="1662"/>
      <c r="E1" s="1662"/>
      <c r="F1" s="1662"/>
      <c r="G1" s="1662"/>
      <c r="H1" s="1662"/>
      <c r="I1" s="1662"/>
      <c r="J1" s="1662"/>
      <c r="K1" s="1662"/>
      <c r="L1" s="1662"/>
      <c r="M1" s="1662"/>
      <c r="N1" s="1662"/>
      <c r="O1" s="1662"/>
      <c r="P1" s="1662"/>
      <c r="Q1" s="1662"/>
      <c r="R1" s="1662"/>
      <c r="S1" s="1662"/>
      <c r="T1" s="1662"/>
      <c r="U1" s="1662"/>
      <c r="V1" s="1662"/>
      <c r="W1" s="1662"/>
      <c r="X1" s="1662"/>
      <c r="Y1" s="1662"/>
      <c r="Z1" s="1662"/>
      <c r="AA1" s="1662"/>
      <c r="AB1" s="1662"/>
      <c r="AC1" s="1662"/>
      <c r="AD1" s="1662"/>
      <c r="AE1" s="1662"/>
      <c r="AF1" s="1662"/>
      <c r="AG1" s="1662"/>
      <c r="AH1" s="1662"/>
      <c r="AI1" s="1662"/>
      <c r="AJ1" s="1662"/>
      <c r="AK1" s="1662"/>
      <c r="AL1" s="1662"/>
      <c r="AM1" s="1662"/>
      <c r="AN1" s="1662"/>
      <c r="AO1" s="1662"/>
      <c r="AP1" s="1662"/>
      <c r="AQ1" s="1662"/>
      <c r="AR1" s="1662"/>
      <c r="AS1" s="1662"/>
      <c r="AT1" s="1662"/>
      <c r="AU1" s="1662"/>
      <c r="AV1" s="1662"/>
      <c r="AW1" s="1662"/>
      <c r="AX1" s="1662"/>
      <c r="AY1" s="1662"/>
      <c r="AZ1" s="1662"/>
      <c r="BA1" s="1662"/>
      <c r="BB1" s="1662"/>
      <c r="BC1" s="1662"/>
      <c r="BD1" s="1662"/>
      <c r="BE1" s="1662"/>
      <c r="BF1" s="1662"/>
      <c r="BG1" s="1662"/>
      <c r="BH1" s="1662"/>
      <c r="BI1" s="1662"/>
    </row>
    <row r="2" spans="1:61" ht="36.75" customHeight="1" x14ac:dyDescent="0.25">
      <c r="A2" s="1662"/>
      <c r="B2" s="1662"/>
      <c r="C2" s="1662"/>
      <c r="D2" s="1662"/>
      <c r="E2" s="1662"/>
      <c r="F2" s="1662"/>
      <c r="G2" s="1662"/>
      <c r="H2" s="1662"/>
      <c r="I2" s="1662"/>
      <c r="J2" s="1662"/>
      <c r="K2" s="1662"/>
      <c r="L2" s="3312" t="s">
        <v>5</v>
      </c>
      <c r="M2" s="3313"/>
      <c r="N2" s="3313"/>
      <c r="O2" s="3313"/>
      <c r="P2" s="3313"/>
      <c r="Q2" s="3313"/>
      <c r="R2" s="3313"/>
      <c r="S2" s="3313"/>
      <c r="T2" s="3313"/>
      <c r="U2" s="3313"/>
      <c r="V2" s="3313"/>
      <c r="W2" s="1662"/>
      <c r="X2" s="1662"/>
      <c r="Y2" s="1662"/>
      <c r="Z2" s="1662"/>
      <c r="AA2" s="1662"/>
      <c r="AB2" s="1662"/>
      <c r="AC2" s="1662"/>
      <c r="AD2" s="1662"/>
      <c r="AE2" s="1662"/>
      <c r="AF2" s="1662"/>
      <c r="AG2" s="1662"/>
      <c r="AH2" s="1662"/>
      <c r="AI2" s="1662"/>
      <c r="AJ2" s="1662"/>
      <c r="AK2" s="1662"/>
      <c r="AL2" s="1662"/>
      <c r="AM2" s="1662"/>
      <c r="AN2" s="1662"/>
      <c r="AO2" s="1662"/>
      <c r="AP2" s="1662"/>
      <c r="AQ2" s="1662"/>
      <c r="AR2" s="1662"/>
      <c r="AS2" s="1662"/>
      <c r="AT2" s="1662" t="s">
        <v>105</v>
      </c>
      <c r="AU2" s="1662"/>
      <c r="AV2" s="1662"/>
      <c r="AW2" s="1662"/>
      <c r="AX2" s="1662"/>
      <c r="AY2" s="1662"/>
      <c r="AZ2" s="1662"/>
      <c r="BA2" s="1662"/>
      <c r="BB2" s="1662"/>
      <c r="BC2" s="1662"/>
      <c r="BD2" s="1662"/>
      <c r="BE2" s="1662"/>
      <c r="BF2" s="1662"/>
      <c r="BG2" s="1662"/>
      <c r="BH2" s="1662"/>
      <c r="BI2" s="1662"/>
    </row>
    <row r="3" spans="1:61" ht="6.95" customHeight="1" x14ac:dyDescent="0.25">
      <c r="A3" s="1662"/>
      <c r="B3" s="1663"/>
      <c r="C3" s="1664"/>
      <c r="D3" s="1664"/>
      <c r="E3" s="1664"/>
      <c r="F3" s="1664"/>
      <c r="G3" s="1664"/>
      <c r="H3" s="1664"/>
      <c r="I3" s="1664"/>
      <c r="J3" s="1664"/>
      <c r="K3" s="1664"/>
      <c r="L3" s="1665"/>
      <c r="M3" s="1662"/>
      <c r="N3" s="1662"/>
      <c r="O3" s="1662"/>
      <c r="P3" s="1662"/>
      <c r="Q3" s="1662"/>
      <c r="R3" s="1662"/>
      <c r="S3" s="1662"/>
      <c r="T3" s="1662"/>
      <c r="U3" s="1662"/>
      <c r="V3" s="1662"/>
      <c r="W3" s="1662"/>
      <c r="X3" s="1662"/>
      <c r="Y3" s="1662"/>
      <c r="Z3" s="1662"/>
      <c r="AA3" s="1662"/>
      <c r="AB3" s="1662"/>
      <c r="AC3" s="1662"/>
      <c r="AD3" s="1662"/>
      <c r="AE3" s="1662"/>
      <c r="AF3" s="1662"/>
      <c r="AG3" s="1662"/>
      <c r="AH3" s="1662"/>
      <c r="AI3" s="1662"/>
      <c r="AJ3" s="1662"/>
      <c r="AK3" s="1662"/>
      <c r="AL3" s="1662"/>
      <c r="AM3" s="1662"/>
      <c r="AN3" s="1662"/>
      <c r="AO3" s="1662"/>
      <c r="AP3" s="1662"/>
      <c r="AQ3" s="1662"/>
      <c r="AR3" s="1662"/>
      <c r="AS3" s="1662"/>
      <c r="AT3" s="1662">
        <v>2</v>
      </c>
      <c r="AU3" s="1662"/>
      <c r="AV3" s="1662"/>
      <c r="AW3" s="1662"/>
      <c r="AX3" s="1662"/>
      <c r="AY3" s="1662"/>
      <c r="AZ3" s="1662"/>
      <c r="BA3" s="1662"/>
      <c r="BB3" s="1662"/>
      <c r="BC3" s="1662"/>
      <c r="BD3" s="1662"/>
      <c r="BE3" s="1662"/>
      <c r="BF3" s="1662"/>
      <c r="BG3" s="1662"/>
      <c r="BH3" s="1662"/>
      <c r="BI3" s="1662"/>
    </row>
    <row r="4" spans="1:61" ht="24.95" customHeight="1" x14ac:dyDescent="0.25">
      <c r="A4" s="1662"/>
      <c r="B4" s="1665"/>
      <c r="C4" s="1662"/>
      <c r="D4" s="1666" t="s">
        <v>131</v>
      </c>
      <c r="E4" s="1662"/>
      <c r="F4" s="1662"/>
      <c r="G4" s="1662"/>
      <c r="H4" s="1662"/>
      <c r="I4" s="1662"/>
      <c r="J4" s="1662"/>
      <c r="K4" s="1662"/>
      <c r="L4" s="1665"/>
      <c r="M4" s="1662"/>
      <c r="N4" s="1662"/>
      <c r="O4" s="1662"/>
      <c r="P4" s="1662"/>
      <c r="Q4" s="1662"/>
      <c r="R4" s="1662"/>
      <c r="S4" s="1662"/>
      <c r="T4" s="1662"/>
      <c r="U4" s="1662"/>
      <c r="V4" s="1662"/>
      <c r="W4" s="1662"/>
      <c r="X4" s="1662"/>
      <c r="Y4" s="1662"/>
      <c r="Z4" s="1662"/>
      <c r="AA4" s="1662"/>
      <c r="AB4" s="1662"/>
      <c r="AC4" s="1662"/>
      <c r="AD4" s="1662"/>
      <c r="AE4" s="1662"/>
      <c r="AF4" s="1662"/>
      <c r="AG4" s="1662"/>
      <c r="AH4" s="1662"/>
      <c r="AI4" s="1662"/>
      <c r="AJ4" s="1662"/>
      <c r="AK4" s="1662"/>
      <c r="AL4" s="1662"/>
      <c r="AM4" s="1662"/>
      <c r="AN4" s="1662"/>
      <c r="AO4" s="1662"/>
      <c r="AP4" s="1662"/>
      <c r="AQ4" s="1662"/>
      <c r="AR4" s="1662"/>
      <c r="AS4" s="1662"/>
      <c r="AT4" s="1662" t="b">
        <v>0</v>
      </c>
      <c r="AU4" s="1662"/>
      <c r="AV4" s="1662"/>
      <c r="AW4" s="1662"/>
      <c r="AX4" s="1662"/>
      <c r="AY4" s="1662"/>
      <c r="AZ4" s="1662"/>
      <c r="BA4" s="1662"/>
      <c r="BB4" s="1662"/>
      <c r="BC4" s="1662"/>
      <c r="BD4" s="1662"/>
      <c r="BE4" s="1662"/>
      <c r="BF4" s="1662"/>
      <c r="BG4" s="1662"/>
      <c r="BH4" s="1662"/>
      <c r="BI4" s="1662"/>
    </row>
    <row r="5" spans="1:61" ht="6.95" customHeight="1" x14ac:dyDescent="0.25">
      <c r="A5" s="1662"/>
      <c r="B5" s="1665"/>
      <c r="C5" s="1662"/>
      <c r="D5" s="1662"/>
      <c r="E5" s="1662"/>
      <c r="F5" s="1662"/>
      <c r="G5" s="1662"/>
      <c r="H5" s="1662"/>
      <c r="I5" s="1662"/>
      <c r="J5" s="1662"/>
      <c r="K5" s="1662"/>
      <c r="L5" s="1665"/>
      <c r="M5" s="1662"/>
      <c r="N5" s="1662"/>
      <c r="O5" s="1662"/>
      <c r="P5" s="1662"/>
      <c r="Q5" s="1662"/>
      <c r="R5" s="1662"/>
      <c r="S5" s="1662"/>
      <c r="T5" s="1662"/>
      <c r="U5" s="1662"/>
      <c r="V5" s="1662"/>
      <c r="W5" s="1662"/>
      <c r="X5" s="1662"/>
      <c r="Y5" s="1662"/>
      <c r="Z5" s="1662"/>
      <c r="AA5" s="1662"/>
      <c r="AB5" s="1662"/>
      <c r="AC5" s="1662"/>
      <c r="AD5" s="1662"/>
      <c r="AE5" s="1662"/>
      <c r="AF5" s="1662"/>
      <c r="AG5" s="1662"/>
      <c r="AH5" s="1662"/>
      <c r="AI5" s="1662"/>
      <c r="AJ5" s="1662"/>
      <c r="AK5" s="1662"/>
      <c r="AL5" s="1662"/>
      <c r="AM5" s="1662"/>
      <c r="AN5" s="1662"/>
      <c r="AO5" s="1662"/>
      <c r="AP5" s="1662"/>
      <c r="AQ5" s="1662"/>
      <c r="AR5" s="1662"/>
      <c r="AS5" s="1662"/>
      <c r="AT5" s="1662"/>
      <c r="AU5" s="1662"/>
      <c r="AV5" s="1662"/>
      <c r="AW5" s="1662"/>
      <c r="AX5" s="1662"/>
      <c r="AY5" s="1662"/>
      <c r="AZ5" s="1662"/>
      <c r="BA5" s="1662"/>
      <c r="BB5" s="1662"/>
      <c r="BC5" s="1662"/>
      <c r="BD5" s="1662"/>
      <c r="BE5" s="1662"/>
      <c r="BF5" s="1662"/>
      <c r="BG5" s="1662"/>
      <c r="BH5" s="1662"/>
      <c r="BI5" s="1662"/>
    </row>
    <row r="6" spans="1:61" ht="12" customHeight="1" x14ac:dyDescent="0.25">
      <c r="A6" s="1662"/>
      <c r="B6" s="1665"/>
      <c r="C6" s="1662"/>
      <c r="D6" s="1667" t="s">
        <v>12</v>
      </c>
      <c r="E6" s="1662"/>
      <c r="F6" s="1662"/>
      <c r="G6" s="1662"/>
      <c r="H6" s="1662"/>
      <c r="I6" s="1662"/>
      <c r="J6" s="1662"/>
      <c r="K6" s="1662"/>
      <c r="L6" s="1665"/>
      <c r="M6" s="1662"/>
      <c r="N6" s="1662"/>
      <c r="O6" s="1662"/>
      <c r="P6" s="1662"/>
      <c r="Q6" s="1662"/>
      <c r="R6" s="1662"/>
      <c r="S6" s="1662"/>
      <c r="T6" s="1662"/>
      <c r="U6" s="1662"/>
      <c r="V6" s="1662"/>
      <c r="W6" s="1662"/>
      <c r="X6" s="1662"/>
      <c r="Y6" s="1662"/>
      <c r="Z6" s="1662"/>
      <c r="AA6" s="1662"/>
      <c r="AB6" s="1662"/>
      <c r="AC6" s="1662"/>
      <c r="AD6" s="1662"/>
      <c r="AE6" s="1662"/>
      <c r="AF6" s="1662"/>
      <c r="AG6" s="1662"/>
      <c r="AH6" s="1662"/>
      <c r="AI6" s="1662"/>
      <c r="AJ6" s="1662"/>
      <c r="AK6" s="1662"/>
      <c r="AL6" s="1662"/>
      <c r="AM6" s="1662"/>
      <c r="AN6" s="1662"/>
      <c r="AO6" s="1662"/>
      <c r="AP6" s="1662"/>
      <c r="AQ6" s="1662"/>
      <c r="AR6" s="1662"/>
      <c r="AS6" s="1662"/>
      <c r="AT6" s="1662"/>
      <c r="AU6" s="1662"/>
      <c r="AV6" s="1662"/>
      <c r="AW6" s="1662"/>
      <c r="AX6" s="1662"/>
      <c r="AY6" s="1662"/>
      <c r="AZ6" s="1662"/>
      <c r="BA6" s="1662"/>
      <c r="BB6" s="1662"/>
      <c r="BC6" s="1662"/>
      <c r="BD6" s="1662"/>
      <c r="BE6" s="1662"/>
      <c r="BF6" s="1662"/>
      <c r="BG6" s="1662"/>
      <c r="BH6" s="1662"/>
      <c r="BI6" s="1662"/>
    </row>
    <row r="7" spans="1:61" x14ac:dyDescent="0.25">
      <c r="A7" s="1662"/>
      <c r="B7" s="1665"/>
      <c r="C7" s="1662"/>
      <c r="D7" s="1662"/>
      <c r="E7" s="3238" t="s">
        <v>13</v>
      </c>
      <c r="F7" s="3313"/>
      <c r="G7" s="3313"/>
      <c r="H7" s="3313"/>
      <c r="I7" s="1662"/>
      <c r="J7" s="1662"/>
      <c r="K7" s="1662"/>
      <c r="L7" s="1665"/>
      <c r="M7" s="1662"/>
      <c r="N7" s="1662"/>
      <c r="O7" s="1662"/>
      <c r="P7" s="1662"/>
      <c r="Q7" s="1662"/>
      <c r="R7" s="1662"/>
      <c r="S7" s="1662"/>
      <c r="T7" s="1662"/>
      <c r="U7" s="1662"/>
      <c r="V7" s="1662"/>
      <c r="W7" s="1662"/>
      <c r="X7" s="1662"/>
      <c r="Y7" s="1662"/>
      <c r="Z7" s="1662"/>
      <c r="AA7" s="1668" t="str">
        <f>E7</f>
        <v>REVITALIZACE ZÁMECKÉHO PARKU ‐ TVRZIŠTĚ KLUČOV</v>
      </c>
      <c r="AB7" s="1662"/>
      <c r="AC7" s="1662"/>
      <c r="AD7" s="1662"/>
      <c r="AE7" s="1662"/>
      <c r="AF7" s="1662"/>
      <c r="AG7" s="1662"/>
      <c r="AH7" s="1662"/>
      <c r="AI7" s="1662"/>
      <c r="AJ7" s="1662"/>
      <c r="AK7" s="1662"/>
      <c r="AL7" s="1662"/>
      <c r="AM7" s="1662"/>
      <c r="AN7" s="1662"/>
      <c r="AO7" s="1662"/>
      <c r="AP7" s="1662"/>
      <c r="AQ7" s="1662"/>
      <c r="AR7" s="1662"/>
      <c r="AS7" s="1662"/>
      <c r="AT7" s="1662"/>
      <c r="AU7" s="1662"/>
      <c r="AV7" s="1662"/>
      <c r="AW7" s="1662"/>
      <c r="AX7" s="1662"/>
      <c r="AY7" s="1662"/>
      <c r="AZ7" s="1662"/>
      <c r="BA7" s="1662"/>
      <c r="BB7" s="1662"/>
      <c r="BC7" s="1662"/>
      <c r="BD7" s="1662"/>
      <c r="BE7" s="1662"/>
      <c r="BF7" s="1662"/>
      <c r="BG7" s="1662"/>
      <c r="BH7" s="1662"/>
      <c r="BI7" s="1662"/>
    </row>
    <row r="8" spans="1:61" x14ac:dyDescent="0.25">
      <c r="A8" s="1662"/>
      <c r="B8" s="1665"/>
      <c r="C8" s="1662"/>
      <c r="D8" s="210" t="s">
        <v>132</v>
      </c>
      <c r="E8" s="1662"/>
      <c r="F8" s="1662"/>
      <c r="G8" s="1662"/>
      <c r="H8" s="1662"/>
      <c r="I8" s="1662"/>
      <c r="J8" s="1662"/>
      <c r="K8" s="1662"/>
      <c r="L8" s="1665"/>
      <c r="M8" s="1662"/>
      <c r="N8" s="1662"/>
      <c r="O8" s="1662"/>
      <c r="P8" s="1662"/>
      <c r="Q8" s="1662"/>
      <c r="R8" s="1662"/>
      <c r="S8" s="1662"/>
      <c r="T8" s="1662"/>
      <c r="U8" s="1662"/>
      <c r="V8" s="1662"/>
      <c r="W8" s="1662"/>
      <c r="X8" s="1662"/>
      <c r="Y8" s="1662"/>
      <c r="Z8" s="1662"/>
      <c r="AA8" s="1662"/>
      <c r="AB8" s="1662"/>
      <c r="AC8" s="1662"/>
      <c r="AD8" s="1662"/>
      <c r="AE8" s="1662"/>
      <c r="AF8" s="1662"/>
      <c r="AG8" s="1662"/>
      <c r="AH8" s="1662"/>
      <c r="AI8" s="1662"/>
      <c r="AJ8" s="1662"/>
      <c r="AK8" s="1662"/>
      <c r="AL8" s="1662"/>
      <c r="AM8" s="1662"/>
      <c r="AN8" s="1662"/>
      <c r="AO8" s="1662"/>
      <c r="AP8" s="1662"/>
      <c r="AQ8" s="1662"/>
      <c r="AR8" s="1662"/>
      <c r="AS8" s="1662"/>
      <c r="AT8" s="1662"/>
      <c r="AU8" s="1662"/>
      <c r="AV8" s="1662"/>
      <c r="AW8" s="1662"/>
      <c r="AX8" s="1662"/>
      <c r="AY8" s="1662"/>
      <c r="AZ8" s="1662"/>
      <c r="BA8" s="1662"/>
      <c r="BB8" s="1662"/>
      <c r="BC8" s="1662"/>
      <c r="BD8" s="1662"/>
      <c r="BE8" s="1662"/>
      <c r="BF8" s="1662"/>
      <c r="BG8" s="1662"/>
      <c r="BH8" s="1662"/>
      <c r="BI8" s="1662"/>
    </row>
    <row r="9" spans="1:61" s="55" customFormat="1" x14ac:dyDescent="0.25">
      <c r="A9" s="1662"/>
      <c r="B9" s="1669"/>
      <c r="C9" s="1662"/>
      <c r="D9" s="1662"/>
      <c r="E9" s="3314" t="s">
        <v>1060</v>
      </c>
      <c r="F9" s="3313"/>
      <c r="G9" s="3313"/>
      <c r="H9" s="3313"/>
      <c r="I9" s="1662"/>
      <c r="J9" s="1662"/>
      <c r="K9" s="1662"/>
      <c r="L9" s="1669"/>
      <c r="M9" s="1662"/>
      <c r="N9" s="1662"/>
      <c r="O9" s="1662"/>
      <c r="P9" s="1662"/>
      <c r="Q9" s="1662"/>
      <c r="R9" s="1662"/>
      <c r="S9" s="1662"/>
      <c r="T9" s="1662"/>
      <c r="U9" s="1662"/>
      <c r="V9" s="1662"/>
      <c r="W9" s="1662"/>
      <c r="X9" s="1662"/>
      <c r="Y9" s="1662"/>
      <c r="Z9" s="1662"/>
      <c r="AA9" s="1670" t="str">
        <f>E9</f>
        <v>SO.21 - NN ROZVODY</v>
      </c>
      <c r="AB9" s="1662"/>
      <c r="AC9" s="1662"/>
      <c r="AD9" s="1662"/>
      <c r="AE9" s="1662"/>
      <c r="AF9" s="1662"/>
      <c r="AG9" s="1662"/>
      <c r="AH9" s="1662"/>
      <c r="AI9" s="1662"/>
      <c r="AJ9" s="1662"/>
      <c r="AK9" s="1662"/>
      <c r="AL9" s="1662"/>
      <c r="AM9" s="1662"/>
      <c r="AN9" s="1662"/>
      <c r="AO9" s="1662"/>
      <c r="AP9" s="1662"/>
      <c r="AQ9" s="1662"/>
      <c r="AR9" s="1662"/>
      <c r="AS9" s="1662"/>
      <c r="AT9" s="1662"/>
      <c r="AU9" s="1662"/>
      <c r="AV9" s="1662"/>
      <c r="AW9" s="1662"/>
      <c r="AX9" s="1662"/>
      <c r="AY9" s="1662"/>
      <c r="AZ9" s="1662"/>
      <c r="BA9" s="1662"/>
      <c r="BB9" s="1662"/>
      <c r="BC9" s="1662"/>
      <c r="BD9" s="1662"/>
      <c r="BE9" s="1662"/>
      <c r="BF9" s="1662"/>
      <c r="BG9" s="1662"/>
      <c r="BH9" s="1662"/>
      <c r="BI9" s="1662"/>
    </row>
    <row r="10" spans="1:61" s="55" customFormat="1" x14ac:dyDescent="0.25">
      <c r="A10" s="1662"/>
      <c r="B10" s="1669"/>
      <c r="C10" s="1662"/>
      <c r="D10" s="1662"/>
      <c r="E10" s="1662"/>
      <c r="F10" s="1662"/>
      <c r="G10" s="1662"/>
      <c r="H10" s="1662"/>
      <c r="I10" s="1662"/>
      <c r="J10" s="1662"/>
      <c r="K10" s="1662"/>
      <c r="L10" s="1669"/>
      <c r="M10" s="1662"/>
      <c r="N10" s="1662"/>
      <c r="O10" s="1662"/>
      <c r="P10" s="1662"/>
      <c r="Q10" s="1662"/>
      <c r="R10" s="1662"/>
      <c r="S10" s="1662"/>
      <c r="T10" s="1662"/>
      <c r="U10" s="1662"/>
      <c r="V10" s="1662"/>
      <c r="W10" s="1662"/>
      <c r="X10" s="1662"/>
      <c r="Y10" s="1662"/>
      <c r="Z10" s="1662"/>
      <c r="AA10" s="1662"/>
      <c r="AB10" s="1662"/>
      <c r="AC10" s="1662"/>
      <c r="AD10" s="1662"/>
      <c r="AE10" s="1662"/>
      <c r="AF10" s="1662"/>
      <c r="AG10" s="1662"/>
      <c r="AH10" s="1662"/>
      <c r="AI10" s="1662"/>
      <c r="AJ10" s="1662"/>
      <c r="AK10" s="1662"/>
      <c r="AL10" s="1662"/>
      <c r="AM10" s="1662"/>
      <c r="AN10" s="1662"/>
      <c r="AO10" s="1662"/>
      <c r="AP10" s="1662"/>
      <c r="AQ10" s="1662"/>
      <c r="AR10" s="1662"/>
      <c r="AS10" s="1662"/>
      <c r="AT10" s="1662"/>
      <c r="AU10" s="1662"/>
      <c r="AV10" s="1662"/>
      <c r="AW10" s="1662"/>
      <c r="AX10" s="1662"/>
      <c r="AY10" s="1662"/>
      <c r="AZ10" s="1662"/>
      <c r="BA10" s="1662"/>
      <c r="BB10" s="1662"/>
      <c r="BC10" s="1662"/>
      <c r="BD10" s="1662"/>
      <c r="BE10" s="1662"/>
      <c r="BF10" s="1662"/>
      <c r="BG10" s="1662"/>
      <c r="BH10" s="1662"/>
      <c r="BI10" s="1662"/>
    </row>
    <row r="11" spans="1:61" s="55" customFormat="1" x14ac:dyDescent="0.25">
      <c r="A11" s="1662"/>
      <c r="B11" s="1669"/>
      <c r="C11" s="1662"/>
      <c r="D11" s="210" t="s">
        <v>14</v>
      </c>
      <c r="E11" s="1662"/>
      <c r="F11" s="1671" t="s">
        <v>16</v>
      </c>
      <c r="G11" s="1662"/>
      <c r="H11" s="1662"/>
      <c r="I11" s="210" t="s">
        <v>15</v>
      </c>
      <c r="J11" s="214" t="s">
        <v>16</v>
      </c>
      <c r="K11" s="1662"/>
      <c r="L11" s="1669"/>
      <c r="M11" s="1662"/>
      <c r="N11" s="1662"/>
      <c r="O11" s="1662"/>
      <c r="P11" s="1662"/>
      <c r="Q11" s="1662"/>
      <c r="R11" s="1662"/>
      <c r="S11" s="1662"/>
      <c r="T11" s="1662"/>
      <c r="U11" s="1662"/>
      <c r="V11" s="1662"/>
      <c r="W11" s="1662"/>
      <c r="X11" s="1662"/>
      <c r="Y11" s="1662"/>
      <c r="Z11" s="1662"/>
      <c r="AA11" s="1662"/>
      <c r="AB11" s="1662"/>
      <c r="AC11" s="1662"/>
      <c r="AD11" s="1662"/>
      <c r="AE11" s="1662"/>
      <c r="AF11" s="1662"/>
      <c r="AG11" s="1662"/>
      <c r="AH11" s="1662"/>
      <c r="AI11" s="1662"/>
      <c r="AJ11" s="1662"/>
      <c r="AK11" s="1662"/>
      <c r="AL11" s="1662"/>
      <c r="AM11" s="1662"/>
      <c r="AN11" s="1662"/>
      <c r="AO11" s="1662"/>
      <c r="AP11" s="1662"/>
      <c r="AQ11" s="1662"/>
      <c r="AR11" s="1662"/>
      <c r="AS11" s="1662"/>
      <c r="AT11" s="1662"/>
      <c r="AU11" s="1662"/>
      <c r="AV11" s="1662"/>
      <c r="AW11" s="1662"/>
      <c r="AX11" s="1662"/>
      <c r="AY11" s="1662"/>
      <c r="AZ11" s="1662"/>
      <c r="BA11" s="1662"/>
      <c r="BB11" s="1662"/>
      <c r="BC11" s="1662"/>
      <c r="BD11" s="1662"/>
      <c r="BE11" s="1662"/>
      <c r="BF11" s="1662"/>
      <c r="BG11" s="1662"/>
      <c r="BH11" s="1662"/>
      <c r="BI11" s="1662"/>
    </row>
    <row r="12" spans="1:61" s="55" customFormat="1" x14ac:dyDescent="0.25">
      <c r="A12" s="1662"/>
      <c r="B12" s="1669"/>
      <c r="C12" s="1662"/>
      <c r="D12" s="210" t="s">
        <v>17</v>
      </c>
      <c r="E12" s="1662"/>
      <c r="F12" s="1672" t="s">
        <v>16</v>
      </c>
      <c r="G12" s="1662"/>
      <c r="H12" s="1662"/>
      <c r="I12" s="210" t="s">
        <v>18</v>
      </c>
      <c r="J12" s="1673">
        <f>'Rekapitulace stavby'!AN8</f>
        <v>46300</v>
      </c>
      <c r="K12" s="1662"/>
      <c r="L12" s="1669"/>
      <c r="M12" s="1662"/>
      <c r="N12" s="1662"/>
      <c r="O12" s="1662"/>
      <c r="P12" s="1662"/>
      <c r="Q12" s="1662"/>
      <c r="R12" s="1662"/>
      <c r="S12" s="1662"/>
      <c r="T12" s="1662"/>
      <c r="U12" s="1662"/>
      <c r="V12" s="1662"/>
      <c r="W12" s="1662"/>
      <c r="X12" s="1662"/>
      <c r="Y12" s="1662"/>
      <c r="Z12" s="1662"/>
      <c r="AA12" s="1662"/>
      <c r="AB12" s="1662"/>
      <c r="AC12" s="1662"/>
      <c r="AD12" s="1662"/>
      <c r="AE12" s="1662"/>
      <c r="AF12" s="1662"/>
      <c r="AG12" s="1662"/>
      <c r="AH12" s="1662"/>
      <c r="AI12" s="1662"/>
      <c r="AJ12" s="1662"/>
      <c r="AK12" s="1662"/>
      <c r="AL12" s="1662"/>
      <c r="AM12" s="1662"/>
      <c r="AN12" s="1662"/>
      <c r="AO12" s="1662"/>
      <c r="AP12" s="1662"/>
      <c r="AQ12" s="1662"/>
      <c r="AR12" s="1662"/>
      <c r="AS12" s="1662"/>
      <c r="AT12" s="1662"/>
      <c r="AU12" s="1662"/>
      <c r="AV12" s="1662"/>
      <c r="AW12" s="1662"/>
      <c r="AX12" s="1662"/>
      <c r="AY12" s="1662"/>
      <c r="AZ12" s="1662"/>
      <c r="BA12" s="1662"/>
      <c r="BB12" s="1662"/>
      <c r="BC12" s="1662"/>
      <c r="BD12" s="1662"/>
      <c r="BE12" s="1662"/>
      <c r="BF12" s="1662"/>
      <c r="BG12" s="1662"/>
      <c r="BH12" s="1662"/>
      <c r="BI12" s="1662"/>
    </row>
    <row r="13" spans="1:61" s="55" customFormat="1" x14ac:dyDescent="0.25">
      <c r="A13" s="1662"/>
      <c r="B13" s="1669"/>
      <c r="C13" s="1662"/>
      <c r="D13" s="1674" t="s">
        <v>16</v>
      </c>
      <c r="E13" s="1675"/>
      <c r="F13" s="1676" t="s">
        <v>16</v>
      </c>
      <c r="G13" s="1662"/>
      <c r="H13" s="1662"/>
      <c r="I13" s="1674" t="s">
        <v>16</v>
      </c>
      <c r="J13" s="1676" t="s">
        <v>16</v>
      </c>
      <c r="K13" s="1662"/>
      <c r="L13" s="1669"/>
      <c r="M13" s="1662"/>
      <c r="N13" s="1662"/>
      <c r="O13" s="1662"/>
      <c r="P13" s="1662"/>
      <c r="Q13" s="1662"/>
      <c r="R13" s="1662"/>
      <c r="S13" s="1662"/>
      <c r="T13" s="1662"/>
      <c r="U13" s="1662"/>
      <c r="V13" s="1662"/>
      <c r="W13" s="1662"/>
      <c r="X13" s="1662"/>
      <c r="Y13" s="1662"/>
      <c r="Z13" s="1662"/>
      <c r="AA13" s="1662"/>
      <c r="AB13" s="1662"/>
      <c r="AC13" s="1662"/>
      <c r="AD13" s="1662"/>
      <c r="AE13" s="1662"/>
      <c r="AF13" s="1662"/>
      <c r="AG13" s="1662"/>
      <c r="AH13" s="1662"/>
      <c r="AI13" s="1662"/>
      <c r="AJ13" s="1662"/>
      <c r="AK13" s="1662"/>
      <c r="AL13" s="1662"/>
      <c r="AM13" s="1662"/>
      <c r="AN13" s="1662"/>
      <c r="AO13" s="1662"/>
      <c r="AP13" s="1662"/>
      <c r="AQ13" s="1662"/>
      <c r="AR13" s="1662"/>
      <c r="AS13" s="1662"/>
      <c r="AT13" s="1662"/>
      <c r="AU13" s="1662"/>
      <c r="AV13" s="1662"/>
      <c r="AW13" s="1662"/>
      <c r="AX13" s="1662"/>
      <c r="AY13" s="1662"/>
      <c r="AZ13" s="1662"/>
      <c r="BA13" s="1662"/>
      <c r="BB13" s="1662"/>
      <c r="BC13" s="1662"/>
      <c r="BD13" s="1662"/>
      <c r="BE13" s="1662"/>
      <c r="BF13" s="1662"/>
      <c r="BG13" s="1662"/>
      <c r="BH13" s="1662"/>
      <c r="BI13" s="1662"/>
    </row>
    <row r="14" spans="1:61" s="55" customFormat="1" x14ac:dyDescent="0.25">
      <c r="A14" s="1662"/>
      <c r="B14" s="1669"/>
      <c r="C14" s="1662"/>
      <c r="D14" s="210" t="s">
        <v>19</v>
      </c>
      <c r="E14" s="1662"/>
      <c r="F14" s="1662"/>
      <c r="G14" s="1662"/>
      <c r="H14" s="1662"/>
      <c r="I14" s="210" t="s">
        <v>20</v>
      </c>
      <c r="J14" s="220" t="s">
        <v>21</v>
      </c>
      <c r="K14" s="1662"/>
      <c r="L14" s="1669"/>
      <c r="M14" s="1662"/>
      <c r="N14" s="1662"/>
      <c r="O14" s="1662"/>
      <c r="P14" s="1662"/>
      <c r="Q14" s="1662"/>
      <c r="R14" s="1662"/>
      <c r="S14" s="1662"/>
      <c r="T14" s="1662"/>
      <c r="U14" s="1662"/>
      <c r="V14" s="1662"/>
      <c r="W14" s="1662"/>
      <c r="X14" s="1662"/>
      <c r="Y14" s="1662"/>
      <c r="Z14" s="1662"/>
      <c r="AA14" s="1662"/>
      <c r="AB14" s="1662"/>
      <c r="AC14" s="1662"/>
      <c r="AD14" s="1662"/>
      <c r="AE14" s="1662"/>
      <c r="AF14" s="1662"/>
      <c r="AG14" s="1662"/>
      <c r="AH14" s="1662"/>
      <c r="AI14" s="1662"/>
      <c r="AJ14" s="1662"/>
      <c r="AK14" s="1662"/>
      <c r="AL14" s="1662"/>
      <c r="AM14" s="1662"/>
      <c r="AN14" s="1662"/>
      <c r="AO14" s="1662"/>
      <c r="AP14" s="1662"/>
      <c r="AQ14" s="1662"/>
      <c r="AR14" s="1662"/>
      <c r="AS14" s="1662"/>
      <c r="AT14" s="1662"/>
      <c r="AU14" s="1662"/>
      <c r="AV14" s="1662"/>
      <c r="AW14" s="1662"/>
      <c r="AX14" s="1662"/>
      <c r="AY14" s="1662"/>
      <c r="AZ14" s="1662"/>
      <c r="BA14" s="1662"/>
      <c r="BB14" s="1662"/>
      <c r="BC14" s="1662"/>
      <c r="BD14" s="1662"/>
      <c r="BE14" s="1662"/>
      <c r="BF14" s="1662"/>
      <c r="BG14" s="1662"/>
      <c r="BH14" s="1662"/>
      <c r="BI14" s="1662"/>
    </row>
    <row r="15" spans="1:61" s="55" customFormat="1" x14ac:dyDescent="0.25">
      <c r="A15" s="1662"/>
      <c r="B15" s="1669"/>
      <c r="C15" s="1662"/>
      <c r="D15" s="1662"/>
      <c r="E15" s="3239" t="s">
        <v>22</v>
      </c>
      <c r="F15" s="3313"/>
      <c r="G15" s="3313"/>
      <c r="H15" s="3313"/>
      <c r="I15" s="210" t="s">
        <v>23</v>
      </c>
      <c r="J15" s="220" t="s">
        <v>16</v>
      </c>
      <c r="K15" s="1662"/>
      <c r="L15" s="1669"/>
      <c r="M15" s="1662"/>
      <c r="N15" s="1662"/>
      <c r="O15" s="1662"/>
      <c r="P15" s="1662"/>
      <c r="Q15" s="1662"/>
      <c r="R15" s="1662"/>
      <c r="S15" s="1662"/>
      <c r="T15" s="1662"/>
      <c r="U15" s="1662"/>
      <c r="V15" s="1662"/>
      <c r="W15" s="1662"/>
      <c r="X15" s="1662"/>
      <c r="Y15" s="1662"/>
      <c r="Z15" s="1662"/>
      <c r="AA15" s="1662"/>
      <c r="AB15" s="1662"/>
      <c r="AC15" s="1662"/>
      <c r="AD15" s="1662"/>
      <c r="AE15" s="1662"/>
      <c r="AF15" s="1662"/>
      <c r="AG15" s="1662"/>
      <c r="AH15" s="1662"/>
      <c r="AI15" s="1662"/>
      <c r="AJ15" s="1662"/>
      <c r="AK15" s="1662"/>
      <c r="AL15" s="1662"/>
      <c r="AM15" s="1662"/>
      <c r="AN15" s="1662"/>
      <c r="AO15" s="1662"/>
      <c r="AP15" s="1662"/>
      <c r="AQ15" s="1662"/>
      <c r="AR15" s="1662"/>
      <c r="AS15" s="1662"/>
      <c r="AT15" s="1662"/>
      <c r="AU15" s="1662"/>
      <c r="AV15" s="1662"/>
      <c r="AW15" s="1662"/>
      <c r="AX15" s="1662"/>
      <c r="AY15" s="1662"/>
      <c r="AZ15" s="1662"/>
      <c r="BA15" s="1662"/>
      <c r="BB15" s="1662"/>
      <c r="BC15" s="1662"/>
      <c r="BD15" s="1662"/>
      <c r="BE15" s="1662"/>
      <c r="BF15" s="1662"/>
      <c r="BG15" s="1662"/>
      <c r="BH15" s="1662"/>
      <c r="BI15" s="1662"/>
    </row>
    <row r="16" spans="1:61" s="55" customFormat="1" x14ac:dyDescent="0.25">
      <c r="A16" s="1662"/>
      <c r="B16" s="1669"/>
      <c r="C16" s="1662"/>
      <c r="D16" s="1662"/>
      <c r="E16" s="1662"/>
      <c r="F16" s="1662"/>
      <c r="G16" s="1662"/>
      <c r="H16" s="1662"/>
      <c r="I16" s="1662"/>
      <c r="J16" s="1662"/>
      <c r="K16" s="1662"/>
      <c r="L16" s="1669"/>
      <c r="M16" s="1662"/>
      <c r="N16" s="1662"/>
      <c r="O16" s="1662"/>
      <c r="P16" s="1662"/>
      <c r="Q16" s="1662"/>
      <c r="R16" s="1662"/>
      <c r="S16" s="1662"/>
      <c r="T16" s="1662"/>
      <c r="U16" s="1662"/>
      <c r="V16" s="1662"/>
      <c r="W16" s="1662"/>
      <c r="X16" s="1662"/>
      <c r="Y16" s="1662"/>
      <c r="Z16" s="1662"/>
      <c r="AA16" s="1662"/>
      <c r="AB16" s="1662"/>
      <c r="AC16" s="1662"/>
      <c r="AD16" s="1662"/>
      <c r="AE16" s="1662"/>
      <c r="AF16" s="1662"/>
      <c r="AG16" s="1662"/>
      <c r="AH16" s="1662"/>
      <c r="AI16" s="1662"/>
      <c r="AJ16" s="1662"/>
      <c r="AK16" s="1662"/>
      <c r="AL16" s="1662"/>
      <c r="AM16" s="1662"/>
      <c r="AN16" s="1662"/>
      <c r="AO16" s="1662"/>
      <c r="AP16" s="1662"/>
      <c r="AQ16" s="1662"/>
      <c r="AR16" s="1662"/>
      <c r="AS16" s="1662"/>
      <c r="AT16" s="1662"/>
      <c r="AU16" s="1662"/>
      <c r="AV16" s="1662"/>
      <c r="AW16" s="1662"/>
      <c r="AX16" s="1662"/>
      <c r="AY16" s="1662"/>
      <c r="AZ16" s="1662"/>
      <c r="BA16" s="1662"/>
      <c r="BB16" s="1662"/>
      <c r="BC16" s="1662"/>
      <c r="BD16" s="1662"/>
      <c r="BE16" s="1662"/>
      <c r="BF16" s="1662"/>
      <c r="BG16" s="1662"/>
      <c r="BH16" s="1662"/>
      <c r="BI16" s="1662"/>
    </row>
    <row r="17" spans="1:61" s="55" customFormat="1" x14ac:dyDescent="0.25">
      <c r="A17" s="1662"/>
      <c r="B17" s="1669"/>
      <c r="C17" s="1662"/>
      <c r="D17" s="210" t="s">
        <v>24</v>
      </c>
      <c r="E17" s="1662"/>
      <c r="F17" s="1662"/>
      <c r="G17" s="1662"/>
      <c r="H17" s="1662"/>
      <c r="I17" s="210" t="str">
        <f>I14</f>
        <v>IČ:</v>
      </c>
      <c r="J17" s="221" t="str">
        <f>'Rekapitulace stavby'!AN13</f>
        <v>Vyplň údaj</v>
      </c>
      <c r="K17" s="1662"/>
      <c r="L17" s="1669"/>
      <c r="M17" s="1662"/>
      <c r="N17" s="1662"/>
      <c r="O17" s="1662"/>
      <c r="P17" s="1662"/>
      <c r="Q17" s="1662"/>
      <c r="R17" s="1662"/>
      <c r="S17" s="1662"/>
      <c r="T17" s="1662"/>
      <c r="U17" s="1662"/>
      <c r="V17" s="1662"/>
      <c r="W17" s="1662"/>
      <c r="X17" s="1662"/>
      <c r="Y17" s="1662"/>
      <c r="Z17" s="1662"/>
      <c r="AA17" s="1662"/>
      <c r="AB17" s="1662"/>
      <c r="AC17" s="1662"/>
      <c r="AD17" s="1662"/>
      <c r="AE17" s="1662"/>
      <c r="AF17" s="1662"/>
      <c r="AG17" s="1662"/>
      <c r="AH17" s="1662"/>
      <c r="AI17" s="1662"/>
      <c r="AJ17" s="1662"/>
      <c r="AK17" s="1662"/>
      <c r="AL17" s="1662"/>
      <c r="AM17" s="1662"/>
      <c r="AN17" s="1662"/>
      <c r="AO17" s="1662"/>
      <c r="AP17" s="1662"/>
      <c r="AQ17" s="1662"/>
      <c r="AR17" s="1662"/>
      <c r="AS17" s="1662"/>
      <c r="AT17" s="1662"/>
      <c r="AU17" s="1662"/>
      <c r="AV17" s="1662"/>
      <c r="AW17" s="1662"/>
      <c r="AX17" s="1662"/>
      <c r="AY17" s="1662"/>
      <c r="AZ17" s="1662"/>
      <c r="BA17" s="1662"/>
      <c r="BB17" s="1662"/>
      <c r="BC17" s="1662"/>
      <c r="BD17" s="1662"/>
      <c r="BE17" s="1662"/>
      <c r="BF17" s="1662"/>
      <c r="BG17" s="1662"/>
      <c r="BH17" s="1662"/>
      <c r="BI17" s="1662"/>
    </row>
    <row r="18" spans="1:61" s="55" customFormat="1" x14ac:dyDescent="0.25">
      <c r="A18" s="1662"/>
      <c r="B18" s="1669"/>
      <c r="C18" s="1662"/>
      <c r="D18" s="1662"/>
      <c r="E18" s="3241" t="str">
        <f>'Rekapitulace stavby'!E14</f>
        <v>Vyplň údaj</v>
      </c>
      <c r="F18" s="3313"/>
      <c r="G18" s="3313"/>
      <c r="H18" s="3313"/>
      <c r="I18" s="210" t="str">
        <f>I15</f>
        <v>DIČ:</v>
      </c>
      <c r="J18" s="221" t="str">
        <f>'Rekapitulace stavby'!AN14</f>
        <v>Vyplň údaj</v>
      </c>
      <c r="K18" s="1662"/>
      <c r="L18" s="1669"/>
      <c r="M18" s="1662"/>
      <c r="N18" s="1662"/>
      <c r="O18" s="1662"/>
      <c r="P18" s="1662"/>
      <c r="Q18" s="1662"/>
      <c r="R18" s="1662"/>
      <c r="S18" s="1662"/>
      <c r="T18" s="1662"/>
      <c r="U18" s="1662"/>
      <c r="V18" s="1662"/>
      <c r="W18" s="1662"/>
      <c r="X18" s="1662"/>
      <c r="Y18" s="1662"/>
      <c r="Z18" s="1662"/>
      <c r="AA18" s="1662"/>
      <c r="AB18" s="1662"/>
      <c r="AC18" s="1662"/>
      <c r="AD18" s="1662"/>
      <c r="AE18" s="1662"/>
      <c r="AF18" s="1662"/>
      <c r="AG18" s="1662"/>
      <c r="AH18" s="1662"/>
      <c r="AI18" s="1662"/>
      <c r="AJ18" s="1662"/>
      <c r="AK18" s="1662"/>
      <c r="AL18" s="1662"/>
      <c r="AM18" s="1662"/>
      <c r="AN18" s="1662"/>
      <c r="AO18" s="1662"/>
      <c r="AP18" s="1662"/>
      <c r="AQ18" s="1662"/>
      <c r="AR18" s="1662"/>
      <c r="AS18" s="1662"/>
      <c r="AT18" s="1662"/>
      <c r="AU18" s="1662"/>
      <c r="AV18" s="1662"/>
      <c r="AW18" s="1662"/>
      <c r="AX18" s="1662"/>
      <c r="AY18" s="1662"/>
      <c r="AZ18" s="1662"/>
      <c r="BA18" s="1662"/>
      <c r="BB18" s="1662"/>
      <c r="BC18" s="1662"/>
      <c r="BD18" s="1662"/>
      <c r="BE18" s="1662"/>
      <c r="BF18" s="1662"/>
      <c r="BG18" s="1662"/>
      <c r="BH18" s="1662"/>
      <c r="BI18" s="1662"/>
    </row>
    <row r="19" spans="1:61" s="55" customFormat="1" x14ac:dyDescent="0.25">
      <c r="A19" s="1662"/>
      <c r="B19" s="1669"/>
      <c r="C19" s="1662"/>
      <c r="D19" s="1662"/>
      <c r="E19" s="1662"/>
      <c r="F19" s="1662"/>
      <c r="G19" s="1662"/>
      <c r="H19" s="1662"/>
      <c r="I19" s="1662"/>
      <c r="J19" s="1662"/>
      <c r="K19" s="1662"/>
      <c r="L19" s="1669"/>
      <c r="M19" s="1662"/>
      <c r="N19" s="1662"/>
      <c r="O19" s="1662"/>
      <c r="P19" s="1662"/>
      <c r="Q19" s="1662"/>
      <c r="R19" s="1662"/>
      <c r="S19" s="1662"/>
      <c r="T19" s="1662"/>
      <c r="U19" s="1662"/>
      <c r="V19" s="1662"/>
      <c r="W19" s="1662"/>
      <c r="X19" s="1662"/>
      <c r="Y19" s="1662"/>
      <c r="Z19" s="1662"/>
      <c r="AA19" s="1662"/>
      <c r="AB19" s="1662"/>
      <c r="AC19" s="1662"/>
      <c r="AD19" s="1662"/>
      <c r="AE19" s="1662"/>
      <c r="AF19" s="1662"/>
      <c r="AG19" s="1662"/>
      <c r="AH19" s="1662"/>
      <c r="AI19" s="1662"/>
      <c r="AJ19" s="1662"/>
      <c r="AK19" s="1662"/>
      <c r="AL19" s="1662"/>
      <c r="AM19" s="1662"/>
      <c r="AN19" s="1662"/>
      <c r="AO19" s="1662"/>
      <c r="AP19" s="1662"/>
      <c r="AQ19" s="1662"/>
      <c r="AR19" s="1662"/>
      <c r="AS19" s="1662"/>
      <c r="AT19" s="1662"/>
      <c r="AU19" s="1662"/>
      <c r="AV19" s="1662"/>
      <c r="AW19" s="1662"/>
      <c r="AX19" s="1662"/>
      <c r="AY19" s="1662"/>
      <c r="AZ19" s="1662"/>
      <c r="BA19" s="1662"/>
      <c r="BB19" s="1662"/>
      <c r="BC19" s="1662"/>
      <c r="BD19" s="1662"/>
      <c r="BE19" s="1662"/>
      <c r="BF19" s="1662"/>
      <c r="BG19" s="1662"/>
      <c r="BH19" s="1662"/>
      <c r="BI19" s="1662"/>
    </row>
    <row r="20" spans="1:61" s="55" customFormat="1" x14ac:dyDescent="0.25">
      <c r="A20" s="1662"/>
      <c r="B20" s="1669"/>
      <c r="C20" s="1662"/>
      <c r="D20" s="210" t="s">
        <v>26</v>
      </c>
      <c r="E20" s="1662"/>
      <c r="F20" s="1662"/>
      <c r="G20" s="1662"/>
      <c r="H20" s="1662"/>
      <c r="I20" s="210" t="str">
        <f>I14</f>
        <v>IČ:</v>
      </c>
      <c r="J20" s="214" t="s">
        <v>16</v>
      </c>
      <c r="K20" s="1662"/>
      <c r="L20" s="1669"/>
      <c r="M20" s="1662"/>
      <c r="N20" s="1662"/>
      <c r="O20" s="1662"/>
      <c r="P20" s="1662"/>
      <c r="Q20" s="1662"/>
      <c r="R20" s="1662"/>
      <c r="S20" s="1662"/>
      <c r="T20" s="1662"/>
      <c r="U20" s="1662"/>
      <c r="V20" s="1662"/>
      <c r="W20" s="1662"/>
      <c r="X20" s="1662"/>
      <c r="Y20" s="1662"/>
      <c r="Z20" s="1662"/>
      <c r="AA20" s="1662"/>
      <c r="AB20" s="1662"/>
      <c r="AC20" s="1662"/>
      <c r="AD20" s="1662"/>
      <c r="AE20" s="1662"/>
      <c r="AF20" s="1662"/>
      <c r="AG20" s="1662"/>
      <c r="AH20" s="1662"/>
      <c r="AI20" s="1662"/>
      <c r="AJ20" s="1662"/>
      <c r="AK20" s="1662"/>
      <c r="AL20" s="1662"/>
      <c r="AM20" s="1662"/>
      <c r="AN20" s="1662"/>
      <c r="AO20" s="1662"/>
      <c r="AP20" s="1662"/>
      <c r="AQ20" s="1662"/>
      <c r="AR20" s="1662"/>
      <c r="AS20" s="1662"/>
      <c r="AT20" s="1662"/>
      <c r="AU20" s="1662"/>
      <c r="AV20" s="1662"/>
      <c r="AW20" s="1662"/>
      <c r="AX20" s="1662"/>
      <c r="AY20" s="1662"/>
      <c r="AZ20" s="1662"/>
      <c r="BA20" s="1662"/>
      <c r="BB20" s="1662"/>
      <c r="BC20" s="1662"/>
      <c r="BD20" s="1662"/>
      <c r="BE20" s="1662"/>
      <c r="BF20" s="1662"/>
      <c r="BG20" s="1662"/>
      <c r="BH20" s="1662"/>
      <c r="BI20" s="1662"/>
    </row>
    <row r="21" spans="1:61" s="55" customFormat="1" x14ac:dyDescent="0.25">
      <c r="A21" s="1662"/>
      <c r="B21" s="1669"/>
      <c r="C21" s="1662"/>
      <c r="D21" s="1662"/>
      <c r="E21" s="3239" t="s">
        <v>27</v>
      </c>
      <c r="F21" s="3313"/>
      <c r="G21" s="3313"/>
      <c r="H21" s="3313"/>
      <c r="I21" s="210" t="str">
        <f>I15</f>
        <v>DIČ:</v>
      </c>
      <c r="J21" s="220" t="s">
        <v>16</v>
      </c>
      <c r="K21" s="1662"/>
      <c r="L21" s="1669"/>
      <c r="M21" s="1662"/>
      <c r="N21" s="1662"/>
      <c r="O21" s="1662"/>
      <c r="P21" s="1662"/>
      <c r="Q21" s="1662"/>
      <c r="R21" s="1662"/>
      <c r="S21" s="1662"/>
      <c r="T21" s="1662"/>
      <c r="U21" s="1662"/>
      <c r="V21" s="1662"/>
      <c r="W21" s="1662"/>
      <c r="X21" s="1662"/>
      <c r="Y21" s="1662"/>
      <c r="Z21" s="1662"/>
      <c r="AA21" s="1662"/>
      <c r="AB21" s="1662"/>
      <c r="AC21" s="1662"/>
      <c r="AD21" s="1662"/>
      <c r="AE21" s="1662"/>
      <c r="AF21" s="1662"/>
      <c r="AG21" s="1662"/>
      <c r="AH21" s="1662"/>
      <c r="AI21" s="1662"/>
      <c r="AJ21" s="1662"/>
      <c r="AK21" s="1662"/>
      <c r="AL21" s="1662"/>
      <c r="AM21" s="1662"/>
      <c r="AN21" s="1662"/>
      <c r="AO21" s="1662"/>
      <c r="AP21" s="1662"/>
      <c r="AQ21" s="1662"/>
      <c r="AR21" s="1662"/>
      <c r="AS21" s="1662"/>
      <c r="AT21" s="1662"/>
      <c r="AU21" s="1662"/>
      <c r="AV21" s="1662"/>
      <c r="AW21" s="1662"/>
      <c r="AX21" s="1662"/>
      <c r="AY21" s="1662"/>
      <c r="AZ21" s="1662"/>
      <c r="BA21" s="1662"/>
      <c r="BB21" s="1662"/>
      <c r="BC21" s="1662"/>
      <c r="BD21" s="1662"/>
      <c r="BE21" s="1662"/>
      <c r="BF21" s="1662"/>
      <c r="BG21" s="1662"/>
      <c r="BH21" s="1662"/>
      <c r="BI21" s="1662"/>
    </row>
    <row r="22" spans="1:61" s="55" customFormat="1" x14ac:dyDescent="0.25">
      <c r="A22" s="1662"/>
      <c r="B22" s="1669"/>
      <c r="C22" s="1662"/>
      <c r="D22" s="1662"/>
      <c r="E22" s="1662"/>
      <c r="F22" s="1662"/>
      <c r="G22" s="1662"/>
      <c r="H22" s="1662"/>
      <c r="I22" s="1662"/>
      <c r="J22" s="1662"/>
      <c r="K22" s="1662"/>
      <c r="L22" s="1669"/>
      <c r="M22" s="1662"/>
      <c r="N22" s="1662"/>
      <c r="O22" s="1662"/>
      <c r="P22" s="1662"/>
      <c r="Q22" s="1662"/>
      <c r="R22" s="1662"/>
      <c r="S22" s="1662"/>
      <c r="T22" s="1662"/>
      <c r="U22" s="1662"/>
      <c r="V22" s="1662"/>
      <c r="W22" s="1662"/>
      <c r="X22" s="1662"/>
      <c r="Y22" s="1662"/>
      <c r="Z22" s="1662"/>
      <c r="AA22" s="1662"/>
      <c r="AB22" s="1662"/>
      <c r="AC22" s="1662"/>
      <c r="AD22" s="1662"/>
      <c r="AE22" s="1662"/>
      <c r="AF22" s="1662"/>
      <c r="AG22" s="1662"/>
      <c r="AH22" s="1662"/>
      <c r="AI22" s="1662"/>
      <c r="AJ22" s="1662"/>
      <c r="AK22" s="1662"/>
      <c r="AL22" s="1662"/>
      <c r="AM22" s="1662"/>
      <c r="AN22" s="1662"/>
      <c r="AO22" s="1662"/>
      <c r="AP22" s="1662"/>
      <c r="AQ22" s="1662"/>
      <c r="AR22" s="1662"/>
      <c r="AS22" s="1662"/>
      <c r="AT22" s="1662"/>
      <c r="AU22" s="1662"/>
      <c r="AV22" s="1662"/>
      <c r="AW22" s="1662"/>
      <c r="AX22" s="1662"/>
      <c r="AY22" s="1662"/>
      <c r="AZ22" s="1662"/>
      <c r="BA22" s="1662"/>
      <c r="BB22" s="1662"/>
      <c r="BC22" s="1662"/>
      <c r="BD22" s="1662"/>
      <c r="BE22" s="1662"/>
      <c r="BF22" s="1662"/>
      <c r="BG22" s="1662"/>
      <c r="BH22" s="1662"/>
      <c r="BI22" s="1662"/>
    </row>
    <row r="23" spans="1:61" s="55" customFormat="1" x14ac:dyDescent="0.25">
      <c r="A23" s="1662"/>
      <c r="B23" s="1669"/>
      <c r="C23" s="1662"/>
      <c r="D23" s="210" t="s">
        <v>28</v>
      </c>
      <c r="E23" s="1662"/>
      <c r="F23" s="1662"/>
      <c r="G23" s="1662"/>
      <c r="H23" s="1662"/>
      <c r="I23" s="210" t="str">
        <f>I14</f>
        <v>IČ:</v>
      </c>
      <c r="J23" s="220" t="s">
        <v>29</v>
      </c>
      <c r="K23" s="1662"/>
      <c r="L23" s="1669"/>
      <c r="M23" s="1662"/>
      <c r="N23" s="1662"/>
      <c r="O23" s="1662"/>
      <c r="P23" s="1662"/>
      <c r="Q23" s="1662"/>
      <c r="R23" s="1662"/>
      <c r="S23" s="1662"/>
      <c r="T23" s="1662"/>
      <c r="U23" s="1662"/>
      <c r="V23" s="1662"/>
      <c r="W23" s="1662"/>
      <c r="X23" s="1662"/>
      <c r="Y23" s="1662"/>
      <c r="Z23" s="1662"/>
      <c r="AA23" s="1662"/>
      <c r="AB23" s="1662"/>
      <c r="AC23" s="1662"/>
      <c r="AD23" s="1662"/>
      <c r="AE23" s="1662"/>
      <c r="AF23" s="1662"/>
      <c r="AG23" s="1662"/>
      <c r="AH23" s="1662"/>
      <c r="AI23" s="1662"/>
      <c r="AJ23" s="1662"/>
      <c r="AK23" s="1662"/>
      <c r="AL23" s="1662"/>
      <c r="AM23" s="1662"/>
      <c r="AN23" s="1662"/>
      <c r="AO23" s="1662"/>
      <c r="AP23" s="1662"/>
      <c r="AQ23" s="1662"/>
      <c r="AR23" s="1662"/>
      <c r="AS23" s="1662"/>
      <c r="AT23" s="1662"/>
      <c r="AU23" s="1662"/>
      <c r="AV23" s="1662"/>
      <c r="AW23" s="1662"/>
      <c r="AX23" s="1662"/>
      <c r="AY23" s="1662"/>
      <c r="AZ23" s="1662"/>
      <c r="BA23" s="1662"/>
      <c r="BB23" s="1662"/>
      <c r="BC23" s="1662"/>
      <c r="BD23" s="1662"/>
      <c r="BE23" s="1662"/>
      <c r="BF23" s="1662"/>
      <c r="BG23" s="1662"/>
      <c r="BH23" s="1662"/>
      <c r="BI23" s="1662"/>
    </row>
    <row r="24" spans="1:61" s="55" customFormat="1" x14ac:dyDescent="0.25">
      <c r="A24" s="1662"/>
      <c r="B24" s="1669"/>
      <c r="C24" s="1662"/>
      <c r="D24" s="1662"/>
      <c r="E24" s="3239" t="s">
        <v>30</v>
      </c>
      <c r="F24" s="3313"/>
      <c r="G24" s="3313"/>
      <c r="H24" s="3313"/>
      <c r="I24" s="210" t="str">
        <f>I15</f>
        <v>DIČ:</v>
      </c>
      <c r="J24" s="220" t="s">
        <v>31</v>
      </c>
      <c r="K24" s="1662"/>
      <c r="L24" s="1669"/>
      <c r="M24" s="1662"/>
      <c r="N24" s="1662"/>
      <c r="O24" s="1662"/>
      <c r="P24" s="1662"/>
      <c r="Q24" s="1662"/>
      <c r="R24" s="1662"/>
      <c r="S24" s="1662"/>
      <c r="T24" s="1662"/>
      <c r="U24" s="1662"/>
      <c r="V24" s="1662"/>
      <c r="W24" s="1662"/>
      <c r="X24" s="1662"/>
      <c r="Y24" s="1662"/>
      <c r="Z24" s="1662"/>
      <c r="AA24" s="1662"/>
      <c r="AB24" s="1662"/>
      <c r="AC24" s="1662"/>
      <c r="AD24" s="1662"/>
      <c r="AE24" s="1662"/>
      <c r="AF24" s="1662"/>
      <c r="AG24" s="1662"/>
      <c r="AH24" s="1662"/>
      <c r="AI24" s="1662"/>
      <c r="AJ24" s="1662"/>
      <c r="AK24" s="1662"/>
      <c r="AL24" s="1662"/>
      <c r="AM24" s="1662"/>
      <c r="AN24" s="1662"/>
      <c r="AO24" s="1662"/>
      <c r="AP24" s="1662"/>
      <c r="AQ24" s="1662"/>
      <c r="AR24" s="1662"/>
      <c r="AS24" s="1662"/>
      <c r="AT24" s="1662"/>
      <c r="AU24" s="1662"/>
      <c r="AV24" s="1662"/>
      <c r="AW24" s="1662"/>
      <c r="AX24" s="1662"/>
      <c r="AY24" s="1662"/>
      <c r="AZ24" s="1662"/>
      <c r="BA24" s="1662"/>
      <c r="BB24" s="1662"/>
      <c r="BC24" s="1662"/>
      <c r="BD24" s="1662"/>
      <c r="BE24" s="1662"/>
      <c r="BF24" s="1662"/>
      <c r="BG24" s="1662"/>
      <c r="BH24" s="1662"/>
      <c r="BI24" s="1662"/>
    </row>
    <row r="25" spans="1:61" s="55" customFormat="1" x14ac:dyDescent="0.25">
      <c r="A25" s="1662"/>
      <c r="B25" s="1669"/>
      <c r="C25" s="1662"/>
      <c r="D25" s="1662"/>
      <c r="E25" s="1662"/>
      <c r="F25" s="1662"/>
      <c r="G25" s="1662"/>
      <c r="H25" s="1662"/>
      <c r="I25" s="1662"/>
      <c r="J25" s="1662"/>
      <c r="K25" s="1662"/>
      <c r="L25" s="1669"/>
      <c r="M25" s="1662"/>
      <c r="N25" s="1662"/>
      <c r="O25" s="1662"/>
      <c r="P25" s="1662"/>
      <c r="Q25" s="1662"/>
      <c r="R25" s="1662"/>
      <c r="S25" s="1662"/>
      <c r="T25" s="1662"/>
      <c r="U25" s="1662"/>
      <c r="V25" s="1662"/>
      <c r="W25" s="1662"/>
      <c r="X25" s="1662"/>
      <c r="Y25" s="1662"/>
      <c r="Z25" s="1662"/>
      <c r="AA25" s="1662"/>
      <c r="AB25" s="1662"/>
      <c r="AC25" s="1662"/>
      <c r="AD25" s="1662"/>
      <c r="AE25" s="1662"/>
      <c r="AF25" s="1662"/>
      <c r="AG25" s="1662"/>
      <c r="AH25" s="1662"/>
      <c r="AI25" s="1662"/>
      <c r="AJ25" s="1662"/>
      <c r="AK25" s="1662"/>
      <c r="AL25" s="1662"/>
      <c r="AM25" s="1662"/>
      <c r="AN25" s="1662"/>
      <c r="AO25" s="1662"/>
      <c r="AP25" s="1662"/>
      <c r="AQ25" s="1662"/>
      <c r="AR25" s="1662"/>
      <c r="AS25" s="1662"/>
      <c r="AT25" s="1662"/>
      <c r="AU25" s="1662"/>
      <c r="AV25" s="1662"/>
      <c r="AW25" s="1662"/>
      <c r="AX25" s="1662"/>
      <c r="AY25" s="1662"/>
      <c r="AZ25" s="1662"/>
      <c r="BA25" s="1662"/>
      <c r="BB25" s="1662"/>
      <c r="BC25" s="1662"/>
      <c r="BD25" s="1662"/>
      <c r="BE25" s="1662"/>
      <c r="BF25" s="1662"/>
      <c r="BG25" s="1662"/>
      <c r="BH25" s="1662"/>
      <c r="BI25" s="1662"/>
    </row>
    <row r="26" spans="1:61" s="55" customFormat="1" x14ac:dyDescent="0.25">
      <c r="A26" s="1662"/>
      <c r="B26" s="1669"/>
      <c r="C26" s="1662"/>
      <c r="D26" s="210" t="s">
        <v>32</v>
      </c>
      <c r="E26" s="1662"/>
      <c r="F26" s="1662"/>
      <c r="G26" s="1662"/>
      <c r="H26" s="1662"/>
      <c r="I26" s="1662"/>
      <c r="J26" s="1662"/>
      <c r="K26" s="1662"/>
      <c r="L26" s="1669"/>
      <c r="M26" s="1662"/>
      <c r="N26" s="1662"/>
      <c r="O26" s="1662"/>
      <c r="P26" s="1662"/>
      <c r="Q26" s="1662"/>
      <c r="R26" s="1662"/>
      <c r="S26" s="1662"/>
      <c r="T26" s="1662"/>
      <c r="U26" s="1662"/>
      <c r="V26" s="1662"/>
      <c r="W26" s="1662"/>
      <c r="X26" s="1662"/>
      <c r="Y26" s="1662"/>
      <c r="Z26" s="1662"/>
      <c r="AA26" s="1662"/>
      <c r="AB26" s="1662"/>
      <c r="AC26" s="1662"/>
      <c r="AD26" s="1662"/>
      <c r="AE26" s="1662"/>
      <c r="AF26" s="1662"/>
      <c r="AG26" s="1662"/>
      <c r="AH26" s="1662"/>
      <c r="AI26" s="1662"/>
      <c r="AJ26" s="1662"/>
      <c r="AK26" s="1662"/>
      <c r="AL26" s="1662"/>
      <c r="AM26" s="1662"/>
      <c r="AN26" s="1662"/>
      <c r="AO26" s="1662"/>
      <c r="AP26" s="1662"/>
      <c r="AQ26" s="1662"/>
      <c r="AR26" s="1662"/>
      <c r="AS26" s="1662"/>
      <c r="AT26" s="1662"/>
      <c r="AU26" s="1662"/>
      <c r="AV26" s="1662"/>
      <c r="AW26" s="1662"/>
      <c r="AX26" s="1662"/>
      <c r="AY26" s="1662"/>
      <c r="AZ26" s="1662"/>
      <c r="BA26" s="1662"/>
      <c r="BB26" s="1662"/>
      <c r="BC26" s="1662"/>
      <c r="BD26" s="1662"/>
      <c r="BE26" s="1662"/>
      <c r="BF26" s="1662"/>
      <c r="BG26" s="1662"/>
      <c r="BH26" s="1662"/>
      <c r="BI26" s="1662"/>
    </row>
    <row r="27" spans="1:61" s="56" customFormat="1" x14ac:dyDescent="0.25">
      <c r="A27" s="1662"/>
      <c r="B27" s="3411"/>
      <c r="C27" s="1662"/>
      <c r="D27" s="1662"/>
      <c r="E27" s="3400" t="s">
        <v>3158</v>
      </c>
      <c r="F27" s="3401"/>
      <c r="G27" s="3401"/>
      <c r="H27" s="3401"/>
      <c r="I27" s="1662"/>
      <c r="J27" s="1662"/>
      <c r="K27" s="1662"/>
      <c r="L27" s="3411"/>
      <c r="M27" s="1662"/>
      <c r="N27" s="1662"/>
      <c r="O27" s="1662"/>
      <c r="P27" s="1662"/>
      <c r="Q27" s="1662"/>
      <c r="R27" s="1662"/>
      <c r="S27" s="1662"/>
      <c r="T27" s="1662"/>
      <c r="U27" s="1662"/>
      <c r="V27" s="1662"/>
      <c r="W27" s="1662"/>
      <c r="X27" s="1662"/>
      <c r="Y27" s="1662"/>
      <c r="Z27" s="1662"/>
      <c r="AA27" s="1677" t="str">
        <f>E27</f>
        <v>ZPŮSOBILÉ VÝDAJE</v>
      </c>
      <c r="AB27" s="1662"/>
      <c r="AC27" s="1662"/>
      <c r="AD27" s="1662"/>
      <c r="AE27" s="1662"/>
      <c r="AF27" s="1662"/>
      <c r="AG27" s="1662"/>
      <c r="AH27" s="1662"/>
      <c r="AI27" s="1662"/>
      <c r="AJ27" s="1662"/>
      <c r="AK27" s="1662"/>
      <c r="AL27" s="1662"/>
      <c r="AM27" s="1662"/>
      <c r="AN27" s="1662"/>
      <c r="AO27" s="1662"/>
      <c r="AP27" s="1662"/>
      <c r="AQ27" s="1662"/>
      <c r="AR27" s="1662"/>
      <c r="AS27" s="1662"/>
      <c r="AT27" s="1662"/>
      <c r="AU27" s="1662"/>
      <c r="AV27" s="1662"/>
      <c r="AW27" s="1662"/>
      <c r="AX27" s="1662"/>
      <c r="AY27" s="1662"/>
      <c r="AZ27" s="1662"/>
      <c r="BA27" s="1662"/>
      <c r="BB27" s="1662"/>
      <c r="BC27" s="1662"/>
      <c r="BD27" s="1662"/>
      <c r="BE27" s="1662"/>
      <c r="BF27" s="1662"/>
      <c r="BG27" s="1662"/>
      <c r="BH27" s="1662"/>
      <c r="BI27" s="1662"/>
    </row>
    <row r="28" spans="1:61" s="55" customFormat="1" x14ac:dyDescent="0.25">
      <c r="A28" s="1662"/>
      <c r="B28" s="1669"/>
      <c r="C28" s="1662"/>
      <c r="D28" s="1662"/>
      <c r="E28" s="1662"/>
      <c r="F28" s="1662"/>
      <c r="G28" s="1662"/>
      <c r="H28" s="1662"/>
      <c r="I28" s="1662"/>
      <c r="J28" s="1662"/>
      <c r="K28" s="1662"/>
      <c r="L28" s="1669"/>
      <c r="M28" s="1662"/>
      <c r="N28" s="1662"/>
      <c r="O28" s="1662"/>
      <c r="P28" s="1662"/>
      <c r="Q28" s="1662"/>
      <c r="R28" s="1662"/>
      <c r="S28" s="1662"/>
      <c r="T28" s="1662"/>
      <c r="U28" s="1662"/>
      <c r="V28" s="1662"/>
      <c r="W28" s="1662"/>
      <c r="X28" s="1662"/>
      <c r="Y28" s="1662"/>
      <c r="Z28" s="1662"/>
      <c r="AA28" s="1662"/>
      <c r="AB28" s="1662"/>
      <c r="AC28" s="1662"/>
      <c r="AD28" s="1662"/>
      <c r="AE28" s="1662"/>
      <c r="AF28" s="1662"/>
      <c r="AG28" s="1662"/>
      <c r="AH28" s="1662"/>
      <c r="AI28" s="1662"/>
      <c r="AJ28" s="1662"/>
      <c r="AK28" s="1662"/>
      <c r="AL28" s="1662"/>
      <c r="AM28" s="1662"/>
      <c r="AN28" s="1662"/>
      <c r="AO28" s="1662"/>
      <c r="AP28" s="1662"/>
      <c r="AQ28" s="1662"/>
      <c r="AR28" s="1662"/>
      <c r="AS28" s="1662"/>
      <c r="AT28" s="1662"/>
      <c r="AU28" s="1662"/>
      <c r="AV28" s="1662"/>
      <c r="AW28" s="1662"/>
      <c r="AX28" s="1662"/>
      <c r="AY28" s="1662"/>
      <c r="AZ28" s="1662"/>
      <c r="BA28" s="1662"/>
      <c r="BB28" s="1662"/>
      <c r="BC28" s="1662"/>
      <c r="BD28" s="1662"/>
      <c r="BE28" s="1662"/>
      <c r="BF28" s="1662"/>
      <c r="BG28" s="1662"/>
      <c r="BH28" s="1662"/>
      <c r="BI28" s="1662"/>
    </row>
    <row r="29" spans="1:61" s="55" customFormat="1" ht="6.95" customHeight="1" x14ac:dyDescent="0.25">
      <c r="A29" s="1662"/>
      <c r="B29" s="1669"/>
      <c r="C29" s="1662"/>
      <c r="D29" s="1678"/>
      <c r="E29" s="1678"/>
      <c r="F29" s="1678"/>
      <c r="G29" s="1678"/>
      <c r="H29" s="1678"/>
      <c r="I29" s="1678"/>
      <c r="J29" s="1678"/>
      <c r="K29" s="1678"/>
      <c r="L29" s="1669"/>
      <c r="M29" s="1662"/>
      <c r="N29" s="1662"/>
      <c r="O29" s="1662"/>
      <c r="P29" s="1662"/>
      <c r="Q29" s="1662"/>
      <c r="R29" s="1662"/>
      <c r="S29" s="1662"/>
      <c r="T29" s="1662"/>
      <c r="U29" s="1662"/>
      <c r="V29" s="1662"/>
      <c r="W29" s="1662"/>
      <c r="X29" s="1662"/>
      <c r="Y29" s="1662"/>
      <c r="Z29" s="1662"/>
      <c r="AA29" s="1662"/>
      <c r="AB29" s="1662"/>
      <c r="AC29" s="1662"/>
      <c r="AD29" s="1662"/>
      <c r="AE29" s="1662"/>
      <c r="AF29" s="1662"/>
      <c r="AG29" s="1662"/>
      <c r="AH29" s="1662"/>
      <c r="AI29" s="1662"/>
      <c r="AJ29" s="1662"/>
      <c r="AK29" s="1662"/>
      <c r="AL29" s="1662"/>
      <c r="AM29" s="1662"/>
      <c r="AN29" s="1662"/>
      <c r="AO29" s="1662"/>
      <c r="AP29" s="1662"/>
      <c r="AQ29" s="1662"/>
      <c r="AR29" s="1662"/>
      <c r="AS29" s="1662"/>
      <c r="AT29" s="1662"/>
      <c r="AU29" s="1662"/>
      <c r="AV29" s="1662"/>
      <c r="AW29" s="1662"/>
      <c r="AX29" s="1662"/>
      <c r="AY29" s="1662"/>
      <c r="AZ29" s="1662"/>
      <c r="BA29" s="1662"/>
      <c r="BB29" s="1662"/>
      <c r="BC29" s="1662"/>
      <c r="BD29" s="1662"/>
      <c r="BE29" s="1662"/>
      <c r="BF29" s="1662"/>
      <c r="BG29" s="1662"/>
      <c r="BH29" s="1662"/>
      <c r="BI29" s="1662"/>
    </row>
    <row r="30" spans="1:61" s="55" customFormat="1" ht="25.35" customHeight="1" x14ac:dyDescent="0.25">
      <c r="A30" s="1662"/>
      <c r="B30" s="1669"/>
      <c r="C30" s="1662"/>
      <c r="D30" s="1679" t="s">
        <v>33</v>
      </c>
      <c r="E30" s="1662"/>
      <c r="F30" s="1680"/>
      <c r="G30" s="1662"/>
      <c r="H30" s="1662"/>
      <c r="I30" s="1662"/>
      <c r="J30" s="1681">
        <f>ROUND(J115,2)</f>
        <v>0</v>
      </c>
      <c r="K30" s="1662"/>
      <c r="L30" s="1669"/>
      <c r="M30" s="1662"/>
      <c r="N30" s="1662"/>
      <c r="O30" s="1662"/>
      <c r="P30" s="1662"/>
      <c r="Q30" s="1662"/>
      <c r="R30" s="1662"/>
      <c r="S30" s="1662"/>
      <c r="T30" s="1662"/>
      <c r="U30" s="1662"/>
      <c r="V30" s="1662"/>
      <c r="W30" s="1662"/>
      <c r="X30" s="1662"/>
      <c r="Y30" s="1662"/>
      <c r="Z30" s="1662"/>
      <c r="AA30" s="1662"/>
      <c r="AB30" s="1662"/>
      <c r="AC30" s="1662"/>
      <c r="AD30" s="1662"/>
      <c r="AE30" s="1662"/>
      <c r="AF30" s="1662"/>
      <c r="AG30" s="1662"/>
      <c r="AH30" s="1662"/>
      <c r="AI30" s="1662"/>
      <c r="AJ30" s="1662"/>
      <c r="AK30" s="1662"/>
      <c r="AL30" s="1662"/>
      <c r="AM30" s="1662"/>
      <c r="AN30" s="1662"/>
      <c r="AO30" s="1662"/>
      <c r="AP30" s="1662"/>
      <c r="AQ30" s="1662"/>
      <c r="AR30" s="1662"/>
      <c r="AS30" s="1662"/>
      <c r="AT30" s="1662"/>
      <c r="AU30" s="1662"/>
      <c r="AV30" s="1662"/>
      <c r="AW30" s="1662"/>
      <c r="AX30" s="1662"/>
      <c r="AY30" s="1662"/>
      <c r="AZ30" s="1662"/>
      <c r="BA30" s="1662"/>
      <c r="BB30" s="1662"/>
      <c r="BC30" s="1662"/>
      <c r="BD30" s="1662"/>
      <c r="BE30" s="1662"/>
      <c r="BF30" s="1662"/>
      <c r="BG30" s="1662"/>
      <c r="BH30" s="1662"/>
      <c r="BI30" s="1662"/>
    </row>
    <row r="31" spans="1:61" s="55" customFormat="1" ht="6.95" customHeight="1" x14ac:dyDescent="0.25">
      <c r="A31" s="1662"/>
      <c r="B31" s="1669"/>
      <c r="C31" s="1662"/>
      <c r="D31" s="1678"/>
      <c r="E31" s="1678"/>
      <c r="F31" s="1682"/>
      <c r="G31" s="1678"/>
      <c r="H31" s="1678"/>
      <c r="I31" s="1678"/>
      <c r="J31" s="1682"/>
      <c r="K31" s="1678"/>
      <c r="L31" s="1669"/>
      <c r="M31" s="1662"/>
      <c r="N31" s="1662"/>
      <c r="O31" s="1662"/>
      <c r="P31" s="1662"/>
      <c r="Q31" s="1662"/>
      <c r="R31" s="1662"/>
      <c r="S31" s="1662"/>
      <c r="T31" s="1662"/>
      <c r="U31" s="1662"/>
      <c r="V31" s="1662"/>
      <c r="W31" s="1662"/>
      <c r="X31" s="1662"/>
      <c r="Y31" s="1662"/>
      <c r="Z31" s="1662"/>
      <c r="AA31" s="1662"/>
      <c r="AB31" s="1662"/>
      <c r="AC31" s="1662"/>
      <c r="AD31" s="1662"/>
      <c r="AE31" s="1662"/>
      <c r="AF31" s="1662"/>
      <c r="AG31" s="1662"/>
      <c r="AH31" s="1662"/>
      <c r="AI31" s="1662"/>
      <c r="AJ31" s="1662"/>
      <c r="AK31" s="1662"/>
      <c r="AL31" s="1662"/>
      <c r="AM31" s="1662"/>
      <c r="AN31" s="1662"/>
      <c r="AO31" s="1662"/>
      <c r="AP31" s="1662"/>
      <c r="AQ31" s="1662"/>
      <c r="AR31" s="1662"/>
      <c r="AS31" s="1662"/>
      <c r="AT31" s="1662"/>
      <c r="AU31" s="1662"/>
      <c r="AV31" s="1662"/>
      <c r="AW31" s="1662"/>
      <c r="AX31" s="1662"/>
      <c r="AY31" s="1662"/>
      <c r="AZ31" s="1662"/>
      <c r="BA31" s="1662"/>
      <c r="BB31" s="1662"/>
      <c r="BC31" s="1662"/>
      <c r="BD31" s="1662"/>
      <c r="BE31" s="1662"/>
      <c r="BF31" s="1662"/>
      <c r="BG31" s="1662"/>
      <c r="BH31" s="1662"/>
      <c r="BI31" s="1662"/>
    </row>
    <row r="32" spans="1:61" s="55" customFormat="1" ht="14.45" customHeight="1" x14ac:dyDescent="0.25">
      <c r="A32" s="1662"/>
      <c r="B32" s="1669"/>
      <c r="C32" s="1662"/>
      <c r="D32" s="1662"/>
      <c r="E32" s="1662"/>
      <c r="F32" s="1683" t="s">
        <v>35</v>
      </c>
      <c r="G32" s="1662"/>
      <c r="H32" s="1662"/>
      <c r="I32" s="229" t="s">
        <v>34</v>
      </c>
      <c r="J32" s="230" t="s">
        <v>36</v>
      </c>
      <c r="K32" s="1662"/>
      <c r="L32" s="1669"/>
      <c r="M32" s="1662"/>
      <c r="N32" s="1662"/>
      <c r="O32" s="1662"/>
      <c r="P32" s="1662"/>
      <c r="Q32" s="1662"/>
      <c r="R32" s="1662"/>
      <c r="S32" s="1662"/>
      <c r="T32" s="1662"/>
      <c r="U32" s="1662"/>
      <c r="V32" s="1662"/>
      <c r="W32" s="1662"/>
      <c r="X32" s="1662"/>
      <c r="Y32" s="1662"/>
      <c r="Z32" s="1662"/>
      <c r="AA32" s="1662"/>
      <c r="AB32" s="1662"/>
      <c r="AC32" s="1662"/>
      <c r="AD32" s="1662"/>
      <c r="AE32" s="1662"/>
      <c r="AF32" s="1662"/>
      <c r="AG32" s="1662"/>
      <c r="AH32" s="1662"/>
      <c r="AI32" s="1662"/>
      <c r="AJ32" s="1662"/>
      <c r="AK32" s="1662"/>
      <c r="AL32" s="1662"/>
      <c r="AM32" s="1662"/>
      <c r="AN32" s="1662"/>
      <c r="AO32" s="1662"/>
      <c r="AP32" s="1662"/>
      <c r="AQ32" s="1662"/>
      <c r="AR32" s="1662"/>
      <c r="AS32" s="1662"/>
      <c r="AT32" s="1662"/>
      <c r="AU32" s="1662"/>
      <c r="AV32" s="1662"/>
      <c r="AW32" s="1662"/>
      <c r="AX32" s="1662"/>
      <c r="AY32" s="1662"/>
      <c r="AZ32" s="1662"/>
      <c r="BA32" s="1662"/>
      <c r="BB32" s="1662"/>
      <c r="BC32" s="1662"/>
      <c r="BD32" s="1662"/>
      <c r="BE32" s="1662"/>
      <c r="BF32" s="1662"/>
      <c r="BG32" s="1662"/>
      <c r="BH32" s="1662"/>
      <c r="BI32" s="1662"/>
    </row>
    <row r="33" spans="1:61" s="55" customFormat="1" ht="14.45" customHeight="1" x14ac:dyDescent="0.25">
      <c r="A33" s="1662"/>
      <c r="B33" s="1669"/>
      <c r="C33" s="1662"/>
      <c r="D33" s="210" t="s">
        <v>37</v>
      </c>
      <c r="E33" s="1667" t="s">
        <v>38</v>
      </c>
      <c r="F33" s="1683">
        <f>SUM(BE115:BE187)</f>
        <v>0</v>
      </c>
      <c r="G33" s="1662"/>
      <c r="H33" s="1662"/>
      <c r="I33" s="1684">
        <v>0.21</v>
      </c>
      <c r="J33" s="1685">
        <f>ROUND(F33*I33,2)</f>
        <v>0</v>
      </c>
      <c r="K33" s="1662"/>
      <c r="L33" s="1669"/>
      <c r="M33" s="1662"/>
      <c r="N33" s="1662"/>
      <c r="O33" s="1662"/>
      <c r="P33" s="1662"/>
      <c r="Q33" s="1662"/>
      <c r="R33" s="1662"/>
      <c r="S33" s="1662"/>
      <c r="T33" s="1662"/>
      <c r="U33" s="1662"/>
      <c r="V33" s="1662"/>
      <c r="W33" s="1662"/>
      <c r="X33" s="1662"/>
      <c r="Y33" s="1662"/>
      <c r="Z33" s="1662"/>
      <c r="AA33" s="1662"/>
      <c r="AB33" s="1662"/>
      <c r="AC33" s="1662"/>
      <c r="AD33" s="1662"/>
      <c r="AE33" s="1662"/>
      <c r="AF33" s="1662"/>
      <c r="AG33" s="1662"/>
      <c r="AH33" s="1662"/>
      <c r="AI33" s="1662"/>
      <c r="AJ33" s="1662"/>
      <c r="AK33" s="1662"/>
      <c r="AL33" s="1662"/>
      <c r="AM33" s="1662"/>
      <c r="AN33" s="1662"/>
      <c r="AO33" s="1662"/>
      <c r="AP33" s="1662"/>
      <c r="AQ33" s="1662"/>
      <c r="AR33" s="1662"/>
      <c r="AS33" s="1662"/>
      <c r="AT33" s="1662"/>
      <c r="AU33" s="1662"/>
      <c r="AV33" s="1662"/>
      <c r="AW33" s="1662"/>
      <c r="AX33" s="1662"/>
      <c r="AY33" s="1662"/>
      <c r="AZ33" s="1662"/>
      <c r="BA33" s="1662"/>
      <c r="BB33" s="1662"/>
      <c r="BC33" s="1662"/>
      <c r="BD33" s="1662"/>
      <c r="BE33" s="1662"/>
      <c r="BF33" s="1662"/>
      <c r="BG33" s="1662"/>
      <c r="BH33" s="1662"/>
      <c r="BI33" s="1662"/>
    </row>
    <row r="34" spans="1:61" s="55" customFormat="1" ht="14.45" customHeight="1" x14ac:dyDescent="0.25">
      <c r="A34" s="1662"/>
      <c r="B34" s="1669"/>
      <c r="C34" s="1662"/>
      <c r="D34" s="210"/>
      <c r="E34" s="1667"/>
      <c r="F34" s="1683"/>
      <c r="G34" s="1662"/>
      <c r="H34" s="1662"/>
      <c r="I34" s="1684"/>
      <c r="J34" s="1685"/>
      <c r="K34" s="1662"/>
      <c r="L34" s="1669"/>
      <c r="M34" s="1662"/>
      <c r="N34" s="1662"/>
      <c r="O34" s="1662"/>
      <c r="P34" s="1662"/>
      <c r="Q34" s="1662"/>
      <c r="R34" s="1662"/>
      <c r="S34" s="1662"/>
      <c r="T34" s="1662"/>
      <c r="U34" s="1662"/>
      <c r="V34" s="1662"/>
      <c r="W34" s="1662"/>
      <c r="X34" s="1662"/>
      <c r="Y34" s="1662"/>
      <c r="Z34" s="1662"/>
      <c r="AA34" s="1662"/>
      <c r="AB34" s="1662"/>
      <c r="AC34" s="1662"/>
      <c r="AD34" s="1662"/>
      <c r="AE34" s="1662"/>
      <c r="AF34" s="1662"/>
      <c r="AG34" s="1662"/>
      <c r="AH34" s="1662"/>
      <c r="AI34" s="1662"/>
      <c r="AJ34" s="1662"/>
      <c r="AK34" s="1662"/>
      <c r="AL34" s="1662"/>
      <c r="AM34" s="1662"/>
      <c r="AN34" s="1662"/>
      <c r="AO34" s="1662"/>
      <c r="AP34" s="1662"/>
      <c r="AQ34" s="1662"/>
      <c r="AR34" s="1662"/>
      <c r="AS34" s="1662"/>
      <c r="AT34" s="1662"/>
      <c r="AU34" s="1662"/>
      <c r="AV34" s="1662"/>
      <c r="AW34" s="1662"/>
      <c r="AX34" s="1662"/>
      <c r="AY34" s="1662"/>
      <c r="AZ34" s="1662"/>
      <c r="BA34" s="1662"/>
      <c r="BB34" s="1662"/>
      <c r="BC34" s="1662"/>
      <c r="BD34" s="1662"/>
      <c r="BE34" s="1662"/>
      <c r="BF34" s="1662"/>
      <c r="BG34" s="1662"/>
      <c r="BH34" s="1662"/>
      <c r="BI34" s="1662"/>
    </row>
    <row r="35" spans="1:61" s="55" customFormat="1" ht="6.95" customHeight="1" x14ac:dyDescent="0.25">
      <c r="A35" s="1662"/>
      <c r="B35" s="1669"/>
      <c r="C35" s="1662"/>
      <c r="D35" s="1662"/>
      <c r="E35" s="1662"/>
      <c r="F35" s="1680"/>
      <c r="G35" s="1662"/>
      <c r="H35" s="1662"/>
      <c r="I35" s="1662"/>
      <c r="J35" s="1680"/>
      <c r="K35" s="1662"/>
      <c r="L35" s="1669"/>
      <c r="M35" s="1662"/>
      <c r="N35" s="1662"/>
      <c r="O35" s="1662"/>
      <c r="P35" s="1662"/>
      <c r="Q35" s="1662"/>
      <c r="R35" s="1662"/>
      <c r="S35" s="1662"/>
      <c r="T35" s="1662"/>
      <c r="U35" s="1662"/>
      <c r="V35" s="1662"/>
      <c r="W35" s="1662"/>
      <c r="X35" s="1662"/>
      <c r="Y35" s="1662"/>
      <c r="Z35" s="1662"/>
      <c r="AA35" s="1662"/>
      <c r="AB35" s="1662"/>
      <c r="AC35" s="1662"/>
      <c r="AD35" s="1662"/>
      <c r="AE35" s="1662"/>
      <c r="AF35" s="1662"/>
      <c r="AG35" s="1662"/>
      <c r="AH35" s="1662"/>
      <c r="AI35" s="1662"/>
      <c r="AJ35" s="1662"/>
      <c r="AK35" s="1662"/>
      <c r="AL35" s="1662"/>
      <c r="AM35" s="1662"/>
      <c r="AN35" s="1662"/>
      <c r="AO35" s="1662"/>
      <c r="AP35" s="1662"/>
      <c r="AQ35" s="1662"/>
      <c r="AR35" s="1662"/>
      <c r="AS35" s="1662"/>
      <c r="AT35" s="1662"/>
      <c r="AU35" s="1662"/>
      <c r="AV35" s="1662"/>
      <c r="AW35" s="1662"/>
      <c r="AX35" s="1662"/>
      <c r="AY35" s="1662"/>
      <c r="AZ35" s="1662"/>
      <c r="BA35" s="1662"/>
      <c r="BB35" s="1662"/>
      <c r="BC35" s="1662"/>
      <c r="BD35" s="1662"/>
      <c r="BE35" s="1662"/>
      <c r="BF35" s="1662"/>
      <c r="BG35" s="1662"/>
      <c r="BH35" s="1662"/>
      <c r="BI35" s="1662"/>
    </row>
    <row r="36" spans="1:61" s="55" customFormat="1" ht="25.35" customHeight="1" x14ac:dyDescent="0.25">
      <c r="A36" s="1662"/>
      <c r="B36" s="1669"/>
      <c r="C36" s="1686"/>
      <c r="D36" s="1687" t="s">
        <v>39</v>
      </c>
      <c r="E36" s="1688"/>
      <c r="F36" s="1689"/>
      <c r="G36" s="1690" t="s">
        <v>40</v>
      </c>
      <c r="H36" s="1691" t="s">
        <v>41</v>
      </c>
      <c r="I36" s="1688"/>
      <c r="J36" s="1692">
        <f>SUM(J30:J34)</f>
        <v>0</v>
      </c>
      <c r="K36" s="1693"/>
      <c r="L36" s="1669"/>
      <c r="M36" s="1662"/>
      <c r="N36" s="1662"/>
      <c r="O36" s="1662"/>
      <c r="P36" s="1662"/>
      <c r="Q36" s="1662"/>
      <c r="R36" s="1662"/>
      <c r="S36" s="1662"/>
      <c r="T36" s="1662"/>
      <c r="U36" s="1662"/>
      <c r="V36" s="1662"/>
      <c r="W36" s="1662"/>
      <c r="X36" s="1662"/>
      <c r="Y36" s="1662"/>
      <c r="Z36" s="1662"/>
      <c r="AA36" s="1662"/>
      <c r="AB36" s="1662"/>
      <c r="AC36" s="1662"/>
      <c r="AD36" s="1662"/>
      <c r="AE36" s="1662"/>
      <c r="AF36" s="1662"/>
      <c r="AG36" s="1662"/>
      <c r="AH36" s="1662"/>
      <c r="AI36" s="1662"/>
      <c r="AJ36" s="1662"/>
      <c r="AK36" s="1662"/>
      <c r="AL36" s="1662"/>
      <c r="AM36" s="1662"/>
      <c r="AN36" s="1662"/>
      <c r="AO36" s="1662"/>
      <c r="AP36" s="1662"/>
      <c r="AQ36" s="1662"/>
      <c r="AR36" s="1662"/>
      <c r="AS36" s="1662"/>
      <c r="AT36" s="1662"/>
      <c r="AU36" s="1662"/>
      <c r="AV36" s="1662"/>
      <c r="AW36" s="1662"/>
      <c r="AX36" s="1662"/>
      <c r="AY36" s="1662"/>
      <c r="AZ36" s="1662"/>
      <c r="BA36" s="1662"/>
      <c r="BB36" s="1662"/>
      <c r="BC36" s="1662"/>
      <c r="BD36" s="1662"/>
      <c r="BE36" s="1662"/>
      <c r="BF36" s="1662"/>
      <c r="BG36" s="1662"/>
      <c r="BH36" s="1662"/>
      <c r="BI36" s="1662"/>
    </row>
    <row r="37" spans="1:61" s="55" customFormat="1" ht="14.45" customHeight="1" x14ac:dyDescent="0.25">
      <c r="A37" s="1662"/>
      <c r="B37" s="1669"/>
      <c r="C37" s="1662"/>
      <c r="D37" s="1662"/>
      <c r="E37" s="1662"/>
      <c r="F37" s="1662"/>
      <c r="G37" s="1662"/>
      <c r="H37" s="1662"/>
      <c r="I37" s="1662"/>
      <c r="J37" s="1662"/>
      <c r="K37" s="1662"/>
      <c r="L37" s="1669"/>
      <c r="M37" s="1662"/>
      <c r="N37" s="1662"/>
      <c r="O37" s="1662"/>
      <c r="P37" s="1662"/>
      <c r="Q37" s="1662"/>
      <c r="R37" s="1662"/>
      <c r="S37" s="1662"/>
      <c r="T37" s="1662"/>
      <c r="U37" s="1662"/>
      <c r="V37" s="1662"/>
      <c r="W37" s="1662"/>
      <c r="X37" s="1662"/>
      <c r="Y37" s="1662"/>
      <c r="Z37" s="1662"/>
      <c r="AA37" s="1662"/>
      <c r="AB37" s="1662"/>
      <c r="AC37" s="1662"/>
      <c r="AD37" s="1662"/>
      <c r="AE37" s="1662"/>
      <c r="AF37" s="1662"/>
      <c r="AG37" s="1662"/>
      <c r="AH37" s="1662"/>
      <c r="AI37" s="1662"/>
      <c r="AJ37" s="1662"/>
      <c r="AK37" s="1662"/>
      <c r="AL37" s="1662"/>
      <c r="AM37" s="1662"/>
      <c r="AN37" s="1662"/>
      <c r="AO37" s="1662"/>
      <c r="AP37" s="1662"/>
      <c r="AQ37" s="1662"/>
      <c r="AR37" s="1662"/>
      <c r="AS37" s="1662"/>
      <c r="AT37" s="1662"/>
      <c r="AU37" s="1662"/>
      <c r="AV37" s="1662"/>
      <c r="AW37" s="1662"/>
      <c r="AX37" s="1662"/>
      <c r="AY37" s="1662"/>
      <c r="AZ37" s="1662"/>
      <c r="BA37" s="1662"/>
      <c r="BB37" s="1662"/>
      <c r="BC37" s="1662"/>
      <c r="BD37" s="1662"/>
      <c r="BE37" s="1662"/>
      <c r="BF37" s="1662"/>
      <c r="BG37" s="1662"/>
      <c r="BH37" s="1662"/>
      <c r="BI37" s="1662"/>
    </row>
    <row r="38" spans="1:61" ht="14.45" customHeight="1" x14ac:dyDescent="0.25">
      <c r="A38" s="1662"/>
      <c r="B38" s="1665"/>
      <c r="C38" s="1662"/>
      <c r="D38" s="1662"/>
      <c r="E38" s="1662"/>
      <c r="F38" s="1662"/>
      <c r="G38" s="1662"/>
      <c r="H38" s="1662"/>
      <c r="I38" s="1662"/>
      <c r="J38" s="1662"/>
      <c r="K38" s="1662"/>
      <c r="L38" s="1665"/>
      <c r="M38" s="1662"/>
      <c r="N38" s="1662"/>
      <c r="O38" s="1662"/>
      <c r="P38" s="1662"/>
      <c r="Q38" s="1662"/>
      <c r="R38" s="1662"/>
      <c r="S38" s="1662"/>
      <c r="T38" s="1662"/>
      <c r="U38" s="1662"/>
      <c r="V38" s="1662"/>
      <c r="W38" s="1662"/>
      <c r="X38" s="1662"/>
      <c r="Y38" s="1662"/>
      <c r="Z38" s="1662"/>
      <c r="AA38" s="1662"/>
      <c r="AB38" s="1662"/>
      <c r="AC38" s="1662"/>
      <c r="AD38" s="1662"/>
      <c r="AE38" s="1662"/>
      <c r="AF38" s="1662"/>
      <c r="AG38" s="1662"/>
      <c r="AH38" s="1662"/>
      <c r="AI38" s="1662"/>
      <c r="AJ38" s="1662"/>
      <c r="AK38" s="1662"/>
      <c r="AL38" s="1662"/>
      <c r="AM38" s="1662"/>
      <c r="AN38" s="1662"/>
      <c r="AO38" s="1662"/>
      <c r="AP38" s="1662"/>
      <c r="AQ38" s="1662"/>
      <c r="AR38" s="1662"/>
      <c r="AS38" s="1662"/>
      <c r="AT38" s="1662"/>
      <c r="AU38" s="1662"/>
      <c r="AV38" s="1662"/>
      <c r="AW38" s="1662"/>
      <c r="AX38" s="1662"/>
      <c r="AY38" s="1662"/>
      <c r="AZ38" s="1662"/>
      <c r="BA38" s="1662"/>
      <c r="BB38" s="1662"/>
      <c r="BC38" s="1662"/>
      <c r="BD38" s="1662"/>
      <c r="BE38" s="1662"/>
      <c r="BF38" s="1662"/>
      <c r="BG38" s="1662"/>
      <c r="BH38" s="1662"/>
      <c r="BI38" s="1662"/>
    </row>
    <row r="39" spans="1:61" ht="14.45" customHeight="1" x14ac:dyDescent="0.25">
      <c r="A39" s="1662"/>
      <c r="B39" s="1665"/>
      <c r="C39" s="1662"/>
      <c r="D39" s="1662"/>
      <c r="E39" s="1662"/>
      <c r="F39" s="1662"/>
      <c r="G39" s="1662"/>
      <c r="H39" s="1662"/>
      <c r="I39" s="1662"/>
      <c r="J39" s="1662"/>
      <c r="K39" s="1662"/>
      <c r="L39" s="1665"/>
      <c r="M39" s="1662"/>
      <c r="N39" s="1662"/>
      <c r="O39" s="1662"/>
      <c r="P39" s="1662"/>
      <c r="Q39" s="1662"/>
      <c r="R39" s="1662"/>
      <c r="S39" s="1662"/>
      <c r="T39" s="1662"/>
      <c r="U39" s="1662"/>
      <c r="V39" s="1662"/>
      <c r="W39" s="1662"/>
      <c r="X39" s="1662"/>
      <c r="Y39" s="1662"/>
      <c r="Z39" s="1662"/>
      <c r="AA39" s="1662"/>
      <c r="AB39" s="1662"/>
      <c r="AC39" s="1662"/>
      <c r="AD39" s="1662"/>
      <c r="AE39" s="1662"/>
      <c r="AF39" s="1662"/>
      <c r="AG39" s="1662"/>
      <c r="AH39" s="1662"/>
      <c r="AI39" s="1662"/>
      <c r="AJ39" s="1662"/>
      <c r="AK39" s="1662"/>
      <c r="AL39" s="1662"/>
      <c r="AM39" s="1662"/>
      <c r="AN39" s="1662"/>
      <c r="AO39" s="1662"/>
      <c r="AP39" s="1662"/>
      <c r="AQ39" s="1662"/>
      <c r="AR39" s="1662"/>
      <c r="AS39" s="1662"/>
      <c r="AT39" s="1662"/>
      <c r="AU39" s="1662"/>
      <c r="AV39" s="1662"/>
      <c r="AW39" s="1662"/>
      <c r="AX39" s="1662"/>
      <c r="AY39" s="1662"/>
      <c r="AZ39" s="1662"/>
      <c r="BA39" s="1662"/>
      <c r="BB39" s="1662"/>
      <c r="BC39" s="1662"/>
      <c r="BD39" s="1662"/>
      <c r="BE39" s="1662"/>
      <c r="BF39" s="1662"/>
      <c r="BG39" s="1662"/>
      <c r="BH39" s="1662"/>
      <c r="BI39" s="1662"/>
    </row>
    <row r="40" spans="1:61" ht="14.45" customHeight="1" x14ac:dyDescent="0.25">
      <c r="A40" s="1662"/>
      <c r="B40" s="1665"/>
      <c r="C40" s="1662"/>
      <c r="D40" s="1662"/>
      <c r="E40" s="1662"/>
      <c r="F40" s="1662"/>
      <c r="G40" s="1662"/>
      <c r="H40" s="1662"/>
      <c r="I40" s="1662"/>
      <c r="J40" s="1662"/>
      <c r="K40" s="1662"/>
      <c r="L40" s="1665"/>
      <c r="M40" s="1662"/>
      <c r="N40" s="1662"/>
      <c r="O40" s="1662"/>
      <c r="P40" s="1662"/>
      <c r="Q40" s="1662"/>
      <c r="R40" s="1662"/>
      <c r="S40" s="1662"/>
      <c r="T40" s="1662"/>
      <c r="U40" s="1662"/>
      <c r="V40" s="1662"/>
      <c r="W40" s="1662"/>
      <c r="X40" s="1662"/>
      <c r="Y40" s="1662"/>
      <c r="Z40" s="1662"/>
      <c r="AA40" s="1662"/>
      <c r="AB40" s="1662"/>
      <c r="AC40" s="1662"/>
      <c r="AD40" s="1662"/>
      <c r="AE40" s="1662"/>
      <c r="AF40" s="1662"/>
      <c r="AG40" s="1662"/>
      <c r="AH40" s="1662"/>
      <c r="AI40" s="1662"/>
      <c r="AJ40" s="1662"/>
      <c r="AK40" s="1662"/>
      <c r="AL40" s="1662"/>
      <c r="AM40" s="1662"/>
      <c r="AN40" s="1662"/>
      <c r="AO40" s="1662"/>
      <c r="AP40" s="1662"/>
      <c r="AQ40" s="1662"/>
      <c r="AR40" s="1662"/>
      <c r="AS40" s="1662"/>
      <c r="AT40" s="1662"/>
      <c r="AU40" s="1662"/>
      <c r="AV40" s="1662"/>
      <c r="AW40" s="1662"/>
      <c r="AX40" s="1662"/>
      <c r="AY40" s="1662"/>
      <c r="AZ40" s="1662"/>
      <c r="BA40" s="1662"/>
      <c r="BB40" s="1662"/>
      <c r="BC40" s="1662"/>
      <c r="BD40" s="1662"/>
      <c r="BE40" s="1662"/>
      <c r="BF40" s="1662"/>
      <c r="BG40" s="1662"/>
      <c r="BH40" s="1662"/>
      <c r="BI40" s="1662"/>
    </row>
    <row r="41" spans="1:61" ht="14.45" customHeight="1" x14ac:dyDescent="0.25">
      <c r="A41" s="1662"/>
      <c r="B41" s="1665"/>
      <c r="C41" s="1662"/>
      <c r="D41" s="1662"/>
      <c r="E41" s="1662"/>
      <c r="F41" s="1662"/>
      <c r="G41" s="1662"/>
      <c r="H41" s="1662"/>
      <c r="I41" s="1662"/>
      <c r="J41" s="1662"/>
      <c r="K41" s="1662"/>
      <c r="L41" s="1665"/>
      <c r="M41" s="1662"/>
      <c r="N41" s="1662"/>
      <c r="O41" s="1662"/>
      <c r="P41" s="1662"/>
      <c r="Q41" s="1662"/>
      <c r="R41" s="1662"/>
      <c r="S41" s="1662"/>
      <c r="T41" s="1662"/>
      <c r="U41" s="1662"/>
      <c r="V41" s="1662"/>
      <c r="W41" s="1662"/>
      <c r="X41" s="1662"/>
      <c r="Y41" s="1662"/>
      <c r="Z41" s="1662"/>
      <c r="AA41" s="1662"/>
      <c r="AB41" s="1662"/>
      <c r="AC41" s="1662"/>
      <c r="AD41" s="1662"/>
      <c r="AE41" s="1662"/>
      <c r="AF41" s="1662"/>
      <c r="AG41" s="1662"/>
      <c r="AH41" s="1662"/>
      <c r="AI41" s="1662"/>
      <c r="AJ41" s="1662"/>
      <c r="AK41" s="1662"/>
      <c r="AL41" s="1662"/>
      <c r="AM41" s="1662"/>
      <c r="AN41" s="1662"/>
      <c r="AO41" s="1662"/>
      <c r="AP41" s="1662"/>
      <c r="AQ41" s="1662"/>
      <c r="AR41" s="1662"/>
      <c r="AS41" s="1662"/>
      <c r="AT41" s="1662"/>
      <c r="AU41" s="1662"/>
      <c r="AV41" s="1662"/>
      <c r="AW41" s="1662"/>
      <c r="AX41" s="1662"/>
      <c r="AY41" s="1662"/>
      <c r="AZ41" s="1662"/>
      <c r="BA41" s="1662"/>
      <c r="BB41" s="1662"/>
      <c r="BC41" s="1662"/>
      <c r="BD41" s="1662"/>
      <c r="BE41" s="1662"/>
      <c r="BF41" s="1662"/>
      <c r="BG41" s="1662"/>
      <c r="BH41" s="1662"/>
      <c r="BI41" s="1662"/>
    </row>
    <row r="42" spans="1:61" ht="14.45" customHeight="1" x14ac:dyDescent="0.25">
      <c r="A42" s="1662"/>
      <c r="B42" s="1665"/>
      <c r="C42" s="1662"/>
      <c r="D42" s="1662"/>
      <c r="E42" s="1662"/>
      <c r="F42" s="1662"/>
      <c r="G42" s="1662"/>
      <c r="H42" s="1662"/>
      <c r="I42" s="1662"/>
      <c r="J42" s="1662"/>
      <c r="K42" s="1662"/>
      <c r="L42" s="1665"/>
      <c r="M42" s="1662"/>
      <c r="N42" s="1662"/>
      <c r="O42" s="1662"/>
      <c r="P42" s="1662"/>
      <c r="Q42" s="1662"/>
      <c r="R42" s="1662"/>
      <c r="S42" s="1662"/>
      <c r="T42" s="1662"/>
      <c r="U42" s="1662"/>
      <c r="V42" s="1662"/>
      <c r="W42" s="1662"/>
      <c r="X42" s="1662"/>
      <c r="Y42" s="1662"/>
      <c r="Z42" s="1662"/>
      <c r="AA42" s="1662"/>
      <c r="AB42" s="1662"/>
      <c r="AC42" s="1662"/>
      <c r="AD42" s="1662"/>
      <c r="AE42" s="1662"/>
      <c r="AF42" s="1662"/>
      <c r="AG42" s="1662"/>
      <c r="AH42" s="1662"/>
      <c r="AI42" s="1662"/>
      <c r="AJ42" s="1662"/>
      <c r="AK42" s="1662"/>
      <c r="AL42" s="1662"/>
      <c r="AM42" s="1662"/>
      <c r="AN42" s="1662"/>
      <c r="AO42" s="1662"/>
      <c r="AP42" s="1662"/>
      <c r="AQ42" s="1662"/>
      <c r="AR42" s="1662"/>
      <c r="AS42" s="1662"/>
      <c r="AT42" s="1662"/>
      <c r="AU42" s="1662"/>
      <c r="AV42" s="1662"/>
      <c r="AW42" s="1662"/>
      <c r="AX42" s="1662"/>
      <c r="AY42" s="1662"/>
      <c r="AZ42" s="1662"/>
      <c r="BA42" s="1662"/>
      <c r="BB42" s="1662"/>
      <c r="BC42" s="1662"/>
      <c r="BD42" s="1662"/>
      <c r="BE42" s="1662"/>
      <c r="BF42" s="1662"/>
      <c r="BG42" s="1662"/>
      <c r="BH42" s="1662"/>
      <c r="BI42" s="1662"/>
    </row>
    <row r="43" spans="1:61" s="55" customFormat="1" ht="14.45" customHeight="1" x14ac:dyDescent="0.25">
      <c r="A43" s="1662"/>
      <c r="B43" s="1669"/>
      <c r="C43" s="1662"/>
      <c r="D43" s="241" t="str">
        <f>D20</f>
        <v>Projektant:</v>
      </c>
      <c r="E43" s="1694"/>
      <c r="F43" s="1694"/>
      <c r="G43" s="241" t="str">
        <f>D23</f>
        <v>Zpracovatel:</v>
      </c>
      <c r="H43" s="1694"/>
      <c r="I43" s="1694"/>
      <c r="J43" s="1694"/>
      <c r="K43" s="1694"/>
      <c r="L43" s="1669"/>
      <c r="M43" s="1662"/>
      <c r="N43" s="1662"/>
      <c r="O43" s="1662"/>
      <c r="P43" s="1662"/>
      <c r="Q43" s="1662"/>
      <c r="R43" s="1662"/>
      <c r="S43" s="1662"/>
      <c r="T43" s="1662"/>
      <c r="U43" s="1662"/>
      <c r="V43" s="1662"/>
      <c r="W43" s="1662"/>
      <c r="X43" s="1662"/>
      <c r="Y43" s="1662"/>
      <c r="Z43" s="1662"/>
      <c r="AA43" s="1662"/>
      <c r="AB43" s="1662"/>
      <c r="AC43" s="1662"/>
      <c r="AD43" s="1662"/>
      <c r="AE43" s="1662"/>
      <c r="AF43" s="1662"/>
      <c r="AG43" s="1662"/>
      <c r="AH43" s="1662"/>
      <c r="AI43" s="1662"/>
      <c r="AJ43" s="1662"/>
      <c r="AK43" s="1662"/>
      <c r="AL43" s="1662"/>
      <c r="AM43" s="1662"/>
      <c r="AN43" s="1662"/>
      <c r="AO43" s="1662"/>
      <c r="AP43" s="1662"/>
      <c r="AQ43" s="1662"/>
      <c r="AR43" s="1662"/>
      <c r="AS43" s="1662"/>
      <c r="AT43" s="1662"/>
      <c r="AU43" s="1662"/>
      <c r="AV43" s="1662"/>
      <c r="AW43" s="1662"/>
      <c r="AX43" s="1662"/>
      <c r="AY43" s="1662"/>
      <c r="AZ43" s="1662"/>
      <c r="BA43" s="1662"/>
      <c r="BB43" s="1662"/>
      <c r="BC43" s="1662"/>
      <c r="BD43" s="1662"/>
      <c r="BE43" s="1662"/>
      <c r="BF43" s="1662"/>
      <c r="BG43" s="1662"/>
      <c r="BH43" s="1662"/>
      <c r="BI43" s="1662"/>
    </row>
    <row r="44" spans="1:61" x14ac:dyDescent="0.25">
      <c r="A44" s="1662"/>
      <c r="B44" s="1665"/>
      <c r="C44" s="1662"/>
      <c r="D44" s="1662"/>
      <c r="E44" s="1662"/>
      <c r="F44" s="1662"/>
      <c r="G44" s="1662"/>
      <c r="H44" s="1662"/>
      <c r="I44" s="1662"/>
      <c r="J44" s="1662"/>
      <c r="K44" s="1662"/>
      <c r="L44" s="1665"/>
      <c r="M44" s="1662"/>
      <c r="N44" s="1662"/>
      <c r="O44" s="1662"/>
      <c r="P44" s="1662"/>
      <c r="Q44" s="1662"/>
      <c r="R44" s="1662"/>
      <c r="S44" s="1662"/>
      <c r="T44" s="1662"/>
      <c r="U44" s="1662"/>
      <c r="V44" s="1662"/>
      <c r="W44" s="1662"/>
      <c r="X44" s="1662"/>
      <c r="Y44" s="1662"/>
      <c r="Z44" s="1662"/>
      <c r="AA44" s="1662"/>
      <c r="AB44" s="1662"/>
      <c r="AC44" s="1662"/>
      <c r="AD44" s="1662"/>
      <c r="AE44" s="1662"/>
      <c r="AF44" s="1662"/>
      <c r="AG44" s="1662"/>
      <c r="AH44" s="1662"/>
      <c r="AI44" s="1662"/>
      <c r="AJ44" s="1662"/>
      <c r="AK44" s="1662"/>
      <c r="AL44" s="1662"/>
      <c r="AM44" s="1662"/>
      <c r="AN44" s="1662"/>
      <c r="AO44" s="1662"/>
      <c r="AP44" s="1662"/>
      <c r="AQ44" s="1662"/>
      <c r="AR44" s="1662"/>
      <c r="AS44" s="1662"/>
      <c r="AT44" s="1662"/>
      <c r="AU44" s="1662"/>
      <c r="AV44" s="1662"/>
      <c r="AW44" s="1662"/>
      <c r="AX44" s="1662"/>
      <c r="AY44" s="1662"/>
      <c r="AZ44" s="1662"/>
      <c r="BA44" s="1662"/>
      <c r="BB44" s="1662"/>
      <c r="BC44" s="1662"/>
      <c r="BD44" s="1662"/>
      <c r="BE44" s="1662"/>
      <c r="BF44" s="1662"/>
      <c r="BG44" s="1662"/>
      <c r="BH44" s="1662"/>
      <c r="BI44" s="1662"/>
    </row>
    <row r="45" spans="1:61" x14ac:dyDescent="0.25">
      <c r="A45" s="1662"/>
      <c r="B45" s="1665"/>
      <c r="C45" s="1662"/>
      <c r="D45" s="1662"/>
      <c r="E45" s="1662"/>
      <c r="F45" s="1662"/>
      <c r="G45" s="1662"/>
      <c r="H45" s="1662"/>
      <c r="I45" s="1662"/>
      <c r="J45" s="1662"/>
      <c r="K45" s="1662"/>
      <c r="L45" s="1665"/>
      <c r="M45" s="1662"/>
      <c r="N45" s="1662"/>
      <c r="O45" s="1662"/>
      <c r="P45" s="1662"/>
      <c r="Q45" s="1662"/>
      <c r="R45" s="1662"/>
      <c r="S45" s="1662"/>
      <c r="T45" s="1662"/>
      <c r="U45" s="1662"/>
      <c r="V45" s="1662"/>
      <c r="W45" s="1662"/>
      <c r="X45" s="1662"/>
      <c r="Y45" s="1662"/>
      <c r="Z45" s="1662"/>
      <c r="AA45" s="1662"/>
      <c r="AB45" s="1662"/>
      <c r="AC45" s="1662"/>
      <c r="AD45" s="1662"/>
      <c r="AE45" s="1662"/>
      <c r="AF45" s="1662"/>
      <c r="AG45" s="1662"/>
      <c r="AH45" s="1662"/>
      <c r="AI45" s="1662"/>
      <c r="AJ45" s="1662"/>
      <c r="AK45" s="1662"/>
      <c r="AL45" s="1662"/>
      <c r="AM45" s="1662"/>
      <c r="AN45" s="1662"/>
      <c r="AO45" s="1662"/>
      <c r="AP45" s="1662"/>
      <c r="AQ45" s="1662"/>
      <c r="AR45" s="1662"/>
      <c r="AS45" s="1662"/>
      <c r="AT45" s="1662"/>
      <c r="AU45" s="1662"/>
      <c r="AV45" s="1662"/>
      <c r="AW45" s="1662"/>
      <c r="AX45" s="1662"/>
      <c r="AY45" s="1662"/>
      <c r="AZ45" s="1662"/>
      <c r="BA45" s="1662"/>
      <c r="BB45" s="1662"/>
      <c r="BC45" s="1662"/>
      <c r="BD45" s="1662"/>
      <c r="BE45" s="1662"/>
      <c r="BF45" s="1662"/>
      <c r="BG45" s="1662"/>
      <c r="BH45" s="1662"/>
      <c r="BI45" s="1662"/>
    </row>
    <row r="46" spans="1:61" x14ac:dyDescent="0.25">
      <c r="A46" s="1662"/>
      <c r="B46" s="1665"/>
      <c r="C46" s="1662"/>
      <c r="D46" s="1662"/>
      <c r="E46" s="1662"/>
      <c r="F46" s="1662"/>
      <c r="G46" s="1662"/>
      <c r="H46" s="1662"/>
      <c r="I46" s="1662"/>
      <c r="J46" s="1662"/>
      <c r="K46" s="1662"/>
      <c r="L46" s="1665"/>
      <c r="M46" s="1662"/>
      <c r="N46" s="1662"/>
      <c r="O46" s="1662"/>
      <c r="P46" s="1662"/>
      <c r="Q46" s="1662"/>
      <c r="R46" s="1662"/>
      <c r="S46" s="1662"/>
      <c r="T46" s="1662"/>
      <c r="U46" s="1662"/>
      <c r="V46" s="1662"/>
      <c r="W46" s="1662"/>
      <c r="X46" s="1662"/>
      <c r="Y46" s="1662"/>
      <c r="Z46" s="1662"/>
      <c r="AA46" s="1662"/>
      <c r="AB46" s="1662"/>
      <c r="AC46" s="1662"/>
      <c r="AD46" s="1662"/>
      <c r="AE46" s="1662"/>
      <c r="AF46" s="1662"/>
      <c r="AG46" s="1662"/>
      <c r="AH46" s="1662"/>
      <c r="AI46" s="1662"/>
      <c r="AJ46" s="1662"/>
      <c r="AK46" s="1662"/>
      <c r="AL46" s="1662"/>
      <c r="AM46" s="1662"/>
      <c r="AN46" s="1662"/>
      <c r="AO46" s="1662"/>
      <c r="AP46" s="1662"/>
      <c r="AQ46" s="1662"/>
      <c r="AR46" s="1662"/>
      <c r="AS46" s="1662"/>
      <c r="AT46" s="1662"/>
      <c r="AU46" s="1662"/>
      <c r="AV46" s="1662"/>
      <c r="AW46" s="1662"/>
      <c r="AX46" s="1662"/>
      <c r="AY46" s="1662"/>
      <c r="AZ46" s="1662"/>
      <c r="BA46" s="1662"/>
      <c r="BB46" s="1662"/>
      <c r="BC46" s="1662"/>
      <c r="BD46" s="1662"/>
      <c r="BE46" s="1662"/>
      <c r="BF46" s="1662"/>
      <c r="BG46" s="1662"/>
      <c r="BH46" s="1662"/>
      <c r="BI46" s="1662"/>
    </row>
    <row r="47" spans="1:61" x14ac:dyDescent="0.25">
      <c r="A47" s="1662"/>
      <c r="B47" s="1665"/>
      <c r="C47" s="1662"/>
      <c r="D47" s="1662"/>
      <c r="E47" s="1662"/>
      <c r="F47" s="1662"/>
      <c r="G47" s="1662"/>
      <c r="H47" s="1662"/>
      <c r="I47" s="1662"/>
      <c r="J47" s="1662"/>
      <c r="K47" s="1662"/>
      <c r="L47" s="1665"/>
      <c r="M47" s="1662"/>
      <c r="N47" s="1662"/>
      <c r="O47" s="1662"/>
      <c r="P47" s="1662"/>
      <c r="Q47" s="1662"/>
      <c r="R47" s="1662"/>
      <c r="S47" s="1662"/>
      <c r="T47" s="1662"/>
      <c r="U47" s="1662"/>
      <c r="V47" s="1662"/>
      <c r="W47" s="1662"/>
      <c r="X47" s="1662"/>
      <c r="Y47" s="1662"/>
      <c r="Z47" s="1662"/>
      <c r="AA47" s="1662"/>
      <c r="AB47" s="1662"/>
      <c r="AC47" s="1662"/>
      <c r="AD47" s="1662"/>
      <c r="AE47" s="1662"/>
      <c r="AF47" s="1662"/>
      <c r="AG47" s="1662"/>
      <c r="AH47" s="1662"/>
      <c r="AI47" s="1662"/>
      <c r="AJ47" s="1662"/>
      <c r="AK47" s="1662"/>
      <c r="AL47" s="1662"/>
      <c r="AM47" s="1662"/>
      <c r="AN47" s="1662"/>
      <c r="AO47" s="1662"/>
      <c r="AP47" s="1662"/>
      <c r="AQ47" s="1662"/>
      <c r="AR47" s="1662"/>
      <c r="AS47" s="1662"/>
      <c r="AT47" s="1662"/>
      <c r="AU47" s="1662"/>
      <c r="AV47" s="1662"/>
      <c r="AW47" s="1662"/>
      <c r="AX47" s="1662"/>
      <c r="AY47" s="1662"/>
      <c r="AZ47" s="1662"/>
      <c r="BA47" s="1662"/>
      <c r="BB47" s="1662"/>
      <c r="BC47" s="1662"/>
      <c r="BD47" s="1662"/>
      <c r="BE47" s="1662"/>
      <c r="BF47" s="1662"/>
      <c r="BG47" s="1662"/>
      <c r="BH47" s="1662"/>
      <c r="BI47" s="1662"/>
    </row>
    <row r="48" spans="1:61" x14ac:dyDescent="0.25">
      <c r="A48" s="1662"/>
      <c r="B48" s="1665"/>
      <c r="C48" s="1662"/>
      <c r="D48" s="1662"/>
      <c r="E48" s="1662"/>
      <c r="F48" s="1662"/>
      <c r="G48" s="1662"/>
      <c r="H48" s="1662"/>
      <c r="I48" s="1662"/>
      <c r="J48" s="1662"/>
      <c r="K48" s="1662"/>
      <c r="L48" s="1665"/>
      <c r="M48" s="1662"/>
      <c r="N48" s="1662"/>
      <c r="O48" s="1662"/>
      <c r="P48" s="1662"/>
      <c r="Q48" s="1662"/>
      <c r="R48" s="1662"/>
      <c r="S48" s="1662"/>
      <c r="T48" s="1662"/>
      <c r="U48" s="1662"/>
      <c r="V48" s="1662"/>
      <c r="W48" s="1662"/>
      <c r="X48" s="1662"/>
      <c r="Y48" s="1662"/>
      <c r="Z48" s="1662"/>
      <c r="AA48" s="1662"/>
      <c r="AB48" s="1662"/>
      <c r="AC48" s="1662"/>
      <c r="AD48" s="1662"/>
      <c r="AE48" s="1662"/>
      <c r="AF48" s="1662"/>
      <c r="AG48" s="1662"/>
      <c r="AH48" s="1662"/>
      <c r="AI48" s="1662"/>
      <c r="AJ48" s="1662"/>
      <c r="AK48" s="1662"/>
      <c r="AL48" s="1662"/>
      <c r="AM48" s="1662"/>
      <c r="AN48" s="1662"/>
      <c r="AO48" s="1662"/>
      <c r="AP48" s="1662"/>
      <c r="AQ48" s="1662"/>
      <c r="AR48" s="1662"/>
      <c r="AS48" s="1662"/>
      <c r="AT48" s="1662"/>
      <c r="AU48" s="1662"/>
      <c r="AV48" s="1662"/>
      <c r="AW48" s="1662"/>
      <c r="AX48" s="1662"/>
      <c r="AY48" s="1662"/>
      <c r="AZ48" s="1662"/>
      <c r="BA48" s="1662"/>
      <c r="BB48" s="1662"/>
      <c r="BC48" s="1662"/>
      <c r="BD48" s="1662"/>
      <c r="BE48" s="1662"/>
      <c r="BF48" s="1662"/>
      <c r="BG48" s="1662"/>
      <c r="BH48" s="1662"/>
      <c r="BI48" s="1662"/>
    </row>
    <row r="49" spans="1:61" x14ac:dyDescent="0.25">
      <c r="A49" s="1662"/>
      <c r="B49" s="1665"/>
      <c r="C49" s="1662"/>
      <c r="D49" s="1662"/>
      <c r="E49" s="1662"/>
      <c r="F49" s="1662"/>
      <c r="G49" s="1662"/>
      <c r="H49" s="1662"/>
      <c r="I49" s="1662"/>
      <c r="J49" s="1662"/>
      <c r="K49" s="1662"/>
      <c r="L49" s="1665"/>
      <c r="M49" s="1662"/>
      <c r="N49" s="1662"/>
      <c r="O49" s="1662"/>
      <c r="P49" s="1662"/>
      <c r="Q49" s="1662"/>
      <c r="R49" s="1662"/>
      <c r="S49" s="1662"/>
      <c r="T49" s="1662"/>
      <c r="U49" s="1662"/>
      <c r="V49" s="1662"/>
      <c r="W49" s="1662"/>
      <c r="X49" s="1662"/>
      <c r="Y49" s="1662"/>
      <c r="Z49" s="1662"/>
      <c r="AA49" s="1662"/>
      <c r="AB49" s="1662"/>
      <c r="AC49" s="1662"/>
      <c r="AD49" s="1662"/>
      <c r="AE49" s="1662"/>
      <c r="AF49" s="1662"/>
      <c r="AG49" s="1662"/>
      <c r="AH49" s="1662"/>
      <c r="AI49" s="1662"/>
      <c r="AJ49" s="1662"/>
      <c r="AK49" s="1662"/>
      <c r="AL49" s="1662"/>
      <c r="AM49" s="1662"/>
      <c r="AN49" s="1662"/>
      <c r="AO49" s="1662"/>
      <c r="AP49" s="1662"/>
      <c r="AQ49" s="1662"/>
      <c r="AR49" s="1662"/>
      <c r="AS49" s="1662"/>
      <c r="AT49" s="1662"/>
      <c r="AU49" s="1662"/>
      <c r="AV49" s="1662"/>
      <c r="AW49" s="1662"/>
      <c r="AX49" s="1662"/>
      <c r="AY49" s="1662"/>
      <c r="AZ49" s="1662"/>
      <c r="BA49" s="1662"/>
      <c r="BB49" s="1662"/>
      <c r="BC49" s="1662"/>
      <c r="BD49" s="1662"/>
      <c r="BE49" s="1662"/>
      <c r="BF49" s="1662"/>
      <c r="BG49" s="1662"/>
      <c r="BH49" s="1662"/>
      <c r="BI49" s="1662"/>
    </row>
    <row r="50" spans="1:61" x14ac:dyDescent="0.25">
      <c r="A50" s="1662"/>
      <c r="B50" s="1665"/>
      <c r="C50" s="1662"/>
      <c r="D50" s="1662"/>
      <c r="E50" s="1662"/>
      <c r="F50" s="1662"/>
      <c r="G50" s="1662"/>
      <c r="H50" s="1662"/>
      <c r="I50" s="1662"/>
      <c r="J50" s="1662"/>
      <c r="K50" s="1662"/>
      <c r="L50" s="1665"/>
      <c r="M50" s="1662"/>
      <c r="N50" s="1662"/>
      <c r="O50" s="1662"/>
      <c r="P50" s="1662"/>
      <c r="Q50" s="1662"/>
      <c r="R50" s="1662"/>
      <c r="S50" s="1662"/>
      <c r="T50" s="1662"/>
      <c r="U50" s="1662"/>
      <c r="V50" s="1662"/>
      <c r="W50" s="1662"/>
      <c r="X50" s="1662"/>
      <c r="Y50" s="1662"/>
      <c r="Z50" s="1662"/>
      <c r="AA50" s="1662"/>
      <c r="AB50" s="1662"/>
      <c r="AC50" s="1662"/>
      <c r="AD50" s="1662"/>
      <c r="AE50" s="1662"/>
      <c r="AF50" s="1662"/>
      <c r="AG50" s="1662"/>
      <c r="AH50" s="1662"/>
      <c r="AI50" s="1662"/>
      <c r="AJ50" s="1662"/>
      <c r="AK50" s="1662"/>
      <c r="AL50" s="1662"/>
      <c r="AM50" s="1662"/>
      <c r="AN50" s="1662"/>
      <c r="AO50" s="1662"/>
      <c r="AP50" s="1662"/>
      <c r="AQ50" s="1662"/>
      <c r="AR50" s="1662"/>
      <c r="AS50" s="1662"/>
      <c r="AT50" s="1662"/>
      <c r="AU50" s="1662"/>
      <c r="AV50" s="1662"/>
      <c r="AW50" s="1662"/>
      <c r="AX50" s="1662"/>
      <c r="AY50" s="1662"/>
      <c r="AZ50" s="1662"/>
      <c r="BA50" s="1662"/>
      <c r="BB50" s="1662"/>
      <c r="BC50" s="1662"/>
      <c r="BD50" s="1662"/>
      <c r="BE50" s="1662"/>
      <c r="BF50" s="1662"/>
      <c r="BG50" s="1662"/>
      <c r="BH50" s="1662"/>
      <c r="BI50" s="1662"/>
    </row>
    <row r="51" spans="1:61" x14ac:dyDescent="0.25">
      <c r="A51" s="1662"/>
      <c r="B51" s="1665"/>
      <c r="C51" s="1662"/>
      <c r="D51" s="1662"/>
      <c r="E51" s="1662"/>
      <c r="F51" s="1662"/>
      <c r="G51" s="1662"/>
      <c r="H51" s="1662"/>
      <c r="I51" s="1662"/>
      <c r="J51" s="1662"/>
      <c r="K51" s="1662"/>
      <c r="L51" s="1665"/>
      <c r="M51" s="1662"/>
      <c r="N51" s="1662"/>
      <c r="O51" s="1662"/>
      <c r="P51" s="1662"/>
      <c r="Q51" s="1662"/>
      <c r="R51" s="1662"/>
      <c r="S51" s="1662"/>
      <c r="T51" s="1662"/>
      <c r="U51" s="1662"/>
      <c r="V51" s="1662"/>
      <c r="W51" s="1662"/>
      <c r="X51" s="1662"/>
      <c r="Y51" s="1662"/>
      <c r="Z51" s="1662"/>
      <c r="AA51" s="1662"/>
      <c r="AB51" s="1662"/>
      <c r="AC51" s="1662"/>
      <c r="AD51" s="1662"/>
      <c r="AE51" s="1662"/>
      <c r="AF51" s="1662"/>
      <c r="AG51" s="1662"/>
      <c r="AH51" s="1662"/>
      <c r="AI51" s="1662"/>
      <c r="AJ51" s="1662"/>
      <c r="AK51" s="1662"/>
      <c r="AL51" s="1662"/>
      <c r="AM51" s="1662"/>
      <c r="AN51" s="1662"/>
      <c r="AO51" s="1662"/>
      <c r="AP51" s="1662"/>
      <c r="AQ51" s="1662"/>
      <c r="AR51" s="1662"/>
      <c r="AS51" s="1662"/>
      <c r="AT51" s="1662"/>
      <c r="AU51" s="1662"/>
      <c r="AV51" s="1662"/>
      <c r="AW51" s="1662"/>
      <c r="AX51" s="1662"/>
      <c r="AY51" s="1662"/>
      <c r="AZ51" s="1662"/>
      <c r="BA51" s="1662"/>
      <c r="BB51" s="1662"/>
      <c r="BC51" s="1662"/>
      <c r="BD51" s="1662"/>
      <c r="BE51" s="1662"/>
      <c r="BF51" s="1662"/>
      <c r="BG51" s="1662"/>
      <c r="BH51" s="1662"/>
      <c r="BI51" s="1662"/>
    </row>
    <row r="52" spans="1:61" x14ac:dyDescent="0.25">
      <c r="A52" s="1662"/>
      <c r="B52" s="1665"/>
      <c r="C52" s="1662"/>
      <c r="D52" s="1662"/>
      <c r="E52" s="1662"/>
      <c r="F52" s="1662"/>
      <c r="G52" s="1662"/>
      <c r="H52" s="1662"/>
      <c r="I52" s="1662"/>
      <c r="J52" s="1662"/>
      <c r="K52" s="1662"/>
      <c r="L52" s="1665"/>
      <c r="M52" s="1662"/>
      <c r="N52" s="1662"/>
      <c r="O52" s="1662"/>
      <c r="P52" s="1662"/>
      <c r="Q52" s="1662"/>
      <c r="R52" s="1662"/>
      <c r="S52" s="1662"/>
      <c r="T52" s="1662"/>
      <c r="U52" s="1662"/>
      <c r="V52" s="1662"/>
      <c r="W52" s="1662"/>
      <c r="X52" s="1662"/>
      <c r="Y52" s="1662"/>
      <c r="Z52" s="1662"/>
      <c r="AA52" s="1662"/>
      <c r="AB52" s="1662"/>
      <c r="AC52" s="1662"/>
      <c r="AD52" s="1662"/>
      <c r="AE52" s="1662"/>
      <c r="AF52" s="1662"/>
      <c r="AG52" s="1662"/>
      <c r="AH52" s="1662"/>
      <c r="AI52" s="1662"/>
      <c r="AJ52" s="1662"/>
      <c r="AK52" s="1662"/>
      <c r="AL52" s="1662"/>
      <c r="AM52" s="1662"/>
      <c r="AN52" s="1662"/>
      <c r="AO52" s="1662"/>
      <c r="AP52" s="1662"/>
      <c r="AQ52" s="1662"/>
      <c r="AR52" s="1662"/>
      <c r="AS52" s="1662"/>
      <c r="AT52" s="1662"/>
      <c r="AU52" s="1662"/>
      <c r="AV52" s="1662"/>
      <c r="AW52" s="1662"/>
      <c r="AX52" s="1662"/>
      <c r="AY52" s="1662"/>
      <c r="AZ52" s="1662"/>
      <c r="BA52" s="1662"/>
      <c r="BB52" s="1662"/>
      <c r="BC52" s="1662"/>
      <c r="BD52" s="1662"/>
      <c r="BE52" s="1662"/>
      <c r="BF52" s="1662"/>
      <c r="BG52" s="1662"/>
      <c r="BH52" s="1662"/>
      <c r="BI52" s="1662"/>
    </row>
    <row r="53" spans="1:61" x14ac:dyDescent="0.25">
      <c r="A53" s="1662"/>
      <c r="B53" s="1665"/>
      <c r="C53" s="1662"/>
      <c r="D53" s="1662"/>
      <c r="E53" s="1662"/>
      <c r="F53" s="1662"/>
      <c r="G53" s="1662"/>
      <c r="H53" s="1662"/>
      <c r="I53" s="1662"/>
      <c r="J53" s="1662"/>
      <c r="K53" s="1662"/>
      <c r="L53" s="1665"/>
      <c r="M53" s="1662"/>
      <c r="N53" s="1662"/>
      <c r="O53" s="1662"/>
      <c r="P53" s="1662"/>
      <c r="Q53" s="1662"/>
      <c r="R53" s="1662"/>
      <c r="S53" s="1662"/>
      <c r="T53" s="1662"/>
      <c r="U53" s="1662"/>
      <c r="V53" s="1662"/>
      <c r="W53" s="1662"/>
      <c r="X53" s="1662"/>
      <c r="Y53" s="1662"/>
      <c r="Z53" s="1662"/>
      <c r="AA53" s="1662"/>
      <c r="AB53" s="1662"/>
      <c r="AC53" s="1662"/>
      <c r="AD53" s="1662"/>
      <c r="AE53" s="1662"/>
      <c r="AF53" s="1662"/>
      <c r="AG53" s="1662"/>
      <c r="AH53" s="1662"/>
      <c r="AI53" s="1662"/>
      <c r="AJ53" s="1662"/>
      <c r="AK53" s="1662"/>
      <c r="AL53" s="1662"/>
      <c r="AM53" s="1662"/>
      <c r="AN53" s="1662"/>
      <c r="AO53" s="1662"/>
      <c r="AP53" s="1662"/>
      <c r="AQ53" s="1662"/>
      <c r="AR53" s="1662"/>
      <c r="AS53" s="1662"/>
      <c r="AT53" s="1662"/>
      <c r="AU53" s="1662"/>
      <c r="AV53" s="1662"/>
      <c r="AW53" s="1662"/>
      <c r="AX53" s="1662"/>
      <c r="AY53" s="1662"/>
      <c r="AZ53" s="1662"/>
      <c r="BA53" s="1662"/>
      <c r="BB53" s="1662"/>
      <c r="BC53" s="1662"/>
      <c r="BD53" s="1662"/>
      <c r="BE53" s="1662"/>
      <c r="BF53" s="1662"/>
      <c r="BG53" s="1662"/>
      <c r="BH53" s="1662"/>
      <c r="BI53" s="1662"/>
    </row>
    <row r="54" spans="1:61" s="55" customFormat="1" x14ac:dyDescent="0.25">
      <c r="A54" s="1662"/>
      <c r="B54" s="1669"/>
      <c r="C54" s="1662"/>
      <c r="D54" s="243" t="s">
        <v>42</v>
      </c>
      <c r="E54" s="1695"/>
      <c r="F54" s="1696" t="s">
        <v>43</v>
      </c>
      <c r="G54" s="243" t="str">
        <f>D54</f>
        <v>Datum a podpis:</v>
      </c>
      <c r="H54" s="1695"/>
      <c r="I54" s="1695"/>
      <c r="J54" s="246" t="str">
        <f>F54</f>
        <v>Razítko</v>
      </c>
      <c r="K54" s="1695"/>
      <c r="L54" s="1669"/>
      <c r="M54" s="1662"/>
      <c r="N54" s="1662"/>
      <c r="O54" s="1662"/>
      <c r="P54" s="1662"/>
      <c r="Q54" s="1662"/>
      <c r="R54" s="1662"/>
      <c r="S54" s="1662"/>
      <c r="T54" s="1662"/>
      <c r="U54" s="1662"/>
      <c r="V54" s="1662"/>
      <c r="W54" s="1662"/>
      <c r="X54" s="1662"/>
      <c r="Y54" s="1662"/>
      <c r="Z54" s="1662"/>
      <c r="AA54" s="1662"/>
      <c r="AB54" s="1662"/>
      <c r="AC54" s="1662"/>
      <c r="AD54" s="1662"/>
      <c r="AE54" s="1662"/>
      <c r="AF54" s="1662"/>
      <c r="AG54" s="1662"/>
      <c r="AH54" s="1662"/>
      <c r="AI54" s="1662"/>
      <c r="AJ54" s="1662"/>
      <c r="AK54" s="1662"/>
      <c r="AL54" s="1662"/>
      <c r="AM54" s="1662"/>
      <c r="AN54" s="1662"/>
      <c r="AO54" s="1662"/>
      <c r="AP54" s="1662"/>
      <c r="AQ54" s="1662"/>
      <c r="AR54" s="1662"/>
      <c r="AS54" s="1662"/>
      <c r="AT54" s="1662"/>
      <c r="AU54" s="1662"/>
      <c r="AV54" s="1662"/>
      <c r="AW54" s="1662"/>
      <c r="AX54" s="1662"/>
      <c r="AY54" s="1662"/>
      <c r="AZ54" s="1662"/>
      <c r="BA54" s="1662"/>
      <c r="BB54" s="1662"/>
      <c r="BC54" s="1662"/>
      <c r="BD54" s="1662"/>
      <c r="BE54" s="1662"/>
      <c r="BF54" s="1662"/>
      <c r="BG54" s="1662"/>
      <c r="BH54" s="1662"/>
      <c r="BI54" s="1662"/>
    </row>
    <row r="55" spans="1:61" x14ac:dyDescent="0.25">
      <c r="A55" s="1662"/>
      <c r="B55" s="1665"/>
      <c r="C55" s="1662"/>
      <c r="D55" s="1662"/>
      <c r="E55" s="1662"/>
      <c r="F55" s="1662"/>
      <c r="G55" s="1662"/>
      <c r="H55" s="1662"/>
      <c r="I55" s="1662"/>
      <c r="J55" s="1662"/>
      <c r="K55" s="1662"/>
      <c r="L55" s="1665"/>
      <c r="M55" s="1662"/>
      <c r="N55" s="1662"/>
      <c r="O55" s="1662"/>
      <c r="P55" s="1662"/>
      <c r="Q55" s="1662"/>
      <c r="R55" s="1662"/>
      <c r="S55" s="1662"/>
      <c r="T55" s="1662"/>
      <c r="U55" s="1662"/>
      <c r="V55" s="1662"/>
      <c r="W55" s="1662"/>
      <c r="X55" s="1662"/>
      <c r="Y55" s="1662"/>
      <c r="Z55" s="1662"/>
      <c r="AA55" s="1662"/>
      <c r="AB55" s="1662"/>
      <c r="AC55" s="1662"/>
      <c r="AD55" s="1662"/>
      <c r="AE55" s="1662"/>
      <c r="AF55" s="1662"/>
      <c r="AG55" s="1662"/>
      <c r="AH55" s="1662"/>
      <c r="AI55" s="1662"/>
      <c r="AJ55" s="1662"/>
      <c r="AK55" s="1662"/>
      <c r="AL55" s="1662"/>
      <c r="AM55" s="1662"/>
      <c r="AN55" s="1662"/>
      <c r="AO55" s="1662"/>
      <c r="AP55" s="1662"/>
      <c r="AQ55" s="1662"/>
      <c r="AR55" s="1662"/>
      <c r="AS55" s="1662"/>
      <c r="AT55" s="1662"/>
      <c r="AU55" s="1662"/>
      <c r="AV55" s="1662"/>
      <c r="AW55" s="1662"/>
      <c r="AX55" s="1662"/>
      <c r="AY55" s="1662"/>
      <c r="AZ55" s="1662"/>
      <c r="BA55" s="1662"/>
      <c r="BB55" s="1662"/>
      <c r="BC55" s="1662"/>
      <c r="BD55" s="1662"/>
      <c r="BE55" s="1662"/>
      <c r="BF55" s="1662"/>
      <c r="BG55" s="1662"/>
      <c r="BH55" s="1662"/>
      <c r="BI55" s="1662"/>
    </row>
    <row r="56" spans="1:61" x14ac:dyDescent="0.25">
      <c r="A56" s="1662"/>
      <c r="B56" s="1665"/>
      <c r="C56" s="1662"/>
      <c r="D56" s="1662"/>
      <c r="E56" s="1662"/>
      <c r="F56" s="1662"/>
      <c r="G56" s="1662"/>
      <c r="H56" s="1662"/>
      <c r="I56" s="1662"/>
      <c r="J56" s="1662"/>
      <c r="K56" s="1662"/>
      <c r="L56" s="1665"/>
      <c r="M56" s="1662"/>
      <c r="N56" s="1662"/>
      <c r="O56" s="1662"/>
      <c r="P56" s="1662"/>
      <c r="Q56" s="1662"/>
      <c r="R56" s="1662"/>
      <c r="S56" s="1662"/>
      <c r="T56" s="1662"/>
      <c r="U56" s="1662"/>
      <c r="V56" s="1662"/>
      <c r="W56" s="1662"/>
      <c r="X56" s="1662"/>
      <c r="Y56" s="1662"/>
      <c r="Z56" s="1662"/>
      <c r="AA56" s="1662"/>
      <c r="AB56" s="1662"/>
      <c r="AC56" s="1662"/>
      <c r="AD56" s="1662"/>
      <c r="AE56" s="1662"/>
      <c r="AF56" s="1662"/>
      <c r="AG56" s="1662"/>
      <c r="AH56" s="1662"/>
      <c r="AI56" s="1662"/>
      <c r="AJ56" s="1662"/>
      <c r="AK56" s="1662"/>
      <c r="AL56" s="1662"/>
      <c r="AM56" s="1662"/>
      <c r="AN56" s="1662"/>
      <c r="AO56" s="1662"/>
      <c r="AP56" s="1662"/>
      <c r="AQ56" s="1662"/>
      <c r="AR56" s="1662"/>
      <c r="AS56" s="1662"/>
      <c r="AT56" s="1662"/>
      <c r="AU56" s="1662"/>
      <c r="AV56" s="1662"/>
      <c r="AW56" s="1662"/>
      <c r="AX56" s="1662"/>
      <c r="AY56" s="1662"/>
      <c r="AZ56" s="1662"/>
      <c r="BA56" s="1662"/>
      <c r="BB56" s="1662"/>
      <c r="BC56" s="1662"/>
      <c r="BD56" s="1662"/>
      <c r="BE56" s="1662"/>
      <c r="BF56" s="1662"/>
      <c r="BG56" s="1662"/>
      <c r="BH56" s="1662"/>
      <c r="BI56" s="1662"/>
    </row>
    <row r="57" spans="1:61" x14ac:dyDescent="0.25">
      <c r="A57" s="1662"/>
      <c r="B57" s="1665"/>
      <c r="C57" s="1662"/>
      <c r="D57" s="1662"/>
      <c r="E57" s="1662"/>
      <c r="F57" s="1662"/>
      <c r="G57" s="1662"/>
      <c r="H57" s="1662"/>
      <c r="I57" s="1662"/>
      <c r="J57" s="1662"/>
      <c r="K57" s="1662"/>
      <c r="L57" s="1665"/>
      <c r="M57" s="1662"/>
      <c r="N57" s="1662"/>
      <c r="O57" s="1662"/>
      <c r="P57" s="1662"/>
      <c r="Q57" s="1662"/>
      <c r="R57" s="1662"/>
      <c r="S57" s="1662"/>
      <c r="T57" s="1662"/>
      <c r="U57" s="1662"/>
      <c r="V57" s="1662"/>
      <c r="W57" s="1662"/>
      <c r="X57" s="1662"/>
      <c r="Y57" s="1662"/>
      <c r="Z57" s="1662"/>
      <c r="AA57" s="1662"/>
      <c r="AB57" s="1662"/>
      <c r="AC57" s="1662"/>
      <c r="AD57" s="1662"/>
      <c r="AE57" s="1662"/>
      <c r="AF57" s="1662"/>
      <c r="AG57" s="1662"/>
      <c r="AH57" s="1662"/>
      <c r="AI57" s="1662"/>
      <c r="AJ57" s="1662"/>
      <c r="AK57" s="1662"/>
      <c r="AL57" s="1662"/>
      <c r="AM57" s="1662"/>
      <c r="AN57" s="1662"/>
      <c r="AO57" s="1662"/>
      <c r="AP57" s="1662"/>
      <c r="AQ57" s="1662"/>
      <c r="AR57" s="1662"/>
      <c r="AS57" s="1662"/>
      <c r="AT57" s="1662"/>
      <c r="AU57" s="1662"/>
      <c r="AV57" s="1662"/>
      <c r="AW57" s="1662"/>
      <c r="AX57" s="1662"/>
      <c r="AY57" s="1662"/>
      <c r="AZ57" s="1662"/>
      <c r="BA57" s="1662"/>
      <c r="BB57" s="1662"/>
      <c r="BC57" s="1662"/>
      <c r="BD57" s="1662"/>
      <c r="BE57" s="1662"/>
      <c r="BF57" s="1662"/>
      <c r="BG57" s="1662"/>
      <c r="BH57" s="1662"/>
      <c r="BI57" s="1662"/>
    </row>
    <row r="58" spans="1:61" s="55" customFormat="1" x14ac:dyDescent="0.25">
      <c r="A58" s="1662"/>
      <c r="B58" s="1669"/>
      <c r="C58" s="1662"/>
      <c r="D58" s="241" t="str">
        <f>D14</f>
        <v>Zadavatel:</v>
      </c>
      <c r="E58" s="1694"/>
      <c r="F58" s="1694"/>
      <c r="G58" s="241" t="str">
        <f>D17</f>
        <v>Zhotovitel:</v>
      </c>
      <c r="H58" s="1694"/>
      <c r="I58" s="1694"/>
      <c r="J58" s="1694"/>
      <c r="K58" s="1694"/>
      <c r="L58" s="1669"/>
      <c r="M58" s="1662"/>
      <c r="N58" s="1662"/>
      <c r="O58" s="1662"/>
      <c r="P58" s="1662"/>
      <c r="Q58" s="1662"/>
      <c r="R58" s="1662"/>
      <c r="S58" s="1662"/>
      <c r="T58" s="1662"/>
      <c r="U58" s="1662"/>
      <c r="V58" s="1662"/>
      <c r="W58" s="1662"/>
      <c r="X58" s="1662"/>
      <c r="Y58" s="1662"/>
      <c r="Z58" s="1662"/>
      <c r="AA58" s="1662"/>
      <c r="AB58" s="1662"/>
      <c r="AC58" s="1662"/>
      <c r="AD58" s="1662"/>
      <c r="AE58" s="1662"/>
      <c r="AF58" s="1662"/>
      <c r="AG58" s="1662"/>
      <c r="AH58" s="1662"/>
      <c r="AI58" s="1662"/>
      <c r="AJ58" s="1662"/>
      <c r="AK58" s="1662"/>
      <c r="AL58" s="1662"/>
      <c r="AM58" s="1662"/>
      <c r="AN58" s="1662"/>
      <c r="AO58" s="1662"/>
      <c r="AP58" s="1662"/>
      <c r="AQ58" s="1662"/>
      <c r="AR58" s="1662"/>
      <c r="AS58" s="1662"/>
      <c r="AT58" s="1662"/>
      <c r="AU58" s="1662"/>
      <c r="AV58" s="1662"/>
      <c r="AW58" s="1662"/>
      <c r="AX58" s="1662"/>
      <c r="AY58" s="1662"/>
      <c r="AZ58" s="1662"/>
      <c r="BA58" s="1662"/>
      <c r="BB58" s="1662"/>
      <c r="BC58" s="1662"/>
      <c r="BD58" s="1662"/>
      <c r="BE58" s="1662"/>
      <c r="BF58" s="1662"/>
      <c r="BG58" s="1662"/>
      <c r="BH58" s="1662"/>
      <c r="BI58" s="1662"/>
    </row>
    <row r="59" spans="1:61" x14ac:dyDescent="0.25">
      <c r="A59" s="1662"/>
      <c r="B59" s="1665"/>
      <c r="C59" s="1662"/>
      <c r="D59" s="1662"/>
      <c r="E59" s="1662"/>
      <c r="F59" s="1662"/>
      <c r="G59" s="1662"/>
      <c r="H59" s="1662"/>
      <c r="I59" s="1662"/>
      <c r="J59" s="1662"/>
      <c r="K59" s="1662"/>
      <c r="L59" s="1665"/>
      <c r="M59" s="1662"/>
      <c r="N59" s="1662"/>
      <c r="O59" s="1662"/>
      <c r="P59" s="1662"/>
      <c r="Q59" s="1662"/>
      <c r="R59" s="1662"/>
      <c r="S59" s="1662"/>
      <c r="T59" s="1662"/>
      <c r="U59" s="1662"/>
      <c r="V59" s="1662"/>
      <c r="W59" s="1662"/>
      <c r="X59" s="1662"/>
      <c r="Y59" s="1662"/>
      <c r="Z59" s="1662"/>
      <c r="AA59" s="1662"/>
      <c r="AB59" s="1662"/>
      <c r="AC59" s="1662"/>
      <c r="AD59" s="1662"/>
      <c r="AE59" s="1662"/>
      <c r="AF59" s="1662"/>
      <c r="AG59" s="1662"/>
      <c r="AH59" s="1662"/>
      <c r="AI59" s="1662"/>
      <c r="AJ59" s="1662"/>
      <c r="AK59" s="1662"/>
      <c r="AL59" s="1662"/>
      <c r="AM59" s="1662"/>
      <c r="AN59" s="1662"/>
      <c r="AO59" s="1662"/>
      <c r="AP59" s="1662"/>
      <c r="AQ59" s="1662"/>
      <c r="AR59" s="1662"/>
      <c r="AS59" s="1662"/>
      <c r="AT59" s="1662"/>
      <c r="AU59" s="1662"/>
      <c r="AV59" s="1662"/>
      <c r="AW59" s="1662"/>
      <c r="AX59" s="1662"/>
      <c r="AY59" s="1662"/>
      <c r="AZ59" s="1662"/>
      <c r="BA59" s="1662"/>
      <c r="BB59" s="1662"/>
      <c r="BC59" s="1662"/>
      <c r="BD59" s="1662"/>
      <c r="BE59" s="1662"/>
      <c r="BF59" s="1662"/>
      <c r="BG59" s="1662"/>
      <c r="BH59" s="1662"/>
      <c r="BI59" s="1662"/>
    </row>
    <row r="60" spans="1:61" x14ac:dyDescent="0.25">
      <c r="A60" s="1662"/>
      <c r="B60" s="1665"/>
      <c r="C60" s="1662"/>
      <c r="D60" s="1662"/>
      <c r="E60" s="1662"/>
      <c r="F60" s="1662"/>
      <c r="G60" s="1662"/>
      <c r="H60" s="1662"/>
      <c r="I60" s="1662"/>
      <c r="J60" s="1662"/>
      <c r="K60" s="1662"/>
      <c r="L60" s="1665"/>
      <c r="M60" s="1662"/>
      <c r="N60" s="1662"/>
      <c r="O60" s="1662"/>
      <c r="P60" s="1662"/>
      <c r="Q60" s="1662"/>
      <c r="R60" s="1662"/>
      <c r="S60" s="1662"/>
      <c r="T60" s="1662"/>
      <c r="U60" s="1662"/>
      <c r="V60" s="1662"/>
      <c r="W60" s="1662"/>
      <c r="X60" s="1662"/>
      <c r="Y60" s="1662"/>
      <c r="Z60" s="1662"/>
      <c r="AA60" s="1662"/>
      <c r="AB60" s="1662"/>
      <c r="AC60" s="1662"/>
      <c r="AD60" s="1662"/>
      <c r="AE60" s="1662"/>
      <c r="AF60" s="1662"/>
      <c r="AG60" s="1662"/>
      <c r="AH60" s="1662"/>
      <c r="AI60" s="1662"/>
      <c r="AJ60" s="1662"/>
      <c r="AK60" s="1662"/>
      <c r="AL60" s="1662"/>
      <c r="AM60" s="1662"/>
      <c r="AN60" s="1662"/>
      <c r="AO60" s="1662"/>
      <c r="AP60" s="1662"/>
      <c r="AQ60" s="1662"/>
      <c r="AR60" s="1662"/>
      <c r="AS60" s="1662"/>
      <c r="AT60" s="1662"/>
      <c r="AU60" s="1662"/>
      <c r="AV60" s="1662"/>
      <c r="AW60" s="1662"/>
      <c r="AX60" s="1662"/>
      <c r="AY60" s="1662"/>
      <c r="AZ60" s="1662"/>
      <c r="BA60" s="1662"/>
      <c r="BB60" s="1662"/>
      <c r="BC60" s="1662"/>
      <c r="BD60" s="1662"/>
      <c r="BE60" s="1662"/>
      <c r="BF60" s="1662"/>
      <c r="BG60" s="1662"/>
      <c r="BH60" s="1662"/>
      <c r="BI60" s="1662"/>
    </row>
    <row r="61" spans="1:61" x14ac:dyDescent="0.25">
      <c r="A61" s="1662"/>
      <c r="B61" s="1665"/>
      <c r="C61" s="1662"/>
      <c r="D61" s="1662"/>
      <c r="E61" s="1662"/>
      <c r="F61" s="1662"/>
      <c r="G61" s="1662"/>
      <c r="H61" s="1662"/>
      <c r="I61" s="1662"/>
      <c r="J61" s="1662"/>
      <c r="K61" s="1662"/>
      <c r="L61" s="1665"/>
      <c r="M61" s="1662"/>
      <c r="N61" s="1662"/>
      <c r="O61" s="1662"/>
      <c r="P61" s="1662"/>
      <c r="Q61" s="1662"/>
      <c r="R61" s="1662"/>
      <c r="S61" s="1662"/>
      <c r="T61" s="1662"/>
      <c r="U61" s="1662"/>
      <c r="V61" s="1662"/>
      <c r="W61" s="1662"/>
      <c r="X61" s="1662"/>
      <c r="Y61" s="1662"/>
      <c r="Z61" s="1662"/>
      <c r="AA61" s="1662"/>
      <c r="AB61" s="1662"/>
      <c r="AC61" s="1662"/>
      <c r="AD61" s="1662"/>
      <c r="AE61" s="1662"/>
      <c r="AF61" s="1662"/>
      <c r="AG61" s="1662"/>
      <c r="AH61" s="1662"/>
      <c r="AI61" s="1662"/>
      <c r="AJ61" s="1662"/>
      <c r="AK61" s="1662"/>
      <c r="AL61" s="1662"/>
      <c r="AM61" s="1662"/>
      <c r="AN61" s="1662"/>
      <c r="AO61" s="1662"/>
      <c r="AP61" s="1662"/>
      <c r="AQ61" s="1662"/>
      <c r="AR61" s="1662"/>
      <c r="AS61" s="1662"/>
      <c r="AT61" s="1662"/>
      <c r="AU61" s="1662"/>
      <c r="AV61" s="1662"/>
      <c r="AW61" s="1662"/>
      <c r="AX61" s="1662"/>
      <c r="AY61" s="1662"/>
      <c r="AZ61" s="1662"/>
      <c r="BA61" s="1662"/>
      <c r="BB61" s="1662"/>
      <c r="BC61" s="1662"/>
      <c r="BD61" s="1662"/>
      <c r="BE61" s="1662"/>
      <c r="BF61" s="1662"/>
      <c r="BG61" s="1662"/>
      <c r="BH61" s="1662"/>
      <c r="BI61" s="1662"/>
    </row>
    <row r="62" spans="1:61" x14ac:dyDescent="0.25">
      <c r="A62" s="1662"/>
      <c r="B62" s="1665"/>
      <c r="C62" s="1662"/>
      <c r="D62" s="1662"/>
      <c r="E62" s="1662"/>
      <c r="F62" s="1662"/>
      <c r="G62" s="1662"/>
      <c r="H62" s="1662"/>
      <c r="I62" s="1662"/>
      <c r="J62" s="1662"/>
      <c r="K62" s="1662"/>
      <c r="L62" s="1665"/>
      <c r="M62" s="1662"/>
      <c r="N62" s="1662"/>
      <c r="O62" s="1662"/>
      <c r="P62" s="1662"/>
      <c r="Q62" s="1662"/>
      <c r="R62" s="1662"/>
      <c r="S62" s="1662"/>
      <c r="T62" s="1662"/>
      <c r="U62" s="1662"/>
      <c r="V62" s="1662"/>
      <c r="W62" s="1662"/>
      <c r="X62" s="1662"/>
      <c r="Y62" s="1662"/>
      <c r="Z62" s="1662"/>
      <c r="AA62" s="1662"/>
      <c r="AB62" s="1662"/>
      <c r="AC62" s="1662"/>
      <c r="AD62" s="1662"/>
      <c r="AE62" s="1662"/>
      <c r="AF62" s="1662"/>
      <c r="AG62" s="1662"/>
      <c r="AH62" s="1662"/>
      <c r="AI62" s="1662"/>
      <c r="AJ62" s="1662"/>
      <c r="AK62" s="1662"/>
      <c r="AL62" s="1662"/>
      <c r="AM62" s="1662"/>
      <c r="AN62" s="1662"/>
      <c r="AO62" s="1662"/>
      <c r="AP62" s="1662"/>
      <c r="AQ62" s="1662"/>
      <c r="AR62" s="1662"/>
      <c r="AS62" s="1662"/>
      <c r="AT62" s="1662"/>
      <c r="AU62" s="1662"/>
      <c r="AV62" s="1662"/>
      <c r="AW62" s="1662"/>
      <c r="AX62" s="1662"/>
      <c r="AY62" s="1662"/>
      <c r="AZ62" s="1662"/>
      <c r="BA62" s="1662"/>
      <c r="BB62" s="1662"/>
      <c r="BC62" s="1662"/>
      <c r="BD62" s="1662"/>
      <c r="BE62" s="1662"/>
      <c r="BF62" s="1662"/>
      <c r="BG62" s="1662"/>
      <c r="BH62" s="1662"/>
      <c r="BI62" s="1662"/>
    </row>
    <row r="63" spans="1:61" x14ac:dyDescent="0.25">
      <c r="A63" s="1662"/>
      <c r="B63" s="1665"/>
      <c r="C63" s="1662"/>
      <c r="D63" s="1662"/>
      <c r="E63" s="1662"/>
      <c r="F63" s="1662"/>
      <c r="G63" s="1662"/>
      <c r="H63" s="1662"/>
      <c r="I63" s="1662"/>
      <c r="J63" s="1662"/>
      <c r="K63" s="1662"/>
      <c r="L63" s="1665"/>
      <c r="M63" s="1662"/>
      <c r="N63" s="1662"/>
      <c r="O63" s="1662"/>
      <c r="P63" s="1662"/>
      <c r="Q63" s="1662"/>
      <c r="R63" s="1662"/>
      <c r="S63" s="1662"/>
      <c r="T63" s="1662"/>
      <c r="U63" s="1662"/>
      <c r="V63" s="1662"/>
      <c r="W63" s="1662"/>
      <c r="X63" s="1662"/>
      <c r="Y63" s="1662"/>
      <c r="Z63" s="1662"/>
      <c r="AA63" s="1662"/>
      <c r="AB63" s="1662"/>
      <c r="AC63" s="1662"/>
      <c r="AD63" s="1662"/>
      <c r="AE63" s="1662"/>
      <c r="AF63" s="1662"/>
      <c r="AG63" s="1662"/>
      <c r="AH63" s="1662"/>
      <c r="AI63" s="1662"/>
      <c r="AJ63" s="1662"/>
      <c r="AK63" s="1662"/>
      <c r="AL63" s="1662"/>
      <c r="AM63" s="1662"/>
      <c r="AN63" s="1662"/>
      <c r="AO63" s="1662"/>
      <c r="AP63" s="1662"/>
      <c r="AQ63" s="1662"/>
      <c r="AR63" s="1662"/>
      <c r="AS63" s="1662"/>
      <c r="AT63" s="1662"/>
      <c r="AU63" s="1662"/>
      <c r="AV63" s="1662"/>
      <c r="AW63" s="1662"/>
      <c r="AX63" s="1662"/>
      <c r="AY63" s="1662"/>
      <c r="AZ63" s="1662"/>
      <c r="BA63" s="1662"/>
      <c r="BB63" s="1662"/>
      <c r="BC63" s="1662"/>
      <c r="BD63" s="1662"/>
      <c r="BE63" s="1662"/>
      <c r="BF63" s="1662"/>
      <c r="BG63" s="1662"/>
      <c r="BH63" s="1662"/>
      <c r="BI63" s="1662"/>
    </row>
    <row r="64" spans="1:61" x14ac:dyDescent="0.25">
      <c r="A64" s="1662"/>
      <c r="B64" s="1665"/>
      <c r="C64" s="1662"/>
      <c r="D64" s="1662"/>
      <c r="E64" s="1662"/>
      <c r="F64" s="1662"/>
      <c r="G64" s="1662"/>
      <c r="H64" s="1662"/>
      <c r="I64" s="1662"/>
      <c r="J64" s="1662"/>
      <c r="K64" s="1662"/>
      <c r="L64" s="1665"/>
      <c r="M64" s="1662"/>
      <c r="N64" s="1662"/>
      <c r="O64" s="1662"/>
      <c r="P64" s="1662"/>
      <c r="Q64" s="1662"/>
      <c r="R64" s="1662"/>
      <c r="S64" s="1662"/>
      <c r="T64" s="1662"/>
      <c r="U64" s="1662"/>
      <c r="V64" s="1662"/>
      <c r="W64" s="1662"/>
      <c r="X64" s="1662"/>
      <c r="Y64" s="1662"/>
      <c r="Z64" s="1662"/>
      <c r="AA64" s="1662"/>
      <c r="AB64" s="1662"/>
      <c r="AC64" s="1662"/>
      <c r="AD64" s="1662"/>
      <c r="AE64" s="1662"/>
      <c r="AF64" s="1662"/>
      <c r="AG64" s="1662"/>
      <c r="AH64" s="1662"/>
      <c r="AI64" s="1662"/>
      <c r="AJ64" s="1662"/>
      <c r="AK64" s="1662"/>
      <c r="AL64" s="1662"/>
      <c r="AM64" s="1662"/>
      <c r="AN64" s="1662"/>
      <c r="AO64" s="1662"/>
      <c r="AP64" s="1662"/>
      <c r="AQ64" s="1662"/>
      <c r="AR64" s="1662"/>
      <c r="AS64" s="1662"/>
      <c r="AT64" s="1662"/>
      <c r="AU64" s="1662"/>
      <c r="AV64" s="1662"/>
      <c r="AW64" s="1662"/>
      <c r="AX64" s="1662"/>
      <c r="AY64" s="1662"/>
      <c r="AZ64" s="1662"/>
      <c r="BA64" s="1662"/>
      <c r="BB64" s="1662"/>
      <c r="BC64" s="1662"/>
      <c r="BD64" s="1662"/>
      <c r="BE64" s="1662"/>
      <c r="BF64" s="1662"/>
      <c r="BG64" s="1662"/>
      <c r="BH64" s="1662"/>
      <c r="BI64" s="1662"/>
    </row>
    <row r="65" spans="1:61" x14ac:dyDescent="0.25">
      <c r="A65" s="1662"/>
      <c r="B65" s="1665"/>
      <c r="C65" s="1662"/>
      <c r="D65" s="1662"/>
      <c r="E65" s="1662"/>
      <c r="F65" s="1662"/>
      <c r="G65" s="1662"/>
      <c r="H65" s="1662"/>
      <c r="I65" s="1662"/>
      <c r="J65" s="1662"/>
      <c r="K65" s="1662"/>
      <c r="L65" s="1665"/>
      <c r="M65" s="1662"/>
      <c r="N65" s="1662"/>
      <c r="O65" s="1662"/>
      <c r="P65" s="1662"/>
      <c r="Q65" s="1662"/>
      <c r="R65" s="1662"/>
      <c r="S65" s="1662"/>
      <c r="T65" s="1662"/>
      <c r="U65" s="1662"/>
      <c r="V65" s="1662"/>
      <c r="W65" s="1662"/>
      <c r="X65" s="1662"/>
      <c r="Y65" s="1662"/>
      <c r="Z65" s="1662"/>
      <c r="AA65" s="1662"/>
      <c r="AB65" s="1662"/>
      <c r="AC65" s="1662"/>
      <c r="AD65" s="1662"/>
      <c r="AE65" s="1662"/>
      <c r="AF65" s="1662"/>
      <c r="AG65" s="1662"/>
      <c r="AH65" s="1662"/>
      <c r="AI65" s="1662"/>
      <c r="AJ65" s="1662"/>
      <c r="AK65" s="1662"/>
      <c r="AL65" s="1662"/>
      <c r="AM65" s="1662"/>
      <c r="AN65" s="1662"/>
      <c r="AO65" s="1662"/>
      <c r="AP65" s="1662"/>
      <c r="AQ65" s="1662"/>
      <c r="AR65" s="1662"/>
      <c r="AS65" s="1662"/>
      <c r="AT65" s="1662"/>
      <c r="AU65" s="1662"/>
      <c r="AV65" s="1662"/>
      <c r="AW65" s="1662"/>
      <c r="AX65" s="1662"/>
      <c r="AY65" s="1662"/>
      <c r="AZ65" s="1662"/>
      <c r="BA65" s="1662"/>
      <c r="BB65" s="1662"/>
      <c r="BC65" s="1662"/>
      <c r="BD65" s="1662"/>
      <c r="BE65" s="1662"/>
      <c r="BF65" s="1662"/>
      <c r="BG65" s="1662"/>
      <c r="BH65" s="1662"/>
      <c r="BI65" s="1662"/>
    </row>
    <row r="66" spans="1:61" x14ac:dyDescent="0.25">
      <c r="A66" s="1662"/>
      <c r="B66" s="1665"/>
      <c r="C66" s="1662"/>
      <c r="D66" s="1662"/>
      <c r="E66" s="1662"/>
      <c r="F66" s="1662"/>
      <c r="G66" s="1662"/>
      <c r="H66" s="1662"/>
      <c r="I66" s="1662"/>
      <c r="J66" s="1662"/>
      <c r="K66" s="1662"/>
      <c r="L66" s="1665"/>
      <c r="M66" s="1662"/>
      <c r="N66" s="1662"/>
      <c r="O66" s="1662"/>
      <c r="P66" s="1662"/>
      <c r="Q66" s="1662"/>
      <c r="R66" s="1662"/>
      <c r="S66" s="1662"/>
      <c r="T66" s="1662"/>
      <c r="U66" s="1662"/>
      <c r="V66" s="1662"/>
      <c r="W66" s="1662"/>
      <c r="X66" s="1662"/>
      <c r="Y66" s="1662"/>
      <c r="Z66" s="1662"/>
      <c r="AA66" s="1662"/>
      <c r="AB66" s="1662"/>
      <c r="AC66" s="1662"/>
      <c r="AD66" s="1662"/>
      <c r="AE66" s="1662"/>
      <c r="AF66" s="1662"/>
      <c r="AG66" s="1662"/>
      <c r="AH66" s="1662"/>
      <c r="AI66" s="1662"/>
      <c r="AJ66" s="1662"/>
      <c r="AK66" s="1662"/>
      <c r="AL66" s="1662"/>
      <c r="AM66" s="1662"/>
      <c r="AN66" s="1662"/>
      <c r="AO66" s="1662"/>
      <c r="AP66" s="1662"/>
      <c r="AQ66" s="1662"/>
      <c r="AR66" s="1662"/>
      <c r="AS66" s="1662"/>
      <c r="AT66" s="1662"/>
      <c r="AU66" s="1662"/>
      <c r="AV66" s="1662"/>
      <c r="AW66" s="1662"/>
      <c r="AX66" s="1662"/>
      <c r="AY66" s="1662"/>
      <c r="AZ66" s="1662"/>
      <c r="BA66" s="1662"/>
      <c r="BB66" s="1662"/>
      <c r="BC66" s="1662"/>
      <c r="BD66" s="1662"/>
      <c r="BE66" s="1662"/>
      <c r="BF66" s="1662"/>
      <c r="BG66" s="1662"/>
      <c r="BH66" s="1662"/>
      <c r="BI66" s="1662"/>
    </row>
    <row r="67" spans="1:61" x14ac:dyDescent="0.25">
      <c r="A67" s="1662"/>
      <c r="B67" s="1665"/>
      <c r="C67" s="1662"/>
      <c r="D67" s="1662"/>
      <c r="E67" s="1662"/>
      <c r="F67" s="1662"/>
      <c r="G67" s="1662"/>
      <c r="H67" s="1662"/>
      <c r="I67" s="1662"/>
      <c r="J67" s="1662"/>
      <c r="K67" s="1662"/>
      <c r="L67" s="1665"/>
      <c r="M67" s="1662"/>
      <c r="N67" s="1662"/>
      <c r="O67" s="1662"/>
      <c r="P67" s="1662"/>
      <c r="Q67" s="1662"/>
      <c r="R67" s="1662"/>
      <c r="S67" s="1662"/>
      <c r="T67" s="1662"/>
      <c r="U67" s="1662"/>
      <c r="V67" s="1662"/>
      <c r="W67" s="1662"/>
      <c r="X67" s="1662"/>
      <c r="Y67" s="1662"/>
      <c r="Z67" s="1662"/>
      <c r="AA67" s="1662"/>
      <c r="AB67" s="1662"/>
      <c r="AC67" s="1662"/>
      <c r="AD67" s="1662"/>
      <c r="AE67" s="1662"/>
      <c r="AF67" s="1662"/>
      <c r="AG67" s="1662"/>
      <c r="AH67" s="1662"/>
      <c r="AI67" s="1662"/>
      <c r="AJ67" s="1662"/>
      <c r="AK67" s="1662"/>
      <c r="AL67" s="1662"/>
      <c r="AM67" s="1662"/>
      <c r="AN67" s="1662"/>
      <c r="AO67" s="1662"/>
      <c r="AP67" s="1662"/>
      <c r="AQ67" s="1662"/>
      <c r="AR67" s="1662"/>
      <c r="AS67" s="1662"/>
      <c r="AT67" s="1662"/>
      <c r="AU67" s="1662"/>
      <c r="AV67" s="1662"/>
      <c r="AW67" s="1662"/>
      <c r="AX67" s="1662"/>
      <c r="AY67" s="1662"/>
      <c r="AZ67" s="1662"/>
      <c r="BA67" s="1662"/>
      <c r="BB67" s="1662"/>
      <c r="BC67" s="1662"/>
      <c r="BD67" s="1662"/>
      <c r="BE67" s="1662"/>
      <c r="BF67" s="1662"/>
      <c r="BG67" s="1662"/>
      <c r="BH67" s="1662"/>
      <c r="BI67" s="1662"/>
    </row>
    <row r="68" spans="1:61" x14ac:dyDescent="0.25">
      <c r="A68" s="1662"/>
      <c r="B68" s="1665"/>
      <c r="C68" s="1662"/>
      <c r="D68" s="1662"/>
      <c r="E68" s="1662"/>
      <c r="F68" s="1662"/>
      <c r="G68" s="1662"/>
      <c r="H68" s="1662"/>
      <c r="I68" s="1662"/>
      <c r="J68" s="1662"/>
      <c r="K68" s="1662"/>
      <c r="L68" s="1665"/>
      <c r="M68" s="1662"/>
      <c r="N68" s="1662"/>
      <c r="O68" s="1662"/>
      <c r="P68" s="1662"/>
      <c r="Q68" s="1662"/>
      <c r="R68" s="1662"/>
      <c r="S68" s="1662"/>
      <c r="T68" s="1662"/>
      <c r="U68" s="1662"/>
      <c r="V68" s="1662"/>
      <c r="W68" s="1662"/>
      <c r="X68" s="1662"/>
      <c r="Y68" s="1662"/>
      <c r="Z68" s="1662"/>
      <c r="AA68" s="1662"/>
      <c r="AB68" s="1662"/>
      <c r="AC68" s="1662"/>
      <c r="AD68" s="1662"/>
      <c r="AE68" s="1662"/>
      <c r="AF68" s="1662"/>
      <c r="AG68" s="1662"/>
      <c r="AH68" s="1662"/>
      <c r="AI68" s="1662"/>
      <c r="AJ68" s="1662"/>
      <c r="AK68" s="1662"/>
      <c r="AL68" s="1662"/>
      <c r="AM68" s="1662"/>
      <c r="AN68" s="1662"/>
      <c r="AO68" s="1662"/>
      <c r="AP68" s="1662"/>
      <c r="AQ68" s="1662"/>
      <c r="AR68" s="1662"/>
      <c r="AS68" s="1662"/>
      <c r="AT68" s="1662"/>
      <c r="AU68" s="1662"/>
      <c r="AV68" s="1662"/>
      <c r="AW68" s="1662"/>
      <c r="AX68" s="1662"/>
      <c r="AY68" s="1662"/>
      <c r="AZ68" s="1662"/>
      <c r="BA68" s="1662"/>
      <c r="BB68" s="1662"/>
      <c r="BC68" s="1662"/>
      <c r="BD68" s="1662"/>
      <c r="BE68" s="1662"/>
      <c r="BF68" s="1662"/>
      <c r="BG68" s="1662"/>
      <c r="BH68" s="1662"/>
      <c r="BI68" s="1662"/>
    </row>
    <row r="69" spans="1:61" s="55" customFormat="1" x14ac:dyDescent="0.25">
      <c r="A69" s="1662"/>
      <c r="B69" s="1669"/>
      <c r="C69" s="1662"/>
      <c r="D69" s="243" t="str">
        <f>D54</f>
        <v>Datum a podpis:</v>
      </c>
      <c r="E69" s="1695"/>
      <c r="F69" s="1696" t="str">
        <f>F54</f>
        <v>Razítko</v>
      </c>
      <c r="G69" s="243" t="str">
        <f>D54</f>
        <v>Datum a podpis:</v>
      </c>
      <c r="H69" s="1695"/>
      <c r="I69" s="1695"/>
      <c r="J69" s="246" t="str">
        <f>F54</f>
        <v>Razítko</v>
      </c>
      <c r="K69" s="1695"/>
      <c r="L69" s="1669"/>
      <c r="M69" s="1662"/>
      <c r="N69" s="1662"/>
      <c r="O69" s="1662"/>
      <c r="P69" s="1662"/>
      <c r="Q69" s="1662"/>
      <c r="R69" s="1662"/>
      <c r="S69" s="1662"/>
      <c r="T69" s="1662"/>
      <c r="U69" s="1662"/>
      <c r="V69" s="1662"/>
      <c r="W69" s="1662"/>
      <c r="X69" s="1662"/>
      <c r="Y69" s="1662"/>
      <c r="Z69" s="1662"/>
      <c r="AA69" s="1662"/>
      <c r="AB69" s="1662"/>
      <c r="AC69" s="1662"/>
      <c r="AD69" s="1662"/>
      <c r="AE69" s="1662"/>
      <c r="AF69" s="1662"/>
      <c r="AG69" s="1662"/>
      <c r="AH69" s="1662"/>
      <c r="AI69" s="1662"/>
      <c r="AJ69" s="1662"/>
      <c r="AK69" s="1662"/>
      <c r="AL69" s="1662"/>
      <c r="AM69" s="1662"/>
      <c r="AN69" s="1662"/>
      <c r="AO69" s="1662"/>
      <c r="AP69" s="1662"/>
      <c r="AQ69" s="1662"/>
      <c r="AR69" s="1662"/>
      <c r="AS69" s="1662"/>
      <c r="AT69" s="1662"/>
      <c r="AU69" s="1662"/>
      <c r="AV69" s="1662"/>
      <c r="AW69" s="1662"/>
      <c r="AX69" s="1662"/>
      <c r="AY69" s="1662"/>
      <c r="AZ69" s="1662"/>
      <c r="BA69" s="1662"/>
      <c r="BB69" s="1662"/>
      <c r="BC69" s="1662"/>
      <c r="BD69" s="1662"/>
      <c r="BE69" s="1662"/>
      <c r="BF69" s="1662"/>
      <c r="BG69" s="1662"/>
      <c r="BH69" s="1662"/>
      <c r="BI69" s="1662"/>
    </row>
    <row r="70" spans="1:61" s="55" customFormat="1" ht="14.45" customHeight="1" x14ac:dyDescent="0.25">
      <c r="A70" s="1662"/>
      <c r="B70" s="1697"/>
      <c r="C70" s="1698"/>
      <c r="D70" s="1698"/>
      <c r="E70" s="1698"/>
      <c r="F70" s="1698"/>
      <c r="G70" s="1698"/>
      <c r="H70" s="1698"/>
      <c r="I70" s="1698"/>
      <c r="J70" s="1698"/>
      <c r="K70" s="1698"/>
      <c r="L70" s="1669"/>
      <c r="M70" s="1662"/>
      <c r="N70" s="1662"/>
      <c r="O70" s="1662"/>
      <c r="P70" s="1662"/>
      <c r="Q70" s="1662"/>
      <c r="R70" s="1662"/>
      <c r="S70" s="1662"/>
      <c r="T70" s="1662"/>
      <c r="U70" s="1662"/>
      <c r="V70" s="1662"/>
      <c r="W70" s="1662"/>
      <c r="X70" s="1662"/>
      <c r="Y70" s="1662"/>
      <c r="Z70" s="1662"/>
      <c r="AA70" s="1662"/>
      <c r="AB70" s="1662"/>
      <c r="AC70" s="1662"/>
      <c r="AD70" s="1662"/>
      <c r="AE70" s="1662"/>
      <c r="AF70" s="1662"/>
      <c r="AG70" s="1662"/>
      <c r="AH70" s="1662"/>
      <c r="AI70" s="1662"/>
      <c r="AJ70" s="1662"/>
      <c r="AK70" s="1662"/>
      <c r="AL70" s="1662"/>
      <c r="AM70" s="1662"/>
      <c r="AN70" s="1662"/>
      <c r="AO70" s="1662"/>
      <c r="AP70" s="1662"/>
      <c r="AQ70" s="1662"/>
      <c r="AR70" s="1662"/>
      <c r="AS70" s="1662"/>
      <c r="AT70" s="1662"/>
      <c r="AU70" s="1662"/>
      <c r="AV70" s="1662"/>
      <c r="AW70" s="1662"/>
      <c r="AX70" s="1662"/>
      <c r="AY70" s="1662"/>
      <c r="AZ70" s="1662"/>
      <c r="BA70" s="1662"/>
      <c r="BB70" s="1662"/>
      <c r="BC70" s="1662"/>
      <c r="BD70" s="1662"/>
      <c r="BE70" s="1662"/>
      <c r="BF70" s="1662"/>
      <c r="BG70" s="1662"/>
      <c r="BH70" s="1662"/>
      <c r="BI70" s="1662"/>
    </row>
    <row r="71" spans="1:61" ht="11.25" customHeight="1" x14ac:dyDescent="0.25">
      <c r="A71" s="1662"/>
      <c r="B71" s="1662"/>
      <c r="C71" s="1662"/>
      <c r="D71" s="1662"/>
      <c r="E71" s="1662"/>
      <c r="F71" s="1662"/>
      <c r="G71" s="1662"/>
      <c r="H71" s="1662"/>
      <c r="I71" s="1662"/>
      <c r="J71" s="1662"/>
      <c r="K71" s="1662"/>
      <c r="L71" s="1699"/>
      <c r="M71" s="1662"/>
      <c r="N71" s="1662"/>
      <c r="O71" s="1662"/>
      <c r="P71" s="1662"/>
      <c r="Q71" s="1662"/>
      <c r="R71" s="1662"/>
      <c r="S71" s="1662"/>
      <c r="T71" s="1662"/>
      <c r="U71" s="1662"/>
      <c r="V71" s="1662"/>
      <c r="W71" s="1662"/>
      <c r="X71" s="1662"/>
      <c r="Y71" s="1662"/>
      <c r="Z71" s="1662"/>
      <c r="AA71" s="1662"/>
      <c r="AB71" s="1662"/>
      <c r="AC71" s="1662"/>
      <c r="AD71" s="1662"/>
      <c r="AE71" s="1662"/>
      <c r="AF71" s="1662"/>
      <c r="AG71" s="1662"/>
      <c r="AH71" s="1662"/>
      <c r="AI71" s="1662"/>
      <c r="AJ71" s="1662"/>
      <c r="AK71" s="1662"/>
      <c r="AL71" s="1662"/>
      <c r="AM71" s="1662"/>
      <c r="AN71" s="1662"/>
      <c r="AO71" s="1662"/>
      <c r="AP71" s="1662"/>
      <c r="AQ71" s="1662"/>
      <c r="AR71" s="1662"/>
      <c r="AS71" s="1662"/>
      <c r="AT71" s="1662"/>
      <c r="AU71" s="1662"/>
      <c r="AV71" s="1662"/>
      <c r="AW71" s="1662"/>
      <c r="AX71" s="1662"/>
      <c r="AY71" s="1662"/>
      <c r="AZ71" s="1662"/>
      <c r="BA71" s="1662"/>
      <c r="BB71" s="1662"/>
      <c r="BC71" s="1662"/>
      <c r="BD71" s="1662"/>
      <c r="BE71" s="1662"/>
      <c r="BF71" s="1662"/>
      <c r="BG71" s="1662"/>
      <c r="BH71" s="1662"/>
      <c r="BI71" s="1662"/>
    </row>
    <row r="72" spans="1:61" ht="11.25" customHeight="1" x14ac:dyDescent="0.25">
      <c r="A72" s="1662"/>
      <c r="B72" s="1662"/>
      <c r="C72" s="1662"/>
      <c r="D72" s="1662"/>
      <c r="E72" s="1662"/>
      <c r="F72" s="1662"/>
      <c r="G72" s="1662"/>
      <c r="H72" s="1662"/>
      <c r="I72" s="1662"/>
      <c r="J72" s="1662"/>
      <c r="K72" s="1662"/>
      <c r="L72" s="1699"/>
      <c r="M72" s="1662"/>
      <c r="N72" s="1662"/>
      <c r="O72" s="1662"/>
      <c r="P72" s="1662"/>
      <c r="Q72" s="1662"/>
      <c r="R72" s="1662"/>
      <c r="S72" s="1662"/>
      <c r="T72" s="1662"/>
      <c r="U72" s="1662"/>
      <c r="V72" s="1662"/>
      <c r="W72" s="1662"/>
      <c r="X72" s="1662"/>
      <c r="Y72" s="1662"/>
      <c r="Z72" s="1662"/>
      <c r="AA72" s="1662"/>
      <c r="AB72" s="1662"/>
      <c r="AC72" s="1662"/>
      <c r="AD72" s="1662"/>
      <c r="AE72" s="1662"/>
      <c r="AF72" s="1662"/>
      <c r="AG72" s="1662"/>
      <c r="AH72" s="1662"/>
      <c r="AI72" s="1662"/>
      <c r="AJ72" s="1662"/>
      <c r="AK72" s="1662"/>
      <c r="AL72" s="1662"/>
      <c r="AM72" s="1662"/>
      <c r="AN72" s="1662"/>
      <c r="AO72" s="1662"/>
      <c r="AP72" s="1662"/>
      <c r="AQ72" s="1662"/>
      <c r="AR72" s="1662"/>
      <c r="AS72" s="1662"/>
      <c r="AT72" s="1662"/>
      <c r="AU72" s="1662"/>
      <c r="AV72" s="1662"/>
      <c r="AW72" s="1662"/>
      <c r="AX72" s="1662"/>
      <c r="AY72" s="1662"/>
      <c r="AZ72" s="1662"/>
      <c r="BA72" s="1662"/>
      <c r="BB72" s="1662"/>
      <c r="BC72" s="1662"/>
      <c r="BD72" s="1662"/>
      <c r="BE72" s="1662"/>
      <c r="BF72" s="1662"/>
      <c r="BG72" s="1662"/>
      <c r="BH72" s="1662"/>
      <c r="BI72" s="1662"/>
    </row>
    <row r="73" spans="1:61" ht="11.25" customHeight="1" x14ac:dyDescent="0.25">
      <c r="L73" s="1700"/>
    </row>
    <row r="74" spans="1:61" s="55" customFormat="1" ht="6.95" customHeight="1" x14ac:dyDescent="0.25">
      <c r="B74" s="1701"/>
      <c r="C74" s="1702"/>
      <c r="D74" s="1702"/>
      <c r="E74" s="1702"/>
      <c r="F74" s="1702"/>
      <c r="G74" s="1702"/>
      <c r="H74" s="1702"/>
      <c r="I74" s="1702"/>
      <c r="J74" s="1702"/>
      <c r="K74" s="1703"/>
      <c r="L74" s="1704"/>
    </row>
    <row r="75" spans="1:61" s="55" customFormat="1" ht="24.95" customHeight="1" x14ac:dyDescent="0.25">
      <c r="B75" s="1705"/>
      <c r="C75" s="1706" t="s">
        <v>134</v>
      </c>
      <c r="K75" s="1707"/>
      <c r="L75" s="1704"/>
      <c r="M75" s="1708"/>
    </row>
    <row r="76" spans="1:61" s="55" customFormat="1" ht="6.95" customHeight="1" x14ac:dyDescent="0.25">
      <c r="B76" s="1705"/>
      <c r="K76" s="1707"/>
      <c r="L76" s="1704"/>
    </row>
    <row r="77" spans="1:61" s="55" customFormat="1" ht="12" customHeight="1" x14ac:dyDescent="0.25">
      <c r="B77" s="1705"/>
      <c r="C77" s="259" t="s">
        <v>12</v>
      </c>
      <c r="K77" s="1707"/>
      <c r="L77" s="1704"/>
    </row>
    <row r="78" spans="1:61" s="55" customFormat="1" x14ac:dyDescent="0.25">
      <c r="B78" s="1705"/>
      <c r="E78" s="3242" t="s">
        <v>13</v>
      </c>
      <c r="F78" s="3315"/>
      <c r="G78" s="3315"/>
      <c r="H78" s="3315"/>
      <c r="K78" s="1707"/>
      <c r="L78" s="1704"/>
      <c r="AA78" s="260" t="s">
        <v>13</v>
      </c>
    </row>
    <row r="79" spans="1:61" x14ac:dyDescent="0.25">
      <c r="B79" s="1709"/>
      <c r="C79" s="259" t="s">
        <v>132</v>
      </c>
      <c r="K79" s="1710"/>
      <c r="L79" s="1704"/>
    </row>
    <row r="80" spans="1:61" s="55" customFormat="1" x14ac:dyDescent="0.25">
      <c r="B80" s="1705"/>
      <c r="E80" s="3316" t="s">
        <v>1060</v>
      </c>
      <c r="F80" s="3315"/>
      <c r="G80" s="3315"/>
      <c r="H80" s="3315"/>
      <c r="K80" s="1707"/>
      <c r="L80" s="1704"/>
      <c r="AA80" s="1711" t="s">
        <v>1060</v>
      </c>
    </row>
    <row r="81" spans="2:20" s="55" customFormat="1" ht="6.95" customHeight="1" x14ac:dyDescent="0.25">
      <c r="B81" s="1705"/>
      <c r="K81" s="1707"/>
      <c r="L81" s="1704"/>
    </row>
    <row r="82" spans="2:20" s="55" customFormat="1" ht="12" customHeight="1" x14ac:dyDescent="0.25">
      <c r="B82" s="1705"/>
      <c r="C82" s="259" t="s">
        <v>17</v>
      </c>
      <c r="F82" s="264"/>
      <c r="I82" s="259" t="str">
        <f>I12</f>
        <v>Datum:</v>
      </c>
      <c r="J82" s="1712">
        <f>J12</f>
        <v>46300</v>
      </c>
      <c r="K82" s="1707"/>
      <c r="L82" s="1704"/>
    </row>
    <row r="83" spans="2:20" s="55" customFormat="1" ht="6.95" customHeight="1" x14ac:dyDescent="0.25">
      <c r="B83" s="1705"/>
      <c r="K83" s="1707"/>
      <c r="L83" s="1704"/>
    </row>
    <row r="84" spans="2:20" s="55" customFormat="1" ht="15.2" customHeight="1" x14ac:dyDescent="0.25">
      <c r="B84" s="1705"/>
      <c r="C84" s="259" t="s">
        <v>19</v>
      </c>
      <c r="F84" s="264" t="s">
        <v>22</v>
      </c>
      <c r="I84" s="259" t="str">
        <f>D20</f>
        <v>Projektant:</v>
      </c>
      <c r="J84" s="1713" t="str">
        <f>IF(E21="","",E21)</f>
        <v>Studio Anarchitekt s.r.o.</v>
      </c>
      <c r="K84" s="1707"/>
      <c r="L84" s="1704"/>
    </row>
    <row r="85" spans="2:20" s="55" customFormat="1" ht="15.2" customHeight="1" x14ac:dyDescent="0.25">
      <c r="B85" s="1705"/>
      <c r="C85" s="259" t="s">
        <v>24</v>
      </c>
      <c r="F85" s="264" t="str">
        <f>IF(E18="Vyplň údaj","",E18)</f>
        <v/>
      </c>
      <c r="I85" s="259" t="str">
        <f>D23</f>
        <v>Zpracovatel:</v>
      </c>
      <c r="J85" s="1713" t="str">
        <f>IF(E24="","",E24)</f>
        <v>Ing. Theodor Collino</v>
      </c>
      <c r="K85" s="1707"/>
      <c r="L85" s="1704"/>
    </row>
    <row r="86" spans="2:20" s="55" customFormat="1" ht="10.35" customHeight="1" x14ac:dyDescent="0.25">
      <c r="B86" s="1705"/>
      <c r="K86" s="1707"/>
      <c r="L86" s="1704"/>
    </row>
    <row r="87" spans="2:20" s="57" customFormat="1" ht="29.25" customHeight="1" x14ac:dyDescent="0.25">
      <c r="B87" s="1714"/>
      <c r="C87" s="268" t="s">
        <v>135</v>
      </c>
      <c r="D87" s="269"/>
      <c r="E87" s="269"/>
      <c r="F87" s="269"/>
      <c r="G87" s="269"/>
      <c r="H87" s="269"/>
      <c r="I87" s="269"/>
      <c r="J87" s="270" t="s">
        <v>136</v>
      </c>
      <c r="K87" s="271"/>
      <c r="L87" s="1704" t="s">
        <v>16</v>
      </c>
      <c r="M87" s="1715"/>
      <c r="N87" s="1715"/>
      <c r="O87" s="1715"/>
      <c r="P87" s="1715"/>
      <c r="Q87" s="1715"/>
      <c r="R87" s="1715"/>
      <c r="S87" s="1715"/>
      <c r="T87" s="1715"/>
    </row>
    <row r="88" spans="2:20" s="55" customFormat="1" ht="10.35" customHeight="1" x14ac:dyDescent="0.2">
      <c r="B88" s="1705"/>
      <c r="C88" s="1716"/>
      <c r="J88" s="1717"/>
      <c r="K88" s="1707"/>
      <c r="L88" s="1704" t="s">
        <v>16</v>
      </c>
      <c r="M88" s="1718"/>
      <c r="N88" s="1718"/>
      <c r="O88" s="1718"/>
      <c r="P88" s="1719"/>
      <c r="Q88" s="1718"/>
      <c r="R88" s="1719"/>
      <c r="S88" s="1718"/>
      <c r="T88" s="1719"/>
    </row>
    <row r="89" spans="2:20" s="55" customFormat="1" ht="23.1" customHeight="1" x14ac:dyDescent="0.2">
      <c r="B89" s="1705"/>
      <c r="C89" s="1716" t="s">
        <v>137</v>
      </c>
      <c r="J89" s="1717">
        <f>J115</f>
        <v>0</v>
      </c>
      <c r="K89" s="1707"/>
      <c r="L89" s="1704" t="s">
        <v>16</v>
      </c>
      <c r="M89" s="1718"/>
      <c r="N89" s="1718"/>
      <c r="O89" s="1718"/>
      <c r="P89" s="1719"/>
      <c r="Q89" s="1718"/>
      <c r="R89" s="1719"/>
      <c r="S89" s="1718"/>
      <c r="T89" s="1719"/>
    </row>
    <row r="90" spans="2:20" s="58" customFormat="1" ht="24.95" customHeight="1" x14ac:dyDescent="0.2">
      <c r="B90" s="1720"/>
      <c r="C90" s="1721"/>
      <c r="D90" s="1722" t="s">
        <v>138</v>
      </c>
      <c r="E90" s="1722"/>
      <c r="F90" s="1722"/>
      <c r="G90" s="1722"/>
      <c r="H90" s="1723"/>
      <c r="I90" s="1724"/>
      <c r="J90" s="1725">
        <f>J116</f>
        <v>0</v>
      </c>
      <c r="K90" s="1726"/>
      <c r="L90" s="1704" t="s">
        <v>16</v>
      </c>
      <c r="N90" s="1727"/>
      <c r="O90" s="1728"/>
      <c r="P90" s="1728"/>
      <c r="Q90" s="1728"/>
      <c r="R90" s="1728"/>
      <c r="S90" s="1728"/>
      <c r="T90" s="1728"/>
    </row>
    <row r="91" spans="2:20" s="59" customFormat="1" ht="20.100000000000001" customHeight="1" x14ac:dyDescent="0.2">
      <c r="B91" s="1729"/>
      <c r="C91" s="1730"/>
      <c r="D91" s="1731" t="s">
        <v>841</v>
      </c>
      <c r="E91" s="1732"/>
      <c r="F91" s="1733"/>
      <c r="G91" s="1734"/>
      <c r="H91" s="1735"/>
      <c r="I91" s="1736"/>
      <c r="J91" s="1737">
        <f>J117</f>
        <v>0</v>
      </c>
      <c r="K91" s="1738"/>
      <c r="L91" s="1704" t="s">
        <v>16</v>
      </c>
      <c r="M91" s="1739"/>
      <c r="N91" s="1727"/>
      <c r="O91" s="1728"/>
      <c r="P91" s="1728"/>
      <c r="Q91" s="1728"/>
      <c r="R91" s="1728"/>
      <c r="S91" s="1728"/>
      <c r="T91" s="1728"/>
    </row>
    <row r="92" spans="2:20" s="58" customFormat="1" ht="24.95" customHeight="1" x14ac:dyDescent="0.2">
      <c r="B92" s="1720"/>
      <c r="C92" s="1721"/>
      <c r="D92" s="1722" t="s">
        <v>328</v>
      </c>
      <c r="E92" s="1722"/>
      <c r="F92" s="1722"/>
      <c r="G92" s="1722"/>
      <c r="H92" s="1723"/>
      <c r="I92" s="1724"/>
      <c r="J92" s="1725">
        <f>J121</f>
        <v>0</v>
      </c>
      <c r="K92" s="1726"/>
      <c r="L92" s="1704" t="s">
        <v>16</v>
      </c>
      <c r="N92" s="1727"/>
      <c r="O92" s="1728"/>
      <c r="P92" s="1728"/>
      <c r="Q92" s="1728"/>
      <c r="R92" s="1728"/>
      <c r="S92" s="1728"/>
      <c r="T92" s="1728"/>
    </row>
    <row r="93" spans="2:20" s="59" customFormat="1" ht="20.100000000000001" customHeight="1" x14ac:dyDescent="0.2">
      <c r="B93" s="1729"/>
      <c r="C93" s="1730"/>
      <c r="D93" s="1731" t="s">
        <v>1061</v>
      </c>
      <c r="E93" s="1732"/>
      <c r="F93" s="1733"/>
      <c r="G93" s="1734"/>
      <c r="H93" s="1735"/>
      <c r="I93" s="1736"/>
      <c r="J93" s="1737">
        <f>J122</f>
        <v>0</v>
      </c>
      <c r="K93" s="1738"/>
      <c r="L93" s="1704" t="s">
        <v>16</v>
      </c>
      <c r="M93" s="1739"/>
      <c r="N93" s="1727"/>
      <c r="O93" s="1728"/>
      <c r="P93" s="1728"/>
      <c r="Q93" s="1728"/>
      <c r="R93" s="1728"/>
      <c r="S93" s="1728"/>
      <c r="T93" s="1728"/>
    </row>
    <row r="94" spans="2:20" s="59" customFormat="1" ht="20.100000000000001" customHeight="1" x14ac:dyDescent="0.2">
      <c r="B94" s="1729"/>
      <c r="C94" s="1730"/>
      <c r="D94" s="1731" t="s">
        <v>1062</v>
      </c>
      <c r="E94" s="1732"/>
      <c r="F94" s="1733"/>
      <c r="G94" s="1734"/>
      <c r="H94" s="1735"/>
      <c r="I94" s="1736"/>
      <c r="J94" s="1737">
        <f>J142</f>
        <v>0</v>
      </c>
      <c r="K94" s="1738"/>
      <c r="L94" s="1704" t="s">
        <v>16</v>
      </c>
      <c r="M94" s="1739"/>
      <c r="N94" s="1727"/>
      <c r="O94" s="1728"/>
      <c r="P94" s="1728"/>
      <c r="Q94" s="1728"/>
      <c r="R94" s="1728"/>
      <c r="S94" s="1728"/>
      <c r="T94" s="1728"/>
    </row>
    <row r="95" spans="2:20" s="58" customFormat="1" ht="24.95" customHeight="1" x14ac:dyDescent="0.2">
      <c r="B95" s="1720"/>
      <c r="C95" s="1721"/>
      <c r="D95" s="1722" t="s">
        <v>1063</v>
      </c>
      <c r="E95" s="1722"/>
      <c r="F95" s="1722"/>
      <c r="G95" s="1722"/>
      <c r="H95" s="1723"/>
      <c r="I95" s="1724"/>
      <c r="J95" s="1725">
        <f>J156</f>
        <v>0</v>
      </c>
      <c r="K95" s="1726"/>
      <c r="L95" s="1704" t="s">
        <v>16</v>
      </c>
      <c r="N95" s="1727"/>
      <c r="O95" s="1728"/>
      <c r="P95" s="1728"/>
      <c r="Q95" s="1728"/>
      <c r="R95" s="1728"/>
      <c r="S95" s="1728"/>
      <c r="T95" s="1728"/>
    </row>
    <row r="96" spans="2:20" s="59" customFormat="1" ht="20.100000000000001" customHeight="1" x14ac:dyDescent="0.2">
      <c r="B96" s="1729"/>
      <c r="C96" s="1730"/>
      <c r="D96" s="1731" t="s">
        <v>1064</v>
      </c>
      <c r="E96" s="1732"/>
      <c r="F96" s="1733"/>
      <c r="G96" s="1734"/>
      <c r="H96" s="1735"/>
      <c r="I96" s="1736"/>
      <c r="J96" s="1737">
        <f>J157</f>
        <v>0</v>
      </c>
      <c r="K96" s="1738"/>
      <c r="L96" s="1704" t="s">
        <v>16</v>
      </c>
      <c r="M96" s="1739"/>
      <c r="N96" s="1727"/>
      <c r="O96" s="1728"/>
      <c r="P96" s="1728"/>
      <c r="Q96" s="1728"/>
      <c r="R96" s="1728"/>
      <c r="S96" s="1728"/>
      <c r="T96" s="1728"/>
    </row>
    <row r="97" spans="2:27" s="55" customFormat="1" ht="6.95" customHeight="1" x14ac:dyDescent="0.25">
      <c r="B97" s="1740"/>
      <c r="C97" s="1741"/>
      <c r="D97" s="1742"/>
      <c r="E97" s="1741"/>
      <c r="F97" s="1741"/>
      <c r="G97" s="1741"/>
      <c r="H97" s="1741"/>
      <c r="I97" s="1741"/>
      <c r="J97" s="1743"/>
      <c r="K97" s="1744"/>
      <c r="L97" s="1704"/>
    </row>
    <row r="98" spans="2:27" ht="11.25" customHeight="1" x14ac:dyDescent="0.25"/>
    <row r="99" spans="2:27" ht="11.25" customHeight="1" x14ac:dyDescent="0.25"/>
    <row r="100" spans="2:27" ht="11.25" customHeight="1" x14ac:dyDescent="0.25"/>
    <row r="101" spans="2:27" ht="6.95" customHeight="1" x14ac:dyDescent="0.25">
      <c r="B101" s="1701"/>
      <c r="C101" s="1702"/>
      <c r="D101" s="1702"/>
      <c r="E101" s="1702"/>
      <c r="F101" s="1702"/>
      <c r="G101" s="1702"/>
      <c r="H101" s="1702"/>
      <c r="I101" s="1702"/>
      <c r="J101" s="1702"/>
      <c r="K101" s="1703"/>
      <c r="L101" s="1704"/>
    </row>
    <row r="102" spans="2:27" ht="24.95" customHeight="1" x14ac:dyDescent="0.25">
      <c r="B102" s="1705"/>
      <c r="C102" s="1706" t="s">
        <v>150</v>
      </c>
      <c r="D102" s="55"/>
      <c r="E102" s="55"/>
      <c r="F102" s="55"/>
      <c r="G102" s="55"/>
      <c r="H102" s="55"/>
      <c r="I102" s="55"/>
      <c r="J102" s="55"/>
      <c r="K102" s="1707"/>
      <c r="L102" s="1704"/>
      <c r="M102" s="1708" t="s">
        <v>7</v>
      </c>
    </row>
    <row r="103" spans="2:27" ht="6.95" customHeight="1" x14ac:dyDescent="0.25">
      <c r="B103" s="1705"/>
      <c r="C103" s="55"/>
      <c r="D103" s="55"/>
      <c r="E103" s="55"/>
      <c r="F103" s="55"/>
      <c r="G103" s="55"/>
      <c r="H103" s="55"/>
      <c r="I103" s="55"/>
      <c r="J103" s="55"/>
      <c r="K103" s="1707"/>
      <c r="L103" s="1704"/>
    </row>
    <row r="104" spans="2:27" ht="12" customHeight="1" x14ac:dyDescent="0.25">
      <c r="B104" s="1705"/>
      <c r="C104" s="259" t="str">
        <f>D6</f>
        <v>Stavba:</v>
      </c>
      <c r="D104" s="55"/>
      <c r="E104" s="55"/>
      <c r="F104" s="55"/>
      <c r="G104" s="55"/>
      <c r="H104" s="55"/>
      <c r="I104" s="55"/>
      <c r="J104" s="55"/>
      <c r="K104" s="1707"/>
      <c r="L104" s="1704"/>
    </row>
    <row r="105" spans="2:27" x14ac:dyDescent="0.25">
      <c r="B105" s="1705"/>
      <c r="C105" s="55"/>
      <c r="D105" s="55"/>
      <c r="E105" s="3242" t="str">
        <f>IF(E7="","",E7)</f>
        <v>REVITALIZACE ZÁMECKÉHO PARKU ‐ TVRZIŠTĚ KLUČOV</v>
      </c>
      <c r="F105" s="3319"/>
      <c r="G105" s="3319"/>
      <c r="H105" s="3319"/>
      <c r="I105" s="55"/>
      <c r="J105" s="55"/>
      <c r="K105" s="1707"/>
      <c r="L105" s="1704"/>
      <c r="AA105" s="1745" t="str">
        <f>IF(AA7="","",AA7)</f>
        <v>REVITALIZACE ZÁMECKÉHO PARKU ‐ TVRZIŠTĚ KLUČOV</v>
      </c>
    </row>
    <row r="106" spans="2:27" x14ac:dyDescent="0.25">
      <c r="B106" s="1709"/>
      <c r="C106" s="259" t="str">
        <f>D8</f>
        <v>Objekt:</v>
      </c>
      <c r="K106" s="1710"/>
      <c r="L106" s="1704"/>
      <c r="AA106" s="1746"/>
    </row>
    <row r="107" spans="2:27" x14ac:dyDescent="0.25">
      <c r="B107" s="1705"/>
      <c r="C107" s="55"/>
      <c r="D107" s="55"/>
      <c r="E107" s="3316" t="str">
        <f>E9</f>
        <v>SO.21 - NN ROZVODY</v>
      </c>
      <c r="F107" s="3319"/>
      <c r="G107" s="3319"/>
      <c r="H107" s="3319"/>
      <c r="I107" s="55"/>
      <c r="J107" s="55"/>
      <c r="K107" s="1707"/>
      <c r="L107" s="1704"/>
      <c r="AA107" s="1747" t="str">
        <f>AA9</f>
        <v>SO.21 - NN ROZVODY</v>
      </c>
    </row>
    <row r="108" spans="2:27" x14ac:dyDescent="0.25">
      <c r="B108" s="1705"/>
      <c r="C108" s="55"/>
      <c r="D108" s="55"/>
      <c r="E108" s="55"/>
      <c r="F108" s="55"/>
      <c r="G108" s="55"/>
      <c r="H108" s="55"/>
      <c r="I108" s="55"/>
      <c r="J108" s="55"/>
      <c r="K108" s="1707"/>
      <c r="L108" s="1704"/>
    </row>
    <row r="109" spans="2:27" x14ac:dyDescent="0.25">
      <c r="B109" s="1705"/>
      <c r="C109" s="259" t="str">
        <f>D12</f>
        <v>Místo:</v>
      </c>
      <c r="D109" s="55"/>
      <c r="E109" s="55"/>
      <c r="F109" s="264" t="str">
        <f>IF(F12="","",F12)</f>
        <v/>
      </c>
      <c r="G109" s="55"/>
      <c r="H109" s="55"/>
      <c r="I109" s="259" t="str">
        <f>I12</f>
        <v>Datum:</v>
      </c>
      <c r="J109" s="1712">
        <f>J12</f>
        <v>46300</v>
      </c>
      <c r="K109" s="1707"/>
      <c r="L109" s="1704"/>
    </row>
    <row r="110" spans="2:27" x14ac:dyDescent="0.25">
      <c r="B110" s="1705"/>
      <c r="C110" s="55"/>
      <c r="D110" s="55"/>
      <c r="E110" s="55"/>
      <c r="F110" s="55"/>
      <c r="G110" s="55"/>
      <c r="H110" s="55"/>
      <c r="I110" s="55"/>
      <c r="J110" s="55"/>
      <c r="K110" s="1707"/>
      <c r="L110" s="1704"/>
    </row>
    <row r="111" spans="2:27" ht="25.5" x14ac:dyDescent="0.25">
      <c r="B111" s="1705"/>
      <c r="C111" s="259" t="str">
        <f>D14</f>
        <v>Zadavatel:</v>
      </c>
      <c r="D111" s="55"/>
      <c r="E111" s="55"/>
      <c r="F111" s="264" t="str">
        <f>IF(E15="","",E15)</f>
        <v>Obec Klučov</v>
      </c>
      <c r="G111" s="55"/>
      <c r="H111" s="55"/>
      <c r="I111" s="259" t="str">
        <f>D20</f>
        <v>Projektant:</v>
      </c>
      <c r="J111" s="1713" t="str">
        <f>IF(E21="","",E21)</f>
        <v>Studio Anarchitekt s.r.o.</v>
      </c>
      <c r="K111" s="1707"/>
      <c r="L111" s="1704"/>
    </row>
    <row r="112" spans="2:27" x14ac:dyDescent="0.25">
      <c r="B112" s="1705"/>
      <c r="C112" s="259" t="str">
        <f>D17</f>
        <v>Zhotovitel:</v>
      </c>
      <c r="D112" s="55"/>
      <c r="E112" s="55"/>
      <c r="F112" s="264" t="str">
        <f>IF(E18="Vyplň údaj","",E18)</f>
        <v/>
      </c>
      <c r="G112" s="55"/>
      <c r="H112" s="55"/>
      <c r="I112" s="259" t="str">
        <f>D23</f>
        <v>Zpracovatel:</v>
      </c>
      <c r="J112" s="1713" t="str">
        <f>IF(E24="","",E24)</f>
        <v>Ing. Theodor Collino</v>
      </c>
      <c r="K112" s="1707"/>
      <c r="L112" s="1704"/>
    </row>
    <row r="113" spans="2:62" x14ac:dyDescent="0.25">
      <c r="B113" s="1705"/>
      <c r="C113" s="55"/>
      <c r="D113" s="55"/>
      <c r="E113" s="55"/>
      <c r="F113" s="55"/>
      <c r="G113" s="55"/>
      <c r="H113" s="55"/>
      <c r="I113" s="55"/>
      <c r="J113" s="55"/>
      <c r="K113" s="1707"/>
      <c r="L113" s="1704"/>
    </row>
    <row r="114" spans="2:62" ht="36" x14ac:dyDescent="0.25">
      <c r="B114" s="1714"/>
      <c r="C114" s="317" t="s">
        <v>151</v>
      </c>
      <c r="D114" s="318" t="s">
        <v>50</v>
      </c>
      <c r="E114" s="318" t="s">
        <v>45</v>
      </c>
      <c r="F114" s="318" t="s">
        <v>47</v>
      </c>
      <c r="G114" s="318" t="s">
        <v>152</v>
      </c>
      <c r="H114" s="318" t="s">
        <v>153</v>
      </c>
      <c r="I114" s="318" t="s">
        <v>154</v>
      </c>
      <c r="J114" s="319" t="s">
        <v>136</v>
      </c>
      <c r="K114" s="320" t="s">
        <v>155</v>
      </c>
      <c r="L114" s="1704" t="s">
        <v>16</v>
      </c>
      <c r="M114" s="1748"/>
      <c r="N114" s="1749" t="s">
        <v>37</v>
      </c>
      <c r="O114" s="1749" t="s">
        <v>156</v>
      </c>
      <c r="P114" s="1749" t="s">
        <v>53</v>
      </c>
      <c r="Q114" s="1749" t="s">
        <v>157</v>
      </c>
      <c r="R114" s="1749" t="s">
        <v>158</v>
      </c>
      <c r="S114" s="1749" t="s">
        <v>159</v>
      </c>
      <c r="T114" s="1750" t="s">
        <v>160</v>
      </c>
    </row>
    <row r="115" spans="2:62" ht="15.75" x14ac:dyDescent="0.25">
      <c r="B115" s="1705"/>
      <c r="C115" s="1716" t="s">
        <v>63</v>
      </c>
      <c r="D115" s="55"/>
      <c r="E115" s="55"/>
      <c r="F115" s="55"/>
      <c r="G115" s="55"/>
      <c r="H115" s="55"/>
      <c r="I115" s="55"/>
      <c r="J115" s="1751">
        <f>J116 + J121 + J156</f>
        <v>0</v>
      </c>
      <c r="K115" s="1707"/>
      <c r="L115" s="1704" t="s">
        <v>16</v>
      </c>
      <c r="M115" s="1752"/>
      <c r="N115" s="1753"/>
      <c r="O115" s="1753"/>
      <c r="P115" s="1754">
        <f>P116 + P121 + P156</f>
        <v>0</v>
      </c>
      <c r="Q115" s="1753"/>
      <c r="R115" s="1754">
        <f>R116 + R121 + R156</f>
        <v>0.90614900000000009</v>
      </c>
      <c r="S115" s="1753"/>
      <c r="T115" s="1755">
        <f>T116 + T121 + T156</f>
        <v>0</v>
      </c>
    </row>
    <row r="116" spans="2:62" ht="15.75" x14ac:dyDescent="0.25">
      <c r="B116" s="1720"/>
      <c r="C116" s="1721"/>
      <c r="D116" s="1756" t="s">
        <v>64</v>
      </c>
      <c r="E116" s="1757" t="s">
        <v>161</v>
      </c>
      <c r="F116" s="58" t="s">
        <v>162</v>
      </c>
      <c r="G116" s="1758"/>
      <c r="H116" s="1759"/>
      <c r="I116" s="1760"/>
      <c r="J116" s="1760">
        <f>J117</f>
        <v>0</v>
      </c>
      <c r="K116" s="1761"/>
      <c r="L116" s="1704" t="s">
        <v>16</v>
      </c>
      <c r="M116" s="1762"/>
      <c r="N116" s="1727"/>
      <c r="O116" s="1728"/>
      <c r="P116" s="1728">
        <f>P117</f>
        <v>0</v>
      </c>
      <c r="Q116" s="1728"/>
      <c r="R116" s="1728">
        <f>R117</f>
        <v>0</v>
      </c>
      <c r="S116" s="1728"/>
      <c r="T116" s="1763">
        <f>T117</f>
        <v>0</v>
      </c>
      <c r="AR116" s="1661">
        <v>1</v>
      </c>
      <c r="AT116" s="1661" t="s">
        <v>64</v>
      </c>
      <c r="AU116" s="1661">
        <v>0</v>
      </c>
      <c r="AY116" s="58" t="s">
        <v>163</v>
      </c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1661">
        <v>0</v>
      </c>
    </row>
    <row r="117" spans="2:62" ht="23.1" customHeight="1" x14ac:dyDescent="0.25">
      <c r="B117" s="1729"/>
      <c r="C117" s="1730"/>
      <c r="D117" s="1756" t="s">
        <v>64</v>
      </c>
      <c r="E117" s="1764" t="s">
        <v>215</v>
      </c>
      <c r="F117" s="1739" t="s">
        <v>842</v>
      </c>
      <c r="G117" s="1765"/>
      <c r="H117" s="1766"/>
      <c r="I117" s="1767"/>
      <c r="J117" s="1767">
        <f>J118</f>
        <v>0</v>
      </c>
      <c r="K117" s="1767"/>
      <c r="L117" s="1704" t="s">
        <v>16</v>
      </c>
      <c r="M117" s="1768"/>
      <c r="N117" s="1727"/>
      <c r="O117" s="1728"/>
      <c r="P117" s="1728">
        <f>P118</f>
        <v>0</v>
      </c>
      <c r="Q117" s="1728"/>
      <c r="R117" s="1728">
        <f>R118</f>
        <v>0</v>
      </c>
      <c r="S117" s="1728"/>
      <c r="T117" s="1763">
        <f>T118</f>
        <v>0</v>
      </c>
      <c r="AR117" s="1661">
        <v>1</v>
      </c>
      <c r="AT117" s="1661" t="s">
        <v>64</v>
      </c>
      <c r="AU117" s="1661">
        <v>1</v>
      </c>
      <c r="AY117" s="59" t="s">
        <v>163</v>
      </c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1661">
        <v>0</v>
      </c>
    </row>
    <row r="118" spans="2:62" x14ac:dyDescent="0.25">
      <c r="B118" s="1769"/>
      <c r="C118" s="1770" t="s">
        <v>1065</v>
      </c>
      <c r="D118" s="1770" t="s">
        <v>168</v>
      </c>
      <c r="E118" s="1771" t="s">
        <v>1066</v>
      </c>
      <c r="F118" s="351" t="s">
        <v>1067</v>
      </c>
      <c r="G118" s="1772" t="s">
        <v>218</v>
      </c>
      <c r="H118" s="353">
        <v>76.155000000000001</v>
      </c>
      <c r="I118" s="354"/>
      <c r="J118" s="355">
        <f>ROUND(H118*I118,2)</f>
        <v>0</v>
      </c>
      <c r="K118" s="355" t="s">
        <v>1068</v>
      </c>
      <c r="L118" s="1704" t="s">
        <v>16</v>
      </c>
      <c r="M118" s="1773"/>
      <c r="N118" s="1774" t="s">
        <v>38</v>
      </c>
      <c r="O118" s="1775"/>
      <c r="P118" s="1775">
        <f>H118*O118</f>
        <v>0</v>
      </c>
      <c r="Q118" s="1775">
        <v>0</v>
      </c>
      <c r="R118" s="1775">
        <f>H118*Q118</f>
        <v>0</v>
      </c>
      <c r="S118" s="1775">
        <v>0</v>
      </c>
      <c r="T118" s="1776">
        <f>H118*S118</f>
        <v>0</v>
      </c>
      <c r="AR118" s="1661">
        <v>4</v>
      </c>
      <c r="AT118" s="1661" t="s">
        <v>168</v>
      </c>
      <c r="AU118" s="1661">
        <v>2</v>
      </c>
      <c r="AY118" s="1777" t="s">
        <v>163</v>
      </c>
      <c r="AZ118" s="1777"/>
      <c r="BA118" s="1777"/>
      <c r="BB118" s="1777"/>
      <c r="BC118" s="1777"/>
      <c r="BD118" s="1777"/>
      <c r="BE118" s="1777">
        <f>IF(N118="základní",J118,0)</f>
        <v>0</v>
      </c>
      <c r="BF118" s="1777">
        <f>IF(N118="snížená",J118,0)</f>
        <v>0</v>
      </c>
      <c r="BG118" s="1777">
        <f>IF(N118="zákl. přenesená",J118,0)</f>
        <v>0</v>
      </c>
      <c r="BH118" s="1777">
        <f>IF(N118="sníž. přenesená",J118,0)</f>
        <v>0</v>
      </c>
      <c r="BI118" s="1777">
        <f>IF(N118="nulová",J118,0)</f>
        <v>0</v>
      </c>
      <c r="BJ118" s="1661">
        <v>1</v>
      </c>
    </row>
    <row r="119" spans="2:62" ht="11.25" customHeight="1" x14ac:dyDescent="0.25">
      <c r="B119" s="1778"/>
      <c r="C119" s="1779"/>
      <c r="D119" s="361" t="s">
        <v>175</v>
      </c>
      <c r="E119" s="1780"/>
      <c r="F119" s="1781" t="s">
        <v>551</v>
      </c>
      <c r="G119" s="1782"/>
      <c r="H119" s="1783">
        <v>76.155000000000001</v>
      </c>
      <c r="I119" s="1784"/>
      <c r="J119" s="1784"/>
      <c r="K119" s="1784"/>
      <c r="L119" s="1704" t="s">
        <v>16</v>
      </c>
      <c r="M119" s="1785"/>
      <c r="N119" s="1786"/>
      <c r="O119" s="1787"/>
      <c r="P119" s="1787"/>
      <c r="Q119" s="1787"/>
      <c r="R119" s="1787"/>
      <c r="S119" s="1787"/>
      <c r="T119" s="1788"/>
      <c r="AT119" s="1789" t="s">
        <v>175</v>
      </c>
      <c r="AU119" s="1789">
        <v>0</v>
      </c>
      <c r="AV119" s="1789">
        <v>2</v>
      </c>
      <c r="AW119" s="1789" t="b">
        <v>1</v>
      </c>
      <c r="AX119" s="1789"/>
      <c r="AY119" s="1789" t="s">
        <v>163</v>
      </c>
      <c r="AZ119" s="1789"/>
      <c r="BA119" s="1789"/>
      <c r="BB119" s="1789"/>
      <c r="BC119" s="1789"/>
      <c r="BD119" s="1789"/>
      <c r="BE119" s="1789"/>
      <c r="BF119" s="1789"/>
      <c r="BG119" s="1789"/>
      <c r="BH119" s="1789"/>
      <c r="BI119" s="1789"/>
      <c r="BJ119" s="1661">
        <v>0</v>
      </c>
    </row>
    <row r="120" spans="2:62" ht="11.25" customHeight="1" x14ac:dyDescent="0.25">
      <c r="B120" s="1778"/>
      <c r="C120" s="1779"/>
      <c r="D120" s="361" t="s">
        <v>175</v>
      </c>
      <c r="E120" s="1780"/>
      <c r="F120" s="1790" t="s">
        <v>178</v>
      </c>
      <c r="G120" s="1791"/>
      <c r="H120" s="1792">
        <v>76.155000000000001</v>
      </c>
      <c r="I120" s="1784"/>
      <c r="J120" s="1784"/>
      <c r="K120" s="1784"/>
      <c r="L120" s="1704" t="s">
        <v>16</v>
      </c>
      <c r="M120" s="1785"/>
      <c r="N120" s="1786"/>
      <c r="O120" s="1787"/>
      <c r="P120" s="1787"/>
      <c r="Q120" s="1787"/>
      <c r="R120" s="1787"/>
      <c r="S120" s="1787"/>
      <c r="T120" s="1788"/>
      <c r="AT120" s="1789" t="s">
        <v>175</v>
      </c>
      <c r="AU120" s="1789">
        <v>0</v>
      </c>
      <c r="AV120" s="1789">
        <v>4</v>
      </c>
      <c r="AW120" s="1789" t="b">
        <v>1</v>
      </c>
      <c r="AX120" s="1789" t="b">
        <v>1</v>
      </c>
      <c r="AY120" s="1789" t="s">
        <v>163</v>
      </c>
      <c r="AZ120" s="1789"/>
      <c r="BA120" s="1789"/>
      <c r="BB120" s="1789"/>
      <c r="BC120" s="1789"/>
      <c r="BD120" s="1789"/>
      <c r="BE120" s="1789"/>
      <c r="BF120" s="1789"/>
      <c r="BG120" s="1789"/>
      <c r="BH120" s="1789"/>
      <c r="BI120" s="1789"/>
      <c r="BJ120" s="1661">
        <v>0</v>
      </c>
    </row>
    <row r="121" spans="2:62" ht="26.1" customHeight="1" x14ac:dyDescent="0.25">
      <c r="B121" s="1720"/>
      <c r="C121" s="1721"/>
      <c r="D121" s="1756" t="s">
        <v>64</v>
      </c>
      <c r="E121" s="1757" t="s">
        <v>330</v>
      </c>
      <c r="F121" s="58" t="s">
        <v>331</v>
      </c>
      <c r="G121" s="1758"/>
      <c r="H121" s="1759"/>
      <c r="I121" s="1760"/>
      <c r="J121" s="1760">
        <f>J122 + J142</f>
        <v>0</v>
      </c>
      <c r="K121" s="1761"/>
      <c r="L121" s="1704" t="s">
        <v>16</v>
      </c>
      <c r="M121" s="1762"/>
      <c r="N121" s="1727"/>
      <c r="O121" s="1728"/>
      <c r="P121" s="1728">
        <f>P122 + P142</f>
        <v>0</v>
      </c>
      <c r="Q121" s="1728"/>
      <c r="R121" s="1728">
        <f>R122 + R142</f>
        <v>0.89654900000000004</v>
      </c>
      <c r="S121" s="1728"/>
      <c r="T121" s="1763">
        <f>T122 + T142</f>
        <v>0</v>
      </c>
      <c r="AR121" s="1661">
        <v>2</v>
      </c>
      <c r="AT121" s="1661" t="s">
        <v>64</v>
      </c>
      <c r="AU121" s="1661">
        <v>0</v>
      </c>
      <c r="AY121" s="58" t="s">
        <v>163</v>
      </c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1661">
        <v>0</v>
      </c>
    </row>
    <row r="122" spans="2:62" ht="23.1" customHeight="1" x14ac:dyDescent="0.25">
      <c r="B122" s="1729"/>
      <c r="C122" s="1730"/>
      <c r="D122" s="1756" t="s">
        <v>64</v>
      </c>
      <c r="E122" s="1764" t="s">
        <v>1069</v>
      </c>
      <c r="F122" s="1739" t="s">
        <v>1070</v>
      </c>
      <c r="G122" s="1765"/>
      <c r="H122" s="1766"/>
      <c r="I122" s="1767"/>
      <c r="J122" s="1767">
        <f>J123 + J128 + J133 + J138 + J140</f>
        <v>0</v>
      </c>
      <c r="K122" s="1767"/>
      <c r="L122" s="1704" t="s">
        <v>16</v>
      </c>
      <c r="M122" s="1768"/>
      <c r="N122" s="1727"/>
      <c r="O122" s="1728"/>
      <c r="P122" s="1728">
        <f>P123 + P128 + P133 + P138 + P140</f>
        <v>0</v>
      </c>
      <c r="Q122" s="1728"/>
      <c r="R122" s="1728">
        <f>R123 + R128 + R133 + R138 + R140</f>
        <v>0.853769</v>
      </c>
      <c r="S122" s="1728"/>
      <c r="T122" s="1763">
        <f>T123 + T128 + T133 + T138 + T140</f>
        <v>0</v>
      </c>
      <c r="AR122" s="1661">
        <v>2</v>
      </c>
      <c r="AT122" s="1661" t="s">
        <v>64</v>
      </c>
      <c r="AU122" s="1661">
        <v>1</v>
      </c>
      <c r="AY122" s="59" t="s">
        <v>163</v>
      </c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1661">
        <v>0</v>
      </c>
    </row>
    <row r="123" spans="2:62" ht="24" x14ac:dyDescent="0.25">
      <c r="B123" s="1769"/>
      <c r="C123" s="1770" t="s">
        <v>1071</v>
      </c>
      <c r="D123" s="1770" t="s">
        <v>168</v>
      </c>
      <c r="E123" s="1771" t="s">
        <v>1072</v>
      </c>
      <c r="F123" s="351" t="s">
        <v>1073</v>
      </c>
      <c r="G123" s="1772" t="s">
        <v>218</v>
      </c>
      <c r="H123" s="353">
        <v>713</v>
      </c>
      <c r="I123" s="354"/>
      <c r="J123" s="355">
        <f>ROUND(H123*I123,2)</f>
        <v>0</v>
      </c>
      <c r="K123" s="355" t="s">
        <v>393</v>
      </c>
      <c r="L123" s="1704" t="s">
        <v>16</v>
      </c>
      <c r="M123" s="1773"/>
      <c r="N123" s="1774" t="s">
        <v>38</v>
      </c>
      <c r="O123" s="1775"/>
      <c r="P123" s="1775">
        <f>H123*O123</f>
        <v>0</v>
      </c>
      <c r="Q123" s="1775">
        <v>0</v>
      </c>
      <c r="R123" s="1775">
        <f>H123*Q123</f>
        <v>0</v>
      </c>
      <c r="S123" s="1775">
        <v>0</v>
      </c>
      <c r="T123" s="1776">
        <f>H123*S123</f>
        <v>0</v>
      </c>
      <c r="AR123" s="1661">
        <v>16</v>
      </c>
      <c r="AT123" s="1661" t="s">
        <v>168</v>
      </c>
      <c r="AU123" s="1661">
        <v>2</v>
      </c>
      <c r="AY123" s="1777" t="s">
        <v>163</v>
      </c>
      <c r="AZ123" s="1777"/>
      <c r="BA123" s="1777"/>
      <c r="BB123" s="1777"/>
      <c r="BC123" s="1777"/>
      <c r="BD123" s="1777"/>
      <c r="BE123" s="1777">
        <f>IF(N123="základní",J123,0)</f>
        <v>0</v>
      </c>
      <c r="BF123" s="1777">
        <f>IF(N123="snížená",J123,0)</f>
        <v>0</v>
      </c>
      <c r="BG123" s="1777">
        <f>IF(N123="zákl. přenesená",J123,0)</f>
        <v>0</v>
      </c>
      <c r="BH123" s="1777">
        <f>IF(N123="sníž. přenesená",J123,0)</f>
        <v>0</v>
      </c>
      <c r="BI123" s="1777">
        <f>IF(N123="nulová",J123,0)</f>
        <v>0</v>
      </c>
      <c r="BJ123" s="1661">
        <v>1</v>
      </c>
    </row>
    <row r="124" spans="2:62" x14ac:dyDescent="0.25">
      <c r="B124" s="1705"/>
      <c r="C124" s="55"/>
      <c r="D124" s="361" t="s">
        <v>173</v>
      </c>
      <c r="E124" s="55"/>
      <c r="F124" s="362" t="s">
        <v>1074</v>
      </c>
      <c r="G124" s="55"/>
      <c r="H124" s="55"/>
      <c r="I124" s="55"/>
      <c r="J124" s="55"/>
      <c r="K124" s="1707"/>
      <c r="L124" s="1704" t="s">
        <v>16</v>
      </c>
      <c r="M124" s="1793"/>
      <c r="N124" s="55"/>
      <c r="O124" s="55"/>
      <c r="P124" s="55"/>
      <c r="Q124" s="55"/>
      <c r="R124" s="55"/>
      <c r="S124" s="55"/>
      <c r="T124" s="1794"/>
      <c r="AT124" s="1795" t="s">
        <v>173</v>
      </c>
      <c r="AU124" s="1795">
        <v>0</v>
      </c>
      <c r="AV124" s="55"/>
      <c r="AW124" s="55"/>
      <c r="AX124" s="55"/>
      <c r="AY124" s="55" t="s">
        <v>163</v>
      </c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1661">
        <v>0</v>
      </c>
    </row>
    <row r="125" spans="2:62" ht="11.25" customHeight="1" x14ac:dyDescent="0.25">
      <c r="B125" s="1778"/>
      <c r="C125" s="1779"/>
      <c r="D125" s="361" t="s">
        <v>175</v>
      </c>
      <c r="E125" s="1780"/>
      <c r="F125" s="1796" t="s">
        <v>1075</v>
      </c>
      <c r="G125" s="1791"/>
      <c r="H125" s="1797"/>
      <c r="I125" s="1784"/>
      <c r="J125" s="1784"/>
      <c r="K125" s="1784"/>
      <c r="L125" s="1704" t="s">
        <v>16</v>
      </c>
      <c r="M125" s="1785"/>
      <c r="N125" s="1786"/>
      <c r="O125" s="1787"/>
      <c r="P125" s="1787"/>
      <c r="Q125" s="1787"/>
      <c r="R125" s="1787"/>
      <c r="S125" s="1787"/>
      <c r="T125" s="1788"/>
      <c r="AT125" s="1789" t="s">
        <v>175</v>
      </c>
      <c r="AU125" s="1789">
        <v>0</v>
      </c>
      <c r="AV125" s="1789">
        <v>1</v>
      </c>
      <c r="AW125" s="1789" t="b">
        <v>1</v>
      </c>
      <c r="AX125" s="1789"/>
      <c r="AY125" s="1789" t="s">
        <v>163</v>
      </c>
      <c r="AZ125" s="1789"/>
      <c r="BA125" s="1789"/>
      <c r="BB125" s="1789"/>
      <c r="BC125" s="1789"/>
      <c r="BD125" s="1789"/>
      <c r="BE125" s="1789"/>
      <c r="BF125" s="1789"/>
      <c r="BG125" s="1789"/>
      <c r="BH125" s="1789"/>
      <c r="BI125" s="1789"/>
      <c r="BJ125" s="1661">
        <v>0</v>
      </c>
    </row>
    <row r="126" spans="2:62" ht="11.25" customHeight="1" x14ac:dyDescent="0.25">
      <c r="B126" s="1778"/>
      <c r="C126" s="1779"/>
      <c r="D126" s="361" t="s">
        <v>175</v>
      </c>
      <c r="E126" s="1780"/>
      <c r="F126" s="1781" t="s">
        <v>1076</v>
      </c>
      <c r="G126" s="1782"/>
      <c r="H126" s="1783">
        <v>713</v>
      </c>
      <c r="I126" s="1784"/>
      <c r="J126" s="1784"/>
      <c r="K126" s="1784"/>
      <c r="L126" s="1704" t="s">
        <v>16</v>
      </c>
      <c r="M126" s="1785"/>
      <c r="N126" s="1786"/>
      <c r="O126" s="1787"/>
      <c r="P126" s="1787"/>
      <c r="Q126" s="1787"/>
      <c r="R126" s="1787"/>
      <c r="S126" s="1787"/>
      <c r="T126" s="1788"/>
      <c r="AT126" s="1789" t="s">
        <v>175</v>
      </c>
      <c r="AU126" s="1789">
        <v>0</v>
      </c>
      <c r="AV126" s="1789">
        <v>2</v>
      </c>
      <c r="AW126" s="1789" t="b">
        <v>1</v>
      </c>
      <c r="AX126" s="1789"/>
      <c r="AY126" s="1789" t="s">
        <v>163</v>
      </c>
      <c r="AZ126" s="1789"/>
      <c r="BA126" s="1789"/>
      <c r="BB126" s="1789"/>
      <c r="BC126" s="1789"/>
      <c r="BD126" s="1789"/>
      <c r="BE126" s="1789"/>
      <c r="BF126" s="1789"/>
      <c r="BG126" s="1789"/>
      <c r="BH126" s="1789"/>
      <c r="BI126" s="1789"/>
      <c r="BJ126" s="1661">
        <v>0</v>
      </c>
    </row>
    <row r="127" spans="2:62" ht="11.25" customHeight="1" x14ac:dyDescent="0.25">
      <c r="B127" s="1778"/>
      <c r="C127" s="1779"/>
      <c r="D127" s="361" t="s">
        <v>175</v>
      </c>
      <c r="E127" s="1780"/>
      <c r="F127" s="1790" t="s">
        <v>178</v>
      </c>
      <c r="G127" s="1791"/>
      <c r="H127" s="1792">
        <v>713</v>
      </c>
      <c r="I127" s="1784"/>
      <c r="J127" s="1784"/>
      <c r="K127" s="1784"/>
      <c r="L127" s="1704" t="s">
        <v>16</v>
      </c>
      <c r="M127" s="1785"/>
      <c r="N127" s="1786"/>
      <c r="O127" s="1787"/>
      <c r="P127" s="1787"/>
      <c r="Q127" s="1787"/>
      <c r="R127" s="1787"/>
      <c r="S127" s="1787"/>
      <c r="T127" s="1788"/>
      <c r="AT127" s="1789" t="s">
        <v>175</v>
      </c>
      <c r="AU127" s="1789">
        <v>0</v>
      </c>
      <c r="AV127" s="1789">
        <v>4</v>
      </c>
      <c r="AW127" s="1789" t="b">
        <v>1</v>
      </c>
      <c r="AX127" s="1789" t="b">
        <v>1</v>
      </c>
      <c r="AY127" s="1789" t="s">
        <v>163</v>
      </c>
      <c r="AZ127" s="1789"/>
      <c r="BA127" s="1789"/>
      <c r="BB127" s="1789"/>
      <c r="BC127" s="1789"/>
      <c r="BD127" s="1789"/>
      <c r="BE127" s="1789"/>
      <c r="BF127" s="1789"/>
      <c r="BG127" s="1789"/>
      <c r="BH127" s="1789"/>
      <c r="BI127" s="1789"/>
      <c r="BJ127" s="1661">
        <v>0</v>
      </c>
    </row>
    <row r="128" spans="2:62" ht="24" x14ac:dyDescent="0.25">
      <c r="B128" s="1798"/>
      <c r="C128" s="1799" t="s">
        <v>1077</v>
      </c>
      <c r="D128" s="1799" t="s">
        <v>241</v>
      </c>
      <c r="E128" s="1800" t="s">
        <v>1078</v>
      </c>
      <c r="F128" s="1800" t="s">
        <v>1079</v>
      </c>
      <c r="G128" s="1801" t="s">
        <v>218</v>
      </c>
      <c r="H128" s="353">
        <v>748.65</v>
      </c>
      <c r="I128" s="396"/>
      <c r="J128" s="397">
        <f>ROUND(H128*I128,2)</f>
        <v>0</v>
      </c>
      <c r="K128" s="397" t="s">
        <v>393</v>
      </c>
      <c r="L128" s="1704" t="s">
        <v>16</v>
      </c>
      <c r="M128" s="1802"/>
      <c r="N128" s="1803" t="s">
        <v>38</v>
      </c>
      <c r="O128" s="1804"/>
      <c r="P128" s="1804">
        <f>H128*O128</f>
        <v>0</v>
      </c>
      <c r="Q128" s="1804">
        <v>2.5999999999999998E-4</v>
      </c>
      <c r="R128" s="1804">
        <f>H128*Q128</f>
        <v>0.19464899999999999</v>
      </c>
      <c r="S128" s="1804">
        <v>0</v>
      </c>
      <c r="T128" s="1805">
        <f>H128*S128</f>
        <v>0</v>
      </c>
      <c r="AR128" s="1661">
        <v>32</v>
      </c>
      <c r="AT128" s="1661" t="s">
        <v>241</v>
      </c>
      <c r="AU128" s="1661">
        <v>2</v>
      </c>
      <c r="AY128" s="1806" t="s">
        <v>163</v>
      </c>
      <c r="AZ128" s="1806"/>
      <c r="BA128" s="1806"/>
      <c r="BB128" s="1806"/>
      <c r="BC128" s="1806"/>
      <c r="BD128" s="1806"/>
      <c r="BE128" s="1806">
        <f>IF(N128="základní",J128,0)</f>
        <v>0</v>
      </c>
      <c r="BF128" s="1806">
        <f>IF(N128="snížená",J128,0)</f>
        <v>0</v>
      </c>
      <c r="BG128" s="1806">
        <f>IF(N128="zákl. přenesená",J128,0)</f>
        <v>0</v>
      </c>
      <c r="BH128" s="1806">
        <f>IF(N128="sníž. přenesená",J128,0)</f>
        <v>0</v>
      </c>
      <c r="BI128" s="1806">
        <f>IF(N128="nulová",J128,0)</f>
        <v>0</v>
      </c>
      <c r="BJ128" s="1661">
        <v>1</v>
      </c>
    </row>
    <row r="129" spans="2:62" ht="11.25" customHeight="1" x14ac:dyDescent="0.25">
      <c r="B129" s="1778"/>
      <c r="C129" s="1779"/>
      <c r="D129" s="361" t="s">
        <v>175</v>
      </c>
      <c r="E129" s="1780"/>
      <c r="F129" s="1796" t="s">
        <v>1075</v>
      </c>
      <c r="G129" s="1791"/>
      <c r="H129" s="1797"/>
      <c r="I129" s="1784"/>
      <c r="J129" s="1784"/>
      <c r="K129" s="1784"/>
      <c r="L129" s="1704" t="s">
        <v>16</v>
      </c>
      <c r="M129" s="1785"/>
      <c r="N129" s="1786"/>
      <c r="O129" s="1787"/>
      <c r="P129" s="1787"/>
      <c r="Q129" s="1787"/>
      <c r="R129" s="1787"/>
      <c r="S129" s="1787"/>
      <c r="T129" s="1788"/>
      <c r="AT129" s="1789" t="s">
        <v>175</v>
      </c>
      <c r="AU129" s="1789">
        <v>0</v>
      </c>
      <c r="AV129" s="1789">
        <v>1</v>
      </c>
      <c r="AW129" s="1789" t="b">
        <v>1</v>
      </c>
      <c r="AX129" s="1789"/>
      <c r="AY129" s="1789" t="s">
        <v>163</v>
      </c>
      <c r="AZ129" s="1789"/>
      <c r="BA129" s="1789"/>
      <c r="BB129" s="1789"/>
      <c r="BC129" s="1789"/>
      <c r="BD129" s="1789"/>
      <c r="BE129" s="1789"/>
      <c r="BF129" s="1789"/>
      <c r="BG129" s="1789"/>
      <c r="BH129" s="1789"/>
      <c r="BI129" s="1789"/>
      <c r="BJ129" s="1661">
        <v>0</v>
      </c>
    </row>
    <row r="130" spans="2:62" ht="11.25" customHeight="1" x14ac:dyDescent="0.25">
      <c r="B130" s="1778"/>
      <c r="C130" s="1779"/>
      <c r="D130" s="361" t="s">
        <v>175</v>
      </c>
      <c r="E130" s="1780"/>
      <c r="F130" s="1781" t="s">
        <v>1076</v>
      </c>
      <c r="G130" s="1782"/>
      <c r="H130" s="1783">
        <v>713</v>
      </c>
      <c r="I130" s="1784"/>
      <c r="J130" s="1784"/>
      <c r="K130" s="1784"/>
      <c r="L130" s="1704" t="s">
        <v>16</v>
      </c>
      <c r="M130" s="1785"/>
      <c r="N130" s="1786"/>
      <c r="O130" s="1787"/>
      <c r="P130" s="1787"/>
      <c r="Q130" s="1787"/>
      <c r="R130" s="1787"/>
      <c r="S130" s="1787"/>
      <c r="T130" s="1788"/>
      <c r="AT130" s="1789" t="s">
        <v>175</v>
      </c>
      <c r="AU130" s="1789">
        <v>0</v>
      </c>
      <c r="AV130" s="1789">
        <v>2</v>
      </c>
      <c r="AW130" s="1789" t="b">
        <v>1</v>
      </c>
      <c r="AX130" s="1789"/>
      <c r="AY130" s="1789" t="s">
        <v>163</v>
      </c>
      <c r="AZ130" s="1789"/>
      <c r="BA130" s="1789"/>
      <c r="BB130" s="1789"/>
      <c r="BC130" s="1789"/>
      <c r="BD130" s="1789"/>
      <c r="BE130" s="1789"/>
      <c r="BF130" s="1789"/>
      <c r="BG130" s="1789"/>
      <c r="BH130" s="1789"/>
      <c r="BI130" s="1789"/>
      <c r="BJ130" s="1661">
        <v>0</v>
      </c>
    </row>
    <row r="131" spans="2:62" ht="11.25" customHeight="1" x14ac:dyDescent="0.25">
      <c r="B131" s="1778"/>
      <c r="C131" s="1779"/>
      <c r="D131" s="361" t="s">
        <v>175</v>
      </c>
      <c r="E131" s="1780"/>
      <c r="F131" s="1790" t="s">
        <v>178</v>
      </c>
      <c r="G131" s="1791"/>
      <c r="H131" s="1792">
        <v>713</v>
      </c>
      <c r="I131" s="1784"/>
      <c r="J131" s="1784"/>
      <c r="K131" s="1784"/>
      <c r="L131" s="1704" t="s">
        <v>16</v>
      </c>
      <c r="M131" s="1785"/>
      <c r="N131" s="1786"/>
      <c r="O131" s="1787"/>
      <c r="P131" s="1787"/>
      <c r="Q131" s="1787"/>
      <c r="R131" s="1787"/>
      <c r="S131" s="1787"/>
      <c r="T131" s="1788"/>
      <c r="AT131" s="1789" t="s">
        <v>175</v>
      </c>
      <c r="AU131" s="1789">
        <v>0</v>
      </c>
      <c r="AV131" s="1789">
        <v>4</v>
      </c>
      <c r="AW131" s="1789" t="b">
        <v>1</v>
      </c>
      <c r="AX131" s="1789"/>
      <c r="AY131" s="1789" t="s">
        <v>163</v>
      </c>
      <c r="AZ131" s="1789"/>
      <c r="BA131" s="1789"/>
      <c r="BB131" s="1789"/>
      <c r="BC131" s="1789"/>
      <c r="BD131" s="1789"/>
      <c r="BE131" s="1789"/>
      <c r="BF131" s="1789"/>
      <c r="BG131" s="1789"/>
      <c r="BH131" s="1789"/>
      <c r="BI131" s="1789"/>
      <c r="BJ131" s="1661">
        <v>0</v>
      </c>
    </row>
    <row r="132" spans="2:62" ht="11.25" customHeight="1" x14ac:dyDescent="0.25">
      <c r="B132" s="1778"/>
      <c r="C132" s="1779"/>
      <c r="D132" s="361" t="s">
        <v>175</v>
      </c>
      <c r="E132" s="1780"/>
      <c r="F132" s="1781" t="s">
        <v>1080</v>
      </c>
      <c r="G132" s="1782"/>
      <c r="H132" s="1783">
        <v>748.65</v>
      </c>
      <c r="I132" s="1784"/>
      <c r="J132" s="1784"/>
      <c r="K132" s="1784"/>
      <c r="L132" s="1704" t="s">
        <v>16</v>
      </c>
      <c r="M132" s="1785"/>
      <c r="N132" s="1786"/>
      <c r="O132" s="1787"/>
      <c r="P132" s="1787"/>
      <c r="Q132" s="1787"/>
      <c r="R132" s="1787"/>
      <c r="S132" s="1787"/>
      <c r="T132" s="1788"/>
      <c r="AT132" s="1789" t="s">
        <v>175</v>
      </c>
      <c r="AU132" s="1789">
        <v>0</v>
      </c>
      <c r="AV132" s="1789">
        <v>2</v>
      </c>
      <c r="AW132" s="1789" t="b">
        <v>1</v>
      </c>
      <c r="AX132" s="1789" t="b">
        <v>1</v>
      </c>
      <c r="AY132" s="1789" t="s">
        <v>163</v>
      </c>
      <c r="AZ132" s="1789"/>
      <c r="BA132" s="1789"/>
      <c r="BB132" s="1789"/>
      <c r="BC132" s="1789"/>
      <c r="BD132" s="1789"/>
      <c r="BE132" s="1789"/>
      <c r="BF132" s="1789"/>
      <c r="BG132" s="1789"/>
      <c r="BH132" s="1789"/>
      <c r="BI132" s="1789"/>
      <c r="BJ132" s="1661">
        <v>0</v>
      </c>
    </row>
    <row r="133" spans="2:62" ht="24" x14ac:dyDescent="0.25">
      <c r="B133" s="1769"/>
      <c r="C133" s="1770" t="s">
        <v>1081</v>
      </c>
      <c r="D133" s="1770" t="s">
        <v>168</v>
      </c>
      <c r="E133" s="1771" t="s">
        <v>1082</v>
      </c>
      <c r="F133" s="351" t="s">
        <v>1083</v>
      </c>
      <c r="G133" s="1772" t="s">
        <v>218</v>
      </c>
      <c r="H133" s="353">
        <v>713</v>
      </c>
      <c r="I133" s="354"/>
      <c r="J133" s="355">
        <f>ROUND(H133*I133,2)</f>
        <v>0</v>
      </c>
      <c r="K133" s="355" t="s">
        <v>393</v>
      </c>
      <c r="L133" s="1704" t="s">
        <v>16</v>
      </c>
      <c r="M133" s="1773"/>
      <c r="N133" s="1774" t="s">
        <v>38</v>
      </c>
      <c r="O133" s="1775"/>
      <c r="P133" s="1775">
        <f>H133*O133</f>
        <v>0</v>
      </c>
      <c r="Q133" s="1775">
        <v>0</v>
      </c>
      <c r="R133" s="1775">
        <f>H133*Q133</f>
        <v>0</v>
      </c>
      <c r="S133" s="1775">
        <v>0</v>
      </c>
      <c r="T133" s="1776">
        <f>H133*S133</f>
        <v>0</v>
      </c>
      <c r="AR133" s="1661">
        <v>16</v>
      </c>
      <c r="AT133" s="1661" t="s">
        <v>168</v>
      </c>
      <c r="AU133" s="1661">
        <v>2</v>
      </c>
      <c r="AY133" s="1777" t="s">
        <v>163</v>
      </c>
      <c r="AZ133" s="1777"/>
      <c r="BA133" s="1777"/>
      <c r="BB133" s="1777"/>
      <c r="BC133" s="1777"/>
      <c r="BD133" s="1777"/>
      <c r="BE133" s="1777">
        <f>IF(N133="základní",J133,0)</f>
        <v>0</v>
      </c>
      <c r="BF133" s="1777">
        <f>IF(N133="snížená",J133,0)</f>
        <v>0</v>
      </c>
      <c r="BG133" s="1777">
        <f>IF(N133="zákl. přenesená",J133,0)</f>
        <v>0</v>
      </c>
      <c r="BH133" s="1777">
        <f>IF(N133="sníž. přenesená",J133,0)</f>
        <v>0</v>
      </c>
      <c r="BI133" s="1777">
        <f>IF(N133="nulová",J133,0)</f>
        <v>0</v>
      </c>
      <c r="BJ133" s="1661">
        <v>1</v>
      </c>
    </row>
    <row r="134" spans="2:62" x14ac:dyDescent="0.25">
      <c r="B134" s="1705"/>
      <c r="C134" s="55"/>
      <c r="D134" s="361" t="s">
        <v>173</v>
      </c>
      <c r="E134" s="55"/>
      <c r="F134" s="362" t="s">
        <v>1084</v>
      </c>
      <c r="G134" s="55"/>
      <c r="H134" s="55"/>
      <c r="I134" s="55"/>
      <c r="J134" s="55"/>
      <c r="K134" s="1707"/>
      <c r="L134" s="1704" t="s">
        <v>16</v>
      </c>
      <c r="M134" s="1793"/>
      <c r="N134" s="55"/>
      <c r="O134" s="55"/>
      <c r="P134" s="55"/>
      <c r="Q134" s="55"/>
      <c r="R134" s="55"/>
      <c r="S134" s="55"/>
      <c r="T134" s="1794"/>
      <c r="AT134" s="1795" t="s">
        <v>173</v>
      </c>
      <c r="AU134" s="1795">
        <v>0</v>
      </c>
      <c r="AV134" s="55"/>
      <c r="AW134" s="55"/>
      <c r="AX134" s="55"/>
      <c r="AY134" s="55" t="s">
        <v>163</v>
      </c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1661">
        <v>0</v>
      </c>
    </row>
    <row r="135" spans="2:62" ht="11.25" customHeight="1" x14ac:dyDescent="0.25">
      <c r="B135" s="1778"/>
      <c r="C135" s="1779"/>
      <c r="D135" s="361" t="s">
        <v>175</v>
      </c>
      <c r="E135" s="1780"/>
      <c r="F135" s="1796" t="s">
        <v>1075</v>
      </c>
      <c r="G135" s="1791"/>
      <c r="H135" s="1797"/>
      <c r="I135" s="1784"/>
      <c r="J135" s="1784"/>
      <c r="K135" s="1784"/>
      <c r="L135" s="1704" t="s">
        <v>16</v>
      </c>
      <c r="M135" s="1785"/>
      <c r="N135" s="1786"/>
      <c r="O135" s="1787"/>
      <c r="P135" s="1787"/>
      <c r="Q135" s="1787"/>
      <c r="R135" s="1787"/>
      <c r="S135" s="1787"/>
      <c r="T135" s="1788"/>
      <c r="AT135" s="1789" t="s">
        <v>175</v>
      </c>
      <c r="AU135" s="1789">
        <v>0</v>
      </c>
      <c r="AV135" s="1789">
        <v>1</v>
      </c>
      <c r="AW135" s="1789" t="b">
        <v>1</v>
      </c>
      <c r="AX135" s="1789"/>
      <c r="AY135" s="1789" t="s">
        <v>163</v>
      </c>
      <c r="AZ135" s="1789"/>
      <c r="BA135" s="1789"/>
      <c r="BB135" s="1789"/>
      <c r="BC135" s="1789"/>
      <c r="BD135" s="1789"/>
      <c r="BE135" s="1789"/>
      <c r="BF135" s="1789"/>
      <c r="BG135" s="1789"/>
      <c r="BH135" s="1789"/>
      <c r="BI135" s="1789"/>
      <c r="BJ135" s="1661">
        <v>0</v>
      </c>
    </row>
    <row r="136" spans="2:62" ht="11.25" customHeight="1" x14ac:dyDescent="0.25">
      <c r="B136" s="1778"/>
      <c r="C136" s="1779"/>
      <c r="D136" s="361" t="s">
        <v>175</v>
      </c>
      <c r="E136" s="1780"/>
      <c r="F136" s="1781" t="s">
        <v>1076</v>
      </c>
      <c r="G136" s="1782"/>
      <c r="H136" s="1783">
        <v>713</v>
      </c>
      <c r="I136" s="1784"/>
      <c r="J136" s="1784"/>
      <c r="K136" s="1784"/>
      <c r="L136" s="1704" t="s">
        <v>16</v>
      </c>
      <c r="M136" s="1785"/>
      <c r="N136" s="1786"/>
      <c r="O136" s="1787"/>
      <c r="P136" s="1787"/>
      <c r="Q136" s="1787"/>
      <c r="R136" s="1787"/>
      <c r="S136" s="1787"/>
      <c r="T136" s="1788"/>
      <c r="AT136" s="1789" t="s">
        <v>175</v>
      </c>
      <c r="AU136" s="1789">
        <v>0</v>
      </c>
      <c r="AV136" s="1789">
        <v>2</v>
      </c>
      <c r="AW136" s="1789" t="b">
        <v>1</v>
      </c>
      <c r="AX136" s="1789"/>
      <c r="AY136" s="1789" t="s">
        <v>163</v>
      </c>
      <c r="AZ136" s="1789"/>
      <c r="BA136" s="1789"/>
      <c r="BB136" s="1789"/>
      <c r="BC136" s="1789"/>
      <c r="BD136" s="1789"/>
      <c r="BE136" s="1789"/>
      <c r="BF136" s="1789"/>
      <c r="BG136" s="1789"/>
      <c r="BH136" s="1789"/>
      <c r="BI136" s="1789"/>
      <c r="BJ136" s="1661">
        <v>0</v>
      </c>
    </row>
    <row r="137" spans="2:62" ht="11.25" customHeight="1" x14ac:dyDescent="0.25">
      <c r="B137" s="1778"/>
      <c r="C137" s="1779"/>
      <c r="D137" s="361" t="s">
        <v>175</v>
      </c>
      <c r="E137" s="1780"/>
      <c r="F137" s="1790" t="s">
        <v>178</v>
      </c>
      <c r="G137" s="1791"/>
      <c r="H137" s="1792">
        <v>713</v>
      </c>
      <c r="I137" s="1784"/>
      <c r="J137" s="1784"/>
      <c r="K137" s="1784"/>
      <c r="L137" s="1704" t="s">
        <v>16</v>
      </c>
      <c r="M137" s="1785"/>
      <c r="N137" s="1786"/>
      <c r="O137" s="1787"/>
      <c r="P137" s="1787"/>
      <c r="Q137" s="1787"/>
      <c r="R137" s="1787"/>
      <c r="S137" s="1787"/>
      <c r="T137" s="1788"/>
      <c r="AT137" s="1789" t="s">
        <v>175</v>
      </c>
      <c r="AU137" s="1789">
        <v>0</v>
      </c>
      <c r="AV137" s="1789">
        <v>4</v>
      </c>
      <c r="AW137" s="1789" t="b">
        <v>1</v>
      </c>
      <c r="AX137" s="1789" t="b">
        <v>1</v>
      </c>
      <c r="AY137" s="1789" t="s">
        <v>163</v>
      </c>
      <c r="AZ137" s="1789"/>
      <c r="BA137" s="1789"/>
      <c r="BB137" s="1789"/>
      <c r="BC137" s="1789"/>
      <c r="BD137" s="1789"/>
      <c r="BE137" s="1789"/>
      <c r="BF137" s="1789"/>
      <c r="BG137" s="1789"/>
      <c r="BH137" s="1789"/>
      <c r="BI137" s="1789"/>
      <c r="BJ137" s="1661">
        <v>0</v>
      </c>
    </row>
    <row r="138" spans="2:62" x14ac:dyDescent="0.25">
      <c r="B138" s="1798"/>
      <c r="C138" s="1799" t="s">
        <v>1085</v>
      </c>
      <c r="D138" s="1799" t="s">
        <v>241</v>
      </c>
      <c r="E138" s="1800" t="s">
        <v>1086</v>
      </c>
      <c r="F138" s="1800" t="s">
        <v>1087</v>
      </c>
      <c r="G138" s="1801" t="s">
        <v>1088</v>
      </c>
      <c r="H138" s="1183">
        <v>0.85599999999999998</v>
      </c>
      <c r="I138" s="396"/>
      <c r="J138" s="397">
        <f>ROUND(H138*I138,2)</f>
        <v>0</v>
      </c>
      <c r="K138" s="397" t="s">
        <v>16</v>
      </c>
      <c r="L138" s="1704" t="s">
        <v>16</v>
      </c>
      <c r="M138" s="1802"/>
      <c r="N138" s="1803" t="s">
        <v>38</v>
      </c>
      <c r="O138" s="1804"/>
      <c r="P138" s="1804">
        <f>H138*O138</f>
        <v>0</v>
      </c>
      <c r="Q138" s="1804">
        <v>0.77</v>
      </c>
      <c r="R138" s="1804">
        <f>H138*Q138</f>
        <v>0.65912000000000004</v>
      </c>
      <c r="S138" s="1804">
        <v>0</v>
      </c>
      <c r="T138" s="1805">
        <f>H138*S138</f>
        <v>0</v>
      </c>
      <c r="AR138" s="1661">
        <v>32</v>
      </c>
      <c r="AT138" s="1661" t="s">
        <v>241</v>
      </c>
      <c r="AU138" s="1661">
        <v>2</v>
      </c>
      <c r="AY138" s="1806" t="s">
        <v>163</v>
      </c>
      <c r="AZ138" s="1806"/>
      <c r="BA138" s="1806"/>
      <c r="BB138" s="1806"/>
      <c r="BC138" s="1806"/>
      <c r="BD138" s="1806"/>
      <c r="BE138" s="1806">
        <f>IF(N138="základní",J138,0)</f>
        <v>0</v>
      </c>
      <c r="BF138" s="1806">
        <f>IF(N138="snížená",J138,0)</f>
        <v>0</v>
      </c>
      <c r="BG138" s="1806">
        <f>IF(N138="zákl. přenesená",J138,0)</f>
        <v>0</v>
      </c>
      <c r="BH138" s="1806">
        <f>IF(N138="sníž. přenesená",J138,0)</f>
        <v>0</v>
      </c>
      <c r="BI138" s="1806">
        <f>IF(N138="nulová",J138,0)</f>
        <v>0</v>
      </c>
      <c r="BJ138" s="1661">
        <v>1</v>
      </c>
    </row>
    <row r="139" spans="2:62" ht="11.25" customHeight="1" x14ac:dyDescent="0.25">
      <c r="B139" s="1778"/>
      <c r="C139" s="1779"/>
      <c r="D139" s="361" t="s">
        <v>175</v>
      </c>
      <c r="E139" s="1780"/>
      <c r="F139" s="1781" t="s">
        <v>1089</v>
      </c>
      <c r="G139" s="1782"/>
      <c r="H139" s="1783">
        <v>0.85599999999999998</v>
      </c>
      <c r="I139" s="1784"/>
      <c r="J139" s="1784"/>
      <c r="K139" s="1784"/>
      <c r="L139" s="1704" t="s">
        <v>16</v>
      </c>
      <c r="M139" s="1785"/>
      <c r="N139" s="1786"/>
      <c r="O139" s="1787"/>
      <c r="P139" s="1787"/>
      <c r="Q139" s="1787"/>
      <c r="R139" s="1787"/>
      <c r="S139" s="1787"/>
      <c r="T139" s="1788"/>
      <c r="AT139" s="1789" t="s">
        <v>175</v>
      </c>
      <c r="AU139" s="1789">
        <v>0</v>
      </c>
      <c r="AV139" s="1789">
        <v>2</v>
      </c>
      <c r="AW139" s="1789" t="b">
        <v>1</v>
      </c>
      <c r="AX139" s="1789" t="b">
        <v>1</v>
      </c>
      <c r="AY139" s="1789" t="s">
        <v>163</v>
      </c>
      <c r="AZ139" s="1789"/>
      <c r="BA139" s="1789"/>
      <c r="BB139" s="1789"/>
      <c r="BC139" s="1789"/>
      <c r="BD139" s="1789"/>
      <c r="BE139" s="1789"/>
      <c r="BF139" s="1789"/>
      <c r="BG139" s="1789"/>
      <c r="BH139" s="1789"/>
      <c r="BI139" s="1789"/>
      <c r="BJ139" s="1661">
        <v>0</v>
      </c>
    </row>
    <row r="140" spans="2:62" x14ac:dyDescent="0.25">
      <c r="B140" s="1769"/>
      <c r="C140" s="1770" t="s">
        <v>1090</v>
      </c>
      <c r="D140" s="1770" t="s">
        <v>168</v>
      </c>
      <c r="E140" s="1771" t="s">
        <v>1091</v>
      </c>
      <c r="F140" s="351" t="s">
        <v>1092</v>
      </c>
      <c r="G140" s="1772" t="s">
        <v>202</v>
      </c>
      <c r="H140" s="403">
        <v>0.85399999999999998</v>
      </c>
      <c r="I140" s="354"/>
      <c r="J140" s="355">
        <f>ROUND(H140*I140,2)</f>
        <v>0</v>
      </c>
      <c r="K140" s="355" t="s">
        <v>393</v>
      </c>
      <c r="L140" s="1704" t="s">
        <v>16</v>
      </c>
      <c r="M140" s="1773"/>
      <c r="N140" s="1774" t="s">
        <v>38</v>
      </c>
      <c r="O140" s="1775"/>
      <c r="P140" s="1775">
        <f>H140*O140</f>
        <v>0</v>
      </c>
      <c r="Q140" s="1775">
        <v>0</v>
      </c>
      <c r="R140" s="1775">
        <f>H140*Q140</f>
        <v>0</v>
      </c>
      <c r="S140" s="1775">
        <v>0</v>
      </c>
      <c r="T140" s="1776">
        <f>H140*S140</f>
        <v>0</v>
      </c>
      <c r="AR140" s="1661">
        <v>16</v>
      </c>
      <c r="AT140" s="1661" t="s">
        <v>168</v>
      </c>
      <c r="AU140" s="1661">
        <v>2</v>
      </c>
      <c r="AY140" s="1777" t="s">
        <v>163</v>
      </c>
      <c r="AZ140" s="1777"/>
      <c r="BA140" s="1777"/>
      <c r="BB140" s="1777"/>
      <c r="BC140" s="1777"/>
      <c r="BD140" s="1777"/>
      <c r="BE140" s="1777">
        <f>IF(N140="základní",J140,0)</f>
        <v>0</v>
      </c>
      <c r="BF140" s="1777">
        <f>IF(N140="snížená",J140,0)</f>
        <v>0</v>
      </c>
      <c r="BG140" s="1777">
        <f>IF(N140="zákl. přenesená",J140,0)</f>
        <v>0</v>
      </c>
      <c r="BH140" s="1777">
        <f>IF(N140="sníž. přenesená",J140,0)</f>
        <v>0</v>
      </c>
      <c r="BI140" s="1777">
        <f>IF(N140="nulová",J140,0)</f>
        <v>0</v>
      </c>
      <c r="BJ140" s="1661">
        <v>1</v>
      </c>
    </row>
    <row r="141" spans="2:62" x14ac:dyDescent="0.25">
      <c r="B141" s="1705"/>
      <c r="C141" s="55"/>
      <c r="D141" s="361" t="s">
        <v>173</v>
      </c>
      <c r="E141" s="55"/>
      <c r="F141" s="362" t="s">
        <v>1093</v>
      </c>
      <c r="G141" s="55"/>
      <c r="H141" s="55"/>
      <c r="I141" s="55"/>
      <c r="J141" s="55"/>
      <c r="K141" s="1707"/>
      <c r="L141" s="1704" t="s">
        <v>16</v>
      </c>
      <c r="M141" s="1793"/>
      <c r="N141" s="55"/>
      <c r="O141" s="55"/>
      <c r="P141" s="55"/>
      <c r="Q141" s="55"/>
      <c r="R141" s="55"/>
      <c r="S141" s="55"/>
      <c r="T141" s="1794"/>
      <c r="AT141" s="1795" t="s">
        <v>173</v>
      </c>
      <c r="AU141" s="1795">
        <v>0</v>
      </c>
      <c r="AV141" s="55"/>
      <c r="AW141" s="55"/>
      <c r="AX141" s="55"/>
      <c r="AY141" s="55" t="s">
        <v>163</v>
      </c>
      <c r="AZ141" s="55"/>
      <c r="BA141" s="55"/>
      <c r="BB141" s="55"/>
      <c r="BC141" s="55"/>
      <c r="BD141" s="55"/>
      <c r="BE141" s="55"/>
      <c r="BF141" s="55"/>
      <c r="BG141" s="55"/>
      <c r="BH141" s="55"/>
      <c r="BI141" s="55"/>
      <c r="BJ141" s="1661">
        <v>0</v>
      </c>
    </row>
    <row r="142" spans="2:62" ht="23.1" customHeight="1" x14ac:dyDescent="0.25">
      <c r="B142" s="1729"/>
      <c r="C142" s="1730"/>
      <c r="D142" s="1756" t="s">
        <v>64</v>
      </c>
      <c r="E142" s="1764" t="s">
        <v>1094</v>
      </c>
      <c r="F142" s="1739" t="s">
        <v>1095</v>
      </c>
      <c r="G142" s="1765"/>
      <c r="H142" s="1766"/>
      <c r="I142" s="1767"/>
      <c r="J142" s="1767">
        <f>J143 + J148 + J154</f>
        <v>0</v>
      </c>
      <c r="K142" s="1767"/>
      <c r="L142" s="1704" t="s">
        <v>16</v>
      </c>
      <c r="M142" s="1768"/>
      <c r="N142" s="1727"/>
      <c r="O142" s="1728"/>
      <c r="P142" s="1728">
        <f>P143 + P148 + P154</f>
        <v>0</v>
      </c>
      <c r="Q142" s="1728"/>
      <c r="R142" s="1728">
        <f>R143 + R148 + R154</f>
        <v>4.2780000000000006E-2</v>
      </c>
      <c r="S142" s="1728"/>
      <c r="T142" s="1763">
        <f>T143 + T148 + T154</f>
        <v>0</v>
      </c>
      <c r="AR142" s="1661">
        <v>2</v>
      </c>
      <c r="AT142" s="1661" t="s">
        <v>64</v>
      </c>
      <c r="AU142" s="1661">
        <v>1</v>
      </c>
      <c r="AY142" s="59" t="s">
        <v>163</v>
      </c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1661">
        <v>0</v>
      </c>
    </row>
    <row r="143" spans="2:62" x14ac:dyDescent="0.25">
      <c r="B143" s="1769"/>
      <c r="C143" s="1770" t="s">
        <v>1096</v>
      </c>
      <c r="D143" s="1770" t="s">
        <v>168</v>
      </c>
      <c r="E143" s="1771" t="s">
        <v>1097</v>
      </c>
      <c r="F143" s="351" t="s">
        <v>1098</v>
      </c>
      <c r="G143" s="1772" t="s">
        <v>218</v>
      </c>
      <c r="H143" s="353">
        <v>713</v>
      </c>
      <c r="I143" s="354"/>
      <c r="J143" s="355">
        <f>ROUND(H143*I143,2)</f>
        <v>0</v>
      </c>
      <c r="K143" s="355" t="s">
        <v>393</v>
      </c>
      <c r="L143" s="1704" t="s">
        <v>16</v>
      </c>
      <c r="M143" s="1773"/>
      <c r="N143" s="1774" t="s">
        <v>38</v>
      </c>
      <c r="O143" s="1775"/>
      <c r="P143" s="1775">
        <f>H143*O143</f>
        <v>0</v>
      </c>
      <c r="Q143" s="1775">
        <v>0</v>
      </c>
      <c r="R143" s="1775">
        <f>H143*Q143</f>
        <v>0</v>
      </c>
      <c r="S143" s="1775">
        <v>0</v>
      </c>
      <c r="T143" s="1776">
        <f>H143*S143</f>
        <v>0</v>
      </c>
      <c r="AR143" s="1661">
        <v>16</v>
      </c>
      <c r="AT143" s="1661" t="s">
        <v>168</v>
      </c>
      <c r="AU143" s="1661">
        <v>2</v>
      </c>
      <c r="AY143" s="1777" t="s">
        <v>163</v>
      </c>
      <c r="AZ143" s="1777"/>
      <c r="BA143" s="1777"/>
      <c r="BB143" s="1777"/>
      <c r="BC143" s="1777"/>
      <c r="BD143" s="1777"/>
      <c r="BE143" s="1777">
        <f>IF(N143="základní",J143,0)</f>
        <v>0</v>
      </c>
      <c r="BF143" s="1777">
        <f>IF(N143="snížená",J143,0)</f>
        <v>0</v>
      </c>
      <c r="BG143" s="1777">
        <f>IF(N143="zákl. přenesená",J143,0)</f>
        <v>0</v>
      </c>
      <c r="BH143" s="1777">
        <f>IF(N143="sníž. přenesená",J143,0)</f>
        <v>0</v>
      </c>
      <c r="BI143" s="1777">
        <f>IF(N143="nulová",J143,0)</f>
        <v>0</v>
      </c>
      <c r="BJ143" s="1661">
        <v>1</v>
      </c>
    </row>
    <row r="144" spans="2:62" x14ac:dyDescent="0.25">
      <c r="B144" s="1705"/>
      <c r="C144" s="55"/>
      <c r="D144" s="361" t="s">
        <v>173</v>
      </c>
      <c r="E144" s="55"/>
      <c r="F144" s="362" t="s">
        <v>1099</v>
      </c>
      <c r="G144" s="55"/>
      <c r="H144" s="55"/>
      <c r="I144" s="55"/>
      <c r="J144" s="55"/>
      <c r="K144" s="1707"/>
      <c r="L144" s="1704" t="s">
        <v>16</v>
      </c>
      <c r="M144" s="1793"/>
      <c r="N144" s="55"/>
      <c r="O144" s="55"/>
      <c r="P144" s="55"/>
      <c r="Q144" s="55"/>
      <c r="R144" s="55"/>
      <c r="S144" s="55"/>
      <c r="T144" s="1794"/>
      <c r="AT144" s="1795" t="s">
        <v>173</v>
      </c>
      <c r="AU144" s="1795">
        <v>0</v>
      </c>
      <c r="AV144" s="55"/>
      <c r="AW144" s="55"/>
      <c r="AX144" s="55"/>
      <c r="AY144" s="55" t="s">
        <v>163</v>
      </c>
      <c r="AZ144" s="55"/>
      <c r="BA144" s="55"/>
      <c r="BB144" s="55"/>
      <c r="BC144" s="55"/>
      <c r="BD144" s="55"/>
      <c r="BE144" s="55"/>
      <c r="BF144" s="55"/>
      <c r="BG144" s="55"/>
      <c r="BH144" s="55"/>
      <c r="BI144" s="55"/>
      <c r="BJ144" s="1661">
        <v>0</v>
      </c>
    </row>
    <row r="145" spans="2:62" ht="11.25" customHeight="1" x14ac:dyDescent="0.25">
      <c r="B145" s="1778"/>
      <c r="C145" s="1779"/>
      <c r="D145" s="361" t="s">
        <v>175</v>
      </c>
      <c r="E145" s="1780"/>
      <c r="F145" s="1796" t="s">
        <v>1075</v>
      </c>
      <c r="G145" s="1791"/>
      <c r="H145" s="1797"/>
      <c r="I145" s="1784"/>
      <c r="J145" s="1784"/>
      <c r="K145" s="1784"/>
      <c r="L145" s="1704" t="s">
        <v>16</v>
      </c>
      <c r="M145" s="1785"/>
      <c r="N145" s="1786"/>
      <c r="O145" s="1787"/>
      <c r="P145" s="1787"/>
      <c r="Q145" s="1787"/>
      <c r="R145" s="1787"/>
      <c r="S145" s="1787"/>
      <c r="T145" s="1788"/>
      <c r="AT145" s="1789" t="s">
        <v>175</v>
      </c>
      <c r="AU145" s="1789">
        <v>0</v>
      </c>
      <c r="AV145" s="1789">
        <v>1</v>
      </c>
      <c r="AW145" s="1789" t="b">
        <v>1</v>
      </c>
      <c r="AX145" s="1789"/>
      <c r="AY145" s="1789" t="s">
        <v>163</v>
      </c>
      <c r="AZ145" s="1789"/>
      <c r="BA145" s="1789"/>
      <c r="BB145" s="1789"/>
      <c r="BC145" s="1789"/>
      <c r="BD145" s="1789"/>
      <c r="BE145" s="1789"/>
      <c r="BF145" s="1789"/>
      <c r="BG145" s="1789"/>
      <c r="BH145" s="1789"/>
      <c r="BI145" s="1789"/>
      <c r="BJ145" s="1661">
        <v>0</v>
      </c>
    </row>
    <row r="146" spans="2:62" ht="11.25" customHeight="1" x14ac:dyDescent="0.25">
      <c r="B146" s="1778"/>
      <c r="C146" s="1779"/>
      <c r="D146" s="361" t="s">
        <v>175</v>
      </c>
      <c r="E146" s="1780"/>
      <c r="F146" s="1781" t="s">
        <v>1076</v>
      </c>
      <c r="G146" s="1782"/>
      <c r="H146" s="1783">
        <v>713</v>
      </c>
      <c r="I146" s="1784"/>
      <c r="J146" s="1784"/>
      <c r="K146" s="1784"/>
      <c r="L146" s="1704" t="s">
        <v>16</v>
      </c>
      <c r="M146" s="1785"/>
      <c r="N146" s="1786"/>
      <c r="O146" s="1787"/>
      <c r="P146" s="1787"/>
      <c r="Q146" s="1787"/>
      <c r="R146" s="1787"/>
      <c r="S146" s="1787"/>
      <c r="T146" s="1788"/>
      <c r="AT146" s="1789" t="s">
        <v>175</v>
      </c>
      <c r="AU146" s="1789">
        <v>0</v>
      </c>
      <c r="AV146" s="1789">
        <v>2</v>
      </c>
      <c r="AW146" s="1789" t="b">
        <v>1</v>
      </c>
      <c r="AX146" s="1789"/>
      <c r="AY146" s="1789" t="s">
        <v>163</v>
      </c>
      <c r="AZ146" s="1789"/>
      <c r="BA146" s="1789"/>
      <c r="BB146" s="1789"/>
      <c r="BC146" s="1789"/>
      <c r="BD146" s="1789"/>
      <c r="BE146" s="1789"/>
      <c r="BF146" s="1789"/>
      <c r="BG146" s="1789"/>
      <c r="BH146" s="1789"/>
      <c r="BI146" s="1789"/>
      <c r="BJ146" s="1661">
        <v>0</v>
      </c>
    </row>
    <row r="147" spans="2:62" ht="11.25" customHeight="1" x14ac:dyDescent="0.25">
      <c r="B147" s="1778"/>
      <c r="C147" s="1779"/>
      <c r="D147" s="361" t="s">
        <v>175</v>
      </c>
      <c r="E147" s="1780"/>
      <c r="F147" s="1790" t="s">
        <v>178</v>
      </c>
      <c r="G147" s="1791"/>
      <c r="H147" s="1792">
        <v>713</v>
      </c>
      <c r="I147" s="1784"/>
      <c r="J147" s="1784"/>
      <c r="K147" s="1784"/>
      <c r="L147" s="1704" t="s">
        <v>16</v>
      </c>
      <c r="M147" s="1785"/>
      <c r="N147" s="1786"/>
      <c r="O147" s="1787"/>
      <c r="P147" s="1787"/>
      <c r="Q147" s="1787"/>
      <c r="R147" s="1787"/>
      <c r="S147" s="1787"/>
      <c r="T147" s="1788"/>
      <c r="AT147" s="1789" t="s">
        <v>175</v>
      </c>
      <c r="AU147" s="1789">
        <v>0</v>
      </c>
      <c r="AV147" s="1789">
        <v>4</v>
      </c>
      <c r="AW147" s="1789" t="b">
        <v>1</v>
      </c>
      <c r="AX147" s="1789" t="b">
        <v>1</v>
      </c>
      <c r="AY147" s="1789" t="s">
        <v>163</v>
      </c>
      <c r="AZ147" s="1789"/>
      <c r="BA147" s="1789"/>
      <c r="BB147" s="1789"/>
      <c r="BC147" s="1789"/>
      <c r="BD147" s="1789"/>
      <c r="BE147" s="1789"/>
      <c r="BF147" s="1789"/>
      <c r="BG147" s="1789"/>
      <c r="BH147" s="1789"/>
      <c r="BI147" s="1789"/>
      <c r="BJ147" s="1661">
        <v>0</v>
      </c>
    </row>
    <row r="148" spans="2:62" ht="24" x14ac:dyDescent="0.25">
      <c r="B148" s="1798"/>
      <c r="C148" s="1799" t="s">
        <v>1100</v>
      </c>
      <c r="D148" s="1799" t="s">
        <v>241</v>
      </c>
      <c r="E148" s="1800" t="s">
        <v>1101</v>
      </c>
      <c r="F148" s="1800" t="s">
        <v>1102</v>
      </c>
      <c r="G148" s="1801" t="s">
        <v>218</v>
      </c>
      <c r="H148" s="353">
        <v>855.6</v>
      </c>
      <c r="I148" s="396"/>
      <c r="J148" s="397">
        <f>ROUND(H148*I148,2)</f>
        <v>0</v>
      </c>
      <c r="K148" s="397" t="s">
        <v>16</v>
      </c>
      <c r="L148" s="1704" t="s">
        <v>16</v>
      </c>
      <c r="M148" s="1802"/>
      <c r="N148" s="1803" t="s">
        <v>38</v>
      </c>
      <c r="O148" s="1804"/>
      <c r="P148" s="1804">
        <f>H148*O148</f>
        <v>0</v>
      </c>
      <c r="Q148" s="1804">
        <v>5.0000000000000002E-5</v>
      </c>
      <c r="R148" s="1804">
        <f>H148*Q148</f>
        <v>4.2780000000000006E-2</v>
      </c>
      <c r="S148" s="1804">
        <v>0</v>
      </c>
      <c r="T148" s="1805">
        <f>H148*S148</f>
        <v>0</v>
      </c>
      <c r="AR148" s="1661">
        <v>32</v>
      </c>
      <c r="AT148" s="1661" t="s">
        <v>241</v>
      </c>
      <c r="AU148" s="1661">
        <v>2</v>
      </c>
      <c r="AY148" s="1806" t="s">
        <v>163</v>
      </c>
      <c r="AZ148" s="1806"/>
      <c r="BA148" s="1806"/>
      <c r="BB148" s="1806"/>
      <c r="BC148" s="1806"/>
      <c r="BD148" s="1806"/>
      <c r="BE148" s="1806">
        <f>IF(N148="základní",J148,0)</f>
        <v>0</v>
      </c>
      <c r="BF148" s="1806">
        <f>IF(N148="snížená",J148,0)</f>
        <v>0</v>
      </c>
      <c r="BG148" s="1806">
        <f>IF(N148="zákl. přenesená",J148,0)</f>
        <v>0</v>
      </c>
      <c r="BH148" s="1806">
        <f>IF(N148="sníž. přenesená",J148,0)</f>
        <v>0</v>
      </c>
      <c r="BI148" s="1806">
        <f>IF(N148="nulová",J148,0)</f>
        <v>0</v>
      </c>
      <c r="BJ148" s="1661">
        <v>1</v>
      </c>
    </row>
    <row r="149" spans="2:62" ht="19.5" x14ac:dyDescent="0.25">
      <c r="B149" s="1769"/>
      <c r="C149" s="1807"/>
      <c r="D149" s="1808" t="s">
        <v>239</v>
      </c>
      <c r="E149" s="1809"/>
      <c r="F149" s="1810" t="s">
        <v>1103</v>
      </c>
      <c r="G149" s="1811"/>
      <c r="H149" s="1812"/>
      <c r="I149" s="1813"/>
      <c r="J149" s="1813"/>
      <c r="K149" s="1814"/>
      <c r="L149" s="1704" t="s">
        <v>16</v>
      </c>
      <c r="M149" s="1773"/>
      <c r="N149" s="1774"/>
      <c r="O149" s="1775"/>
      <c r="P149" s="1775"/>
      <c r="Q149" s="1775"/>
      <c r="R149" s="1775"/>
      <c r="S149" s="1775"/>
      <c r="T149" s="1776"/>
      <c r="AT149" s="1815" t="s">
        <v>239</v>
      </c>
      <c r="AU149" s="1815">
        <v>0</v>
      </c>
      <c r="AV149" s="1815"/>
      <c r="AW149" s="1815"/>
      <c r="AX149" s="1815"/>
      <c r="AY149" s="1815" t="s">
        <v>163</v>
      </c>
      <c r="AZ149" s="1815"/>
      <c r="BA149" s="1815"/>
      <c r="BB149" s="1815"/>
      <c r="BC149" s="1815"/>
      <c r="BD149" s="1815"/>
      <c r="BE149" s="1815"/>
      <c r="BF149" s="1815"/>
      <c r="BG149" s="1815"/>
      <c r="BH149" s="1815"/>
      <c r="BI149" s="1815"/>
      <c r="BJ149" s="1661">
        <v>0</v>
      </c>
    </row>
    <row r="150" spans="2:62" ht="11.25" customHeight="1" x14ac:dyDescent="0.25">
      <c r="B150" s="1778"/>
      <c r="C150" s="1779"/>
      <c r="D150" s="361" t="s">
        <v>175</v>
      </c>
      <c r="E150" s="1780"/>
      <c r="F150" s="1796" t="s">
        <v>1075</v>
      </c>
      <c r="G150" s="1791"/>
      <c r="H150" s="1797"/>
      <c r="I150" s="1784"/>
      <c r="J150" s="1784"/>
      <c r="K150" s="1784"/>
      <c r="L150" s="1704" t="s">
        <v>16</v>
      </c>
      <c r="M150" s="1785"/>
      <c r="N150" s="1786"/>
      <c r="O150" s="1787"/>
      <c r="P150" s="1787"/>
      <c r="Q150" s="1787"/>
      <c r="R150" s="1787"/>
      <c r="S150" s="1787"/>
      <c r="T150" s="1788"/>
      <c r="AT150" s="1789" t="s">
        <v>175</v>
      </c>
      <c r="AU150" s="1789">
        <v>0</v>
      </c>
      <c r="AV150" s="1789">
        <v>1</v>
      </c>
      <c r="AW150" s="1789" t="b">
        <v>1</v>
      </c>
      <c r="AX150" s="1789"/>
      <c r="AY150" s="1789" t="s">
        <v>163</v>
      </c>
      <c r="AZ150" s="1789"/>
      <c r="BA150" s="1789"/>
      <c r="BB150" s="1789"/>
      <c r="BC150" s="1789"/>
      <c r="BD150" s="1789"/>
      <c r="BE150" s="1789"/>
      <c r="BF150" s="1789"/>
      <c r="BG150" s="1789"/>
      <c r="BH150" s="1789"/>
      <c r="BI150" s="1789"/>
      <c r="BJ150" s="1661">
        <v>0</v>
      </c>
    </row>
    <row r="151" spans="2:62" ht="11.25" customHeight="1" x14ac:dyDescent="0.25">
      <c r="B151" s="1778"/>
      <c r="C151" s="1779"/>
      <c r="D151" s="361" t="s">
        <v>175</v>
      </c>
      <c r="E151" s="1780"/>
      <c r="F151" s="1781" t="s">
        <v>1076</v>
      </c>
      <c r="G151" s="1782"/>
      <c r="H151" s="1783">
        <v>713</v>
      </c>
      <c r="I151" s="1784"/>
      <c r="J151" s="1784"/>
      <c r="K151" s="1784"/>
      <c r="L151" s="1704" t="s">
        <v>16</v>
      </c>
      <c r="M151" s="1785"/>
      <c r="N151" s="1786"/>
      <c r="O151" s="1787"/>
      <c r="P151" s="1787"/>
      <c r="Q151" s="1787"/>
      <c r="R151" s="1787"/>
      <c r="S151" s="1787"/>
      <c r="T151" s="1788"/>
      <c r="AT151" s="1789" t="s">
        <v>175</v>
      </c>
      <c r="AU151" s="1789">
        <v>0</v>
      </c>
      <c r="AV151" s="1789">
        <v>2</v>
      </c>
      <c r="AW151" s="1789" t="b">
        <v>1</v>
      </c>
      <c r="AX151" s="1789"/>
      <c r="AY151" s="1789" t="s">
        <v>163</v>
      </c>
      <c r="AZ151" s="1789"/>
      <c r="BA151" s="1789"/>
      <c r="BB151" s="1789"/>
      <c r="BC151" s="1789"/>
      <c r="BD151" s="1789"/>
      <c r="BE151" s="1789"/>
      <c r="BF151" s="1789"/>
      <c r="BG151" s="1789"/>
      <c r="BH151" s="1789"/>
      <c r="BI151" s="1789"/>
      <c r="BJ151" s="1661">
        <v>0</v>
      </c>
    </row>
    <row r="152" spans="2:62" ht="11.25" customHeight="1" x14ac:dyDescent="0.25">
      <c r="B152" s="1778"/>
      <c r="C152" s="1779"/>
      <c r="D152" s="361" t="s">
        <v>175</v>
      </c>
      <c r="E152" s="1780"/>
      <c r="F152" s="1790" t="s">
        <v>178</v>
      </c>
      <c r="G152" s="1791"/>
      <c r="H152" s="1792">
        <v>713</v>
      </c>
      <c r="I152" s="1784"/>
      <c r="J152" s="1784"/>
      <c r="K152" s="1784"/>
      <c r="L152" s="1704" t="s">
        <v>16</v>
      </c>
      <c r="M152" s="1785"/>
      <c r="N152" s="1786"/>
      <c r="O152" s="1787"/>
      <c r="P152" s="1787"/>
      <c r="Q152" s="1787"/>
      <c r="R152" s="1787"/>
      <c r="S152" s="1787"/>
      <c r="T152" s="1788"/>
      <c r="AT152" s="1789" t="s">
        <v>175</v>
      </c>
      <c r="AU152" s="1789">
        <v>0</v>
      </c>
      <c r="AV152" s="1789">
        <v>4</v>
      </c>
      <c r="AW152" s="1789" t="b">
        <v>1</v>
      </c>
      <c r="AX152" s="1789"/>
      <c r="AY152" s="1789" t="s">
        <v>163</v>
      </c>
      <c r="AZ152" s="1789"/>
      <c r="BA152" s="1789"/>
      <c r="BB152" s="1789"/>
      <c r="BC152" s="1789"/>
      <c r="BD152" s="1789"/>
      <c r="BE152" s="1789"/>
      <c r="BF152" s="1789"/>
      <c r="BG152" s="1789"/>
      <c r="BH152" s="1789"/>
      <c r="BI152" s="1789"/>
      <c r="BJ152" s="1661">
        <v>0</v>
      </c>
    </row>
    <row r="153" spans="2:62" ht="11.25" customHeight="1" x14ac:dyDescent="0.25">
      <c r="B153" s="1778"/>
      <c r="C153" s="1779"/>
      <c r="D153" s="361" t="s">
        <v>175</v>
      </c>
      <c r="E153" s="1780"/>
      <c r="F153" s="1781" t="s">
        <v>1104</v>
      </c>
      <c r="G153" s="1782"/>
      <c r="H153" s="1783">
        <v>855.6</v>
      </c>
      <c r="I153" s="1784"/>
      <c r="J153" s="1784"/>
      <c r="K153" s="1784"/>
      <c r="L153" s="1704" t="s">
        <v>16</v>
      </c>
      <c r="M153" s="1785"/>
      <c r="N153" s="1786"/>
      <c r="O153" s="1787"/>
      <c r="P153" s="1787"/>
      <c r="Q153" s="1787"/>
      <c r="R153" s="1787"/>
      <c r="S153" s="1787"/>
      <c r="T153" s="1788"/>
      <c r="AT153" s="1789" t="s">
        <v>175</v>
      </c>
      <c r="AU153" s="1789">
        <v>0</v>
      </c>
      <c r="AV153" s="1789">
        <v>2</v>
      </c>
      <c r="AW153" s="1789" t="b">
        <v>1</v>
      </c>
      <c r="AX153" s="1789" t="b">
        <v>1</v>
      </c>
      <c r="AY153" s="1789" t="s">
        <v>163</v>
      </c>
      <c r="AZ153" s="1789"/>
      <c r="BA153" s="1789"/>
      <c r="BB153" s="1789"/>
      <c r="BC153" s="1789"/>
      <c r="BD153" s="1789"/>
      <c r="BE153" s="1789"/>
      <c r="BF153" s="1789"/>
      <c r="BG153" s="1789"/>
      <c r="BH153" s="1789"/>
      <c r="BI153" s="1789"/>
      <c r="BJ153" s="1661">
        <v>0</v>
      </c>
    </row>
    <row r="154" spans="2:62" x14ac:dyDescent="0.25">
      <c r="B154" s="1769"/>
      <c r="C154" s="1770" t="s">
        <v>1105</v>
      </c>
      <c r="D154" s="1770" t="s">
        <v>168</v>
      </c>
      <c r="E154" s="1771" t="s">
        <v>1106</v>
      </c>
      <c r="F154" s="351" t="s">
        <v>1107</v>
      </c>
      <c r="G154" s="1772" t="s">
        <v>202</v>
      </c>
      <c r="H154" s="403">
        <v>4.2999999999999997E-2</v>
      </c>
      <c r="I154" s="354"/>
      <c r="J154" s="355">
        <f>ROUND(H154*I154,2)</f>
        <v>0</v>
      </c>
      <c r="K154" s="355" t="s">
        <v>393</v>
      </c>
      <c r="L154" s="1704" t="s">
        <v>16</v>
      </c>
      <c r="M154" s="1773"/>
      <c r="N154" s="1774" t="s">
        <v>38</v>
      </c>
      <c r="O154" s="1775"/>
      <c r="P154" s="1775">
        <f>H154*O154</f>
        <v>0</v>
      </c>
      <c r="Q154" s="1775">
        <v>0</v>
      </c>
      <c r="R154" s="1775">
        <f>H154*Q154</f>
        <v>0</v>
      </c>
      <c r="S154" s="1775">
        <v>0</v>
      </c>
      <c r="T154" s="1776">
        <f>H154*S154</f>
        <v>0</v>
      </c>
      <c r="AR154" s="1661">
        <v>16</v>
      </c>
      <c r="AT154" s="1661" t="s">
        <v>168</v>
      </c>
      <c r="AU154" s="1661">
        <v>2</v>
      </c>
      <c r="AY154" s="1777" t="s">
        <v>163</v>
      </c>
      <c r="AZ154" s="1777"/>
      <c r="BA154" s="1777"/>
      <c r="BB154" s="1777"/>
      <c r="BC154" s="1777"/>
      <c r="BD154" s="1777"/>
      <c r="BE154" s="1777">
        <f>IF(N154="základní",J154,0)</f>
        <v>0</v>
      </c>
      <c r="BF154" s="1777">
        <f>IF(N154="snížená",J154,0)</f>
        <v>0</v>
      </c>
      <c r="BG154" s="1777">
        <f>IF(N154="zákl. přenesená",J154,0)</f>
        <v>0</v>
      </c>
      <c r="BH154" s="1777">
        <f>IF(N154="sníž. přenesená",J154,0)</f>
        <v>0</v>
      </c>
      <c r="BI154" s="1777">
        <f>IF(N154="nulová",J154,0)</f>
        <v>0</v>
      </c>
      <c r="BJ154" s="1661">
        <v>1</v>
      </c>
    </row>
    <row r="155" spans="2:62" x14ac:dyDescent="0.25">
      <c r="B155" s="1705"/>
      <c r="C155" s="55"/>
      <c r="D155" s="361" t="s">
        <v>173</v>
      </c>
      <c r="E155" s="55"/>
      <c r="F155" s="362" t="s">
        <v>1108</v>
      </c>
      <c r="G155" s="55"/>
      <c r="H155" s="55"/>
      <c r="I155" s="55"/>
      <c r="J155" s="55"/>
      <c r="K155" s="1707"/>
      <c r="L155" s="1704" t="s">
        <v>16</v>
      </c>
      <c r="M155" s="1793"/>
      <c r="N155" s="55"/>
      <c r="O155" s="55"/>
      <c r="P155" s="55"/>
      <c r="Q155" s="55"/>
      <c r="R155" s="55"/>
      <c r="S155" s="55"/>
      <c r="T155" s="1794"/>
      <c r="AT155" s="1795" t="s">
        <v>173</v>
      </c>
      <c r="AU155" s="1795">
        <v>0</v>
      </c>
      <c r="AV155" s="55"/>
      <c r="AW155" s="55"/>
      <c r="AX155" s="55"/>
      <c r="AY155" s="55" t="s">
        <v>163</v>
      </c>
      <c r="AZ155" s="55"/>
      <c r="BA155" s="55"/>
      <c r="BB155" s="55"/>
      <c r="BC155" s="55"/>
      <c r="BD155" s="55"/>
      <c r="BE155" s="55"/>
      <c r="BF155" s="55"/>
      <c r="BG155" s="55"/>
      <c r="BH155" s="55"/>
      <c r="BI155" s="55"/>
      <c r="BJ155" s="1661">
        <v>0</v>
      </c>
    </row>
    <row r="156" spans="2:62" ht="26.1" customHeight="1" x14ac:dyDescent="0.25">
      <c r="B156" s="1720"/>
      <c r="C156" s="1721"/>
      <c r="D156" s="1756" t="s">
        <v>64</v>
      </c>
      <c r="E156" s="1757" t="s">
        <v>241</v>
      </c>
      <c r="F156" s="58" t="s">
        <v>1109</v>
      </c>
      <c r="G156" s="1758"/>
      <c r="H156" s="1759"/>
      <c r="I156" s="1760"/>
      <c r="J156" s="1760">
        <f>J157</f>
        <v>0</v>
      </c>
      <c r="K156" s="1761"/>
      <c r="L156" s="1704" t="s">
        <v>16</v>
      </c>
      <c r="M156" s="1762"/>
      <c r="N156" s="1727"/>
      <c r="O156" s="1728"/>
      <c r="P156" s="1728">
        <f>P157</f>
        <v>0</v>
      </c>
      <c r="Q156" s="1728"/>
      <c r="R156" s="1728">
        <f>R157</f>
        <v>9.6000000000000009E-3</v>
      </c>
      <c r="S156" s="1728"/>
      <c r="T156" s="1763">
        <f>T157</f>
        <v>0</v>
      </c>
      <c r="AR156" s="1661">
        <v>3</v>
      </c>
      <c r="AT156" s="1661" t="s">
        <v>64</v>
      </c>
      <c r="AU156" s="1661">
        <v>0</v>
      </c>
      <c r="AY156" s="58" t="s">
        <v>163</v>
      </c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  <c r="BJ156" s="1661">
        <v>0</v>
      </c>
    </row>
    <row r="157" spans="2:62" ht="23.1" customHeight="1" x14ac:dyDescent="0.25">
      <c r="B157" s="1729"/>
      <c r="C157" s="1730"/>
      <c r="D157" s="1756" t="s">
        <v>64</v>
      </c>
      <c r="E157" s="1764" t="s">
        <v>1110</v>
      </c>
      <c r="F157" s="1739" t="s">
        <v>1111</v>
      </c>
      <c r="G157" s="1765"/>
      <c r="H157" s="1766"/>
      <c r="I157" s="1767"/>
      <c r="J157" s="1767">
        <f>J158 + J163 + J168 + J173 + J178 + J183</f>
        <v>0</v>
      </c>
      <c r="K157" s="1767"/>
      <c r="L157" s="1704" t="s">
        <v>16</v>
      </c>
      <c r="M157" s="1768"/>
      <c r="N157" s="1727"/>
      <c r="O157" s="1728"/>
      <c r="P157" s="1728">
        <f>P158 + P163 + P168 + P173 + P178 + P183</f>
        <v>0</v>
      </c>
      <c r="Q157" s="1728"/>
      <c r="R157" s="1728">
        <f>R158 + R163 + R168 + R173 + R178 + R183</f>
        <v>9.6000000000000009E-3</v>
      </c>
      <c r="S157" s="1728"/>
      <c r="T157" s="1763">
        <f>T158 + T163 + T168 + T173 + T178 + T183</f>
        <v>0</v>
      </c>
      <c r="AR157" s="1661">
        <v>3</v>
      </c>
      <c r="AT157" s="1661" t="s">
        <v>64</v>
      </c>
      <c r="AU157" s="1661">
        <v>1</v>
      </c>
      <c r="AY157" s="59" t="s">
        <v>163</v>
      </c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1661">
        <v>0</v>
      </c>
    </row>
    <row r="158" spans="2:62" ht="24" x14ac:dyDescent="0.25">
      <c r="B158" s="1769"/>
      <c r="C158" s="1770" t="s">
        <v>1112</v>
      </c>
      <c r="D158" s="1770" t="s">
        <v>168</v>
      </c>
      <c r="E158" s="1771" t="s">
        <v>1113</v>
      </c>
      <c r="F158" s="351" t="s">
        <v>1114</v>
      </c>
      <c r="G158" s="1772" t="s">
        <v>218</v>
      </c>
      <c r="H158" s="353">
        <v>80</v>
      </c>
      <c r="I158" s="354"/>
      <c r="J158" s="355">
        <f>ROUND(H158*I158,2)</f>
        <v>0</v>
      </c>
      <c r="K158" s="355" t="s">
        <v>393</v>
      </c>
      <c r="L158" s="1704" t="s">
        <v>16</v>
      </c>
      <c r="M158" s="1773"/>
      <c r="N158" s="1774" t="s">
        <v>38</v>
      </c>
      <c r="O158" s="1775"/>
      <c r="P158" s="1775">
        <f>H158*O158</f>
        <v>0</v>
      </c>
      <c r="Q158" s="1775">
        <v>0</v>
      </c>
      <c r="R158" s="1775">
        <f>H158*Q158</f>
        <v>0</v>
      </c>
      <c r="S158" s="1775">
        <v>0</v>
      </c>
      <c r="T158" s="1776">
        <f>H158*S158</f>
        <v>0</v>
      </c>
      <c r="AR158" s="1661">
        <v>64</v>
      </c>
      <c r="AT158" s="1661" t="s">
        <v>168</v>
      </c>
      <c r="AU158" s="1661">
        <v>2</v>
      </c>
      <c r="AY158" s="1777" t="s">
        <v>163</v>
      </c>
      <c r="AZ158" s="1777"/>
      <c r="BA158" s="1777"/>
      <c r="BB158" s="1777"/>
      <c r="BC158" s="1777"/>
      <c r="BD158" s="1777"/>
      <c r="BE158" s="1777">
        <f>IF(N158="základní",J158,0)</f>
        <v>0</v>
      </c>
      <c r="BF158" s="1777">
        <f>IF(N158="snížená",J158,0)</f>
        <v>0</v>
      </c>
      <c r="BG158" s="1777">
        <f>IF(N158="zákl. přenesená",J158,0)</f>
        <v>0</v>
      </c>
      <c r="BH158" s="1777">
        <f>IF(N158="sníž. přenesená",J158,0)</f>
        <v>0</v>
      </c>
      <c r="BI158" s="1777">
        <f>IF(N158="nulová",J158,0)</f>
        <v>0</v>
      </c>
      <c r="BJ158" s="1661">
        <v>1</v>
      </c>
    </row>
    <row r="159" spans="2:62" x14ac:dyDescent="0.25">
      <c r="B159" s="1705"/>
      <c r="C159" s="55"/>
      <c r="D159" s="361" t="s">
        <v>173</v>
      </c>
      <c r="E159" s="55"/>
      <c r="F159" s="362" t="s">
        <v>1115</v>
      </c>
      <c r="G159" s="55"/>
      <c r="H159" s="55"/>
      <c r="I159" s="55"/>
      <c r="J159" s="55"/>
      <c r="K159" s="1707"/>
      <c r="L159" s="1704" t="s">
        <v>16</v>
      </c>
      <c r="M159" s="1793"/>
      <c r="N159" s="55"/>
      <c r="O159" s="55"/>
      <c r="P159" s="55"/>
      <c r="Q159" s="55"/>
      <c r="R159" s="55"/>
      <c r="S159" s="55"/>
      <c r="T159" s="1794"/>
      <c r="AT159" s="1795" t="s">
        <v>173</v>
      </c>
      <c r="AU159" s="1795">
        <v>0</v>
      </c>
      <c r="AV159" s="55"/>
      <c r="AW159" s="55"/>
      <c r="AX159" s="55"/>
      <c r="AY159" s="55" t="s">
        <v>163</v>
      </c>
      <c r="AZ159" s="55"/>
      <c r="BA159" s="55"/>
      <c r="BB159" s="55"/>
      <c r="BC159" s="55"/>
      <c r="BD159" s="55"/>
      <c r="BE159" s="55"/>
      <c r="BF159" s="55"/>
      <c r="BG159" s="55"/>
      <c r="BH159" s="55"/>
      <c r="BI159" s="55"/>
      <c r="BJ159" s="1661">
        <v>0</v>
      </c>
    </row>
    <row r="160" spans="2:62" ht="11.25" customHeight="1" x14ac:dyDescent="0.25">
      <c r="B160" s="1778"/>
      <c r="C160" s="1779"/>
      <c r="D160" s="361" t="s">
        <v>175</v>
      </c>
      <c r="E160" s="1780"/>
      <c r="F160" s="1796" t="s">
        <v>1116</v>
      </c>
      <c r="G160" s="1791"/>
      <c r="H160" s="1797"/>
      <c r="I160" s="1784"/>
      <c r="J160" s="1784"/>
      <c r="K160" s="1784"/>
      <c r="L160" s="1704" t="s">
        <v>16</v>
      </c>
      <c r="M160" s="1785"/>
      <c r="N160" s="1786"/>
      <c r="O160" s="1787"/>
      <c r="P160" s="1787"/>
      <c r="Q160" s="1787"/>
      <c r="R160" s="1787"/>
      <c r="S160" s="1787"/>
      <c r="T160" s="1788"/>
      <c r="AT160" s="1789" t="s">
        <v>175</v>
      </c>
      <c r="AU160" s="1789">
        <v>0</v>
      </c>
      <c r="AV160" s="1789">
        <v>1</v>
      </c>
      <c r="AW160" s="1789" t="b">
        <v>1</v>
      </c>
      <c r="AX160" s="1789"/>
      <c r="AY160" s="1789" t="s">
        <v>163</v>
      </c>
      <c r="AZ160" s="1789"/>
      <c r="BA160" s="1789"/>
      <c r="BB160" s="1789"/>
      <c r="BC160" s="1789"/>
      <c r="BD160" s="1789"/>
      <c r="BE160" s="1789"/>
      <c r="BF160" s="1789"/>
      <c r="BG160" s="1789"/>
      <c r="BH160" s="1789"/>
      <c r="BI160" s="1789"/>
      <c r="BJ160" s="1661">
        <v>0</v>
      </c>
    </row>
    <row r="161" spans="2:62" ht="11.25" customHeight="1" x14ac:dyDescent="0.25">
      <c r="B161" s="1778"/>
      <c r="C161" s="1779"/>
      <c r="D161" s="361" t="s">
        <v>175</v>
      </c>
      <c r="E161" s="1780"/>
      <c r="F161" s="1781" t="s">
        <v>608</v>
      </c>
      <c r="G161" s="1782"/>
      <c r="H161" s="1783">
        <v>80</v>
      </c>
      <c r="I161" s="1784"/>
      <c r="J161" s="1784"/>
      <c r="K161" s="1784"/>
      <c r="L161" s="1704" t="s">
        <v>16</v>
      </c>
      <c r="M161" s="1785"/>
      <c r="N161" s="1786"/>
      <c r="O161" s="1787"/>
      <c r="P161" s="1787"/>
      <c r="Q161" s="1787"/>
      <c r="R161" s="1787"/>
      <c r="S161" s="1787"/>
      <c r="T161" s="1788"/>
      <c r="AT161" s="1789" t="s">
        <v>175</v>
      </c>
      <c r="AU161" s="1789">
        <v>0</v>
      </c>
      <c r="AV161" s="1789">
        <v>2</v>
      </c>
      <c r="AW161" s="1789" t="b">
        <v>1</v>
      </c>
      <c r="AX161" s="1789"/>
      <c r="AY161" s="1789" t="s">
        <v>163</v>
      </c>
      <c r="AZ161" s="1789"/>
      <c r="BA161" s="1789"/>
      <c r="BB161" s="1789"/>
      <c r="BC161" s="1789"/>
      <c r="BD161" s="1789"/>
      <c r="BE161" s="1789"/>
      <c r="BF161" s="1789"/>
      <c r="BG161" s="1789"/>
      <c r="BH161" s="1789"/>
      <c r="BI161" s="1789"/>
      <c r="BJ161" s="1661">
        <v>0</v>
      </c>
    </row>
    <row r="162" spans="2:62" ht="11.25" customHeight="1" x14ac:dyDescent="0.25">
      <c r="B162" s="1778"/>
      <c r="C162" s="1779"/>
      <c r="D162" s="361" t="s">
        <v>175</v>
      </c>
      <c r="E162" s="1780"/>
      <c r="F162" s="1790" t="s">
        <v>178</v>
      </c>
      <c r="G162" s="1791"/>
      <c r="H162" s="1792">
        <v>80</v>
      </c>
      <c r="I162" s="1784"/>
      <c r="J162" s="1784"/>
      <c r="K162" s="1784"/>
      <c r="L162" s="1704" t="s">
        <v>16</v>
      </c>
      <c r="M162" s="1785"/>
      <c r="N162" s="1786"/>
      <c r="O162" s="1787"/>
      <c r="P162" s="1787"/>
      <c r="Q162" s="1787"/>
      <c r="R162" s="1787"/>
      <c r="S162" s="1787"/>
      <c r="T162" s="1788"/>
      <c r="AT162" s="1789" t="s">
        <v>175</v>
      </c>
      <c r="AU162" s="1789">
        <v>0</v>
      </c>
      <c r="AV162" s="1789">
        <v>4</v>
      </c>
      <c r="AW162" s="1789" t="b">
        <v>1</v>
      </c>
      <c r="AX162" s="1789" t="b">
        <v>1</v>
      </c>
      <c r="AY162" s="1789" t="s">
        <v>163</v>
      </c>
      <c r="AZ162" s="1789"/>
      <c r="BA162" s="1789"/>
      <c r="BB162" s="1789"/>
      <c r="BC162" s="1789"/>
      <c r="BD162" s="1789"/>
      <c r="BE162" s="1789"/>
      <c r="BF162" s="1789"/>
      <c r="BG162" s="1789"/>
      <c r="BH162" s="1789"/>
      <c r="BI162" s="1789"/>
      <c r="BJ162" s="1661">
        <v>0</v>
      </c>
    </row>
    <row r="163" spans="2:62" ht="24" x14ac:dyDescent="0.25">
      <c r="B163" s="1769"/>
      <c r="C163" s="1770" t="s">
        <v>1117</v>
      </c>
      <c r="D163" s="1770" t="s">
        <v>168</v>
      </c>
      <c r="E163" s="1771" t="s">
        <v>1118</v>
      </c>
      <c r="F163" s="351" t="s">
        <v>1119</v>
      </c>
      <c r="G163" s="1772" t="s">
        <v>171</v>
      </c>
      <c r="H163" s="353">
        <v>8.4</v>
      </c>
      <c r="I163" s="354"/>
      <c r="J163" s="355">
        <f>ROUND(H163*I163,2)</f>
        <v>0</v>
      </c>
      <c r="K163" s="355" t="s">
        <v>393</v>
      </c>
      <c r="L163" s="1704" t="s">
        <v>16</v>
      </c>
      <c r="M163" s="1773"/>
      <c r="N163" s="1774" t="s">
        <v>38</v>
      </c>
      <c r="O163" s="1775"/>
      <c r="P163" s="1775">
        <f>H163*O163</f>
        <v>0</v>
      </c>
      <c r="Q163" s="1775">
        <v>0</v>
      </c>
      <c r="R163" s="1775">
        <f>H163*Q163</f>
        <v>0</v>
      </c>
      <c r="S163" s="1775">
        <v>0</v>
      </c>
      <c r="T163" s="1776">
        <f>H163*S163</f>
        <v>0</v>
      </c>
      <c r="AR163" s="1661">
        <v>64</v>
      </c>
      <c r="AT163" s="1661" t="s">
        <v>168</v>
      </c>
      <c r="AU163" s="1661">
        <v>2</v>
      </c>
      <c r="AY163" s="1777" t="s">
        <v>163</v>
      </c>
      <c r="AZ163" s="1777"/>
      <c r="BA163" s="1777"/>
      <c r="BB163" s="1777"/>
      <c r="BC163" s="1777"/>
      <c r="BD163" s="1777"/>
      <c r="BE163" s="1777">
        <f>IF(N163="základní",J163,0)</f>
        <v>0</v>
      </c>
      <c r="BF163" s="1777">
        <f>IF(N163="snížená",J163,0)</f>
        <v>0</v>
      </c>
      <c r="BG163" s="1777">
        <f>IF(N163="zákl. přenesená",J163,0)</f>
        <v>0</v>
      </c>
      <c r="BH163" s="1777">
        <f>IF(N163="sníž. přenesená",J163,0)</f>
        <v>0</v>
      </c>
      <c r="BI163" s="1777">
        <f>IF(N163="nulová",J163,0)</f>
        <v>0</v>
      </c>
      <c r="BJ163" s="1661">
        <v>1</v>
      </c>
    </row>
    <row r="164" spans="2:62" x14ac:dyDescent="0.25">
      <c r="B164" s="1705"/>
      <c r="C164" s="55"/>
      <c r="D164" s="361" t="s">
        <v>173</v>
      </c>
      <c r="E164" s="55"/>
      <c r="F164" s="362" t="s">
        <v>1120</v>
      </c>
      <c r="G164" s="55"/>
      <c r="H164" s="55"/>
      <c r="I164" s="55"/>
      <c r="J164" s="55"/>
      <c r="K164" s="1707"/>
      <c r="L164" s="1704" t="s">
        <v>16</v>
      </c>
      <c r="M164" s="1793"/>
      <c r="N164" s="55"/>
      <c r="O164" s="55"/>
      <c r="P164" s="55"/>
      <c r="Q164" s="55"/>
      <c r="R164" s="55"/>
      <c r="S164" s="55"/>
      <c r="T164" s="1794"/>
      <c r="AT164" s="1795" t="s">
        <v>173</v>
      </c>
      <c r="AU164" s="1795">
        <v>0</v>
      </c>
      <c r="AV164" s="55"/>
      <c r="AW164" s="55"/>
      <c r="AX164" s="55"/>
      <c r="AY164" s="55" t="s">
        <v>163</v>
      </c>
      <c r="AZ164" s="55"/>
      <c r="BA164" s="55"/>
      <c r="BB164" s="55"/>
      <c r="BC164" s="55"/>
      <c r="BD164" s="55"/>
      <c r="BE164" s="55"/>
      <c r="BF164" s="55"/>
      <c r="BG164" s="55"/>
      <c r="BH164" s="55"/>
      <c r="BI164" s="55"/>
      <c r="BJ164" s="1661">
        <v>0</v>
      </c>
    </row>
    <row r="165" spans="2:62" ht="11.25" customHeight="1" x14ac:dyDescent="0.25">
      <c r="B165" s="1778"/>
      <c r="C165" s="1779"/>
      <c r="D165" s="361" t="s">
        <v>175</v>
      </c>
      <c r="E165" s="1780"/>
      <c r="F165" s="1796" t="s">
        <v>1121</v>
      </c>
      <c r="G165" s="1791"/>
      <c r="H165" s="1797"/>
      <c r="I165" s="1784"/>
      <c r="J165" s="1784"/>
      <c r="K165" s="1784"/>
      <c r="L165" s="1704" t="s">
        <v>16</v>
      </c>
      <c r="M165" s="1785"/>
      <c r="N165" s="1786"/>
      <c r="O165" s="1787"/>
      <c r="P165" s="1787"/>
      <c r="Q165" s="1787"/>
      <c r="R165" s="1787"/>
      <c r="S165" s="1787"/>
      <c r="T165" s="1788"/>
      <c r="AT165" s="1789" t="s">
        <v>175</v>
      </c>
      <c r="AU165" s="1789">
        <v>0</v>
      </c>
      <c r="AV165" s="1789">
        <v>1</v>
      </c>
      <c r="AW165" s="1789" t="b">
        <v>1</v>
      </c>
      <c r="AX165" s="1789"/>
      <c r="AY165" s="1789" t="s">
        <v>163</v>
      </c>
      <c r="AZ165" s="1789"/>
      <c r="BA165" s="1789"/>
      <c r="BB165" s="1789"/>
      <c r="BC165" s="1789"/>
      <c r="BD165" s="1789"/>
      <c r="BE165" s="1789"/>
      <c r="BF165" s="1789"/>
      <c r="BG165" s="1789"/>
      <c r="BH165" s="1789"/>
      <c r="BI165" s="1789"/>
      <c r="BJ165" s="1661">
        <v>0</v>
      </c>
    </row>
    <row r="166" spans="2:62" ht="11.25" customHeight="1" x14ac:dyDescent="0.25">
      <c r="B166" s="1778"/>
      <c r="C166" s="1779"/>
      <c r="D166" s="361" t="s">
        <v>175</v>
      </c>
      <c r="E166" s="1780"/>
      <c r="F166" s="1781" t="s">
        <v>1122</v>
      </c>
      <c r="G166" s="1782"/>
      <c r="H166" s="1783">
        <v>8.4</v>
      </c>
      <c r="I166" s="1784"/>
      <c r="J166" s="1784"/>
      <c r="K166" s="1784"/>
      <c r="L166" s="1704" t="s">
        <v>16</v>
      </c>
      <c r="M166" s="1785"/>
      <c r="N166" s="1786"/>
      <c r="O166" s="1787"/>
      <c r="P166" s="1787"/>
      <c r="Q166" s="1787"/>
      <c r="R166" s="1787"/>
      <c r="S166" s="1787"/>
      <c r="T166" s="1788"/>
      <c r="AT166" s="1789" t="s">
        <v>175</v>
      </c>
      <c r="AU166" s="1789">
        <v>0</v>
      </c>
      <c r="AV166" s="1789">
        <v>2</v>
      </c>
      <c r="AW166" s="1789" t="b">
        <v>1</v>
      </c>
      <c r="AX166" s="1789"/>
      <c r="AY166" s="1789" t="s">
        <v>163</v>
      </c>
      <c r="AZ166" s="1789"/>
      <c r="BA166" s="1789"/>
      <c r="BB166" s="1789"/>
      <c r="BC166" s="1789"/>
      <c r="BD166" s="1789"/>
      <c r="BE166" s="1789"/>
      <c r="BF166" s="1789"/>
      <c r="BG166" s="1789"/>
      <c r="BH166" s="1789"/>
      <c r="BI166" s="1789"/>
      <c r="BJ166" s="1661">
        <v>0</v>
      </c>
    </row>
    <row r="167" spans="2:62" ht="11.25" customHeight="1" x14ac:dyDescent="0.25">
      <c r="B167" s="1778"/>
      <c r="C167" s="1779"/>
      <c r="D167" s="361" t="s">
        <v>175</v>
      </c>
      <c r="E167" s="1780"/>
      <c r="F167" s="1790" t="s">
        <v>178</v>
      </c>
      <c r="G167" s="1791"/>
      <c r="H167" s="1792">
        <v>8.4</v>
      </c>
      <c r="I167" s="1784"/>
      <c r="J167" s="1784"/>
      <c r="K167" s="1784"/>
      <c r="L167" s="1704" t="s">
        <v>16</v>
      </c>
      <c r="M167" s="1785"/>
      <c r="N167" s="1786"/>
      <c r="O167" s="1787"/>
      <c r="P167" s="1787"/>
      <c r="Q167" s="1787"/>
      <c r="R167" s="1787"/>
      <c r="S167" s="1787"/>
      <c r="T167" s="1788"/>
      <c r="AT167" s="1789" t="s">
        <v>175</v>
      </c>
      <c r="AU167" s="1789">
        <v>0</v>
      </c>
      <c r="AV167" s="1789">
        <v>4</v>
      </c>
      <c r="AW167" s="1789" t="b">
        <v>1</v>
      </c>
      <c r="AX167" s="1789" t="b">
        <v>1</v>
      </c>
      <c r="AY167" s="1789" t="s">
        <v>163</v>
      </c>
      <c r="AZ167" s="1789"/>
      <c r="BA167" s="1789"/>
      <c r="BB167" s="1789"/>
      <c r="BC167" s="1789"/>
      <c r="BD167" s="1789"/>
      <c r="BE167" s="1789"/>
      <c r="BF167" s="1789"/>
      <c r="BG167" s="1789"/>
      <c r="BH167" s="1789"/>
      <c r="BI167" s="1789"/>
      <c r="BJ167" s="1661">
        <v>0</v>
      </c>
    </row>
    <row r="168" spans="2:62" ht="24" x14ac:dyDescent="0.25">
      <c r="B168" s="1769"/>
      <c r="C168" s="1770" t="s">
        <v>1123</v>
      </c>
      <c r="D168" s="1770" t="s">
        <v>168</v>
      </c>
      <c r="E168" s="1771" t="s">
        <v>1124</v>
      </c>
      <c r="F168" s="351" t="s">
        <v>1125</v>
      </c>
      <c r="G168" s="1772" t="s">
        <v>171</v>
      </c>
      <c r="H168" s="353">
        <v>5.6</v>
      </c>
      <c r="I168" s="354"/>
      <c r="J168" s="355">
        <f>ROUND(H168*I168,2)</f>
        <v>0</v>
      </c>
      <c r="K168" s="355" t="s">
        <v>393</v>
      </c>
      <c r="L168" s="1704" t="s">
        <v>16</v>
      </c>
      <c r="M168" s="1773"/>
      <c r="N168" s="1774" t="s">
        <v>38</v>
      </c>
      <c r="O168" s="1775"/>
      <c r="P168" s="1775">
        <f>H168*O168</f>
        <v>0</v>
      </c>
      <c r="Q168" s="1775">
        <v>0</v>
      </c>
      <c r="R168" s="1775">
        <f>H168*Q168</f>
        <v>0</v>
      </c>
      <c r="S168" s="1775">
        <v>0</v>
      </c>
      <c r="T168" s="1776">
        <f>H168*S168</f>
        <v>0</v>
      </c>
      <c r="AR168" s="1661">
        <v>64</v>
      </c>
      <c r="AT168" s="1661" t="s">
        <v>168</v>
      </c>
      <c r="AU168" s="1661">
        <v>2</v>
      </c>
      <c r="AY168" s="1777" t="s">
        <v>163</v>
      </c>
      <c r="AZ168" s="1777"/>
      <c r="BA168" s="1777"/>
      <c r="BB168" s="1777"/>
      <c r="BC168" s="1777"/>
      <c r="BD168" s="1777"/>
      <c r="BE168" s="1777">
        <f>IF(N168="základní",J168,0)</f>
        <v>0</v>
      </c>
      <c r="BF168" s="1777">
        <f>IF(N168="snížená",J168,0)</f>
        <v>0</v>
      </c>
      <c r="BG168" s="1777">
        <f>IF(N168="zákl. přenesená",J168,0)</f>
        <v>0</v>
      </c>
      <c r="BH168" s="1777">
        <f>IF(N168="sníž. přenesená",J168,0)</f>
        <v>0</v>
      </c>
      <c r="BI168" s="1777">
        <f>IF(N168="nulová",J168,0)</f>
        <v>0</v>
      </c>
      <c r="BJ168" s="1661">
        <v>1</v>
      </c>
    </row>
    <row r="169" spans="2:62" x14ac:dyDescent="0.25">
      <c r="B169" s="1705"/>
      <c r="C169" s="55"/>
      <c r="D169" s="361" t="s">
        <v>173</v>
      </c>
      <c r="E169" s="55"/>
      <c r="F169" s="362" t="s">
        <v>1126</v>
      </c>
      <c r="G169" s="55"/>
      <c r="H169" s="55"/>
      <c r="I169" s="55"/>
      <c r="J169" s="55"/>
      <c r="K169" s="1707"/>
      <c r="L169" s="1704" t="s">
        <v>16</v>
      </c>
      <c r="M169" s="1793"/>
      <c r="N169" s="55"/>
      <c r="O169" s="55"/>
      <c r="P169" s="55"/>
      <c r="Q169" s="55"/>
      <c r="R169" s="55"/>
      <c r="S169" s="55"/>
      <c r="T169" s="1794"/>
      <c r="AT169" s="1795" t="s">
        <v>173</v>
      </c>
      <c r="AU169" s="1795">
        <v>0</v>
      </c>
      <c r="AV169" s="55"/>
      <c r="AW169" s="55"/>
      <c r="AX169" s="55"/>
      <c r="AY169" s="55" t="s">
        <v>163</v>
      </c>
      <c r="AZ169" s="55"/>
      <c r="BA169" s="55"/>
      <c r="BB169" s="55"/>
      <c r="BC169" s="55"/>
      <c r="BD169" s="55"/>
      <c r="BE169" s="55"/>
      <c r="BF169" s="55"/>
      <c r="BG169" s="55"/>
      <c r="BH169" s="55"/>
      <c r="BI169" s="55"/>
      <c r="BJ169" s="1661">
        <v>0</v>
      </c>
    </row>
    <row r="170" spans="2:62" ht="11.25" customHeight="1" x14ac:dyDescent="0.25">
      <c r="B170" s="1778"/>
      <c r="C170" s="1779"/>
      <c r="D170" s="361" t="s">
        <v>175</v>
      </c>
      <c r="E170" s="1780"/>
      <c r="F170" s="1796" t="s">
        <v>1127</v>
      </c>
      <c r="G170" s="1791"/>
      <c r="H170" s="1797"/>
      <c r="I170" s="1784"/>
      <c r="J170" s="1784"/>
      <c r="K170" s="1784"/>
      <c r="L170" s="1704" t="s">
        <v>16</v>
      </c>
      <c r="M170" s="1785"/>
      <c r="N170" s="1786"/>
      <c r="O170" s="1787"/>
      <c r="P170" s="1787"/>
      <c r="Q170" s="1787"/>
      <c r="R170" s="1787"/>
      <c r="S170" s="1787"/>
      <c r="T170" s="1788"/>
      <c r="AT170" s="1789" t="s">
        <v>175</v>
      </c>
      <c r="AU170" s="1789">
        <v>0</v>
      </c>
      <c r="AV170" s="1789">
        <v>1</v>
      </c>
      <c r="AW170" s="1789" t="b">
        <v>1</v>
      </c>
      <c r="AX170" s="1789"/>
      <c r="AY170" s="1789" t="s">
        <v>163</v>
      </c>
      <c r="AZ170" s="1789"/>
      <c r="BA170" s="1789"/>
      <c r="BB170" s="1789"/>
      <c r="BC170" s="1789"/>
      <c r="BD170" s="1789"/>
      <c r="BE170" s="1789"/>
      <c r="BF170" s="1789"/>
      <c r="BG170" s="1789"/>
      <c r="BH170" s="1789"/>
      <c r="BI170" s="1789"/>
      <c r="BJ170" s="1661">
        <v>0</v>
      </c>
    </row>
    <row r="171" spans="2:62" ht="11.25" customHeight="1" x14ac:dyDescent="0.25">
      <c r="B171" s="1778"/>
      <c r="C171" s="1779"/>
      <c r="D171" s="361" t="s">
        <v>175</v>
      </c>
      <c r="E171" s="1780"/>
      <c r="F171" s="1781" t="s">
        <v>1128</v>
      </c>
      <c r="G171" s="1782"/>
      <c r="H171" s="1783">
        <v>5.6</v>
      </c>
      <c r="I171" s="1784"/>
      <c r="J171" s="1784"/>
      <c r="K171" s="1784"/>
      <c r="L171" s="1704" t="s">
        <v>16</v>
      </c>
      <c r="M171" s="1785"/>
      <c r="N171" s="1786"/>
      <c r="O171" s="1787"/>
      <c r="P171" s="1787"/>
      <c r="Q171" s="1787"/>
      <c r="R171" s="1787"/>
      <c r="S171" s="1787"/>
      <c r="T171" s="1788"/>
      <c r="AT171" s="1789" t="s">
        <v>175</v>
      </c>
      <c r="AU171" s="1789">
        <v>0</v>
      </c>
      <c r="AV171" s="1789">
        <v>2</v>
      </c>
      <c r="AW171" s="1789" t="b">
        <v>1</v>
      </c>
      <c r="AX171" s="1789"/>
      <c r="AY171" s="1789" t="s">
        <v>163</v>
      </c>
      <c r="AZ171" s="1789"/>
      <c r="BA171" s="1789"/>
      <c r="BB171" s="1789"/>
      <c r="BC171" s="1789"/>
      <c r="BD171" s="1789"/>
      <c r="BE171" s="1789"/>
      <c r="BF171" s="1789"/>
      <c r="BG171" s="1789"/>
      <c r="BH171" s="1789"/>
      <c r="BI171" s="1789"/>
      <c r="BJ171" s="1661">
        <v>0</v>
      </c>
    </row>
    <row r="172" spans="2:62" ht="11.25" customHeight="1" x14ac:dyDescent="0.25">
      <c r="B172" s="1778"/>
      <c r="C172" s="1779"/>
      <c r="D172" s="361" t="s">
        <v>175</v>
      </c>
      <c r="E172" s="1780"/>
      <c r="F172" s="1790" t="s">
        <v>178</v>
      </c>
      <c r="G172" s="1791"/>
      <c r="H172" s="1792">
        <v>5.6</v>
      </c>
      <c r="I172" s="1784"/>
      <c r="J172" s="1784"/>
      <c r="K172" s="1784"/>
      <c r="L172" s="1704" t="s">
        <v>16</v>
      </c>
      <c r="M172" s="1785"/>
      <c r="N172" s="1786"/>
      <c r="O172" s="1787"/>
      <c r="P172" s="1787"/>
      <c r="Q172" s="1787"/>
      <c r="R172" s="1787"/>
      <c r="S172" s="1787"/>
      <c r="T172" s="1788"/>
      <c r="AT172" s="1789" t="s">
        <v>175</v>
      </c>
      <c r="AU172" s="1789">
        <v>0</v>
      </c>
      <c r="AV172" s="1789">
        <v>4</v>
      </c>
      <c r="AW172" s="1789" t="b">
        <v>1</v>
      </c>
      <c r="AX172" s="1789" t="b">
        <v>1</v>
      </c>
      <c r="AY172" s="1789" t="s">
        <v>163</v>
      </c>
      <c r="AZ172" s="1789"/>
      <c r="BA172" s="1789"/>
      <c r="BB172" s="1789"/>
      <c r="BC172" s="1789"/>
      <c r="BD172" s="1789"/>
      <c r="BE172" s="1789"/>
      <c r="BF172" s="1789"/>
      <c r="BG172" s="1789"/>
      <c r="BH172" s="1789"/>
      <c r="BI172" s="1789"/>
      <c r="BJ172" s="1661">
        <v>0</v>
      </c>
    </row>
    <row r="173" spans="2:62" ht="24" x14ac:dyDescent="0.25">
      <c r="B173" s="1769"/>
      <c r="C173" s="1770" t="s">
        <v>1129</v>
      </c>
      <c r="D173" s="1770" t="s">
        <v>168</v>
      </c>
      <c r="E173" s="1771" t="s">
        <v>1130</v>
      </c>
      <c r="F173" s="351" t="s">
        <v>1131</v>
      </c>
      <c r="G173" s="1772" t="s">
        <v>218</v>
      </c>
      <c r="H173" s="353">
        <v>80</v>
      </c>
      <c r="I173" s="354"/>
      <c r="J173" s="355">
        <f>ROUND(H173*I173,2)</f>
        <v>0</v>
      </c>
      <c r="K173" s="355" t="s">
        <v>393</v>
      </c>
      <c r="L173" s="1704" t="s">
        <v>16</v>
      </c>
      <c r="M173" s="1773"/>
      <c r="N173" s="1774" t="s">
        <v>38</v>
      </c>
      <c r="O173" s="1775"/>
      <c r="P173" s="1775">
        <f>H173*O173</f>
        <v>0</v>
      </c>
      <c r="Q173" s="1775">
        <v>0</v>
      </c>
      <c r="R173" s="1775">
        <f>H173*Q173</f>
        <v>0</v>
      </c>
      <c r="S173" s="1775">
        <v>0</v>
      </c>
      <c r="T173" s="1776">
        <f>H173*S173</f>
        <v>0</v>
      </c>
      <c r="AR173" s="1661">
        <v>64</v>
      </c>
      <c r="AT173" s="1661" t="s">
        <v>168</v>
      </c>
      <c r="AU173" s="1661">
        <v>2</v>
      </c>
      <c r="AY173" s="1777" t="s">
        <v>163</v>
      </c>
      <c r="AZ173" s="1777"/>
      <c r="BA173" s="1777"/>
      <c r="BB173" s="1777"/>
      <c r="BC173" s="1777"/>
      <c r="BD173" s="1777"/>
      <c r="BE173" s="1777">
        <f>IF(N173="základní",J173,0)</f>
        <v>0</v>
      </c>
      <c r="BF173" s="1777">
        <f>IF(N173="snížená",J173,0)</f>
        <v>0</v>
      </c>
      <c r="BG173" s="1777">
        <f>IF(N173="zákl. přenesená",J173,0)</f>
        <v>0</v>
      </c>
      <c r="BH173" s="1777">
        <f>IF(N173="sníž. přenesená",J173,0)</f>
        <v>0</v>
      </c>
      <c r="BI173" s="1777">
        <f>IF(N173="nulová",J173,0)</f>
        <v>0</v>
      </c>
      <c r="BJ173" s="1661">
        <v>1</v>
      </c>
    </row>
    <row r="174" spans="2:62" x14ac:dyDescent="0.25">
      <c r="B174" s="1705"/>
      <c r="C174" s="55"/>
      <c r="D174" s="361" t="s">
        <v>173</v>
      </c>
      <c r="E174" s="55"/>
      <c r="F174" s="362" t="s">
        <v>1132</v>
      </c>
      <c r="G174" s="55"/>
      <c r="H174" s="55"/>
      <c r="I174" s="55"/>
      <c r="J174" s="55"/>
      <c r="K174" s="1707"/>
      <c r="L174" s="1704" t="s">
        <v>16</v>
      </c>
      <c r="M174" s="1793"/>
      <c r="N174" s="55"/>
      <c r="O174" s="55"/>
      <c r="P174" s="55"/>
      <c r="Q174" s="55"/>
      <c r="R174" s="55"/>
      <c r="S174" s="55"/>
      <c r="T174" s="1794"/>
      <c r="AT174" s="1795" t="s">
        <v>173</v>
      </c>
      <c r="AU174" s="1795">
        <v>0</v>
      </c>
      <c r="AV174" s="55"/>
      <c r="AW174" s="55"/>
      <c r="AX174" s="55"/>
      <c r="AY174" s="55" t="s">
        <v>163</v>
      </c>
      <c r="AZ174" s="55"/>
      <c r="BA174" s="55"/>
      <c r="BB174" s="55"/>
      <c r="BC174" s="55"/>
      <c r="BD174" s="55"/>
      <c r="BE174" s="55"/>
      <c r="BF174" s="55"/>
      <c r="BG174" s="55"/>
      <c r="BH174" s="55"/>
      <c r="BI174" s="55"/>
      <c r="BJ174" s="1661">
        <v>0</v>
      </c>
    </row>
    <row r="175" spans="2:62" ht="11.25" customHeight="1" x14ac:dyDescent="0.25">
      <c r="B175" s="1778"/>
      <c r="C175" s="1779"/>
      <c r="D175" s="361" t="s">
        <v>175</v>
      </c>
      <c r="E175" s="1780"/>
      <c r="F175" s="1796" t="s">
        <v>1116</v>
      </c>
      <c r="G175" s="1791"/>
      <c r="H175" s="1797"/>
      <c r="I175" s="1784"/>
      <c r="J175" s="1784"/>
      <c r="K175" s="1784"/>
      <c r="L175" s="1704" t="s">
        <v>16</v>
      </c>
      <c r="M175" s="1785"/>
      <c r="N175" s="1786"/>
      <c r="O175" s="1787"/>
      <c r="P175" s="1787"/>
      <c r="Q175" s="1787"/>
      <c r="R175" s="1787"/>
      <c r="S175" s="1787"/>
      <c r="T175" s="1788"/>
      <c r="AT175" s="1789" t="s">
        <v>175</v>
      </c>
      <c r="AU175" s="1789">
        <v>0</v>
      </c>
      <c r="AV175" s="1789">
        <v>1</v>
      </c>
      <c r="AW175" s="1789" t="b">
        <v>1</v>
      </c>
      <c r="AX175" s="1789"/>
      <c r="AY175" s="1789" t="s">
        <v>163</v>
      </c>
      <c r="AZ175" s="1789"/>
      <c r="BA175" s="1789"/>
      <c r="BB175" s="1789"/>
      <c r="BC175" s="1789"/>
      <c r="BD175" s="1789"/>
      <c r="BE175" s="1789"/>
      <c r="BF175" s="1789"/>
      <c r="BG175" s="1789"/>
      <c r="BH175" s="1789"/>
      <c r="BI175" s="1789"/>
      <c r="BJ175" s="1661">
        <v>0</v>
      </c>
    </row>
    <row r="176" spans="2:62" ht="11.25" customHeight="1" x14ac:dyDescent="0.25">
      <c r="B176" s="1778"/>
      <c r="C176" s="1779"/>
      <c r="D176" s="361" t="s">
        <v>175</v>
      </c>
      <c r="E176" s="1780"/>
      <c r="F176" s="1781" t="s">
        <v>608</v>
      </c>
      <c r="G176" s="1782"/>
      <c r="H176" s="1783">
        <v>80</v>
      </c>
      <c r="I176" s="1784"/>
      <c r="J176" s="1784"/>
      <c r="K176" s="1784"/>
      <c r="L176" s="1704" t="s">
        <v>16</v>
      </c>
      <c r="M176" s="1785"/>
      <c r="N176" s="1786"/>
      <c r="O176" s="1787"/>
      <c r="P176" s="1787"/>
      <c r="Q176" s="1787"/>
      <c r="R176" s="1787"/>
      <c r="S176" s="1787"/>
      <c r="T176" s="1788"/>
      <c r="AT176" s="1789" t="s">
        <v>175</v>
      </c>
      <c r="AU176" s="1789">
        <v>0</v>
      </c>
      <c r="AV176" s="1789">
        <v>2</v>
      </c>
      <c r="AW176" s="1789" t="b">
        <v>1</v>
      </c>
      <c r="AX176" s="1789"/>
      <c r="AY176" s="1789" t="s">
        <v>163</v>
      </c>
      <c r="AZ176" s="1789"/>
      <c r="BA176" s="1789"/>
      <c r="BB176" s="1789"/>
      <c r="BC176" s="1789"/>
      <c r="BD176" s="1789"/>
      <c r="BE176" s="1789"/>
      <c r="BF176" s="1789"/>
      <c r="BG176" s="1789"/>
      <c r="BH176" s="1789"/>
      <c r="BI176" s="1789"/>
      <c r="BJ176" s="1661">
        <v>0</v>
      </c>
    </row>
    <row r="177" spans="2:62" ht="11.25" customHeight="1" x14ac:dyDescent="0.25">
      <c r="B177" s="1778"/>
      <c r="C177" s="1779"/>
      <c r="D177" s="361" t="s">
        <v>175</v>
      </c>
      <c r="E177" s="1780"/>
      <c r="F177" s="1790" t="s">
        <v>178</v>
      </c>
      <c r="G177" s="1791"/>
      <c r="H177" s="1792">
        <v>80</v>
      </c>
      <c r="I177" s="1784"/>
      <c r="J177" s="1784"/>
      <c r="K177" s="1784"/>
      <c r="L177" s="1704" t="s">
        <v>16</v>
      </c>
      <c r="M177" s="1785"/>
      <c r="N177" s="1786"/>
      <c r="O177" s="1787"/>
      <c r="P177" s="1787"/>
      <c r="Q177" s="1787"/>
      <c r="R177" s="1787"/>
      <c r="S177" s="1787"/>
      <c r="T177" s="1788"/>
      <c r="AT177" s="1789" t="s">
        <v>175</v>
      </c>
      <c r="AU177" s="1789">
        <v>0</v>
      </c>
      <c r="AV177" s="1789">
        <v>4</v>
      </c>
      <c r="AW177" s="1789" t="b">
        <v>1</v>
      </c>
      <c r="AX177" s="1789" t="b">
        <v>1</v>
      </c>
      <c r="AY177" s="1789" t="s">
        <v>163</v>
      </c>
      <c r="AZ177" s="1789"/>
      <c r="BA177" s="1789"/>
      <c r="BB177" s="1789"/>
      <c r="BC177" s="1789"/>
      <c r="BD177" s="1789"/>
      <c r="BE177" s="1789"/>
      <c r="BF177" s="1789"/>
      <c r="BG177" s="1789"/>
      <c r="BH177" s="1789"/>
      <c r="BI177" s="1789"/>
      <c r="BJ177" s="1661">
        <v>0</v>
      </c>
    </row>
    <row r="178" spans="2:62" x14ac:dyDescent="0.25">
      <c r="B178" s="1769"/>
      <c r="C178" s="1770" t="s">
        <v>1133</v>
      </c>
      <c r="D178" s="1770" t="s">
        <v>168</v>
      </c>
      <c r="E178" s="1771" t="s">
        <v>1134</v>
      </c>
      <c r="F178" s="351" t="s">
        <v>1135</v>
      </c>
      <c r="G178" s="1772" t="s">
        <v>218</v>
      </c>
      <c r="H178" s="353">
        <v>80</v>
      </c>
      <c r="I178" s="354"/>
      <c r="J178" s="355">
        <f>ROUND(H178*I178,2)</f>
        <v>0</v>
      </c>
      <c r="K178" s="355" t="s">
        <v>393</v>
      </c>
      <c r="L178" s="1704" t="s">
        <v>16</v>
      </c>
      <c r="M178" s="1773"/>
      <c r="N178" s="1774" t="s">
        <v>38</v>
      </c>
      <c r="O178" s="1775"/>
      <c r="P178" s="1775">
        <f>H178*O178</f>
        <v>0</v>
      </c>
      <c r="Q178" s="1775">
        <v>0</v>
      </c>
      <c r="R178" s="1775">
        <f>H178*Q178</f>
        <v>0</v>
      </c>
      <c r="S178" s="1775">
        <v>0</v>
      </c>
      <c r="T178" s="1776">
        <f>H178*S178</f>
        <v>0</v>
      </c>
      <c r="AR178" s="1661">
        <v>64</v>
      </c>
      <c r="AT178" s="1661" t="s">
        <v>168</v>
      </c>
      <c r="AU178" s="1661">
        <v>2</v>
      </c>
      <c r="AY178" s="1777" t="s">
        <v>163</v>
      </c>
      <c r="AZ178" s="1777"/>
      <c r="BA178" s="1777"/>
      <c r="BB178" s="1777"/>
      <c r="BC178" s="1777"/>
      <c r="BD178" s="1777"/>
      <c r="BE178" s="1777">
        <f>IF(N178="základní",J178,0)</f>
        <v>0</v>
      </c>
      <c r="BF178" s="1777">
        <f>IF(N178="snížená",J178,0)</f>
        <v>0</v>
      </c>
      <c r="BG178" s="1777">
        <f>IF(N178="zákl. přenesená",J178,0)</f>
        <v>0</v>
      </c>
      <c r="BH178" s="1777">
        <f>IF(N178="sníž. přenesená",J178,0)</f>
        <v>0</v>
      </c>
      <c r="BI178" s="1777">
        <f>IF(N178="nulová",J178,0)</f>
        <v>0</v>
      </c>
      <c r="BJ178" s="1661">
        <v>1</v>
      </c>
    </row>
    <row r="179" spans="2:62" x14ac:dyDescent="0.25">
      <c r="B179" s="1705"/>
      <c r="C179" s="55"/>
      <c r="D179" s="361" t="s">
        <v>173</v>
      </c>
      <c r="E179" s="55"/>
      <c r="F179" s="362" t="s">
        <v>1136</v>
      </c>
      <c r="G179" s="55"/>
      <c r="H179" s="55"/>
      <c r="I179" s="55"/>
      <c r="J179" s="55"/>
      <c r="K179" s="1707"/>
      <c r="L179" s="1704" t="s">
        <v>16</v>
      </c>
      <c r="M179" s="1793"/>
      <c r="N179" s="55"/>
      <c r="O179" s="55"/>
      <c r="P179" s="55"/>
      <c r="Q179" s="55"/>
      <c r="R179" s="55"/>
      <c r="S179" s="55"/>
      <c r="T179" s="1794"/>
      <c r="AT179" s="1795" t="s">
        <v>173</v>
      </c>
      <c r="AU179" s="1795">
        <v>0</v>
      </c>
      <c r="AV179" s="55"/>
      <c r="AW179" s="55"/>
      <c r="AX179" s="55"/>
      <c r="AY179" s="55" t="s">
        <v>163</v>
      </c>
      <c r="AZ179" s="55"/>
      <c r="BA179" s="55"/>
      <c r="BB179" s="55"/>
      <c r="BC179" s="55"/>
      <c r="BD179" s="55"/>
      <c r="BE179" s="55"/>
      <c r="BF179" s="55"/>
      <c r="BG179" s="55"/>
      <c r="BH179" s="55"/>
      <c r="BI179" s="55"/>
      <c r="BJ179" s="1661">
        <v>0</v>
      </c>
    </row>
    <row r="180" spans="2:62" ht="11.25" customHeight="1" x14ac:dyDescent="0.25">
      <c r="B180" s="1778"/>
      <c r="C180" s="1779"/>
      <c r="D180" s="361" t="s">
        <v>175</v>
      </c>
      <c r="E180" s="1780"/>
      <c r="F180" s="1796" t="s">
        <v>1116</v>
      </c>
      <c r="G180" s="1791"/>
      <c r="H180" s="1797"/>
      <c r="I180" s="1784"/>
      <c r="J180" s="1784"/>
      <c r="K180" s="1784"/>
      <c r="L180" s="1704" t="s">
        <v>16</v>
      </c>
      <c r="M180" s="1785"/>
      <c r="N180" s="1786"/>
      <c r="O180" s="1787"/>
      <c r="P180" s="1787"/>
      <c r="Q180" s="1787"/>
      <c r="R180" s="1787"/>
      <c r="S180" s="1787"/>
      <c r="T180" s="1788"/>
      <c r="AT180" s="1789" t="s">
        <v>175</v>
      </c>
      <c r="AU180" s="1789">
        <v>0</v>
      </c>
      <c r="AV180" s="1789">
        <v>1</v>
      </c>
      <c r="AW180" s="1789" t="b">
        <v>1</v>
      </c>
      <c r="AX180" s="1789"/>
      <c r="AY180" s="1789" t="s">
        <v>163</v>
      </c>
      <c r="AZ180" s="1789"/>
      <c r="BA180" s="1789"/>
      <c r="BB180" s="1789"/>
      <c r="BC180" s="1789"/>
      <c r="BD180" s="1789"/>
      <c r="BE180" s="1789"/>
      <c r="BF180" s="1789"/>
      <c r="BG180" s="1789"/>
      <c r="BH180" s="1789"/>
      <c r="BI180" s="1789"/>
      <c r="BJ180" s="1661">
        <v>0</v>
      </c>
    </row>
    <row r="181" spans="2:62" ht="11.25" customHeight="1" x14ac:dyDescent="0.25">
      <c r="B181" s="1778"/>
      <c r="C181" s="1779"/>
      <c r="D181" s="361" t="s">
        <v>175</v>
      </c>
      <c r="E181" s="1780"/>
      <c r="F181" s="1781" t="s">
        <v>608</v>
      </c>
      <c r="G181" s="1782"/>
      <c r="H181" s="1783">
        <v>80</v>
      </c>
      <c r="I181" s="1784"/>
      <c r="J181" s="1784"/>
      <c r="K181" s="1784"/>
      <c r="L181" s="1704" t="s">
        <v>16</v>
      </c>
      <c r="M181" s="1785"/>
      <c r="N181" s="1786"/>
      <c r="O181" s="1787"/>
      <c r="P181" s="1787"/>
      <c r="Q181" s="1787"/>
      <c r="R181" s="1787"/>
      <c r="S181" s="1787"/>
      <c r="T181" s="1788"/>
      <c r="AT181" s="1789" t="s">
        <v>175</v>
      </c>
      <c r="AU181" s="1789">
        <v>0</v>
      </c>
      <c r="AV181" s="1789">
        <v>2</v>
      </c>
      <c r="AW181" s="1789" t="b">
        <v>1</v>
      </c>
      <c r="AX181" s="1789"/>
      <c r="AY181" s="1789" t="s">
        <v>163</v>
      </c>
      <c r="AZ181" s="1789"/>
      <c r="BA181" s="1789"/>
      <c r="BB181" s="1789"/>
      <c r="BC181" s="1789"/>
      <c r="BD181" s="1789"/>
      <c r="BE181" s="1789"/>
      <c r="BF181" s="1789"/>
      <c r="BG181" s="1789"/>
      <c r="BH181" s="1789"/>
      <c r="BI181" s="1789"/>
      <c r="BJ181" s="1661">
        <v>0</v>
      </c>
    </row>
    <row r="182" spans="2:62" ht="11.25" customHeight="1" x14ac:dyDescent="0.25">
      <c r="B182" s="1778"/>
      <c r="C182" s="1779"/>
      <c r="D182" s="361" t="s">
        <v>175</v>
      </c>
      <c r="E182" s="1780"/>
      <c r="F182" s="1790" t="s">
        <v>178</v>
      </c>
      <c r="G182" s="1791"/>
      <c r="H182" s="1792">
        <v>80</v>
      </c>
      <c r="I182" s="1784"/>
      <c r="J182" s="1784"/>
      <c r="K182" s="1784"/>
      <c r="L182" s="1704" t="s">
        <v>16</v>
      </c>
      <c r="M182" s="1785"/>
      <c r="N182" s="1786"/>
      <c r="O182" s="1787"/>
      <c r="P182" s="1787"/>
      <c r="Q182" s="1787"/>
      <c r="R182" s="1787"/>
      <c r="S182" s="1787"/>
      <c r="T182" s="1788"/>
      <c r="AT182" s="1789" t="s">
        <v>175</v>
      </c>
      <c r="AU182" s="1789">
        <v>0</v>
      </c>
      <c r="AV182" s="1789">
        <v>4</v>
      </c>
      <c r="AW182" s="1789" t="b">
        <v>1</v>
      </c>
      <c r="AX182" s="1789" t="b">
        <v>1</v>
      </c>
      <c r="AY182" s="1789" t="s">
        <v>163</v>
      </c>
      <c r="AZ182" s="1789"/>
      <c r="BA182" s="1789"/>
      <c r="BB182" s="1789"/>
      <c r="BC182" s="1789"/>
      <c r="BD182" s="1789"/>
      <c r="BE182" s="1789"/>
      <c r="BF182" s="1789"/>
      <c r="BG182" s="1789"/>
      <c r="BH182" s="1789"/>
      <c r="BI182" s="1789"/>
      <c r="BJ182" s="1661">
        <v>0</v>
      </c>
    </row>
    <row r="183" spans="2:62" x14ac:dyDescent="0.25">
      <c r="B183" s="1769"/>
      <c r="C183" s="1770" t="s">
        <v>1137</v>
      </c>
      <c r="D183" s="1770" t="s">
        <v>168</v>
      </c>
      <c r="E183" s="1771" t="s">
        <v>1138</v>
      </c>
      <c r="F183" s="351" t="s">
        <v>1139</v>
      </c>
      <c r="G183" s="1772" t="s">
        <v>218</v>
      </c>
      <c r="H183" s="353">
        <v>80</v>
      </c>
      <c r="I183" s="354"/>
      <c r="J183" s="355">
        <f>ROUND(H183*I183,2)</f>
        <v>0</v>
      </c>
      <c r="K183" s="355" t="s">
        <v>393</v>
      </c>
      <c r="L183" s="1704" t="s">
        <v>16</v>
      </c>
      <c r="M183" s="1773"/>
      <c r="N183" s="1774" t="s">
        <v>38</v>
      </c>
      <c r="O183" s="1775"/>
      <c r="P183" s="1775">
        <f>H183*O183</f>
        <v>0</v>
      </c>
      <c r="Q183" s="1775">
        <v>1.2E-4</v>
      </c>
      <c r="R183" s="1775">
        <f>H183*Q183</f>
        <v>9.6000000000000009E-3</v>
      </c>
      <c r="S183" s="1775">
        <v>0</v>
      </c>
      <c r="T183" s="1776">
        <f>H183*S183</f>
        <v>0</v>
      </c>
      <c r="AR183" s="1661">
        <v>64</v>
      </c>
      <c r="AT183" s="1661" t="s">
        <v>168</v>
      </c>
      <c r="AU183" s="1661">
        <v>2</v>
      </c>
      <c r="AY183" s="1777" t="s">
        <v>163</v>
      </c>
      <c r="AZ183" s="1777"/>
      <c r="BA183" s="1777"/>
      <c r="BB183" s="1777"/>
      <c r="BC183" s="1777"/>
      <c r="BD183" s="1777"/>
      <c r="BE183" s="1777">
        <f>IF(N183="základní",J183,0)</f>
        <v>0</v>
      </c>
      <c r="BF183" s="1777">
        <f>IF(N183="snížená",J183,0)</f>
        <v>0</v>
      </c>
      <c r="BG183" s="1777">
        <f>IF(N183="zákl. přenesená",J183,0)</f>
        <v>0</v>
      </c>
      <c r="BH183" s="1777">
        <f>IF(N183="sníž. přenesená",J183,0)</f>
        <v>0</v>
      </c>
      <c r="BI183" s="1777">
        <f>IF(N183="nulová",J183,0)</f>
        <v>0</v>
      </c>
      <c r="BJ183" s="1661">
        <v>1</v>
      </c>
    </row>
    <row r="184" spans="2:62" x14ac:dyDescent="0.25">
      <c r="B184" s="1705"/>
      <c r="C184" s="55"/>
      <c r="D184" s="361" t="s">
        <v>173</v>
      </c>
      <c r="E184" s="55"/>
      <c r="F184" s="362" t="s">
        <v>1140</v>
      </c>
      <c r="G184" s="55"/>
      <c r="H184" s="55"/>
      <c r="I184" s="55"/>
      <c r="J184" s="55"/>
      <c r="K184" s="1707"/>
      <c r="L184" s="1704" t="s">
        <v>16</v>
      </c>
      <c r="M184" s="1793"/>
      <c r="N184" s="55"/>
      <c r="O184" s="55"/>
      <c r="P184" s="55"/>
      <c r="Q184" s="55"/>
      <c r="R184" s="55"/>
      <c r="S184" s="55"/>
      <c r="T184" s="1794"/>
      <c r="AT184" s="1795" t="s">
        <v>173</v>
      </c>
      <c r="AU184" s="1795">
        <v>0</v>
      </c>
      <c r="AV184" s="55"/>
      <c r="AW184" s="55"/>
      <c r="AX184" s="55"/>
      <c r="AY184" s="55" t="s">
        <v>163</v>
      </c>
      <c r="AZ184" s="55"/>
      <c r="BA184" s="55"/>
      <c r="BB184" s="55"/>
      <c r="BC184" s="55"/>
      <c r="BD184" s="55"/>
      <c r="BE184" s="55"/>
      <c r="BF184" s="55"/>
      <c r="BG184" s="55"/>
      <c r="BH184" s="55"/>
      <c r="BI184" s="55"/>
      <c r="BJ184" s="1661">
        <v>0</v>
      </c>
    </row>
    <row r="185" spans="2:62" ht="11.25" customHeight="1" x14ac:dyDescent="0.25">
      <c r="B185" s="1778"/>
      <c r="C185" s="1779"/>
      <c r="D185" s="361" t="s">
        <v>175</v>
      </c>
      <c r="E185" s="1780"/>
      <c r="F185" s="1796" t="s">
        <v>1116</v>
      </c>
      <c r="G185" s="1791"/>
      <c r="H185" s="1797"/>
      <c r="I185" s="1784"/>
      <c r="J185" s="1784"/>
      <c r="K185" s="1784"/>
      <c r="L185" s="1704" t="s">
        <v>16</v>
      </c>
      <c r="M185" s="1785"/>
      <c r="N185" s="1786"/>
      <c r="O185" s="1787"/>
      <c r="P185" s="1787"/>
      <c r="Q185" s="1787"/>
      <c r="R185" s="1787"/>
      <c r="S185" s="1787"/>
      <c r="T185" s="1788"/>
      <c r="AT185" s="1789" t="s">
        <v>175</v>
      </c>
      <c r="AU185" s="1789">
        <v>0</v>
      </c>
      <c r="AV185" s="1789">
        <v>1</v>
      </c>
      <c r="AW185" s="1789" t="b">
        <v>1</v>
      </c>
      <c r="AX185" s="1789"/>
      <c r="AY185" s="1789" t="s">
        <v>163</v>
      </c>
      <c r="AZ185" s="1789"/>
      <c r="BA185" s="1789"/>
      <c r="BB185" s="1789"/>
      <c r="BC185" s="1789"/>
      <c r="BD185" s="1789"/>
      <c r="BE185" s="1789"/>
      <c r="BF185" s="1789"/>
      <c r="BG185" s="1789"/>
      <c r="BH185" s="1789"/>
      <c r="BI185" s="1789"/>
      <c r="BJ185" s="1661">
        <v>0</v>
      </c>
    </row>
    <row r="186" spans="2:62" ht="11.25" customHeight="1" x14ac:dyDescent="0.25">
      <c r="B186" s="1778"/>
      <c r="C186" s="1779"/>
      <c r="D186" s="361" t="s">
        <v>175</v>
      </c>
      <c r="E186" s="1780"/>
      <c r="F186" s="1781" t="s">
        <v>608</v>
      </c>
      <c r="G186" s="1782"/>
      <c r="H186" s="1783">
        <v>80</v>
      </c>
      <c r="I186" s="1784"/>
      <c r="J186" s="1784"/>
      <c r="K186" s="1784"/>
      <c r="L186" s="1704" t="s">
        <v>16</v>
      </c>
      <c r="M186" s="1785"/>
      <c r="N186" s="1786"/>
      <c r="O186" s="1787"/>
      <c r="P186" s="1787"/>
      <c r="Q186" s="1787"/>
      <c r="R186" s="1787"/>
      <c r="S186" s="1787"/>
      <c r="T186" s="1788"/>
      <c r="AT186" s="1789" t="s">
        <v>175</v>
      </c>
      <c r="AU186" s="1789">
        <v>0</v>
      </c>
      <c r="AV186" s="1789">
        <v>2</v>
      </c>
      <c r="AW186" s="1789" t="b">
        <v>1</v>
      </c>
      <c r="AX186" s="1789"/>
      <c r="AY186" s="1789" t="s">
        <v>163</v>
      </c>
      <c r="AZ186" s="1789"/>
      <c r="BA186" s="1789"/>
      <c r="BB186" s="1789"/>
      <c r="BC186" s="1789"/>
      <c r="BD186" s="1789"/>
      <c r="BE186" s="1789"/>
      <c r="BF186" s="1789"/>
      <c r="BG186" s="1789"/>
      <c r="BH186" s="1789"/>
      <c r="BI186" s="1789"/>
      <c r="BJ186" s="1661">
        <v>0</v>
      </c>
    </row>
    <row r="187" spans="2:62" ht="11.25" customHeight="1" x14ac:dyDescent="0.25">
      <c r="B187" s="1778"/>
      <c r="C187" s="1779"/>
      <c r="D187" s="361" t="s">
        <v>175</v>
      </c>
      <c r="E187" s="1780"/>
      <c r="F187" s="1790" t="s">
        <v>178</v>
      </c>
      <c r="G187" s="1791"/>
      <c r="H187" s="1792">
        <v>80</v>
      </c>
      <c r="I187" s="1784"/>
      <c r="J187" s="1784"/>
      <c r="K187" s="1784"/>
      <c r="L187" s="1704" t="s">
        <v>16</v>
      </c>
      <c r="M187" s="1785"/>
      <c r="N187" s="1786"/>
      <c r="O187" s="1787"/>
      <c r="P187" s="1787"/>
      <c r="Q187" s="1787"/>
      <c r="R187" s="1787"/>
      <c r="S187" s="1787"/>
      <c r="T187" s="1788"/>
      <c r="AT187" s="1789" t="s">
        <v>175</v>
      </c>
      <c r="AU187" s="1789">
        <v>0</v>
      </c>
      <c r="AV187" s="1789">
        <v>4</v>
      </c>
      <c r="AW187" s="1789" t="b">
        <v>1</v>
      </c>
      <c r="AX187" s="1789" t="b">
        <v>1</v>
      </c>
      <c r="AY187" s="1789" t="s">
        <v>163</v>
      </c>
      <c r="AZ187" s="1789"/>
      <c r="BA187" s="1789"/>
      <c r="BB187" s="1789"/>
      <c r="BC187" s="1789"/>
      <c r="BD187" s="1789"/>
      <c r="BE187" s="1789"/>
      <c r="BF187" s="1789"/>
      <c r="BG187" s="1789"/>
      <c r="BH187" s="1789"/>
      <c r="BI187" s="1789"/>
      <c r="BJ187" s="1661">
        <v>0</v>
      </c>
    </row>
    <row r="188" spans="2:62" ht="14.45" customHeight="1" x14ac:dyDescent="0.25">
      <c r="B188" s="1778"/>
      <c r="C188" s="1779"/>
      <c r="D188" s="1779"/>
      <c r="E188" s="1780"/>
      <c r="F188" s="1816"/>
      <c r="G188" s="1791"/>
      <c r="H188" s="1797"/>
      <c r="I188" s="1784"/>
      <c r="J188" s="1784"/>
      <c r="K188" s="1784"/>
      <c r="L188" s="1704"/>
      <c r="M188" s="1785"/>
      <c r="N188" s="1786"/>
      <c r="O188" s="1787"/>
      <c r="P188" s="1787"/>
      <c r="Q188" s="1787"/>
      <c r="R188" s="1787"/>
      <c r="S188" s="1787"/>
      <c r="T188" s="1817"/>
    </row>
    <row r="189" spans="2:62" ht="42" customHeight="1" x14ac:dyDescent="0.25">
      <c r="B189" s="1778"/>
      <c r="C189" s="3317" t="s">
        <v>272</v>
      </c>
      <c r="D189" s="3317"/>
      <c r="E189" s="3317"/>
      <c r="F189" s="3317"/>
      <c r="G189" s="3317"/>
      <c r="H189" s="3317"/>
      <c r="I189" s="3317"/>
      <c r="J189" s="3317"/>
      <c r="K189" s="3318"/>
      <c r="L189" s="1704"/>
      <c r="M189" s="1818"/>
      <c r="N189" s="1786"/>
      <c r="O189" s="1787"/>
      <c r="P189" s="1787"/>
      <c r="Q189" s="1787"/>
      <c r="R189" s="1787"/>
      <c r="S189" s="1787"/>
      <c r="T189" s="1819"/>
    </row>
    <row r="190" spans="2:62" x14ac:dyDescent="0.25">
      <c r="B190" s="1740"/>
      <c r="C190" s="1741"/>
      <c r="D190" s="1741"/>
      <c r="E190" s="1741"/>
      <c r="F190" s="1741"/>
      <c r="G190" s="1741"/>
      <c r="H190" s="1741"/>
      <c r="I190" s="1741"/>
      <c r="J190" s="1741"/>
      <c r="K190" s="1744"/>
      <c r="L190" s="1704"/>
    </row>
  </sheetData>
  <autoFilter ref="C114:K115"/>
  <mergeCells count="13">
    <mergeCell ref="E78:H78"/>
    <mergeCell ref="E24:H24"/>
    <mergeCell ref="E27:H27"/>
    <mergeCell ref="E80:H80"/>
    <mergeCell ref="C189:K189"/>
    <mergeCell ref="E107:H107"/>
    <mergeCell ref="E105:H105"/>
    <mergeCell ref="L2:V2"/>
    <mergeCell ref="E7:H7"/>
    <mergeCell ref="E21:H21"/>
    <mergeCell ref="E15:H15"/>
    <mergeCell ref="E9:H9"/>
    <mergeCell ref="E18:H18"/>
  </mergeCells>
  <hyperlinks>
    <hyperlink ref="F184" r:id="rId1"/>
    <hyperlink ref="H183" r:id="rId2" display="80,00000000"/>
    <hyperlink ref="F179" r:id="rId3"/>
    <hyperlink ref="H178" r:id="rId4" display="80,00000000"/>
    <hyperlink ref="F174" r:id="rId5"/>
    <hyperlink ref="H173" r:id="rId6" display="80,00000000"/>
    <hyperlink ref="F169" r:id="rId7"/>
    <hyperlink ref="H168" r:id="rId8" display="5,60000000"/>
    <hyperlink ref="F164" r:id="rId9"/>
    <hyperlink ref="H163" r:id="rId10" display="8,40000000"/>
    <hyperlink ref="F159" r:id="rId11"/>
    <hyperlink ref="H158" r:id="rId12" display="80,00000000"/>
    <hyperlink ref="F155" r:id="rId13"/>
    <hyperlink ref="H148" r:id="rId14" display="855,60000000"/>
    <hyperlink ref="F144" r:id="rId15"/>
    <hyperlink ref="H143" r:id="rId16" display="713,00000000"/>
    <hyperlink ref="F141" r:id="rId17"/>
    <hyperlink ref="F134" r:id="rId18"/>
    <hyperlink ref="H133" r:id="rId19" display="713,00000000"/>
    <hyperlink ref="H128" r:id="rId20" display="748,65000000"/>
    <hyperlink ref="F124" r:id="rId21"/>
    <hyperlink ref="H123" r:id="rId22" display="713,00000000"/>
    <hyperlink ref="H118" r:id="rId23" display="76,155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55"/>
  <sheetViews>
    <sheetView showGridLines="0" workbookViewId="0">
      <selection activeCell="A27" sqref="A27:XFD27"/>
    </sheetView>
  </sheetViews>
  <sheetFormatPr defaultColWidth="9.140625" defaultRowHeight="15" x14ac:dyDescent="0.25"/>
  <cols>
    <col min="1" max="1" width="7.140625" style="1820" customWidth="1"/>
    <col min="2" max="2" width="1" style="1820" customWidth="1"/>
    <col min="3" max="3" width="3.5703125" style="1820" customWidth="1"/>
    <col min="4" max="4" width="4.140625" style="1820" customWidth="1"/>
    <col min="5" max="5" width="17.7109375" style="1820" customWidth="1"/>
    <col min="6" max="6" width="55.7109375" style="1820" customWidth="1"/>
    <col min="7" max="7" width="6.7109375" style="1820" customWidth="1"/>
    <col min="8" max="9" width="14.7109375" style="1820" customWidth="1"/>
    <col min="10" max="11" width="20.7109375" style="1820" customWidth="1"/>
    <col min="12" max="12" width="7.7109375" style="1820" customWidth="1"/>
    <col min="13" max="13" width="24.85546875" style="1820" hidden="1" customWidth="1"/>
    <col min="14" max="14" width="12.140625" style="1820" hidden="1" customWidth="1"/>
    <col min="15" max="15" width="10.28515625" style="1820" hidden="1" customWidth="1"/>
    <col min="16" max="16" width="11.140625" style="1820" hidden="1" customWidth="1"/>
    <col min="17" max="18" width="12.42578125" style="1820" hidden="1" customWidth="1"/>
    <col min="19" max="19" width="10.85546875" style="1820" hidden="1" customWidth="1"/>
    <col min="20" max="20" width="8.28515625" style="1820" hidden="1" customWidth="1"/>
    <col min="21" max="21" width="4.140625" style="1820" hidden="1" customWidth="1"/>
    <col min="22" max="22" width="10.5703125" style="1820" customWidth="1"/>
    <col min="23" max="23" width="14" style="1820" customWidth="1"/>
    <col min="24" max="24" width="10.5703125" style="1820" customWidth="1"/>
    <col min="25" max="25" width="12.85546875" style="1820" customWidth="1"/>
    <col min="26" max="26" width="9.42578125" style="1820" customWidth="1"/>
    <col min="27" max="27" width="94.85546875" style="1820" hidden="1" customWidth="1"/>
    <col min="28" max="28" width="14" style="1820" customWidth="1"/>
    <col min="29" max="29" width="9.42578125" style="1820" customWidth="1"/>
    <col min="30" max="30" width="12.85546875" style="1820" customWidth="1"/>
    <col min="31" max="31" width="14" style="1820" customWidth="1"/>
    <col min="32" max="43" width="9.140625" style="1820"/>
    <col min="44" max="65" width="9.140625" style="1820" hidden="1"/>
    <col min="66" max="16384" width="9.140625" style="1820"/>
  </cols>
  <sheetData>
    <row r="1" spans="1:61" ht="11.25" customHeight="1" x14ac:dyDescent="0.25">
      <c r="A1" s="1821"/>
      <c r="B1" s="1821"/>
      <c r="C1" s="1821"/>
      <c r="D1" s="1821"/>
      <c r="E1" s="1821"/>
      <c r="F1" s="1821"/>
      <c r="G1" s="1821"/>
      <c r="H1" s="1821"/>
      <c r="I1" s="1821"/>
      <c r="J1" s="1821"/>
      <c r="K1" s="1821"/>
      <c r="L1" s="1821"/>
      <c r="M1" s="1821"/>
      <c r="N1" s="1821"/>
      <c r="O1" s="1821"/>
      <c r="P1" s="1821"/>
      <c r="Q1" s="1821"/>
      <c r="R1" s="1821"/>
      <c r="S1" s="1821"/>
      <c r="T1" s="1821"/>
      <c r="U1" s="1821"/>
      <c r="V1" s="1821"/>
      <c r="W1" s="1821"/>
      <c r="X1" s="1821"/>
      <c r="Y1" s="1821"/>
      <c r="Z1" s="1821"/>
      <c r="AA1" s="1821"/>
      <c r="AB1" s="1821"/>
      <c r="AC1" s="1821"/>
      <c r="AD1" s="1821"/>
      <c r="AE1" s="1821"/>
      <c r="AF1" s="1821"/>
      <c r="AG1" s="1821"/>
      <c r="AH1" s="1821"/>
      <c r="AI1" s="1821"/>
      <c r="AJ1" s="1821"/>
      <c r="AK1" s="1821"/>
      <c r="AL1" s="1821"/>
      <c r="AM1" s="1821"/>
      <c r="AN1" s="1821"/>
      <c r="AO1" s="1821"/>
      <c r="AP1" s="1821"/>
      <c r="AQ1" s="1821"/>
      <c r="AR1" s="1821"/>
      <c r="AS1" s="1821"/>
      <c r="AT1" s="1821"/>
      <c r="AU1" s="1821"/>
      <c r="AV1" s="1821"/>
      <c r="AW1" s="1821"/>
      <c r="AX1" s="1821"/>
      <c r="AY1" s="1821"/>
      <c r="AZ1" s="1821"/>
      <c r="BA1" s="1821"/>
      <c r="BB1" s="1821"/>
      <c r="BC1" s="1821"/>
      <c r="BD1" s="1821"/>
      <c r="BE1" s="1821"/>
      <c r="BF1" s="1821"/>
      <c r="BG1" s="1821"/>
      <c r="BH1" s="1821"/>
      <c r="BI1" s="1821"/>
    </row>
    <row r="2" spans="1:61" ht="36.75" customHeight="1" x14ac:dyDescent="0.25">
      <c r="A2" s="1821"/>
      <c r="B2" s="1821"/>
      <c r="C2" s="1821"/>
      <c r="D2" s="1821"/>
      <c r="E2" s="1821"/>
      <c r="F2" s="1821"/>
      <c r="G2" s="1821"/>
      <c r="H2" s="1821"/>
      <c r="I2" s="1821"/>
      <c r="J2" s="1821"/>
      <c r="K2" s="1821"/>
      <c r="L2" s="3320" t="s">
        <v>5</v>
      </c>
      <c r="M2" s="3321"/>
      <c r="N2" s="3321"/>
      <c r="O2" s="3321"/>
      <c r="P2" s="3321"/>
      <c r="Q2" s="3321"/>
      <c r="R2" s="3321"/>
      <c r="S2" s="3321"/>
      <c r="T2" s="3321"/>
      <c r="U2" s="3321"/>
      <c r="V2" s="3321"/>
      <c r="W2" s="1821"/>
      <c r="X2" s="1821"/>
      <c r="Y2" s="1821"/>
      <c r="Z2" s="1821"/>
      <c r="AA2" s="1821"/>
      <c r="AB2" s="1821"/>
      <c r="AC2" s="1821"/>
      <c r="AD2" s="1821"/>
      <c r="AE2" s="1821"/>
      <c r="AF2" s="1821"/>
      <c r="AG2" s="1821"/>
      <c r="AH2" s="1821"/>
      <c r="AI2" s="1821"/>
      <c r="AJ2" s="1821"/>
      <c r="AK2" s="1821"/>
      <c r="AL2" s="1821"/>
      <c r="AM2" s="1821"/>
      <c r="AN2" s="1821"/>
      <c r="AO2" s="1821"/>
      <c r="AP2" s="1821"/>
      <c r="AQ2" s="1821"/>
      <c r="AR2" s="1821"/>
      <c r="AS2" s="1821"/>
      <c r="AT2" s="1821" t="s">
        <v>108</v>
      </c>
      <c r="AU2" s="1821"/>
      <c r="AV2" s="1821"/>
      <c r="AW2" s="1821"/>
      <c r="AX2" s="1821"/>
      <c r="AY2" s="1821"/>
      <c r="AZ2" s="1821"/>
      <c r="BA2" s="1821"/>
      <c r="BB2" s="1821"/>
      <c r="BC2" s="1821"/>
      <c r="BD2" s="1821"/>
      <c r="BE2" s="1821"/>
      <c r="BF2" s="1821"/>
      <c r="BG2" s="1821"/>
      <c r="BH2" s="1821"/>
      <c r="BI2" s="1821"/>
    </row>
    <row r="3" spans="1:61" ht="6.95" customHeight="1" x14ac:dyDescent="0.25">
      <c r="A3" s="1821"/>
      <c r="B3" s="1822"/>
      <c r="C3" s="1823"/>
      <c r="D3" s="1823"/>
      <c r="E3" s="1823"/>
      <c r="F3" s="1823"/>
      <c r="G3" s="1823"/>
      <c r="H3" s="1823"/>
      <c r="I3" s="1823"/>
      <c r="J3" s="1823"/>
      <c r="K3" s="1823"/>
      <c r="L3" s="1824"/>
      <c r="M3" s="1821"/>
      <c r="N3" s="1821"/>
      <c r="O3" s="1821"/>
      <c r="P3" s="1821"/>
      <c r="Q3" s="1821"/>
      <c r="R3" s="1821"/>
      <c r="S3" s="1821"/>
      <c r="T3" s="1821"/>
      <c r="U3" s="1821"/>
      <c r="V3" s="1821"/>
      <c r="W3" s="1821"/>
      <c r="X3" s="1821"/>
      <c r="Y3" s="1821"/>
      <c r="Z3" s="1821"/>
      <c r="AA3" s="1821"/>
      <c r="AB3" s="1821"/>
      <c r="AC3" s="1821"/>
      <c r="AD3" s="1821"/>
      <c r="AE3" s="1821"/>
      <c r="AF3" s="1821"/>
      <c r="AG3" s="1821"/>
      <c r="AH3" s="1821"/>
      <c r="AI3" s="1821"/>
      <c r="AJ3" s="1821"/>
      <c r="AK3" s="1821"/>
      <c r="AL3" s="1821"/>
      <c r="AM3" s="1821"/>
      <c r="AN3" s="1821"/>
      <c r="AO3" s="1821"/>
      <c r="AP3" s="1821"/>
      <c r="AQ3" s="1821"/>
      <c r="AR3" s="1821"/>
      <c r="AS3" s="1821"/>
      <c r="AT3" s="1821">
        <v>2</v>
      </c>
      <c r="AU3" s="1821"/>
      <c r="AV3" s="1821"/>
      <c r="AW3" s="1821"/>
      <c r="AX3" s="1821"/>
      <c r="AY3" s="1821"/>
      <c r="AZ3" s="1821"/>
      <c r="BA3" s="1821"/>
      <c r="BB3" s="1821"/>
      <c r="BC3" s="1821"/>
      <c r="BD3" s="1821"/>
      <c r="BE3" s="1821"/>
      <c r="BF3" s="1821"/>
      <c r="BG3" s="1821"/>
      <c r="BH3" s="1821"/>
      <c r="BI3" s="1821"/>
    </row>
    <row r="4" spans="1:61" ht="24.95" customHeight="1" x14ac:dyDescent="0.25">
      <c r="A4" s="1821"/>
      <c r="B4" s="1824"/>
      <c r="C4" s="1821"/>
      <c r="D4" s="1825" t="s">
        <v>131</v>
      </c>
      <c r="E4" s="1821"/>
      <c r="F4" s="1821"/>
      <c r="G4" s="1821"/>
      <c r="H4" s="1821"/>
      <c r="I4" s="1821"/>
      <c r="J4" s="1821"/>
      <c r="K4" s="1821"/>
      <c r="L4" s="1824"/>
      <c r="M4" s="1821"/>
      <c r="N4" s="1821"/>
      <c r="O4" s="1821"/>
      <c r="P4" s="1821"/>
      <c r="Q4" s="1821"/>
      <c r="R4" s="1821"/>
      <c r="S4" s="1821"/>
      <c r="T4" s="1821"/>
      <c r="U4" s="1821"/>
      <c r="V4" s="1821"/>
      <c r="W4" s="1821"/>
      <c r="X4" s="1821"/>
      <c r="Y4" s="1821"/>
      <c r="Z4" s="1821"/>
      <c r="AA4" s="1821"/>
      <c r="AB4" s="1821"/>
      <c r="AC4" s="1821"/>
      <c r="AD4" s="1821"/>
      <c r="AE4" s="1821"/>
      <c r="AF4" s="1821"/>
      <c r="AG4" s="1821"/>
      <c r="AH4" s="1821"/>
      <c r="AI4" s="1821"/>
      <c r="AJ4" s="1821"/>
      <c r="AK4" s="1821"/>
      <c r="AL4" s="1821"/>
      <c r="AM4" s="1821"/>
      <c r="AN4" s="1821"/>
      <c r="AO4" s="1821"/>
      <c r="AP4" s="1821"/>
      <c r="AQ4" s="1821"/>
      <c r="AR4" s="1821"/>
      <c r="AS4" s="1821"/>
      <c r="AT4" s="1821" t="b">
        <v>0</v>
      </c>
      <c r="AU4" s="1821"/>
      <c r="AV4" s="1821"/>
      <c r="AW4" s="1821"/>
      <c r="AX4" s="1821"/>
      <c r="AY4" s="1821"/>
      <c r="AZ4" s="1821"/>
      <c r="BA4" s="1821"/>
      <c r="BB4" s="1821"/>
      <c r="BC4" s="1821"/>
      <c r="BD4" s="1821"/>
      <c r="BE4" s="1821"/>
      <c r="BF4" s="1821"/>
      <c r="BG4" s="1821"/>
      <c r="BH4" s="1821"/>
      <c r="BI4" s="1821"/>
    </row>
    <row r="5" spans="1:61" ht="6.95" customHeight="1" x14ac:dyDescent="0.25">
      <c r="A5" s="1821"/>
      <c r="B5" s="1824"/>
      <c r="C5" s="1821"/>
      <c r="D5" s="1821"/>
      <c r="E5" s="1821"/>
      <c r="F5" s="1821"/>
      <c r="G5" s="1821"/>
      <c r="H5" s="1821"/>
      <c r="I5" s="1821"/>
      <c r="J5" s="1821"/>
      <c r="K5" s="1821"/>
      <c r="L5" s="1824"/>
      <c r="M5" s="1821"/>
      <c r="N5" s="1821"/>
      <c r="O5" s="1821"/>
      <c r="P5" s="1821"/>
      <c r="Q5" s="1821"/>
      <c r="R5" s="1821"/>
      <c r="S5" s="1821"/>
      <c r="T5" s="1821"/>
      <c r="U5" s="1821"/>
      <c r="V5" s="1821"/>
      <c r="W5" s="1821"/>
      <c r="X5" s="1821"/>
      <c r="Y5" s="1821"/>
      <c r="Z5" s="1821"/>
      <c r="AA5" s="1821"/>
      <c r="AB5" s="1821"/>
      <c r="AC5" s="1821"/>
      <c r="AD5" s="1821"/>
      <c r="AE5" s="1821"/>
      <c r="AF5" s="1821"/>
      <c r="AG5" s="1821"/>
      <c r="AH5" s="1821"/>
      <c r="AI5" s="1821"/>
      <c r="AJ5" s="1821"/>
      <c r="AK5" s="1821"/>
      <c r="AL5" s="1821"/>
      <c r="AM5" s="1821"/>
      <c r="AN5" s="1821"/>
      <c r="AO5" s="1821"/>
      <c r="AP5" s="1821"/>
      <c r="AQ5" s="1821"/>
      <c r="AR5" s="1821"/>
      <c r="AS5" s="1821"/>
      <c r="AT5" s="1821"/>
      <c r="AU5" s="1821"/>
      <c r="AV5" s="1821"/>
      <c r="AW5" s="1821"/>
      <c r="AX5" s="1821"/>
      <c r="AY5" s="1821"/>
      <c r="AZ5" s="1821"/>
      <c r="BA5" s="1821"/>
      <c r="BB5" s="1821"/>
      <c r="BC5" s="1821"/>
      <c r="BD5" s="1821"/>
      <c r="BE5" s="1821"/>
      <c r="BF5" s="1821"/>
      <c r="BG5" s="1821"/>
      <c r="BH5" s="1821"/>
      <c r="BI5" s="1821"/>
    </row>
    <row r="6" spans="1:61" ht="12" customHeight="1" x14ac:dyDescent="0.25">
      <c r="A6" s="1821"/>
      <c r="B6" s="1824"/>
      <c r="C6" s="1821"/>
      <c r="D6" s="1826" t="s">
        <v>12</v>
      </c>
      <c r="E6" s="1821"/>
      <c r="F6" s="1821"/>
      <c r="G6" s="1821"/>
      <c r="H6" s="1821"/>
      <c r="I6" s="1821"/>
      <c r="J6" s="1821"/>
      <c r="K6" s="1821"/>
      <c r="L6" s="1824"/>
      <c r="M6" s="1821"/>
      <c r="N6" s="1821"/>
      <c r="O6" s="1821"/>
      <c r="P6" s="1821"/>
      <c r="Q6" s="1821"/>
      <c r="R6" s="1821"/>
      <c r="S6" s="1821"/>
      <c r="T6" s="1821"/>
      <c r="U6" s="1821"/>
      <c r="V6" s="1821"/>
      <c r="W6" s="1821"/>
      <c r="X6" s="1821"/>
      <c r="Y6" s="1821"/>
      <c r="Z6" s="1821"/>
      <c r="AA6" s="1821"/>
      <c r="AB6" s="1821"/>
      <c r="AC6" s="1821"/>
      <c r="AD6" s="1821"/>
      <c r="AE6" s="1821"/>
      <c r="AF6" s="1821"/>
      <c r="AG6" s="1821"/>
      <c r="AH6" s="1821"/>
      <c r="AI6" s="1821"/>
      <c r="AJ6" s="1821"/>
      <c r="AK6" s="1821"/>
      <c r="AL6" s="1821"/>
      <c r="AM6" s="1821"/>
      <c r="AN6" s="1821"/>
      <c r="AO6" s="1821"/>
      <c r="AP6" s="1821"/>
      <c r="AQ6" s="1821"/>
      <c r="AR6" s="1821"/>
      <c r="AS6" s="1821"/>
      <c r="AT6" s="1821"/>
      <c r="AU6" s="1821"/>
      <c r="AV6" s="1821"/>
      <c r="AW6" s="1821"/>
      <c r="AX6" s="1821"/>
      <c r="AY6" s="1821"/>
      <c r="AZ6" s="1821"/>
      <c r="BA6" s="1821"/>
      <c r="BB6" s="1821"/>
      <c r="BC6" s="1821"/>
      <c r="BD6" s="1821"/>
      <c r="BE6" s="1821"/>
      <c r="BF6" s="1821"/>
      <c r="BG6" s="1821"/>
      <c r="BH6" s="1821"/>
      <c r="BI6" s="1821"/>
    </row>
    <row r="7" spans="1:61" x14ac:dyDescent="0.25">
      <c r="A7" s="1821"/>
      <c r="B7" s="1824"/>
      <c r="C7" s="1821"/>
      <c r="D7" s="1821"/>
      <c r="E7" s="3238" t="s">
        <v>13</v>
      </c>
      <c r="F7" s="3321"/>
      <c r="G7" s="3321"/>
      <c r="H7" s="3321"/>
      <c r="I7" s="1821"/>
      <c r="J7" s="1821"/>
      <c r="K7" s="1821"/>
      <c r="L7" s="1824"/>
      <c r="M7" s="1821"/>
      <c r="N7" s="1821"/>
      <c r="O7" s="1821"/>
      <c r="P7" s="1821"/>
      <c r="Q7" s="1821"/>
      <c r="R7" s="1821"/>
      <c r="S7" s="1821"/>
      <c r="T7" s="1821"/>
      <c r="U7" s="1821"/>
      <c r="V7" s="1821"/>
      <c r="W7" s="1821"/>
      <c r="X7" s="1821"/>
      <c r="Y7" s="1821"/>
      <c r="Z7" s="1821"/>
      <c r="AA7" s="1827" t="str">
        <f>E7</f>
        <v>REVITALIZACE ZÁMECKÉHO PARKU ‐ TVRZIŠTĚ KLUČOV</v>
      </c>
      <c r="AB7" s="1821"/>
      <c r="AC7" s="1821"/>
      <c r="AD7" s="1821"/>
      <c r="AE7" s="1821"/>
      <c r="AF7" s="1821"/>
      <c r="AG7" s="1821"/>
      <c r="AH7" s="1821"/>
      <c r="AI7" s="1821"/>
      <c r="AJ7" s="1821"/>
      <c r="AK7" s="1821"/>
      <c r="AL7" s="1821"/>
      <c r="AM7" s="1821"/>
      <c r="AN7" s="1821"/>
      <c r="AO7" s="1821"/>
      <c r="AP7" s="1821"/>
      <c r="AQ7" s="1821"/>
      <c r="AR7" s="1821"/>
      <c r="AS7" s="1821"/>
      <c r="AT7" s="1821"/>
      <c r="AU7" s="1821"/>
      <c r="AV7" s="1821"/>
      <c r="AW7" s="1821"/>
      <c r="AX7" s="1821"/>
      <c r="AY7" s="1821"/>
      <c r="AZ7" s="1821"/>
      <c r="BA7" s="1821"/>
      <c r="BB7" s="1821"/>
      <c r="BC7" s="1821"/>
      <c r="BD7" s="1821"/>
      <c r="BE7" s="1821"/>
      <c r="BF7" s="1821"/>
      <c r="BG7" s="1821"/>
      <c r="BH7" s="1821"/>
      <c r="BI7" s="1821"/>
    </row>
    <row r="8" spans="1:61" x14ac:dyDescent="0.25">
      <c r="A8" s="1821"/>
      <c r="B8" s="1824"/>
      <c r="C8" s="1821"/>
      <c r="D8" s="210" t="s">
        <v>132</v>
      </c>
      <c r="E8" s="1821"/>
      <c r="F8" s="1821"/>
      <c r="G8" s="1821"/>
      <c r="H8" s="1821"/>
      <c r="I8" s="1821"/>
      <c r="J8" s="1821"/>
      <c r="K8" s="1821"/>
      <c r="L8" s="1824"/>
      <c r="M8" s="1821"/>
      <c r="N8" s="1821"/>
      <c r="O8" s="1821"/>
      <c r="P8" s="1821"/>
      <c r="Q8" s="1821"/>
      <c r="R8" s="1821"/>
      <c r="S8" s="1821"/>
      <c r="T8" s="1821"/>
      <c r="U8" s="1821"/>
      <c r="V8" s="1821"/>
      <c r="W8" s="1821"/>
      <c r="X8" s="1821"/>
      <c r="Y8" s="1821"/>
      <c r="Z8" s="1821"/>
      <c r="AA8" s="1821"/>
      <c r="AB8" s="1821"/>
      <c r="AC8" s="1821"/>
      <c r="AD8" s="1821"/>
      <c r="AE8" s="1821"/>
      <c r="AF8" s="1821"/>
      <c r="AG8" s="1821"/>
      <c r="AH8" s="1821"/>
      <c r="AI8" s="1821"/>
      <c r="AJ8" s="1821"/>
      <c r="AK8" s="1821"/>
      <c r="AL8" s="1821"/>
      <c r="AM8" s="1821"/>
      <c r="AN8" s="1821"/>
      <c r="AO8" s="1821"/>
      <c r="AP8" s="1821"/>
      <c r="AQ8" s="1821"/>
      <c r="AR8" s="1821"/>
      <c r="AS8" s="1821"/>
      <c r="AT8" s="1821"/>
      <c r="AU8" s="1821"/>
      <c r="AV8" s="1821"/>
      <c r="AW8" s="1821"/>
      <c r="AX8" s="1821"/>
      <c r="AY8" s="1821"/>
      <c r="AZ8" s="1821"/>
      <c r="BA8" s="1821"/>
      <c r="BB8" s="1821"/>
      <c r="BC8" s="1821"/>
      <c r="BD8" s="1821"/>
      <c r="BE8" s="1821"/>
      <c r="BF8" s="1821"/>
      <c r="BG8" s="1821"/>
      <c r="BH8" s="1821"/>
      <c r="BI8" s="1821"/>
    </row>
    <row r="9" spans="1:61" s="60" customFormat="1" x14ac:dyDescent="0.25">
      <c r="A9" s="1821"/>
      <c r="B9" s="1828"/>
      <c r="C9" s="1821"/>
      <c r="D9" s="1821"/>
      <c r="E9" s="3322" t="s">
        <v>1141</v>
      </c>
      <c r="F9" s="3321"/>
      <c r="G9" s="3321"/>
      <c r="H9" s="3321"/>
      <c r="I9" s="1821"/>
      <c r="J9" s="1821"/>
      <c r="K9" s="1821"/>
      <c r="L9" s="1828"/>
      <c r="M9" s="1821"/>
      <c r="N9" s="1821"/>
      <c r="O9" s="1821"/>
      <c r="P9" s="1821"/>
      <c r="Q9" s="1821"/>
      <c r="R9" s="1821"/>
      <c r="S9" s="1821"/>
      <c r="T9" s="1821"/>
      <c r="U9" s="1821"/>
      <c r="V9" s="1821"/>
      <c r="W9" s="1821"/>
      <c r="X9" s="1821"/>
      <c r="Y9" s="1821"/>
      <c r="Z9" s="1821"/>
      <c r="AA9" s="1829" t="str">
        <f>E9</f>
        <v>SO.22 - Kanalizační přípojka</v>
      </c>
      <c r="AB9" s="1821"/>
      <c r="AC9" s="1821"/>
      <c r="AD9" s="1821"/>
      <c r="AE9" s="1821"/>
      <c r="AF9" s="1821"/>
      <c r="AG9" s="1821"/>
      <c r="AH9" s="1821"/>
      <c r="AI9" s="1821"/>
      <c r="AJ9" s="1821"/>
      <c r="AK9" s="1821"/>
      <c r="AL9" s="1821"/>
      <c r="AM9" s="1821"/>
      <c r="AN9" s="1821"/>
      <c r="AO9" s="1821"/>
      <c r="AP9" s="1821"/>
      <c r="AQ9" s="1821"/>
      <c r="AR9" s="1821"/>
      <c r="AS9" s="1821"/>
      <c r="AT9" s="1821"/>
      <c r="AU9" s="1821"/>
      <c r="AV9" s="1821"/>
      <c r="AW9" s="1821"/>
      <c r="AX9" s="1821"/>
      <c r="AY9" s="1821"/>
      <c r="AZ9" s="1821"/>
      <c r="BA9" s="1821"/>
      <c r="BB9" s="1821"/>
      <c r="BC9" s="1821"/>
      <c r="BD9" s="1821"/>
      <c r="BE9" s="1821"/>
      <c r="BF9" s="1821"/>
      <c r="BG9" s="1821"/>
      <c r="BH9" s="1821"/>
      <c r="BI9" s="1821"/>
    </row>
    <row r="10" spans="1:61" s="60" customFormat="1" x14ac:dyDescent="0.25">
      <c r="A10" s="1821"/>
      <c r="B10" s="1828"/>
      <c r="C10" s="1821"/>
      <c r="D10" s="1821"/>
      <c r="E10" s="1821"/>
      <c r="F10" s="1821"/>
      <c r="G10" s="1821"/>
      <c r="H10" s="1821"/>
      <c r="I10" s="1821"/>
      <c r="J10" s="1821"/>
      <c r="K10" s="1821"/>
      <c r="L10" s="1828"/>
      <c r="M10" s="1821"/>
      <c r="N10" s="1821"/>
      <c r="O10" s="1821"/>
      <c r="P10" s="1821"/>
      <c r="Q10" s="1821"/>
      <c r="R10" s="1821"/>
      <c r="S10" s="1821"/>
      <c r="T10" s="1821"/>
      <c r="U10" s="1821"/>
      <c r="V10" s="1821"/>
      <c r="W10" s="1821"/>
      <c r="X10" s="1821"/>
      <c r="Y10" s="1821"/>
      <c r="Z10" s="1821"/>
      <c r="AA10" s="1821"/>
      <c r="AB10" s="1821"/>
      <c r="AC10" s="1821"/>
      <c r="AD10" s="1821"/>
      <c r="AE10" s="1821"/>
      <c r="AF10" s="1821"/>
      <c r="AG10" s="1821"/>
      <c r="AH10" s="1821"/>
      <c r="AI10" s="1821"/>
      <c r="AJ10" s="1821"/>
      <c r="AK10" s="1821"/>
      <c r="AL10" s="1821"/>
      <c r="AM10" s="1821"/>
      <c r="AN10" s="1821"/>
      <c r="AO10" s="1821"/>
      <c r="AP10" s="1821"/>
      <c r="AQ10" s="1821"/>
      <c r="AR10" s="1821"/>
      <c r="AS10" s="1821"/>
      <c r="AT10" s="1821"/>
      <c r="AU10" s="1821"/>
      <c r="AV10" s="1821"/>
      <c r="AW10" s="1821"/>
      <c r="AX10" s="1821"/>
      <c r="AY10" s="1821"/>
      <c r="AZ10" s="1821"/>
      <c r="BA10" s="1821"/>
      <c r="BB10" s="1821"/>
      <c r="BC10" s="1821"/>
      <c r="BD10" s="1821"/>
      <c r="BE10" s="1821"/>
      <c r="BF10" s="1821"/>
      <c r="BG10" s="1821"/>
      <c r="BH10" s="1821"/>
      <c r="BI10" s="1821"/>
    </row>
    <row r="11" spans="1:61" s="60" customFormat="1" x14ac:dyDescent="0.25">
      <c r="A11" s="1821"/>
      <c r="B11" s="1828"/>
      <c r="C11" s="1821"/>
      <c r="D11" s="210" t="s">
        <v>14</v>
      </c>
      <c r="E11" s="1821"/>
      <c r="F11" s="1830"/>
      <c r="G11" s="1821"/>
      <c r="H11" s="1821"/>
      <c r="I11" s="210" t="s">
        <v>15</v>
      </c>
      <c r="J11" s="214" t="s">
        <v>16</v>
      </c>
      <c r="K11" s="1821"/>
      <c r="L11" s="1828"/>
      <c r="M11" s="1821"/>
      <c r="N11" s="1821"/>
      <c r="O11" s="1821"/>
      <c r="P11" s="1821"/>
      <c r="Q11" s="1821"/>
      <c r="R11" s="1821"/>
      <c r="S11" s="1821"/>
      <c r="T11" s="1821"/>
      <c r="U11" s="1821"/>
      <c r="V11" s="1821"/>
      <c r="W11" s="1821"/>
      <c r="X11" s="1821"/>
      <c r="Y11" s="1821"/>
      <c r="Z11" s="1821"/>
      <c r="AA11" s="1821"/>
      <c r="AB11" s="1821"/>
      <c r="AC11" s="1821"/>
      <c r="AD11" s="1821"/>
      <c r="AE11" s="1821"/>
      <c r="AF11" s="1821"/>
      <c r="AG11" s="1821"/>
      <c r="AH11" s="1821"/>
      <c r="AI11" s="1821"/>
      <c r="AJ11" s="1821"/>
      <c r="AK11" s="1821"/>
      <c r="AL11" s="1821"/>
      <c r="AM11" s="1821"/>
      <c r="AN11" s="1821"/>
      <c r="AO11" s="1821"/>
      <c r="AP11" s="1821"/>
      <c r="AQ11" s="1821"/>
      <c r="AR11" s="1821"/>
      <c r="AS11" s="1821"/>
      <c r="AT11" s="1821"/>
      <c r="AU11" s="1821"/>
      <c r="AV11" s="1821"/>
      <c r="AW11" s="1821"/>
      <c r="AX11" s="1821"/>
      <c r="AY11" s="1821"/>
      <c r="AZ11" s="1821"/>
      <c r="BA11" s="1821"/>
      <c r="BB11" s="1821"/>
      <c r="BC11" s="1821"/>
      <c r="BD11" s="1821"/>
      <c r="BE11" s="1821"/>
      <c r="BF11" s="1821"/>
      <c r="BG11" s="1821"/>
      <c r="BH11" s="1821"/>
      <c r="BI11" s="1821"/>
    </row>
    <row r="12" spans="1:61" s="60" customFormat="1" x14ac:dyDescent="0.25">
      <c r="A12" s="1821"/>
      <c r="B12" s="1828"/>
      <c r="C12" s="1821"/>
      <c r="D12" s="210" t="s">
        <v>17</v>
      </c>
      <c r="E12" s="1821"/>
      <c r="F12" s="1831" t="s">
        <v>16</v>
      </c>
      <c r="G12" s="1821"/>
      <c r="H12" s="1821"/>
      <c r="I12" s="210" t="s">
        <v>18</v>
      </c>
      <c r="J12" s="1832">
        <f>'Rekapitulace stavby'!AN8</f>
        <v>46300</v>
      </c>
      <c r="K12" s="1821"/>
      <c r="L12" s="1828"/>
      <c r="M12" s="1821"/>
      <c r="N12" s="1821"/>
      <c r="O12" s="1821"/>
      <c r="P12" s="1821"/>
      <c r="Q12" s="1821"/>
      <c r="R12" s="1821"/>
      <c r="S12" s="1821"/>
      <c r="T12" s="1821"/>
      <c r="U12" s="1821"/>
      <c r="V12" s="1821"/>
      <c r="W12" s="1821"/>
      <c r="X12" s="1821"/>
      <c r="Y12" s="1821"/>
      <c r="Z12" s="1821"/>
      <c r="AA12" s="1821"/>
      <c r="AB12" s="1821"/>
      <c r="AC12" s="1821"/>
      <c r="AD12" s="1821"/>
      <c r="AE12" s="1821"/>
      <c r="AF12" s="1821"/>
      <c r="AG12" s="1821"/>
      <c r="AH12" s="1821"/>
      <c r="AI12" s="1821"/>
      <c r="AJ12" s="1821"/>
      <c r="AK12" s="1821"/>
      <c r="AL12" s="1821"/>
      <c r="AM12" s="1821"/>
      <c r="AN12" s="1821"/>
      <c r="AO12" s="1821"/>
      <c r="AP12" s="1821"/>
      <c r="AQ12" s="1821"/>
      <c r="AR12" s="1821"/>
      <c r="AS12" s="1821"/>
      <c r="AT12" s="1821"/>
      <c r="AU12" s="1821"/>
      <c r="AV12" s="1821"/>
      <c r="AW12" s="1821"/>
      <c r="AX12" s="1821"/>
      <c r="AY12" s="1821"/>
      <c r="AZ12" s="1821"/>
      <c r="BA12" s="1821"/>
      <c r="BB12" s="1821"/>
      <c r="BC12" s="1821"/>
      <c r="BD12" s="1821"/>
      <c r="BE12" s="1821"/>
      <c r="BF12" s="1821"/>
      <c r="BG12" s="1821"/>
      <c r="BH12" s="1821"/>
      <c r="BI12" s="1821"/>
    </row>
    <row r="13" spans="1:61" s="60" customFormat="1" x14ac:dyDescent="0.25">
      <c r="A13" s="1821"/>
      <c r="B13" s="1828"/>
      <c r="C13" s="1821"/>
      <c r="D13" s="1833" t="s">
        <v>16</v>
      </c>
      <c r="E13" s="1834"/>
      <c r="F13" s="1835" t="s">
        <v>16</v>
      </c>
      <c r="G13" s="1821"/>
      <c r="H13" s="1821"/>
      <c r="I13" s="1833" t="s">
        <v>16</v>
      </c>
      <c r="J13" s="1835" t="s">
        <v>16</v>
      </c>
      <c r="K13" s="1821"/>
      <c r="L13" s="1828"/>
      <c r="M13" s="1821"/>
      <c r="N13" s="1821"/>
      <c r="O13" s="1821"/>
      <c r="P13" s="1821"/>
      <c r="Q13" s="1821"/>
      <c r="R13" s="1821"/>
      <c r="S13" s="1821"/>
      <c r="T13" s="1821"/>
      <c r="U13" s="1821"/>
      <c r="V13" s="1821"/>
      <c r="W13" s="1821"/>
      <c r="X13" s="1821"/>
      <c r="Y13" s="1821"/>
      <c r="Z13" s="1821"/>
      <c r="AA13" s="1821"/>
      <c r="AB13" s="1821"/>
      <c r="AC13" s="1821"/>
      <c r="AD13" s="1821"/>
      <c r="AE13" s="1821"/>
      <c r="AF13" s="1821"/>
      <c r="AG13" s="1821"/>
      <c r="AH13" s="1821"/>
      <c r="AI13" s="1821"/>
      <c r="AJ13" s="1821"/>
      <c r="AK13" s="1821"/>
      <c r="AL13" s="1821"/>
      <c r="AM13" s="1821"/>
      <c r="AN13" s="1821"/>
      <c r="AO13" s="1821"/>
      <c r="AP13" s="1821"/>
      <c r="AQ13" s="1821"/>
      <c r="AR13" s="1821"/>
      <c r="AS13" s="1821"/>
      <c r="AT13" s="1821"/>
      <c r="AU13" s="1821"/>
      <c r="AV13" s="1821"/>
      <c r="AW13" s="1821"/>
      <c r="AX13" s="1821"/>
      <c r="AY13" s="1821"/>
      <c r="AZ13" s="1821"/>
      <c r="BA13" s="1821"/>
      <c r="BB13" s="1821"/>
      <c r="BC13" s="1821"/>
      <c r="BD13" s="1821"/>
      <c r="BE13" s="1821"/>
      <c r="BF13" s="1821"/>
      <c r="BG13" s="1821"/>
      <c r="BH13" s="1821"/>
      <c r="BI13" s="1821"/>
    </row>
    <row r="14" spans="1:61" s="60" customFormat="1" x14ac:dyDescent="0.25">
      <c r="A14" s="1821"/>
      <c r="B14" s="1828"/>
      <c r="C14" s="1821"/>
      <c r="D14" s="210" t="s">
        <v>19</v>
      </c>
      <c r="E14" s="1821"/>
      <c r="F14" s="1821"/>
      <c r="G14" s="1821"/>
      <c r="H14" s="1821"/>
      <c r="I14" s="210" t="s">
        <v>20</v>
      </c>
      <c r="J14" s="220" t="s">
        <v>21</v>
      </c>
      <c r="K14" s="1821"/>
      <c r="L14" s="1828"/>
      <c r="M14" s="1821"/>
      <c r="N14" s="1821"/>
      <c r="O14" s="1821"/>
      <c r="P14" s="1821"/>
      <c r="Q14" s="1821"/>
      <c r="R14" s="1821"/>
      <c r="S14" s="1821"/>
      <c r="T14" s="1821"/>
      <c r="U14" s="1821"/>
      <c r="V14" s="1821"/>
      <c r="W14" s="1821"/>
      <c r="X14" s="1821"/>
      <c r="Y14" s="1821"/>
      <c r="Z14" s="1821"/>
      <c r="AA14" s="1821"/>
      <c r="AB14" s="1821"/>
      <c r="AC14" s="1821"/>
      <c r="AD14" s="1821"/>
      <c r="AE14" s="1821"/>
      <c r="AF14" s="1821"/>
      <c r="AG14" s="1821"/>
      <c r="AH14" s="1821"/>
      <c r="AI14" s="1821"/>
      <c r="AJ14" s="1821"/>
      <c r="AK14" s="1821"/>
      <c r="AL14" s="1821"/>
      <c r="AM14" s="1821"/>
      <c r="AN14" s="1821"/>
      <c r="AO14" s="1821"/>
      <c r="AP14" s="1821"/>
      <c r="AQ14" s="1821"/>
      <c r="AR14" s="1821"/>
      <c r="AS14" s="1821"/>
      <c r="AT14" s="1821"/>
      <c r="AU14" s="1821"/>
      <c r="AV14" s="1821"/>
      <c r="AW14" s="1821"/>
      <c r="AX14" s="1821"/>
      <c r="AY14" s="1821"/>
      <c r="AZ14" s="1821"/>
      <c r="BA14" s="1821"/>
      <c r="BB14" s="1821"/>
      <c r="BC14" s="1821"/>
      <c r="BD14" s="1821"/>
      <c r="BE14" s="1821"/>
      <c r="BF14" s="1821"/>
      <c r="BG14" s="1821"/>
      <c r="BH14" s="1821"/>
      <c r="BI14" s="1821"/>
    </row>
    <row r="15" spans="1:61" s="60" customFormat="1" x14ac:dyDescent="0.25">
      <c r="A15" s="1821"/>
      <c r="B15" s="1828"/>
      <c r="C15" s="1821"/>
      <c r="D15" s="1821"/>
      <c r="E15" s="3239" t="s">
        <v>22</v>
      </c>
      <c r="F15" s="3321"/>
      <c r="G15" s="3321"/>
      <c r="H15" s="3321"/>
      <c r="I15" s="210" t="s">
        <v>23</v>
      </c>
      <c r="J15" s="220" t="s">
        <v>16</v>
      </c>
      <c r="K15" s="1821"/>
      <c r="L15" s="1828"/>
      <c r="M15" s="1821"/>
      <c r="N15" s="1821"/>
      <c r="O15" s="1821"/>
      <c r="P15" s="1821"/>
      <c r="Q15" s="1821"/>
      <c r="R15" s="1821"/>
      <c r="S15" s="1821"/>
      <c r="T15" s="1821"/>
      <c r="U15" s="1821"/>
      <c r="V15" s="1821"/>
      <c r="W15" s="1821"/>
      <c r="X15" s="1821"/>
      <c r="Y15" s="1821"/>
      <c r="Z15" s="1821"/>
      <c r="AA15" s="1821"/>
      <c r="AB15" s="1821"/>
      <c r="AC15" s="1821"/>
      <c r="AD15" s="1821"/>
      <c r="AE15" s="1821"/>
      <c r="AF15" s="1821"/>
      <c r="AG15" s="1821"/>
      <c r="AH15" s="1821"/>
      <c r="AI15" s="1821"/>
      <c r="AJ15" s="1821"/>
      <c r="AK15" s="1821"/>
      <c r="AL15" s="1821"/>
      <c r="AM15" s="1821"/>
      <c r="AN15" s="1821"/>
      <c r="AO15" s="1821"/>
      <c r="AP15" s="1821"/>
      <c r="AQ15" s="1821"/>
      <c r="AR15" s="1821"/>
      <c r="AS15" s="1821"/>
      <c r="AT15" s="1821"/>
      <c r="AU15" s="1821"/>
      <c r="AV15" s="1821"/>
      <c r="AW15" s="1821"/>
      <c r="AX15" s="1821"/>
      <c r="AY15" s="1821"/>
      <c r="AZ15" s="1821"/>
      <c r="BA15" s="1821"/>
      <c r="BB15" s="1821"/>
      <c r="BC15" s="1821"/>
      <c r="BD15" s="1821"/>
      <c r="BE15" s="1821"/>
      <c r="BF15" s="1821"/>
      <c r="BG15" s="1821"/>
      <c r="BH15" s="1821"/>
      <c r="BI15" s="1821"/>
    </row>
    <row r="16" spans="1:61" s="60" customFormat="1" x14ac:dyDescent="0.25">
      <c r="A16" s="1821"/>
      <c r="B16" s="1828"/>
      <c r="C16" s="1821"/>
      <c r="D16" s="1821"/>
      <c r="E16" s="1821"/>
      <c r="F16" s="1821"/>
      <c r="G16" s="1821"/>
      <c r="H16" s="1821"/>
      <c r="I16" s="1821"/>
      <c r="J16" s="1821"/>
      <c r="K16" s="1821"/>
      <c r="L16" s="1828"/>
      <c r="M16" s="1821"/>
      <c r="N16" s="1821"/>
      <c r="O16" s="1821"/>
      <c r="P16" s="1821"/>
      <c r="Q16" s="1821"/>
      <c r="R16" s="1821"/>
      <c r="S16" s="1821"/>
      <c r="T16" s="1821"/>
      <c r="U16" s="1821"/>
      <c r="V16" s="1821"/>
      <c r="W16" s="1821"/>
      <c r="X16" s="1821"/>
      <c r="Y16" s="1821"/>
      <c r="Z16" s="1821"/>
      <c r="AA16" s="1821"/>
      <c r="AB16" s="1821"/>
      <c r="AC16" s="1821"/>
      <c r="AD16" s="1821"/>
      <c r="AE16" s="1821"/>
      <c r="AF16" s="1821"/>
      <c r="AG16" s="1821"/>
      <c r="AH16" s="1821"/>
      <c r="AI16" s="1821"/>
      <c r="AJ16" s="1821"/>
      <c r="AK16" s="1821"/>
      <c r="AL16" s="1821"/>
      <c r="AM16" s="1821"/>
      <c r="AN16" s="1821"/>
      <c r="AO16" s="1821"/>
      <c r="AP16" s="1821"/>
      <c r="AQ16" s="1821"/>
      <c r="AR16" s="1821"/>
      <c r="AS16" s="1821"/>
      <c r="AT16" s="1821"/>
      <c r="AU16" s="1821"/>
      <c r="AV16" s="1821"/>
      <c r="AW16" s="1821"/>
      <c r="AX16" s="1821"/>
      <c r="AY16" s="1821"/>
      <c r="AZ16" s="1821"/>
      <c r="BA16" s="1821"/>
      <c r="BB16" s="1821"/>
      <c r="BC16" s="1821"/>
      <c r="BD16" s="1821"/>
      <c r="BE16" s="1821"/>
      <c r="BF16" s="1821"/>
      <c r="BG16" s="1821"/>
      <c r="BH16" s="1821"/>
      <c r="BI16" s="1821"/>
    </row>
    <row r="17" spans="1:61" s="60" customFormat="1" x14ac:dyDescent="0.25">
      <c r="A17" s="1821"/>
      <c r="B17" s="1828"/>
      <c r="C17" s="1821"/>
      <c r="D17" s="210" t="s">
        <v>24</v>
      </c>
      <c r="E17" s="1821"/>
      <c r="F17" s="1821"/>
      <c r="G17" s="1821"/>
      <c r="H17" s="1821"/>
      <c r="I17" s="210" t="str">
        <f>I14</f>
        <v>IČ:</v>
      </c>
      <c r="J17" s="221" t="str">
        <f>'Rekapitulace stavby'!AN13</f>
        <v>Vyplň údaj</v>
      </c>
      <c r="K17" s="1821"/>
      <c r="L17" s="1828"/>
      <c r="M17" s="1821"/>
      <c r="N17" s="1821"/>
      <c r="O17" s="1821"/>
      <c r="P17" s="1821"/>
      <c r="Q17" s="1821"/>
      <c r="R17" s="1821"/>
      <c r="S17" s="1821"/>
      <c r="T17" s="1821"/>
      <c r="U17" s="1821"/>
      <c r="V17" s="1821"/>
      <c r="W17" s="1821"/>
      <c r="X17" s="1821"/>
      <c r="Y17" s="1821"/>
      <c r="Z17" s="1821"/>
      <c r="AA17" s="1821"/>
      <c r="AB17" s="1821"/>
      <c r="AC17" s="1821"/>
      <c r="AD17" s="1821"/>
      <c r="AE17" s="1821"/>
      <c r="AF17" s="1821"/>
      <c r="AG17" s="1821"/>
      <c r="AH17" s="1821"/>
      <c r="AI17" s="1821"/>
      <c r="AJ17" s="1821"/>
      <c r="AK17" s="1821"/>
      <c r="AL17" s="1821"/>
      <c r="AM17" s="1821"/>
      <c r="AN17" s="1821"/>
      <c r="AO17" s="1821"/>
      <c r="AP17" s="1821"/>
      <c r="AQ17" s="1821"/>
      <c r="AR17" s="1821"/>
      <c r="AS17" s="1821"/>
      <c r="AT17" s="1821"/>
      <c r="AU17" s="1821"/>
      <c r="AV17" s="1821"/>
      <c r="AW17" s="1821"/>
      <c r="AX17" s="1821"/>
      <c r="AY17" s="1821"/>
      <c r="AZ17" s="1821"/>
      <c r="BA17" s="1821"/>
      <c r="BB17" s="1821"/>
      <c r="BC17" s="1821"/>
      <c r="BD17" s="1821"/>
      <c r="BE17" s="1821"/>
      <c r="BF17" s="1821"/>
      <c r="BG17" s="1821"/>
      <c r="BH17" s="1821"/>
      <c r="BI17" s="1821"/>
    </row>
    <row r="18" spans="1:61" s="60" customFormat="1" x14ac:dyDescent="0.25">
      <c r="A18" s="1821"/>
      <c r="B18" s="1828"/>
      <c r="C18" s="1821"/>
      <c r="D18" s="1821"/>
      <c r="E18" s="3241" t="str">
        <f>'Rekapitulace stavby'!E14</f>
        <v>Vyplň údaj</v>
      </c>
      <c r="F18" s="3321"/>
      <c r="G18" s="3321"/>
      <c r="H18" s="3321"/>
      <c r="I18" s="210" t="str">
        <f>I15</f>
        <v>DIČ:</v>
      </c>
      <c r="J18" s="221" t="str">
        <f>'Rekapitulace stavby'!AN14</f>
        <v>Vyplň údaj</v>
      </c>
      <c r="K18" s="1821"/>
      <c r="L18" s="1828"/>
      <c r="M18" s="1821"/>
      <c r="N18" s="1821"/>
      <c r="O18" s="1821"/>
      <c r="P18" s="1821"/>
      <c r="Q18" s="1821"/>
      <c r="R18" s="1821"/>
      <c r="S18" s="1821"/>
      <c r="T18" s="1821"/>
      <c r="U18" s="1821"/>
      <c r="V18" s="1821"/>
      <c r="W18" s="1821"/>
      <c r="X18" s="1821"/>
      <c r="Y18" s="1821"/>
      <c r="Z18" s="1821"/>
      <c r="AA18" s="1821"/>
      <c r="AB18" s="1821"/>
      <c r="AC18" s="1821"/>
      <c r="AD18" s="1821"/>
      <c r="AE18" s="1821"/>
      <c r="AF18" s="1821"/>
      <c r="AG18" s="1821"/>
      <c r="AH18" s="1821"/>
      <c r="AI18" s="1821"/>
      <c r="AJ18" s="1821"/>
      <c r="AK18" s="1821"/>
      <c r="AL18" s="1821"/>
      <c r="AM18" s="1821"/>
      <c r="AN18" s="1821"/>
      <c r="AO18" s="1821"/>
      <c r="AP18" s="1821"/>
      <c r="AQ18" s="1821"/>
      <c r="AR18" s="1821"/>
      <c r="AS18" s="1821"/>
      <c r="AT18" s="1821"/>
      <c r="AU18" s="1821"/>
      <c r="AV18" s="1821"/>
      <c r="AW18" s="1821"/>
      <c r="AX18" s="1821"/>
      <c r="AY18" s="1821"/>
      <c r="AZ18" s="1821"/>
      <c r="BA18" s="1821"/>
      <c r="BB18" s="1821"/>
      <c r="BC18" s="1821"/>
      <c r="BD18" s="1821"/>
      <c r="BE18" s="1821"/>
      <c r="BF18" s="1821"/>
      <c r="BG18" s="1821"/>
      <c r="BH18" s="1821"/>
      <c r="BI18" s="1821"/>
    </row>
    <row r="19" spans="1:61" s="60" customFormat="1" x14ac:dyDescent="0.25">
      <c r="A19" s="1821"/>
      <c r="B19" s="1828"/>
      <c r="C19" s="1821"/>
      <c r="D19" s="1821"/>
      <c r="E19" s="1821"/>
      <c r="F19" s="1821"/>
      <c r="G19" s="1821"/>
      <c r="H19" s="1821"/>
      <c r="I19" s="1821"/>
      <c r="J19" s="1821"/>
      <c r="K19" s="1821"/>
      <c r="L19" s="1828"/>
      <c r="M19" s="1821"/>
      <c r="N19" s="1821"/>
      <c r="O19" s="1821"/>
      <c r="P19" s="1821"/>
      <c r="Q19" s="1821"/>
      <c r="R19" s="1821"/>
      <c r="S19" s="1821"/>
      <c r="T19" s="1821"/>
      <c r="U19" s="1821"/>
      <c r="V19" s="1821"/>
      <c r="W19" s="1821"/>
      <c r="X19" s="1821"/>
      <c r="Y19" s="1821"/>
      <c r="Z19" s="1821"/>
      <c r="AA19" s="1821"/>
      <c r="AB19" s="1821"/>
      <c r="AC19" s="1821"/>
      <c r="AD19" s="1821"/>
      <c r="AE19" s="1821"/>
      <c r="AF19" s="1821"/>
      <c r="AG19" s="1821"/>
      <c r="AH19" s="1821"/>
      <c r="AI19" s="1821"/>
      <c r="AJ19" s="1821"/>
      <c r="AK19" s="1821"/>
      <c r="AL19" s="1821"/>
      <c r="AM19" s="1821"/>
      <c r="AN19" s="1821"/>
      <c r="AO19" s="1821"/>
      <c r="AP19" s="1821"/>
      <c r="AQ19" s="1821"/>
      <c r="AR19" s="1821"/>
      <c r="AS19" s="1821"/>
      <c r="AT19" s="1821"/>
      <c r="AU19" s="1821"/>
      <c r="AV19" s="1821"/>
      <c r="AW19" s="1821"/>
      <c r="AX19" s="1821"/>
      <c r="AY19" s="1821"/>
      <c r="AZ19" s="1821"/>
      <c r="BA19" s="1821"/>
      <c r="BB19" s="1821"/>
      <c r="BC19" s="1821"/>
      <c r="BD19" s="1821"/>
      <c r="BE19" s="1821"/>
      <c r="BF19" s="1821"/>
      <c r="BG19" s="1821"/>
      <c r="BH19" s="1821"/>
      <c r="BI19" s="1821"/>
    </row>
    <row r="20" spans="1:61" s="60" customFormat="1" x14ac:dyDescent="0.25">
      <c r="A20" s="1821"/>
      <c r="B20" s="1828"/>
      <c r="C20" s="1821"/>
      <c r="D20" s="210" t="s">
        <v>26</v>
      </c>
      <c r="E20" s="1821"/>
      <c r="F20" s="1821"/>
      <c r="G20" s="1821"/>
      <c r="H20" s="1821"/>
      <c r="I20" s="210" t="str">
        <f>I14</f>
        <v>IČ:</v>
      </c>
      <c r="J20" s="214" t="s">
        <v>16</v>
      </c>
      <c r="K20" s="1821"/>
      <c r="L20" s="1828"/>
      <c r="M20" s="1821"/>
      <c r="N20" s="1821"/>
      <c r="O20" s="1821"/>
      <c r="P20" s="1821"/>
      <c r="Q20" s="1821"/>
      <c r="R20" s="1821"/>
      <c r="S20" s="1821"/>
      <c r="T20" s="1821"/>
      <c r="U20" s="1821"/>
      <c r="V20" s="1821"/>
      <c r="W20" s="1821"/>
      <c r="X20" s="1821"/>
      <c r="Y20" s="1821"/>
      <c r="Z20" s="1821"/>
      <c r="AA20" s="1821"/>
      <c r="AB20" s="1821"/>
      <c r="AC20" s="1821"/>
      <c r="AD20" s="1821"/>
      <c r="AE20" s="1821"/>
      <c r="AF20" s="1821"/>
      <c r="AG20" s="1821"/>
      <c r="AH20" s="1821"/>
      <c r="AI20" s="1821"/>
      <c r="AJ20" s="1821"/>
      <c r="AK20" s="1821"/>
      <c r="AL20" s="1821"/>
      <c r="AM20" s="1821"/>
      <c r="AN20" s="1821"/>
      <c r="AO20" s="1821"/>
      <c r="AP20" s="1821"/>
      <c r="AQ20" s="1821"/>
      <c r="AR20" s="1821"/>
      <c r="AS20" s="1821"/>
      <c r="AT20" s="1821"/>
      <c r="AU20" s="1821"/>
      <c r="AV20" s="1821"/>
      <c r="AW20" s="1821"/>
      <c r="AX20" s="1821"/>
      <c r="AY20" s="1821"/>
      <c r="AZ20" s="1821"/>
      <c r="BA20" s="1821"/>
      <c r="BB20" s="1821"/>
      <c r="BC20" s="1821"/>
      <c r="BD20" s="1821"/>
      <c r="BE20" s="1821"/>
      <c r="BF20" s="1821"/>
      <c r="BG20" s="1821"/>
      <c r="BH20" s="1821"/>
      <c r="BI20" s="1821"/>
    </row>
    <row r="21" spans="1:61" s="60" customFormat="1" x14ac:dyDescent="0.25">
      <c r="A21" s="1821"/>
      <c r="B21" s="1828"/>
      <c r="C21" s="1821"/>
      <c r="D21" s="1821"/>
      <c r="E21" s="3239" t="s">
        <v>27</v>
      </c>
      <c r="F21" s="3321"/>
      <c r="G21" s="3321"/>
      <c r="H21" s="3321"/>
      <c r="I21" s="210" t="str">
        <f>I15</f>
        <v>DIČ:</v>
      </c>
      <c r="J21" s="220" t="s">
        <v>16</v>
      </c>
      <c r="K21" s="1821"/>
      <c r="L21" s="1828"/>
      <c r="M21" s="1821"/>
      <c r="N21" s="1821"/>
      <c r="O21" s="1821"/>
      <c r="P21" s="1821"/>
      <c r="Q21" s="1821"/>
      <c r="R21" s="1821"/>
      <c r="S21" s="1821"/>
      <c r="T21" s="1821"/>
      <c r="U21" s="1821"/>
      <c r="V21" s="1821"/>
      <c r="W21" s="1821"/>
      <c r="X21" s="1821"/>
      <c r="Y21" s="1821"/>
      <c r="Z21" s="1821"/>
      <c r="AA21" s="1821"/>
      <c r="AB21" s="1821"/>
      <c r="AC21" s="1821"/>
      <c r="AD21" s="1821"/>
      <c r="AE21" s="1821"/>
      <c r="AF21" s="1821"/>
      <c r="AG21" s="1821"/>
      <c r="AH21" s="1821"/>
      <c r="AI21" s="1821"/>
      <c r="AJ21" s="1821"/>
      <c r="AK21" s="1821"/>
      <c r="AL21" s="1821"/>
      <c r="AM21" s="1821"/>
      <c r="AN21" s="1821"/>
      <c r="AO21" s="1821"/>
      <c r="AP21" s="1821"/>
      <c r="AQ21" s="1821"/>
      <c r="AR21" s="1821"/>
      <c r="AS21" s="1821"/>
      <c r="AT21" s="1821"/>
      <c r="AU21" s="1821"/>
      <c r="AV21" s="1821"/>
      <c r="AW21" s="1821"/>
      <c r="AX21" s="1821"/>
      <c r="AY21" s="1821"/>
      <c r="AZ21" s="1821"/>
      <c r="BA21" s="1821"/>
      <c r="BB21" s="1821"/>
      <c r="BC21" s="1821"/>
      <c r="BD21" s="1821"/>
      <c r="BE21" s="1821"/>
      <c r="BF21" s="1821"/>
      <c r="BG21" s="1821"/>
      <c r="BH21" s="1821"/>
      <c r="BI21" s="1821"/>
    </row>
    <row r="22" spans="1:61" s="60" customFormat="1" x14ac:dyDescent="0.25">
      <c r="A22" s="1821"/>
      <c r="B22" s="1828"/>
      <c r="C22" s="1821"/>
      <c r="D22" s="1821"/>
      <c r="E22" s="1821"/>
      <c r="F22" s="1821"/>
      <c r="G22" s="1821"/>
      <c r="H22" s="1821"/>
      <c r="I22" s="1821"/>
      <c r="J22" s="1821"/>
      <c r="K22" s="1821"/>
      <c r="L22" s="1828"/>
      <c r="M22" s="1821"/>
      <c r="N22" s="1821"/>
      <c r="O22" s="1821"/>
      <c r="P22" s="1821"/>
      <c r="Q22" s="1821"/>
      <c r="R22" s="1821"/>
      <c r="S22" s="1821"/>
      <c r="T22" s="1821"/>
      <c r="U22" s="1821"/>
      <c r="V22" s="1821"/>
      <c r="W22" s="1821"/>
      <c r="X22" s="1821"/>
      <c r="Y22" s="1821"/>
      <c r="Z22" s="1821"/>
      <c r="AA22" s="1821"/>
      <c r="AB22" s="1821"/>
      <c r="AC22" s="1821"/>
      <c r="AD22" s="1821"/>
      <c r="AE22" s="1821"/>
      <c r="AF22" s="1821"/>
      <c r="AG22" s="1821"/>
      <c r="AH22" s="1821"/>
      <c r="AI22" s="1821"/>
      <c r="AJ22" s="1821"/>
      <c r="AK22" s="1821"/>
      <c r="AL22" s="1821"/>
      <c r="AM22" s="1821"/>
      <c r="AN22" s="1821"/>
      <c r="AO22" s="1821"/>
      <c r="AP22" s="1821"/>
      <c r="AQ22" s="1821"/>
      <c r="AR22" s="1821"/>
      <c r="AS22" s="1821"/>
      <c r="AT22" s="1821"/>
      <c r="AU22" s="1821"/>
      <c r="AV22" s="1821"/>
      <c r="AW22" s="1821"/>
      <c r="AX22" s="1821"/>
      <c r="AY22" s="1821"/>
      <c r="AZ22" s="1821"/>
      <c r="BA22" s="1821"/>
      <c r="BB22" s="1821"/>
      <c r="BC22" s="1821"/>
      <c r="BD22" s="1821"/>
      <c r="BE22" s="1821"/>
      <c r="BF22" s="1821"/>
      <c r="BG22" s="1821"/>
      <c r="BH22" s="1821"/>
      <c r="BI22" s="1821"/>
    </row>
    <row r="23" spans="1:61" s="60" customFormat="1" x14ac:dyDescent="0.25">
      <c r="A23" s="1821"/>
      <c r="B23" s="1828"/>
      <c r="C23" s="1821"/>
      <c r="D23" s="210" t="s">
        <v>28</v>
      </c>
      <c r="E23" s="1821"/>
      <c r="F23" s="1821"/>
      <c r="G23" s="1821"/>
      <c r="H23" s="1821"/>
      <c r="I23" s="210" t="str">
        <f>I14</f>
        <v>IČ:</v>
      </c>
      <c r="J23" s="220" t="s">
        <v>29</v>
      </c>
      <c r="K23" s="1821"/>
      <c r="L23" s="1828"/>
      <c r="M23" s="1821"/>
      <c r="N23" s="1821"/>
      <c r="O23" s="1821"/>
      <c r="P23" s="1821"/>
      <c r="Q23" s="1821"/>
      <c r="R23" s="1821"/>
      <c r="S23" s="1821"/>
      <c r="T23" s="1821"/>
      <c r="U23" s="1821"/>
      <c r="V23" s="1821"/>
      <c r="W23" s="1821"/>
      <c r="X23" s="1821"/>
      <c r="Y23" s="1821"/>
      <c r="Z23" s="1821"/>
      <c r="AA23" s="1821"/>
      <c r="AB23" s="1821"/>
      <c r="AC23" s="1821"/>
      <c r="AD23" s="1821"/>
      <c r="AE23" s="1821"/>
      <c r="AF23" s="1821"/>
      <c r="AG23" s="1821"/>
      <c r="AH23" s="1821"/>
      <c r="AI23" s="1821"/>
      <c r="AJ23" s="1821"/>
      <c r="AK23" s="1821"/>
      <c r="AL23" s="1821"/>
      <c r="AM23" s="1821"/>
      <c r="AN23" s="1821"/>
      <c r="AO23" s="1821"/>
      <c r="AP23" s="1821"/>
      <c r="AQ23" s="1821"/>
      <c r="AR23" s="1821"/>
      <c r="AS23" s="1821"/>
      <c r="AT23" s="1821"/>
      <c r="AU23" s="1821"/>
      <c r="AV23" s="1821"/>
      <c r="AW23" s="1821"/>
      <c r="AX23" s="1821"/>
      <c r="AY23" s="1821"/>
      <c r="AZ23" s="1821"/>
      <c r="BA23" s="1821"/>
      <c r="BB23" s="1821"/>
      <c r="BC23" s="1821"/>
      <c r="BD23" s="1821"/>
      <c r="BE23" s="1821"/>
      <c r="BF23" s="1821"/>
      <c r="BG23" s="1821"/>
      <c r="BH23" s="1821"/>
      <c r="BI23" s="1821"/>
    </row>
    <row r="24" spans="1:61" s="60" customFormat="1" x14ac:dyDescent="0.25">
      <c r="A24" s="1821"/>
      <c r="B24" s="1828"/>
      <c r="C24" s="1821"/>
      <c r="D24" s="1821"/>
      <c r="E24" s="3239" t="s">
        <v>30</v>
      </c>
      <c r="F24" s="3321"/>
      <c r="G24" s="3321"/>
      <c r="H24" s="3321"/>
      <c r="I24" s="210" t="str">
        <f>I15</f>
        <v>DIČ:</v>
      </c>
      <c r="J24" s="220" t="s">
        <v>31</v>
      </c>
      <c r="K24" s="1821"/>
      <c r="L24" s="1828"/>
      <c r="M24" s="1821"/>
      <c r="N24" s="1821"/>
      <c r="O24" s="1821"/>
      <c r="P24" s="1821"/>
      <c r="Q24" s="1821"/>
      <c r="R24" s="1821"/>
      <c r="S24" s="1821"/>
      <c r="T24" s="1821"/>
      <c r="U24" s="1821"/>
      <c r="V24" s="1821"/>
      <c r="W24" s="1821"/>
      <c r="X24" s="1821"/>
      <c r="Y24" s="1821"/>
      <c r="Z24" s="1821"/>
      <c r="AA24" s="1821"/>
      <c r="AB24" s="1821"/>
      <c r="AC24" s="1821"/>
      <c r="AD24" s="1821"/>
      <c r="AE24" s="1821"/>
      <c r="AF24" s="1821"/>
      <c r="AG24" s="1821"/>
      <c r="AH24" s="1821"/>
      <c r="AI24" s="1821"/>
      <c r="AJ24" s="1821"/>
      <c r="AK24" s="1821"/>
      <c r="AL24" s="1821"/>
      <c r="AM24" s="1821"/>
      <c r="AN24" s="1821"/>
      <c r="AO24" s="1821"/>
      <c r="AP24" s="1821"/>
      <c r="AQ24" s="1821"/>
      <c r="AR24" s="1821"/>
      <c r="AS24" s="1821"/>
      <c r="AT24" s="1821"/>
      <c r="AU24" s="1821"/>
      <c r="AV24" s="1821"/>
      <c r="AW24" s="1821"/>
      <c r="AX24" s="1821"/>
      <c r="AY24" s="1821"/>
      <c r="AZ24" s="1821"/>
      <c r="BA24" s="1821"/>
      <c r="BB24" s="1821"/>
      <c r="BC24" s="1821"/>
      <c r="BD24" s="1821"/>
      <c r="BE24" s="1821"/>
      <c r="BF24" s="1821"/>
      <c r="BG24" s="1821"/>
      <c r="BH24" s="1821"/>
      <c r="BI24" s="1821"/>
    </row>
    <row r="25" spans="1:61" s="60" customFormat="1" x14ac:dyDescent="0.25">
      <c r="A25" s="1821"/>
      <c r="B25" s="1828"/>
      <c r="C25" s="1821"/>
      <c r="D25" s="1821"/>
      <c r="E25" s="1821"/>
      <c r="F25" s="1821"/>
      <c r="G25" s="1821"/>
      <c r="H25" s="1821"/>
      <c r="I25" s="1821"/>
      <c r="J25" s="1821"/>
      <c r="K25" s="1821"/>
      <c r="L25" s="1828"/>
      <c r="M25" s="1821"/>
      <c r="N25" s="1821"/>
      <c r="O25" s="1821"/>
      <c r="P25" s="1821"/>
      <c r="Q25" s="1821"/>
      <c r="R25" s="1821"/>
      <c r="S25" s="1821"/>
      <c r="T25" s="1821"/>
      <c r="U25" s="1821"/>
      <c r="V25" s="1821"/>
      <c r="W25" s="1821"/>
      <c r="X25" s="1821"/>
      <c r="Y25" s="1821"/>
      <c r="Z25" s="1821"/>
      <c r="AA25" s="1821"/>
      <c r="AB25" s="1821"/>
      <c r="AC25" s="1821"/>
      <c r="AD25" s="1821"/>
      <c r="AE25" s="1821"/>
      <c r="AF25" s="1821"/>
      <c r="AG25" s="1821"/>
      <c r="AH25" s="1821"/>
      <c r="AI25" s="1821"/>
      <c r="AJ25" s="1821"/>
      <c r="AK25" s="1821"/>
      <c r="AL25" s="1821"/>
      <c r="AM25" s="1821"/>
      <c r="AN25" s="1821"/>
      <c r="AO25" s="1821"/>
      <c r="AP25" s="1821"/>
      <c r="AQ25" s="1821"/>
      <c r="AR25" s="1821"/>
      <c r="AS25" s="1821"/>
      <c r="AT25" s="1821"/>
      <c r="AU25" s="1821"/>
      <c r="AV25" s="1821"/>
      <c r="AW25" s="1821"/>
      <c r="AX25" s="1821"/>
      <c r="AY25" s="1821"/>
      <c r="AZ25" s="1821"/>
      <c r="BA25" s="1821"/>
      <c r="BB25" s="1821"/>
      <c r="BC25" s="1821"/>
      <c r="BD25" s="1821"/>
      <c r="BE25" s="1821"/>
      <c r="BF25" s="1821"/>
      <c r="BG25" s="1821"/>
      <c r="BH25" s="1821"/>
      <c r="BI25" s="1821"/>
    </row>
    <row r="26" spans="1:61" s="60" customFormat="1" x14ac:dyDescent="0.25">
      <c r="A26" s="1821"/>
      <c r="B26" s="1828"/>
      <c r="C26" s="1821"/>
      <c r="D26" s="210" t="s">
        <v>32</v>
      </c>
      <c r="E26" s="1821"/>
      <c r="F26" s="1821"/>
      <c r="G26" s="1821"/>
      <c r="H26" s="1821"/>
      <c r="I26" s="1821"/>
      <c r="J26" s="1821"/>
      <c r="K26" s="1821"/>
      <c r="L26" s="1828"/>
      <c r="M26" s="1821"/>
      <c r="N26" s="1821"/>
      <c r="O26" s="1821"/>
      <c r="P26" s="1821"/>
      <c r="Q26" s="1821"/>
      <c r="R26" s="1821"/>
      <c r="S26" s="1821"/>
      <c r="T26" s="1821"/>
      <c r="U26" s="1821"/>
      <c r="V26" s="1821"/>
      <c r="W26" s="1821"/>
      <c r="X26" s="1821"/>
      <c r="Y26" s="1821"/>
      <c r="Z26" s="1821"/>
      <c r="AA26" s="1821"/>
      <c r="AB26" s="1821"/>
      <c r="AC26" s="1821"/>
      <c r="AD26" s="1821"/>
      <c r="AE26" s="1821"/>
      <c r="AF26" s="1821"/>
      <c r="AG26" s="1821"/>
      <c r="AH26" s="1821"/>
      <c r="AI26" s="1821"/>
      <c r="AJ26" s="1821"/>
      <c r="AK26" s="1821"/>
      <c r="AL26" s="1821"/>
      <c r="AM26" s="1821"/>
      <c r="AN26" s="1821"/>
      <c r="AO26" s="1821"/>
      <c r="AP26" s="1821"/>
      <c r="AQ26" s="1821"/>
      <c r="AR26" s="1821"/>
      <c r="AS26" s="1821"/>
      <c r="AT26" s="1821"/>
      <c r="AU26" s="1821"/>
      <c r="AV26" s="1821"/>
      <c r="AW26" s="1821"/>
      <c r="AX26" s="1821"/>
      <c r="AY26" s="1821"/>
      <c r="AZ26" s="1821"/>
      <c r="BA26" s="1821"/>
      <c r="BB26" s="1821"/>
      <c r="BC26" s="1821"/>
      <c r="BD26" s="1821"/>
      <c r="BE26" s="1821"/>
      <c r="BF26" s="1821"/>
      <c r="BG26" s="1821"/>
      <c r="BH26" s="1821"/>
      <c r="BI26" s="1821"/>
    </row>
    <row r="27" spans="1:61" s="61" customFormat="1" x14ac:dyDescent="0.25">
      <c r="A27" s="1821"/>
      <c r="B27" s="3412"/>
      <c r="C27" s="1821"/>
      <c r="D27" s="1821"/>
      <c r="E27" s="3400" t="s">
        <v>3158</v>
      </c>
      <c r="F27" s="3401"/>
      <c r="G27" s="3401"/>
      <c r="H27" s="3401"/>
      <c r="I27" s="1821"/>
      <c r="J27" s="1821"/>
      <c r="K27" s="1821"/>
      <c r="L27" s="3412"/>
      <c r="M27" s="1821"/>
      <c r="N27" s="1821"/>
      <c r="O27" s="1821"/>
      <c r="P27" s="1821"/>
      <c r="Q27" s="1821"/>
      <c r="R27" s="1821"/>
      <c r="S27" s="1821"/>
      <c r="T27" s="1821"/>
      <c r="U27" s="1821"/>
      <c r="V27" s="1821"/>
      <c r="W27" s="1821"/>
      <c r="X27" s="1821"/>
      <c r="Y27" s="1821"/>
      <c r="Z27" s="1821"/>
      <c r="AA27" s="1836" t="str">
        <f>E27</f>
        <v>ZPŮSOBILÉ VÝDAJE</v>
      </c>
      <c r="AB27" s="1821"/>
      <c r="AC27" s="1821"/>
      <c r="AD27" s="1821"/>
      <c r="AE27" s="1821"/>
      <c r="AF27" s="1821"/>
      <c r="AG27" s="1821"/>
      <c r="AH27" s="1821"/>
      <c r="AI27" s="1821"/>
      <c r="AJ27" s="1821"/>
      <c r="AK27" s="1821"/>
      <c r="AL27" s="1821"/>
      <c r="AM27" s="1821"/>
      <c r="AN27" s="1821"/>
      <c r="AO27" s="1821"/>
      <c r="AP27" s="1821"/>
      <c r="AQ27" s="1821"/>
      <c r="AR27" s="1821"/>
      <c r="AS27" s="1821"/>
      <c r="AT27" s="1821"/>
      <c r="AU27" s="1821"/>
      <c r="AV27" s="1821"/>
      <c r="AW27" s="1821"/>
      <c r="AX27" s="1821"/>
      <c r="AY27" s="1821"/>
      <c r="AZ27" s="1821"/>
      <c r="BA27" s="1821"/>
      <c r="BB27" s="1821"/>
      <c r="BC27" s="1821"/>
      <c r="BD27" s="1821"/>
      <c r="BE27" s="1821"/>
      <c r="BF27" s="1821"/>
      <c r="BG27" s="1821"/>
      <c r="BH27" s="1821"/>
      <c r="BI27" s="1821"/>
    </row>
    <row r="28" spans="1:61" s="60" customFormat="1" x14ac:dyDescent="0.25">
      <c r="A28" s="1821"/>
      <c r="B28" s="1828"/>
      <c r="C28" s="1821"/>
      <c r="D28" s="1821"/>
      <c r="E28" s="1821"/>
      <c r="F28" s="1821"/>
      <c r="G28" s="1821"/>
      <c r="H28" s="1821"/>
      <c r="I28" s="1821"/>
      <c r="J28" s="1821"/>
      <c r="K28" s="1821"/>
      <c r="L28" s="1828"/>
      <c r="M28" s="1821"/>
      <c r="N28" s="1821"/>
      <c r="O28" s="1821"/>
      <c r="P28" s="1821"/>
      <c r="Q28" s="1821"/>
      <c r="R28" s="1821"/>
      <c r="S28" s="1821"/>
      <c r="T28" s="1821"/>
      <c r="U28" s="1821"/>
      <c r="V28" s="1821"/>
      <c r="W28" s="1821"/>
      <c r="X28" s="1821"/>
      <c r="Y28" s="1821"/>
      <c r="Z28" s="1821"/>
      <c r="AA28" s="1821"/>
      <c r="AB28" s="1821"/>
      <c r="AC28" s="1821"/>
      <c r="AD28" s="1821"/>
      <c r="AE28" s="1821"/>
      <c r="AF28" s="1821"/>
      <c r="AG28" s="1821"/>
      <c r="AH28" s="1821"/>
      <c r="AI28" s="1821"/>
      <c r="AJ28" s="1821"/>
      <c r="AK28" s="1821"/>
      <c r="AL28" s="1821"/>
      <c r="AM28" s="1821"/>
      <c r="AN28" s="1821"/>
      <c r="AO28" s="1821"/>
      <c r="AP28" s="1821"/>
      <c r="AQ28" s="1821"/>
      <c r="AR28" s="1821"/>
      <c r="AS28" s="1821"/>
      <c r="AT28" s="1821"/>
      <c r="AU28" s="1821"/>
      <c r="AV28" s="1821"/>
      <c r="AW28" s="1821"/>
      <c r="AX28" s="1821"/>
      <c r="AY28" s="1821"/>
      <c r="AZ28" s="1821"/>
      <c r="BA28" s="1821"/>
      <c r="BB28" s="1821"/>
      <c r="BC28" s="1821"/>
      <c r="BD28" s="1821"/>
      <c r="BE28" s="1821"/>
      <c r="BF28" s="1821"/>
      <c r="BG28" s="1821"/>
      <c r="BH28" s="1821"/>
      <c r="BI28" s="1821"/>
    </row>
    <row r="29" spans="1:61" s="60" customFormat="1" ht="6.95" customHeight="1" x14ac:dyDescent="0.25">
      <c r="A29" s="1821"/>
      <c r="B29" s="1828"/>
      <c r="C29" s="1821"/>
      <c r="D29" s="1837"/>
      <c r="E29" s="1837"/>
      <c r="F29" s="1837"/>
      <c r="G29" s="1837"/>
      <c r="H29" s="1837"/>
      <c r="I29" s="1837"/>
      <c r="J29" s="1837"/>
      <c r="K29" s="1837"/>
      <c r="L29" s="1828"/>
      <c r="M29" s="1821"/>
      <c r="N29" s="1821"/>
      <c r="O29" s="1821"/>
      <c r="P29" s="1821"/>
      <c r="Q29" s="1821"/>
      <c r="R29" s="1821"/>
      <c r="S29" s="1821"/>
      <c r="T29" s="1821"/>
      <c r="U29" s="1821"/>
      <c r="V29" s="1821"/>
      <c r="W29" s="1821"/>
      <c r="X29" s="1821"/>
      <c r="Y29" s="1821"/>
      <c r="Z29" s="1821"/>
      <c r="AA29" s="1821"/>
      <c r="AB29" s="1821"/>
      <c r="AC29" s="1821"/>
      <c r="AD29" s="1821"/>
      <c r="AE29" s="1821"/>
      <c r="AF29" s="1821"/>
      <c r="AG29" s="1821"/>
      <c r="AH29" s="1821"/>
      <c r="AI29" s="1821"/>
      <c r="AJ29" s="1821"/>
      <c r="AK29" s="1821"/>
      <c r="AL29" s="1821"/>
      <c r="AM29" s="1821"/>
      <c r="AN29" s="1821"/>
      <c r="AO29" s="1821"/>
      <c r="AP29" s="1821"/>
      <c r="AQ29" s="1821"/>
      <c r="AR29" s="1821"/>
      <c r="AS29" s="1821"/>
      <c r="AT29" s="1821"/>
      <c r="AU29" s="1821"/>
      <c r="AV29" s="1821"/>
      <c r="AW29" s="1821"/>
      <c r="AX29" s="1821"/>
      <c r="AY29" s="1821"/>
      <c r="AZ29" s="1821"/>
      <c r="BA29" s="1821"/>
      <c r="BB29" s="1821"/>
      <c r="BC29" s="1821"/>
      <c r="BD29" s="1821"/>
      <c r="BE29" s="1821"/>
      <c r="BF29" s="1821"/>
      <c r="BG29" s="1821"/>
      <c r="BH29" s="1821"/>
      <c r="BI29" s="1821"/>
    </row>
    <row r="30" spans="1:61" s="60" customFormat="1" ht="25.35" customHeight="1" x14ac:dyDescent="0.25">
      <c r="A30" s="1821"/>
      <c r="B30" s="1828"/>
      <c r="C30" s="1821"/>
      <c r="D30" s="1838" t="s">
        <v>33</v>
      </c>
      <c r="E30" s="1821"/>
      <c r="F30" s="1839"/>
      <c r="G30" s="1821"/>
      <c r="H30" s="1821"/>
      <c r="I30" s="1821"/>
      <c r="J30" s="1840">
        <f>ROUND(J117,2)</f>
        <v>0</v>
      </c>
      <c r="K30" s="1821"/>
      <c r="L30" s="1828"/>
      <c r="M30" s="1821"/>
      <c r="N30" s="1821"/>
      <c r="O30" s="1821"/>
      <c r="P30" s="1821"/>
      <c r="Q30" s="1821"/>
      <c r="R30" s="1821"/>
      <c r="S30" s="1821"/>
      <c r="T30" s="1821"/>
      <c r="U30" s="1821"/>
      <c r="V30" s="1821"/>
      <c r="W30" s="1821"/>
      <c r="X30" s="1821"/>
      <c r="Y30" s="1821"/>
      <c r="Z30" s="1821"/>
      <c r="AA30" s="1821"/>
      <c r="AB30" s="1821"/>
      <c r="AC30" s="1821"/>
      <c r="AD30" s="1821"/>
      <c r="AE30" s="1821"/>
      <c r="AF30" s="1821"/>
      <c r="AG30" s="1821"/>
      <c r="AH30" s="1821"/>
      <c r="AI30" s="1821"/>
      <c r="AJ30" s="1821"/>
      <c r="AK30" s="1821"/>
      <c r="AL30" s="1821"/>
      <c r="AM30" s="1821"/>
      <c r="AN30" s="1821"/>
      <c r="AO30" s="1821"/>
      <c r="AP30" s="1821"/>
      <c r="AQ30" s="1821"/>
      <c r="AR30" s="1821"/>
      <c r="AS30" s="1821"/>
      <c r="AT30" s="1821"/>
      <c r="AU30" s="1821"/>
      <c r="AV30" s="1821"/>
      <c r="AW30" s="1821"/>
      <c r="AX30" s="1821"/>
      <c r="AY30" s="1821"/>
      <c r="AZ30" s="1821"/>
      <c r="BA30" s="1821"/>
      <c r="BB30" s="1821"/>
      <c r="BC30" s="1821"/>
      <c r="BD30" s="1821"/>
      <c r="BE30" s="1821"/>
      <c r="BF30" s="1821"/>
      <c r="BG30" s="1821"/>
      <c r="BH30" s="1821"/>
      <c r="BI30" s="1821"/>
    </row>
    <row r="31" spans="1:61" s="60" customFormat="1" ht="6.95" customHeight="1" x14ac:dyDescent="0.25">
      <c r="A31" s="1821"/>
      <c r="B31" s="1828"/>
      <c r="C31" s="1821"/>
      <c r="D31" s="1837"/>
      <c r="E31" s="1837"/>
      <c r="F31" s="1841"/>
      <c r="G31" s="1837"/>
      <c r="H31" s="1837"/>
      <c r="I31" s="1837"/>
      <c r="J31" s="1841"/>
      <c r="K31" s="1837"/>
      <c r="L31" s="1828"/>
      <c r="M31" s="1821"/>
      <c r="N31" s="1821"/>
      <c r="O31" s="1821"/>
      <c r="P31" s="1821"/>
      <c r="Q31" s="1821"/>
      <c r="R31" s="1821"/>
      <c r="S31" s="1821"/>
      <c r="T31" s="1821"/>
      <c r="U31" s="1821"/>
      <c r="V31" s="1821"/>
      <c r="W31" s="1821"/>
      <c r="X31" s="1821"/>
      <c r="Y31" s="1821"/>
      <c r="Z31" s="1821"/>
      <c r="AA31" s="1821"/>
      <c r="AB31" s="1821"/>
      <c r="AC31" s="1821"/>
      <c r="AD31" s="1821"/>
      <c r="AE31" s="1821"/>
      <c r="AF31" s="1821"/>
      <c r="AG31" s="1821"/>
      <c r="AH31" s="1821"/>
      <c r="AI31" s="1821"/>
      <c r="AJ31" s="1821"/>
      <c r="AK31" s="1821"/>
      <c r="AL31" s="1821"/>
      <c r="AM31" s="1821"/>
      <c r="AN31" s="1821"/>
      <c r="AO31" s="1821"/>
      <c r="AP31" s="1821"/>
      <c r="AQ31" s="1821"/>
      <c r="AR31" s="1821"/>
      <c r="AS31" s="1821"/>
      <c r="AT31" s="1821"/>
      <c r="AU31" s="1821"/>
      <c r="AV31" s="1821"/>
      <c r="AW31" s="1821"/>
      <c r="AX31" s="1821"/>
      <c r="AY31" s="1821"/>
      <c r="AZ31" s="1821"/>
      <c r="BA31" s="1821"/>
      <c r="BB31" s="1821"/>
      <c r="BC31" s="1821"/>
      <c r="BD31" s="1821"/>
      <c r="BE31" s="1821"/>
      <c r="BF31" s="1821"/>
      <c r="BG31" s="1821"/>
      <c r="BH31" s="1821"/>
      <c r="BI31" s="1821"/>
    </row>
    <row r="32" spans="1:61" s="60" customFormat="1" ht="14.45" customHeight="1" x14ac:dyDescent="0.25">
      <c r="A32" s="1821"/>
      <c r="B32" s="1828"/>
      <c r="C32" s="1821"/>
      <c r="D32" s="1821"/>
      <c r="E32" s="1821"/>
      <c r="F32" s="1842" t="s">
        <v>35</v>
      </c>
      <c r="G32" s="1821"/>
      <c r="H32" s="1821"/>
      <c r="I32" s="229" t="s">
        <v>34</v>
      </c>
      <c r="J32" s="230" t="s">
        <v>36</v>
      </c>
      <c r="K32" s="1821"/>
      <c r="L32" s="1828"/>
      <c r="M32" s="1821"/>
      <c r="N32" s="1821"/>
      <c r="O32" s="1821"/>
      <c r="P32" s="1821"/>
      <c r="Q32" s="1821"/>
      <c r="R32" s="1821"/>
      <c r="S32" s="1821"/>
      <c r="T32" s="1821"/>
      <c r="U32" s="1821"/>
      <c r="V32" s="1821"/>
      <c r="W32" s="1821"/>
      <c r="X32" s="1821"/>
      <c r="Y32" s="1821"/>
      <c r="Z32" s="1821"/>
      <c r="AA32" s="1821"/>
      <c r="AB32" s="1821"/>
      <c r="AC32" s="1821"/>
      <c r="AD32" s="1821"/>
      <c r="AE32" s="1821"/>
      <c r="AF32" s="1821"/>
      <c r="AG32" s="1821"/>
      <c r="AH32" s="1821"/>
      <c r="AI32" s="1821"/>
      <c r="AJ32" s="1821"/>
      <c r="AK32" s="1821"/>
      <c r="AL32" s="1821"/>
      <c r="AM32" s="1821"/>
      <c r="AN32" s="1821"/>
      <c r="AO32" s="1821"/>
      <c r="AP32" s="1821"/>
      <c r="AQ32" s="1821"/>
      <c r="AR32" s="1821"/>
      <c r="AS32" s="1821"/>
      <c r="AT32" s="1821"/>
      <c r="AU32" s="1821"/>
      <c r="AV32" s="1821"/>
      <c r="AW32" s="1821"/>
      <c r="AX32" s="1821"/>
      <c r="AY32" s="1821"/>
      <c r="AZ32" s="1821"/>
      <c r="BA32" s="1821"/>
      <c r="BB32" s="1821"/>
      <c r="BC32" s="1821"/>
      <c r="BD32" s="1821"/>
      <c r="BE32" s="1821"/>
      <c r="BF32" s="1821"/>
      <c r="BG32" s="1821"/>
      <c r="BH32" s="1821"/>
      <c r="BI32" s="1821"/>
    </row>
    <row r="33" spans="1:61" s="60" customFormat="1" ht="14.45" customHeight="1" x14ac:dyDescent="0.25">
      <c r="A33" s="1821"/>
      <c r="B33" s="1828"/>
      <c r="C33" s="1821"/>
      <c r="D33" s="210" t="s">
        <v>37</v>
      </c>
      <c r="E33" s="1826" t="s">
        <v>38</v>
      </c>
      <c r="F33" s="1842">
        <f>SUM(BE117:BE252)</f>
        <v>0</v>
      </c>
      <c r="G33" s="1821"/>
      <c r="H33" s="1821"/>
      <c r="I33" s="1843">
        <v>0.21</v>
      </c>
      <c r="J33" s="1844">
        <f>ROUND(F33*I33,2)</f>
        <v>0</v>
      </c>
      <c r="K33" s="1821"/>
      <c r="L33" s="1828"/>
      <c r="M33" s="1821"/>
      <c r="N33" s="1821"/>
      <c r="O33" s="1821"/>
      <c r="P33" s="1821"/>
      <c r="Q33" s="1821"/>
      <c r="R33" s="1821"/>
      <c r="S33" s="1821"/>
      <c r="T33" s="1821"/>
      <c r="U33" s="1821"/>
      <c r="V33" s="1821"/>
      <c r="W33" s="1821"/>
      <c r="X33" s="1821"/>
      <c r="Y33" s="1821"/>
      <c r="Z33" s="1821"/>
      <c r="AA33" s="1821"/>
      <c r="AB33" s="1821"/>
      <c r="AC33" s="1821"/>
      <c r="AD33" s="1821"/>
      <c r="AE33" s="1821"/>
      <c r="AF33" s="1821"/>
      <c r="AG33" s="1821"/>
      <c r="AH33" s="1821"/>
      <c r="AI33" s="1821"/>
      <c r="AJ33" s="1821"/>
      <c r="AK33" s="1821"/>
      <c r="AL33" s="1821"/>
      <c r="AM33" s="1821"/>
      <c r="AN33" s="1821"/>
      <c r="AO33" s="1821"/>
      <c r="AP33" s="1821"/>
      <c r="AQ33" s="1821"/>
      <c r="AR33" s="1821"/>
      <c r="AS33" s="1821"/>
      <c r="AT33" s="1821"/>
      <c r="AU33" s="1821"/>
      <c r="AV33" s="1821"/>
      <c r="AW33" s="1821"/>
      <c r="AX33" s="1821"/>
      <c r="AY33" s="1821"/>
      <c r="AZ33" s="1821"/>
      <c r="BA33" s="1821"/>
      <c r="BB33" s="1821"/>
      <c r="BC33" s="1821"/>
      <c r="BD33" s="1821"/>
      <c r="BE33" s="1821"/>
      <c r="BF33" s="1821"/>
      <c r="BG33" s="1821"/>
      <c r="BH33" s="1821"/>
      <c r="BI33" s="1821"/>
    </row>
    <row r="34" spans="1:61" s="60" customFormat="1" ht="14.45" customHeight="1" x14ac:dyDescent="0.25">
      <c r="A34" s="1821"/>
      <c r="B34" s="1828"/>
      <c r="C34" s="1821"/>
      <c r="D34" s="210"/>
      <c r="E34" s="1826"/>
      <c r="F34" s="1842"/>
      <c r="G34" s="1821"/>
      <c r="H34" s="1821"/>
      <c r="I34" s="1843"/>
      <c r="J34" s="1844"/>
      <c r="K34" s="1821"/>
      <c r="L34" s="1828"/>
      <c r="M34" s="1821"/>
      <c r="N34" s="1821"/>
      <c r="O34" s="1821"/>
      <c r="P34" s="1821"/>
      <c r="Q34" s="1821"/>
      <c r="R34" s="1821"/>
      <c r="S34" s="1821"/>
      <c r="T34" s="1821"/>
      <c r="U34" s="1821"/>
      <c r="V34" s="1821"/>
      <c r="W34" s="1821"/>
      <c r="X34" s="1821"/>
      <c r="Y34" s="1821"/>
      <c r="Z34" s="1821"/>
      <c r="AA34" s="1821"/>
      <c r="AB34" s="1821"/>
      <c r="AC34" s="1821"/>
      <c r="AD34" s="1821"/>
      <c r="AE34" s="1821"/>
      <c r="AF34" s="1821"/>
      <c r="AG34" s="1821"/>
      <c r="AH34" s="1821"/>
      <c r="AI34" s="1821"/>
      <c r="AJ34" s="1821"/>
      <c r="AK34" s="1821"/>
      <c r="AL34" s="1821"/>
      <c r="AM34" s="1821"/>
      <c r="AN34" s="1821"/>
      <c r="AO34" s="1821"/>
      <c r="AP34" s="1821"/>
      <c r="AQ34" s="1821"/>
      <c r="AR34" s="1821"/>
      <c r="AS34" s="1821"/>
      <c r="AT34" s="1821"/>
      <c r="AU34" s="1821"/>
      <c r="AV34" s="1821"/>
      <c r="AW34" s="1821"/>
      <c r="AX34" s="1821"/>
      <c r="AY34" s="1821"/>
      <c r="AZ34" s="1821"/>
      <c r="BA34" s="1821"/>
      <c r="BB34" s="1821"/>
      <c r="BC34" s="1821"/>
      <c r="BD34" s="1821"/>
      <c r="BE34" s="1821"/>
      <c r="BF34" s="1821"/>
      <c r="BG34" s="1821"/>
      <c r="BH34" s="1821"/>
      <c r="BI34" s="1821"/>
    </row>
    <row r="35" spans="1:61" s="60" customFormat="1" ht="6.95" customHeight="1" x14ac:dyDescent="0.25">
      <c r="A35" s="1821"/>
      <c r="B35" s="1828"/>
      <c r="C35" s="1821"/>
      <c r="D35" s="1821"/>
      <c r="E35" s="1821"/>
      <c r="F35" s="1839"/>
      <c r="G35" s="1821"/>
      <c r="H35" s="1821"/>
      <c r="I35" s="1821"/>
      <c r="J35" s="1839"/>
      <c r="K35" s="1821"/>
      <c r="L35" s="1828"/>
      <c r="M35" s="1821"/>
      <c r="N35" s="1821"/>
      <c r="O35" s="1821"/>
      <c r="P35" s="1821"/>
      <c r="Q35" s="1821"/>
      <c r="R35" s="1821"/>
      <c r="S35" s="1821"/>
      <c r="T35" s="1821"/>
      <c r="U35" s="1821"/>
      <c r="V35" s="1821"/>
      <c r="W35" s="1821"/>
      <c r="X35" s="1821"/>
      <c r="Y35" s="1821"/>
      <c r="Z35" s="1821"/>
      <c r="AA35" s="1821"/>
      <c r="AB35" s="1821"/>
      <c r="AC35" s="1821"/>
      <c r="AD35" s="1821"/>
      <c r="AE35" s="1821"/>
      <c r="AF35" s="1821"/>
      <c r="AG35" s="1821"/>
      <c r="AH35" s="1821"/>
      <c r="AI35" s="1821"/>
      <c r="AJ35" s="1821"/>
      <c r="AK35" s="1821"/>
      <c r="AL35" s="1821"/>
      <c r="AM35" s="1821"/>
      <c r="AN35" s="1821"/>
      <c r="AO35" s="1821"/>
      <c r="AP35" s="1821"/>
      <c r="AQ35" s="1821"/>
      <c r="AR35" s="1821"/>
      <c r="AS35" s="1821"/>
      <c r="AT35" s="1821"/>
      <c r="AU35" s="1821"/>
      <c r="AV35" s="1821"/>
      <c r="AW35" s="1821"/>
      <c r="AX35" s="1821"/>
      <c r="AY35" s="1821"/>
      <c r="AZ35" s="1821"/>
      <c r="BA35" s="1821"/>
      <c r="BB35" s="1821"/>
      <c r="BC35" s="1821"/>
      <c r="BD35" s="1821"/>
      <c r="BE35" s="1821"/>
      <c r="BF35" s="1821"/>
      <c r="BG35" s="1821"/>
      <c r="BH35" s="1821"/>
      <c r="BI35" s="1821"/>
    </row>
    <row r="36" spans="1:61" s="60" customFormat="1" ht="25.35" customHeight="1" x14ac:dyDescent="0.25">
      <c r="A36" s="1821"/>
      <c r="B36" s="1828"/>
      <c r="C36" s="1845"/>
      <c r="D36" s="1846" t="s">
        <v>39</v>
      </c>
      <c r="E36" s="1847"/>
      <c r="F36" s="1848"/>
      <c r="G36" s="1849" t="s">
        <v>40</v>
      </c>
      <c r="H36" s="1850" t="s">
        <v>41</v>
      </c>
      <c r="I36" s="1847"/>
      <c r="J36" s="1851">
        <f>SUM(J30:J34)</f>
        <v>0</v>
      </c>
      <c r="K36" s="1852"/>
      <c r="L36" s="1828"/>
      <c r="M36" s="1821"/>
      <c r="N36" s="1821"/>
      <c r="O36" s="1821"/>
      <c r="P36" s="1821"/>
      <c r="Q36" s="1821"/>
      <c r="R36" s="1821"/>
      <c r="S36" s="1821"/>
      <c r="T36" s="1821"/>
      <c r="U36" s="1821"/>
      <c r="V36" s="1821"/>
      <c r="W36" s="1821"/>
      <c r="X36" s="1821"/>
      <c r="Y36" s="1821"/>
      <c r="Z36" s="1821"/>
      <c r="AA36" s="1821"/>
      <c r="AB36" s="1821"/>
      <c r="AC36" s="1821"/>
      <c r="AD36" s="1821"/>
      <c r="AE36" s="1821"/>
      <c r="AF36" s="1821"/>
      <c r="AG36" s="1821"/>
      <c r="AH36" s="1821"/>
      <c r="AI36" s="1821"/>
      <c r="AJ36" s="1821"/>
      <c r="AK36" s="1821"/>
      <c r="AL36" s="1821"/>
      <c r="AM36" s="1821"/>
      <c r="AN36" s="1821"/>
      <c r="AO36" s="1821"/>
      <c r="AP36" s="1821"/>
      <c r="AQ36" s="1821"/>
      <c r="AR36" s="1821"/>
      <c r="AS36" s="1821"/>
      <c r="AT36" s="1821"/>
      <c r="AU36" s="1821"/>
      <c r="AV36" s="1821"/>
      <c r="AW36" s="1821"/>
      <c r="AX36" s="1821"/>
      <c r="AY36" s="1821"/>
      <c r="AZ36" s="1821"/>
      <c r="BA36" s="1821"/>
      <c r="BB36" s="1821"/>
      <c r="BC36" s="1821"/>
      <c r="BD36" s="1821"/>
      <c r="BE36" s="1821"/>
      <c r="BF36" s="1821"/>
      <c r="BG36" s="1821"/>
      <c r="BH36" s="1821"/>
      <c r="BI36" s="1821"/>
    </row>
    <row r="37" spans="1:61" s="60" customFormat="1" ht="14.45" customHeight="1" x14ac:dyDescent="0.25">
      <c r="A37" s="1821"/>
      <c r="B37" s="1828"/>
      <c r="C37" s="1821"/>
      <c r="D37" s="1821"/>
      <c r="E37" s="1821"/>
      <c r="F37" s="1821"/>
      <c r="G37" s="1821"/>
      <c r="H37" s="1821"/>
      <c r="I37" s="1821"/>
      <c r="J37" s="1821"/>
      <c r="K37" s="1821"/>
      <c r="L37" s="1828"/>
      <c r="M37" s="1821"/>
      <c r="N37" s="1821"/>
      <c r="O37" s="1821"/>
      <c r="P37" s="1821"/>
      <c r="Q37" s="1821"/>
      <c r="R37" s="1821"/>
      <c r="S37" s="1821"/>
      <c r="T37" s="1821"/>
      <c r="U37" s="1821"/>
      <c r="V37" s="1821"/>
      <c r="W37" s="1821"/>
      <c r="X37" s="1821"/>
      <c r="Y37" s="1821"/>
      <c r="Z37" s="1821"/>
      <c r="AA37" s="1821"/>
      <c r="AB37" s="1821"/>
      <c r="AC37" s="1821"/>
      <c r="AD37" s="1821"/>
      <c r="AE37" s="1821"/>
      <c r="AF37" s="1821"/>
      <c r="AG37" s="1821"/>
      <c r="AH37" s="1821"/>
      <c r="AI37" s="1821"/>
      <c r="AJ37" s="1821"/>
      <c r="AK37" s="1821"/>
      <c r="AL37" s="1821"/>
      <c r="AM37" s="1821"/>
      <c r="AN37" s="1821"/>
      <c r="AO37" s="1821"/>
      <c r="AP37" s="1821"/>
      <c r="AQ37" s="1821"/>
      <c r="AR37" s="1821"/>
      <c r="AS37" s="1821"/>
      <c r="AT37" s="1821"/>
      <c r="AU37" s="1821"/>
      <c r="AV37" s="1821"/>
      <c r="AW37" s="1821"/>
      <c r="AX37" s="1821"/>
      <c r="AY37" s="1821"/>
      <c r="AZ37" s="1821"/>
      <c r="BA37" s="1821"/>
      <c r="BB37" s="1821"/>
      <c r="BC37" s="1821"/>
      <c r="BD37" s="1821"/>
      <c r="BE37" s="1821"/>
      <c r="BF37" s="1821"/>
      <c r="BG37" s="1821"/>
      <c r="BH37" s="1821"/>
      <c r="BI37" s="1821"/>
    </row>
    <row r="38" spans="1:61" ht="14.45" customHeight="1" x14ac:dyDescent="0.25">
      <c r="A38" s="1821"/>
      <c r="B38" s="1824"/>
      <c r="C38" s="1821"/>
      <c r="D38" s="1821"/>
      <c r="E38" s="1821"/>
      <c r="F38" s="1821"/>
      <c r="G38" s="1821"/>
      <c r="H38" s="1821"/>
      <c r="I38" s="1821"/>
      <c r="J38" s="1821"/>
      <c r="K38" s="1821"/>
      <c r="L38" s="1824"/>
      <c r="M38" s="1821"/>
      <c r="N38" s="1821"/>
      <c r="O38" s="1821"/>
      <c r="P38" s="1821"/>
      <c r="Q38" s="1821"/>
      <c r="R38" s="1821"/>
      <c r="S38" s="1821"/>
      <c r="T38" s="1821"/>
      <c r="U38" s="1821"/>
      <c r="V38" s="1821"/>
      <c r="W38" s="1821"/>
      <c r="X38" s="1821"/>
      <c r="Y38" s="1821"/>
      <c r="Z38" s="1821"/>
      <c r="AA38" s="1821"/>
      <c r="AB38" s="1821"/>
      <c r="AC38" s="1821"/>
      <c r="AD38" s="1821"/>
      <c r="AE38" s="1821"/>
      <c r="AF38" s="1821"/>
      <c r="AG38" s="1821"/>
      <c r="AH38" s="1821"/>
      <c r="AI38" s="1821"/>
      <c r="AJ38" s="1821"/>
      <c r="AK38" s="1821"/>
      <c r="AL38" s="1821"/>
      <c r="AM38" s="1821"/>
      <c r="AN38" s="1821"/>
      <c r="AO38" s="1821"/>
      <c r="AP38" s="1821"/>
      <c r="AQ38" s="1821"/>
      <c r="AR38" s="1821"/>
      <c r="AS38" s="1821"/>
      <c r="AT38" s="1821"/>
      <c r="AU38" s="1821"/>
      <c r="AV38" s="1821"/>
      <c r="AW38" s="1821"/>
      <c r="AX38" s="1821"/>
      <c r="AY38" s="1821"/>
      <c r="AZ38" s="1821"/>
      <c r="BA38" s="1821"/>
      <c r="BB38" s="1821"/>
      <c r="BC38" s="1821"/>
      <c r="BD38" s="1821"/>
      <c r="BE38" s="1821"/>
      <c r="BF38" s="1821"/>
      <c r="BG38" s="1821"/>
      <c r="BH38" s="1821"/>
      <c r="BI38" s="1821"/>
    </row>
    <row r="39" spans="1:61" ht="14.45" customHeight="1" x14ac:dyDescent="0.25">
      <c r="A39" s="1821"/>
      <c r="B39" s="1824"/>
      <c r="C39" s="1821"/>
      <c r="D39" s="1821"/>
      <c r="E39" s="1821"/>
      <c r="F39" s="1821"/>
      <c r="G39" s="1821"/>
      <c r="H39" s="1821"/>
      <c r="I39" s="1821"/>
      <c r="J39" s="1821"/>
      <c r="K39" s="1821"/>
      <c r="L39" s="1824"/>
      <c r="M39" s="1821"/>
      <c r="N39" s="1821"/>
      <c r="O39" s="1821"/>
      <c r="P39" s="1821"/>
      <c r="Q39" s="1821"/>
      <c r="R39" s="1821"/>
      <c r="S39" s="1821"/>
      <c r="T39" s="1821"/>
      <c r="U39" s="1821"/>
      <c r="V39" s="1821"/>
      <c r="W39" s="1821"/>
      <c r="X39" s="1821"/>
      <c r="Y39" s="1821"/>
      <c r="Z39" s="1821"/>
      <c r="AA39" s="1821"/>
      <c r="AB39" s="1821"/>
      <c r="AC39" s="1821"/>
      <c r="AD39" s="1821"/>
      <c r="AE39" s="1821"/>
      <c r="AF39" s="1821"/>
      <c r="AG39" s="1821"/>
      <c r="AH39" s="1821"/>
      <c r="AI39" s="1821"/>
      <c r="AJ39" s="1821"/>
      <c r="AK39" s="1821"/>
      <c r="AL39" s="1821"/>
      <c r="AM39" s="1821"/>
      <c r="AN39" s="1821"/>
      <c r="AO39" s="1821"/>
      <c r="AP39" s="1821"/>
      <c r="AQ39" s="1821"/>
      <c r="AR39" s="1821"/>
      <c r="AS39" s="1821"/>
      <c r="AT39" s="1821"/>
      <c r="AU39" s="1821"/>
      <c r="AV39" s="1821"/>
      <c r="AW39" s="1821"/>
      <c r="AX39" s="1821"/>
      <c r="AY39" s="1821"/>
      <c r="AZ39" s="1821"/>
      <c r="BA39" s="1821"/>
      <c r="BB39" s="1821"/>
      <c r="BC39" s="1821"/>
      <c r="BD39" s="1821"/>
      <c r="BE39" s="1821"/>
      <c r="BF39" s="1821"/>
      <c r="BG39" s="1821"/>
      <c r="BH39" s="1821"/>
      <c r="BI39" s="1821"/>
    </row>
    <row r="40" spans="1:61" ht="14.45" customHeight="1" x14ac:dyDescent="0.25">
      <c r="A40" s="1821"/>
      <c r="B40" s="1824"/>
      <c r="C40" s="1821"/>
      <c r="D40" s="1821"/>
      <c r="E40" s="1821"/>
      <c r="F40" s="1821"/>
      <c r="G40" s="1821"/>
      <c r="H40" s="1821"/>
      <c r="I40" s="1821"/>
      <c r="J40" s="1821"/>
      <c r="K40" s="1821"/>
      <c r="L40" s="1824"/>
      <c r="M40" s="1821"/>
      <c r="N40" s="1821"/>
      <c r="O40" s="1821"/>
      <c r="P40" s="1821"/>
      <c r="Q40" s="1821"/>
      <c r="R40" s="1821"/>
      <c r="S40" s="1821"/>
      <c r="T40" s="1821"/>
      <c r="U40" s="1821"/>
      <c r="V40" s="1821"/>
      <c r="W40" s="1821"/>
      <c r="X40" s="1821"/>
      <c r="Y40" s="1821"/>
      <c r="Z40" s="1821"/>
      <c r="AA40" s="1821"/>
      <c r="AB40" s="1821"/>
      <c r="AC40" s="1821"/>
      <c r="AD40" s="1821"/>
      <c r="AE40" s="1821"/>
      <c r="AF40" s="1821"/>
      <c r="AG40" s="1821"/>
      <c r="AH40" s="1821"/>
      <c r="AI40" s="1821"/>
      <c r="AJ40" s="1821"/>
      <c r="AK40" s="1821"/>
      <c r="AL40" s="1821"/>
      <c r="AM40" s="1821"/>
      <c r="AN40" s="1821"/>
      <c r="AO40" s="1821"/>
      <c r="AP40" s="1821"/>
      <c r="AQ40" s="1821"/>
      <c r="AR40" s="1821"/>
      <c r="AS40" s="1821"/>
      <c r="AT40" s="1821"/>
      <c r="AU40" s="1821"/>
      <c r="AV40" s="1821"/>
      <c r="AW40" s="1821"/>
      <c r="AX40" s="1821"/>
      <c r="AY40" s="1821"/>
      <c r="AZ40" s="1821"/>
      <c r="BA40" s="1821"/>
      <c r="BB40" s="1821"/>
      <c r="BC40" s="1821"/>
      <c r="BD40" s="1821"/>
      <c r="BE40" s="1821"/>
      <c r="BF40" s="1821"/>
      <c r="BG40" s="1821"/>
      <c r="BH40" s="1821"/>
      <c r="BI40" s="1821"/>
    </row>
    <row r="41" spans="1:61" ht="14.45" customHeight="1" x14ac:dyDescent="0.25">
      <c r="A41" s="1821"/>
      <c r="B41" s="1824"/>
      <c r="C41" s="1821"/>
      <c r="D41" s="1821"/>
      <c r="E41" s="1821"/>
      <c r="F41" s="1821"/>
      <c r="G41" s="1821"/>
      <c r="H41" s="1821"/>
      <c r="I41" s="1821"/>
      <c r="J41" s="1821"/>
      <c r="K41" s="1821"/>
      <c r="L41" s="1824"/>
      <c r="M41" s="1821"/>
      <c r="N41" s="1821"/>
      <c r="O41" s="1821"/>
      <c r="P41" s="1821"/>
      <c r="Q41" s="1821"/>
      <c r="R41" s="1821"/>
      <c r="S41" s="1821"/>
      <c r="T41" s="1821"/>
      <c r="U41" s="1821"/>
      <c r="V41" s="1821"/>
      <c r="W41" s="1821"/>
      <c r="X41" s="1821"/>
      <c r="Y41" s="1821"/>
      <c r="Z41" s="1821"/>
      <c r="AA41" s="1821"/>
      <c r="AB41" s="1821"/>
      <c r="AC41" s="1821"/>
      <c r="AD41" s="1821"/>
      <c r="AE41" s="1821"/>
      <c r="AF41" s="1821"/>
      <c r="AG41" s="1821"/>
      <c r="AH41" s="1821"/>
      <c r="AI41" s="1821"/>
      <c r="AJ41" s="1821"/>
      <c r="AK41" s="1821"/>
      <c r="AL41" s="1821"/>
      <c r="AM41" s="1821"/>
      <c r="AN41" s="1821"/>
      <c r="AO41" s="1821"/>
      <c r="AP41" s="1821"/>
      <c r="AQ41" s="1821"/>
      <c r="AR41" s="1821"/>
      <c r="AS41" s="1821"/>
      <c r="AT41" s="1821"/>
      <c r="AU41" s="1821"/>
      <c r="AV41" s="1821"/>
      <c r="AW41" s="1821"/>
      <c r="AX41" s="1821"/>
      <c r="AY41" s="1821"/>
      <c r="AZ41" s="1821"/>
      <c r="BA41" s="1821"/>
      <c r="BB41" s="1821"/>
      <c r="BC41" s="1821"/>
      <c r="BD41" s="1821"/>
      <c r="BE41" s="1821"/>
      <c r="BF41" s="1821"/>
      <c r="BG41" s="1821"/>
      <c r="BH41" s="1821"/>
      <c r="BI41" s="1821"/>
    </row>
    <row r="42" spans="1:61" ht="14.45" customHeight="1" x14ac:dyDescent="0.25">
      <c r="A42" s="1821"/>
      <c r="B42" s="1824"/>
      <c r="C42" s="1821"/>
      <c r="D42" s="1821"/>
      <c r="E42" s="1821"/>
      <c r="F42" s="1821"/>
      <c r="G42" s="1821"/>
      <c r="H42" s="1821"/>
      <c r="I42" s="1821"/>
      <c r="J42" s="1821"/>
      <c r="K42" s="1821"/>
      <c r="L42" s="1824"/>
      <c r="M42" s="1821"/>
      <c r="N42" s="1821"/>
      <c r="O42" s="1821"/>
      <c r="P42" s="1821"/>
      <c r="Q42" s="1821"/>
      <c r="R42" s="1821"/>
      <c r="S42" s="1821"/>
      <c r="T42" s="1821"/>
      <c r="U42" s="1821"/>
      <c r="V42" s="1821"/>
      <c r="W42" s="1821"/>
      <c r="X42" s="1821"/>
      <c r="Y42" s="1821"/>
      <c r="Z42" s="1821"/>
      <c r="AA42" s="1821"/>
      <c r="AB42" s="1821"/>
      <c r="AC42" s="1821"/>
      <c r="AD42" s="1821"/>
      <c r="AE42" s="1821"/>
      <c r="AF42" s="1821"/>
      <c r="AG42" s="1821"/>
      <c r="AH42" s="1821"/>
      <c r="AI42" s="1821"/>
      <c r="AJ42" s="1821"/>
      <c r="AK42" s="1821"/>
      <c r="AL42" s="1821"/>
      <c r="AM42" s="1821"/>
      <c r="AN42" s="1821"/>
      <c r="AO42" s="1821"/>
      <c r="AP42" s="1821"/>
      <c r="AQ42" s="1821"/>
      <c r="AR42" s="1821"/>
      <c r="AS42" s="1821"/>
      <c r="AT42" s="1821"/>
      <c r="AU42" s="1821"/>
      <c r="AV42" s="1821"/>
      <c r="AW42" s="1821"/>
      <c r="AX42" s="1821"/>
      <c r="AY42" s="1821"/>
      <c r="AZ42" s="1821"/>
      <c r="BA42" s="1821"/>
      <c r="BB42" s="1821"/>
      <c r="BC42" s="1821"/>
      <c r="BD42" s="1821"/>
      <c r="BE42" s="1821"/>
      <c r="BF42" s="1821"/>
      <c r="BG42" s="1821"/>
      <c r="BH42" s="1821"/>
      <c r="BI42" s="1821"/>
    </row>
    <row r="43" spans="1:61" s="60" customFormat="1" ht="14.45" customHeight="1" x14ac:dyDescent="0.25">
      <c r="A43" s="1821"/>
      <c r="B43" s="1828"/>
      <c r="C43" s="1821"/>
      <c r="D43" s="241" t="str">
        <f>D20</f>
        <v>Projektant:</v>
      </c>
      <c r="E43" s="1853"/>
      <c r="F43" s="1853"/>
      <c r="G43" s="241" t="str">
        <f>D23</f>
        <v>Zpracovatel:</v>
      </c>
      <c r="H43" s="1853"/>
      <c r="I43" s="1853"/>
      <c r="J43" s="1853"/>
      <c r="K43" s="1853"/>
      <c r="L43" s="1828"/>
      <c r="M43" s="1821"/>
      <c r="N43" s="1821"/>
      <c r="O43" s="1821"/>
      <c r="P43" s="1821"/>
      <c r="Q43" s="1821"/>
      <c r="R43" s="1821"/>
      <c r="S43" s="1821"/>
      <c r="T43" s="1821"/>
      <c r="U43" s="1821"/>
      <c r="V43" s="1821"/>
      <c r="W43" s="1821"/>
      <c r="X43" s="1821"/>
      <c r="Y43" s="1821"/>
      <c r="Z43" s="1821"/>
      <c r="AA43" s="1821"/>
      <c r="AB43" s="1821"/>
      <c r="AC43" s="1821"/>
      <c r="AD43" s="1821"/>
      <c r="AE43" s="1821"/>
      <c r="AF43" s="1821"/>
      <c r="AG43" s="1821"/>
      <c r="AH43" s="1821"/>
      <c r="AI43" s="1821"/>
      <c r="AJ43" s="1821"/>
      <c r="AK43" s="1821"/>
      <c r="AL43" s="1821"/>
      <c r="AM43" s="1821"/>
      <c r="AN43" s="1821"/>
      <c r="AO43" s="1821"/>
      <c r="AP43" s="1821"/>
      <c r="AQ43" s="1821"/>
      <c r="AR43" s="1821"/>
      <c r="AS43" s="1821"/>
      <c r="AT43" s="1821"/>
      <c r="AU43" s="1821"/>
      <c r="AV43" s="1821"/>
      <c r="AW43" s="1821"/>
      <c r="AX43" s="1821"/>
      <c r="AY43" s="1821"/>
      <c r="AZ43" s="1821"/>
      <c r="BA43" s="1821"/>
      <c r="BB43" s="1821"/>
      <c r="BC43" s="1821"/>
      <c r="BD43" s="1821"/>
      <c r="BE43" s="1821"/>
      <c r="BF43" s="1821"/>
      <c r="BG43" s="1821"/>
      <c r="BH43" s="1821"/>
      <c r="BI43" s="1821"/>
    </row>
    <row r="44" spans="1:61" x14ac:dyDescent="0.25">
      <c r="A44" s="1821"/>
      <c r="B44" s="1824"/>
      <c r="C44" s="1821"/>
      <c r="D44" s="1821"/>
      <c r="E44" s="1821"/>
      <c r="F44" s="1821"/>
      <c r="G44" s="1821"/>
      <c r="H44" s="1821"/>
      <c r="I44" s="1821"/>
      <c r="J44" s="1821"/>
      <c r="K44" s="1821"/>
      <c r="L44" s="1824"/>
      <c r="M44" s="1821"/>
      <c r="N44" s="1821"/>
      <c r="O44" s="1821"/>
      <c r="P44" s="1821"/>
      <c r="Q44" s="1821"/>
      <c r="R44" s="1821"/>
      <c r="S44" s="1821"/>
      <c r="T44" s="1821"/>
      <c r="U44" s="1821"/>
      <c r="V44" s="1821"/>
      <c r="W44" s="1821"/>
      <c r="X44" s="1821"/>
      <c r="Y44" s="1821"/>
      <c r="Z44" s="1821"/>
      <c r="AA44" s="1821"/>
      <c r="AB44" s="1821"/>
      <c r="AC44" s="1821"/>
      <c r="AD44" s="1821"/>
      <c r="AE44" s="1821"/>
      <c r="AF44" s="1821"/>
      <c r="AG44" s="1821"/>
      <c r="AH44" s="1821"/>
      <c r="AI44" s="1821"/>
      <c r="AJ44" s="1821"/>
      <c r="AK44" s="1821"/>
      <c r="AL44" s="1821"/>
      <c r="AM44" s="1821"/>
      <c r="AN44" s="1821"/>
      <c r="AO44" s="1821"/>
      <c r="AP44" s="1821"/>
      <c r="AQ44" s="1821"/>
      <c r="AR44" s="1821"/>
      <c r="AS44" s="1821"/>
      <c r="AT44" s="1821"/>
      <c r="AU44" s="1821"/>
      <c r="AV44" s="1821"/>
      <c r="AW44" s="1821"/>
      <c r="AX44" s="1821"/>
      <c r="AY44" s="1821"/>
      <c r="AZ44" s="1821"/>
      <c r="BA44" s="1821"/>
      <c r="BB44" s="1821"/>
      <c r="BC44" s="1821"/>
      <c r="BD44" s="1821"/>
      <c r="BE44" s="1821"/>
      <c r="BF44" s="1821"/>
      <c r="BG44" s="1821"/>
      <c r="BH44" s="1821"/>
      <c r="BI44" s="1821"/>
    </row>
    <row r="45" spans="1:61" x14ac:dyDescent="0.25">
      <c r="A45" s="1821"/>
      <c r="B45" s="1824"/>
      <c r="C45" s="1821"/>
      <c r="D45" s="1821"/>
      <c r="E45" s="1821"/>
      <c r="F45" s="1821"/>
      <c r="G45" s="1821"/>
      <c r="H45" s="1821"/>
      <c r="I45" s="1821"/>
      <c r="J45" s="1821"/>
      <c r="K45" s="1821"/>
      <c r="L45" s="1824"/>
      <c r="M45" s="1821"/>
      <c r="N45" s="1821"/>
      <c r="O45" s="1821"/>
      <c r="P45" s="1821"/>
      <c r="Q45" s="1821"/>
      <c r="R45" s="1821"/>
      <c r="S45" s="1821"/>
      <c r="T45" s="1821"/>
      <c r="U45" s="1821"/>
      <c r="V45" s="1821"/>
      <c r="W45" s="1821"/>
      <c r="X45" s="1821"/>
      <c r="Y45" s="1821"/>
      <c r="Z45" s="1821"/>
      <c r="AA45" s="1821"/>
      <c r="AB45" s="1821"/>
      <c r="AC45" s="1821"/>
      <c r="AD45" s="1821"/>
      <c r="AE45" s="1821"/>
      <c r="AF45" s="1821"/>
      <c r="AG45" s="1821"/>
      <c r="AH45" s="1821"/>
      <c r="AI45" s="1821"/>
      <c r="AJ45" s="1821"/>
      <c r="AK45" s="1821"/>
      <c r="AL45" s="1821"/>
      <c r="AM45" s="1821"/>
      <c r="AN45" s="1821"/>
      <c r="AO45" s="1821"/>
      <c r="AP45" s="1821"/>
      <c r="AQ45" s="1821"/>
      <c r="AR45" s="1821"/>
      <c r="AS45" s="1821"/>
      <c r="AT45" s="1821"/>
      <c r="AU45" s="1821"/>
      <c r="AV45" s="1821"/>
      <c r="AW45" s="1821"/>
      <c r="AX45" s="1821"/>
      <c r="AY45" s="1821"/>
      <c r="AZ45" s="1821"/>
      <c r="BA45" s="1821"/>
      <c r="BB45" s="1821"/>
      <c r="BC45" s="1821"/>
      <c r="BD45" s="1821"/>
      <c r="BE45" s="1821"/>
      <c r="BF45" s="1821"/>
      <c r="BG45" s="1821"/>
      <c r="BH45" s="1821"/>
      <c r="BI45" s="1821"/>
    </row>
    <row r="46" spans="1:61" x14ac:dyDescent="0.25">
      <c r="A46" s="1821"/>
      <c r="B46" s="1824"/>
      <c r="C46" s="1821"/>
      <c r="D46" s="1821"/>
      <c r="E46" s="1821"/>
      <c r="F46" s="1821"/>
      <c r="G46" s="1821"/>
      <c r="H46" s="1821"/>
      <c r="I46" s="1821"/>
      <c r="J46" s="1821"/>
      <c r="K46" s="1821"/>
      <c r="L46" s="1824"/>
      <c r="M46" s="1821"/>
      <c r="N46" s="1821"/>
      <c r="O46" s="1821"/>
      <c r="P46" s="1821"/>
      <c r="Q46" s="1821"/>
      <c r="R46" s="1821"/>
      <c r="S46" s="1821"/>
      <c r="T46" s="1821"/>
      <c r="U46" s="1821"/>
      <c r="V46" s="1821"/>
      <c r="W46" s="1821"/>
      <c r="X46" s="1821"/>
      <c r="Y46" s="1821"/>
      <c r="Z46" s="1821"/>
      <c r="AA46" s="1821"/>
      <c r="AB46" s="1821"/>
      <c r="AC46" s="1821"/>
      <c r="AD46" s="1821"/>
      <c r="AE46" s="1821"/>
      <c r="AF46" s="1821"/>
      <c r="AG46" s="1821"/>
      <c r="AH46" s="1821"/>
      <c r="AI46" s="1821"/>
      <c r="AJ46" s="1821"/>
      <c r="AK46" s="1821"/>
      <c r="AL46" s="1821"/>
      <c r="AM46" s="1821"/>
      <c r="AN46" s="1821"/>
      <c r="AO46" s="1821"/>
      <c r="AP46" s="1821"/>
      <c r="AQ46" s="1821"/>
      <c r="AR46" s="1821"/>
      <c r="AS46" s="1821"/>
      <c r="AT46" s="1821"/>
      <c r="AU46" s="1821"/>
      <c r="AV46" s="1821"/>
      <c r="AW46" s="1821"/>
      <c r="AX46" s="1821"/>
      <c r="AY46" s="1821"/>
      <c r="AZ46" s="1821"/>
      <c r="BA46" s="1821"/>
      <c r="BB46" s="1821"/>
      <c r="BC46" s="1821"/>
      <c r="BD46" s="1821"/>
      <c r="BE46" s="1821"/>
      <c r="BF46" s="1821"/>
      <c r="BG46" s="1821"/>
      <c r="BH46" s="1821"/>
      <c r="BI46" s="1821"/>
    </row>
    <row r="47" spans="1:61" x14ac:dyDescent="0.25">
      <c r="A47" s="1821"/>
      <c r="B47" s="1824"/>
      <c r="C47" s="1821"/>
      <c r="D47" s="1821"/>
      <c r="E47" s="1821"/>
      <c r="F47" s="1821"/>
      <c r="G47" s="1821"/>
      <c r="H47" s="1821"/>
      <c r="I47" s="1821"/>
      <c r="J47" s="1821"/>
      <c r="K47" s="1821"/>
      <c r="L47" s="1824"/>
      <c r="M47" s="1821"/>
      <c r="N47" s="1821"/>
      <c r="O47" s="1821"/>
      <c r="P47" s="1821"/>
      <c r="Q47" s="1821"/>
      <c r="R47" s="1821"/>
      <c r="S47" s="1821"/>
      <c r="T47" s="1821"/>
      <c r="U47" s="1821"/>
      <c r="V47" s="1821"/>
      <c r="W47" s="1821"/>
      <c r="X47" s="1821"/>
      <c r="Y47" s="1821"/>
      <c r="Z47" s="1821"/>
      <c r="AA47" s="1821"/>
      <c r="AB47" s="1821"/>
      <c r="AC47" s="1821"/>
      <c r="AD47" s="1821"/>
      <c r="AE47" s="1821"/>
      <c r="AF47" s="1821"/>
      <c r="AG47" s="1821"/>
      <c r="AH47" s="1821"/>
      <c r="AI47" s="1821"/>
      <c r="AJ47" s="1821"/>
      <c r="AK47" s="1821"/>
      <c r="AL47" s="1821"/>
      <c r="AM47" s="1821"/>
      <c r="AN47" s="1821"/>
      <c r="AO47" s="1821"/>
      <c r="AP47" s="1821"/>
      <c r="AQ47" s="1821"/>
      <c r="AR47" s="1821"/>
      <c r="AS47" s="1821"/>
      <c r="AT47" s="1821"/>
      <c r="AU47" s="1821"/>
      <c r="AV47" s="1821"/>
      <c r="AW47" s="1821"/>
      <c r="AX47" s="1821"/>
      <c r="AY47" s="1821"/>
      <c r="AZ47" s="1821"/>
      <c r="BA47" s="1821"/>
      <c r="BB47" s="1821"/>
      <c r="BC47" s="1821"/>
      <c r="BD47" s="1821"/>
      <c r="BE47" s="1821"/>
      <c r="BF47" s="1821"/>
      <c r="BG47" s="1821"/>
      <c r="BH47" s="1821"/>
      <c r="BI47" s="1821"/>
    </row>
    <row r="48" spans="1:61" x14ac:dyDescent="0.25">
      <c r="A48" s="1821"/>
      <c r="B48" s="1824"/>
      <c r="C48" s="1821"/>
      <c r="D48" s="1821"/>
      <c r="E48" s="1821"/>
      <c r="F48" s="1821"/>
      <c r="G48" s="1821"/>
      <c r="H48" s="1821"/>
      <c r="I48" s="1821"/>
      <c r="J48" s="1821"/>
      <c r="K48" s="1821"/>
      <c r="L48" s="1824"/>
      <c r="M48" s="1821"/>
      <c r="N48" s="1821"/>
      <c r="O48" s="1821"/>
      <c r="P48" s="1821"/>
      <c r="Q48" s="1821"/>
      <c r="R48" s="1821"/>
      <c r="S48" s="1821"/>
      <c r="T48" s="1821"/>
      <c r="U48" s="1821"/>
      <c r="V48" s="1821"/>
      <c r="W48" s="1821"/>
      <c r="X48" s="1821"/>
      <c r="Y48" s="1821"/>
      <c r="Z48" s="1821"/>
      <c r="AA48" s="1821"/>
      <c r="AB48" s="1821"/>
      <c r="AC48" s="1821"/>
      <c r="AD48" s="1821"/>
      <c r="AE48" s="1821"/>
      <c r="AF48" s="1821"/>
      <c r="AG48" s="1821"/>
      <c r="AH48" s="1821"/>
      <c r="AI48" s="1821"/>
      <c r="AJ48" s="1821"/>
      <c r="AK48" s="1821"/>
      <c r="AL48" s="1821"/>
      <c r="AM48" s="1821"/>
      <c r="AN48" s="1821"/>
      <c r="AO48" s="1821"/>
      <c r="AP48" s="1821"/>
      <c r="AQ48" s="1821"/>
      <c r="AR48" s="1821"/>
      <c r="AS48" s="1821"/>
      <c r="AT48" s="1821"/>
      <c r="AU48" s="1821"/>
      <c r="AV48" s="1821"/>
      <c r="AW48" s="1821"/>
      <c r="AX48" s="1821"/>
      <c r="AY48" s="1821"/>
      <c r="AZ48" s="1821"/>
      <c r="BA48" s="1821"/>
      <c r="BB48" s="1821"/>
      <c r="BC48" s="1821"/>
      <c r="BD48" s="1821"/>
      <c r="BE48" s="1821"/>
      <c r="BF48" s="1821"/>
      <c r="BG48" s="1821"/>
      <c r="BH48" s="1821"/>
      <c r="BI48" s="1821"/>
    </row>
    <row r="49" spans="1:61" x14ac:dyDescent="0.25">
      <c r="A49" s="1821"/>
      <c r="B49" s="1824"/>
      <c r="C49" s="1821"/>
      <c r="D49" s="1821"/>
      <c r="E49" s="1821"/>
      <c r="F49" s="1821"/>
      <c r="G49" s="1821"/>
      <c r="H49" s="1821"/>
      <c r="I49" s="1821"/>
      <c r="J49" s="1821"/>
      <c r="K49" s="1821"/>
      <c r="L49" s="1824"/>
      <c r="M49" s="1821"/>
      <c r="N49" s="1821"/>
      <c r="O49" s="1821"/>
      <c r="P49" s="1821"/>
      <c r="Q49" s="1821"/>
      <c r="R49" s="1821"/>
      <c r="S49" s="1821"/>
      <c r="T49" s="1821"/>
      <c r="U49" s="1821"/>
      <c r="V49" s="1821"/>
      <c r="W49" s="1821"/>
      <c r="X49" s="1821"/>
      <c r="Y49" s="1821"/>
      <c r="Z49" s="1821"/>
      <c r="AA49" s="1821"/>
      <c r="AB49" s="1821"/>
      <c r="AC49" s="1821"/>
      <c r="AD49" s="1821"/>
      <c r="AE49" s="1821"/>
      <c r="AF49" s="1821"/>
      <c r="AG49" s="1821"/>
      <c r="AH49" s="1821"/>
      <c r="AI49" s="1821"/>
      <c r="AJ49" s="1821"/>
      <c r="AK49" s="1821"/>
      <c r="AL49" s="1821"/>
      <c r="AM49" s="1821"/>
      <c r="AN49" s="1821"/>
      <c r="AO49" s="1821"/>
      <c r="AP49" s="1821"/>
      <c r="AQ49" s="1821"/>
      <c r="AR49" s="1821"/>
      <c r="AS49" s="1821"/>
      <c r="AT49" s="1821"/>
      <c r="AU49" s="1821"/>
      <c r="AV49" s="1821"/>
      <c r="AW49" s="1821"/>
      <c r="AX49" s="1821"/>
      <c r="AY49" s="1821"/>
      <c r="AZ49" s="1821"/>
      <c r="BA49" s="1821"/>
      <c r="BB49" s="1821"/>
      <c r="BC49" s="1821"/>
      <c r="BD49" s="1821"/>
      <c r="BE49" s="1821"/>
      <c r="BF49" s="1821"/>
      <c r="BG49" s="1821"/>
      <c r="BH49" s="1821"/>
      <c r="BI49" s="1821"/>
    </row>
    <row r="50" spans="1:61" x14ac:dyDescent="0.25">
      <c r="A50" s="1821"/>
      <c r="B50" s="1824"/>
      <c r="C50" s="1821"/>
      <c r="D50" s="1821"/>
      <c r="E50" s="1821"/>
      <c r="F50" s="1821"/>
      <c r="G50" s="1821"/>
      <c r="H50" s="1821"/>
      <c r="I50" s="1821"/>
      <c r="J50" s="1821"/>
      <c r="K50" s="1821"/>
      <c r="L50" s="1824"/>
      <c r="M50" s="1821"/>
      <c r="N50" s="1821"/>
      <c r="O50" s="1821"/>
      <c r="P50" s="1821"/>
      <c r="Q50" s="1821"/>
      <c r="R50" s="1821"/>
      <c r="S50" s="1821"/>
      <c r="T50" s="1821"/>
      <c r="U50" s="1821"/>
      <c r="V50" s="1821"/>
      <c r="W50" s="1821"/>
      <c r="X50" s="1821"/>
      <c r="Y50" s="1821"/>
      <c r="Z50" s="1821"/>
      <c r="AA50" s="1821"/>
      <c r="AB50" s="1821"/>
      <c r="AC50" s="1821"/>
      <c r="AD50" s="1821"/>
      <c r="AE50" s="1821"/>
      <c r="AF50" s="1821"/>
      <c r="AG50" s="1821"/>
      <c r="AH50" s="1821"/>
      <c r="AI50" s="1821"/>
      <c r="AJ50" s="1821"/>
      <c r="AK50" s="1821"/>
      <c r="AL50" s="1821"/>
      <c r="AM50" s="1821"/>
      <c r="AN50" s="1821"/>
      <c r="AO50" s="1821"/>
      <c r="AP50" s="1821"/>
      <c r="AQ50" s="1821"/>
      <c r="AR50" s="1821"/>
      <c r="AS50" s="1821"/>
      <c r="AT50" s="1821"/>
      <c r="AU50" s="1821"/>
      <c r="AV50" s="1821"/>
      <c r="AW50" s="1821"/>
      <c r="AX50" s="1821"/>
      <c r="AY50" s="1821"/>
      <c r="AZ50" s="1821"/>
      <c r="BA50" s="1821"/>
      <c r="BB50" s="1821"/>
      <c r="BC50" s="1821"/>
      <c r="BD50" s="1821"/>
      <c r="BE50" s="1821"/>
      <c r="BF50" s="1821"/>
      <c r="BG50" s="1821"/>
      <c r="BH50" s="1821"/>
      <c r="BI50" s="1821"/>
    </row>
    <row r="51" spans="1:61" x14ac:dyDescent="0.25">
      <c r="A51" s="1821"/>
      <c r="B51" s="1824"/>
      <c r="C51" s="1821"/>
      <c r="D51" s="1821"/>
      <c r="E51" s="1821"/>
      <c r="F51" s="1821"/>
      <c r="G51" s="1821"/>
      <c r="H51" s="1821"/>
      <c r="I51" s="1821"/>
      <c r="J51" s="1821"/>
      <c r="K51" s="1821"/>
      <c r="L51" s="1824"/>
      <c r="M51" s="1821"/>
      <c r="N51" s="1821"/>
      <c r="O51" s="1821"/>
      <c r="P51" s="1821"/>
      <c r="Q51" s="1821"/>
      <c r="R51" s="1821"/>
      <c r="S51" s="1821"/>
      <c r="T51" s="1821"/>
      <c r="U51" s="1821"/>
      <c r="V51" s="1821"/>
      <c r="W51" s="1821"/>
      <c r="X51" s="1821"/>
      <c r="Y51" s="1821"/>
      <c r="Z51" s="1821"/>
      <c r="AA51" s="1821"/>
      <c r="AB51" s="1821"/>
      <c r="AC51" s="1821"/>
      <c r="AD51" s="1821"/>
      <c r="AE51" s="1821"/>
      <c r="AF51" s="1821"/>
      <c r="AG51" s="1821"/>
      <c r="AH51" s="1821"/>
      <c r="AI51" s="1821"/>
      <c r="AJ51" s="1821"/>
      <c r="AK51" s="1821"/>
      <c r="AL51" s="1821"/>
      <c r="AM51" s="1821"/>
      <c r="AN51" s="1821"/>
      <c r="AO51" s="1821"/>
      <c r="AP51" s="1821"/>
      <c r="AQ51" s="1821"/>
      <c r="AR51" s="1821"/>
      <c r="AS51" s="1821"/>
      <c r="AT51" s="1821"/>
      <c r="AU51" s="1821"/>
      <c r="AV51" s="1821"/>
      <c r="AW51" s="1821"/>
      <c r="AX51" s="1821"/>
      <c r="AY51" s="1821"/>
      <c r="AZ51" s="1821"/>
      <c r="BA51" s="1821"/>
      <c r="BB51" s="1821"/>
      <c r="BC51" s="1821"/>
      <c r="BD51" s="1821"/>
      <c r="BE51" s="1821"/>
      <c r="BF51" s="1821"/>
      <c r="BG51" s="1821"/>
      <c r="BH51" s="1821"/>
      <c r="BI51" s="1821"/>
    </row>
    <row r="52" spans="1:61" x14ac:dyDescent="0.25">
      <c r="A52" s="1821"/>
      <c r="B52" s="1824"/>
      <c r="C52" s="1821"/>
      <c r="D52" s="1821"/>
      <c r="E52" s="1821"/>
      <c r="F52" s="1821"/>
      <c r="G52" s="1821"/>
      <c r="H52" s="1821"/>
      <c r="I52" s="1821"/>
      <c r="J52" s="1821"/>
      <c r="K52" s="1821"/>
      <c r="L52" s="1824"/>
      <c r="M52" s="1821"/>
      <c r="N52" s="1821"/>
      <c r="O52" s="1821"/>
      <c r="P52" s="1821"/>
      <c r="Q52" s="1821"/>
      <c r="R52" s="1821"/>
      <c r="S52" s="1821"/>
      <c r="T52" s="1821"/>
      <c r="U52" s="1821"/>
      <c r="V52" s="1821"/>
      <c r="W52" s="1821"/>
      <c r="X52" s="1821"/>
      <c r="Y52" s="1821"/>
      <c r="Z52" s="1821"/>
      <c r="AA52" s="1821"/>
      <c r="AB52" s="1821"/>
      <c r="AC52" s="1821"/>
      <c r="AD52" s="1821"/>
      <c r="AE52" s="1821"/>
      <c r="AF52" s="1821"/>
      <c r="AG52" s="1821"/>
      <c r="AH52" s="1821"/>
      <c r="AI52" s="1821"/>
      <c r="AJ52" s="1821"/>
      <c r="AK52" s="1821"/>
      <c r="AL52" s="1821"/>
      <c r="AM52" s="1821"/>
      <c r="AN52" s="1821"/>
      <c r="AO52" s="1821"/>
      <c r="AP52" s="1821"/>
      <c r="AQ52" s="1821"/>
      <c r="AR52" s="1821"/>
      <c r="AS52" s="1821"/>
      <c r="AT52" s="1821"/>
      <c r="AU52" s="1821"/>
      <c r="AV52" s="1821"/>
      <c r="AW52" s="1821"/>
      <c r="AX52" s="1821"/>
      <c r="AY52" s="1821"/>
      <c r="AZ52" s="1821"/>
      <c r="BA52" s="1821"/>
      <c r="BB52" s="1821"/>
      <c r="BC52" s="1821"/>
      <c r="BD52" s="1821"/>
      <c r="BE52" s="1821"/>
      <c r="BF52" s="1821"/>
      <c r="BG52" s="1821"/>
      <c r="BH52" s="1821"/>
      <c r="BI52" s="1821"/>
    </row>
    <row r="53" spans="1:61" x14ac:dyDescent="0.25">
      <c r="A53" s="1821"/>
      <c r="B53" s="1824"/>
      <c r="C53" s="1821"/>
      <c r="D53" s="1821"/>
      <c r="E53" s="1821"/>
      <c r="F53" s="1821"/>
      <c r="G53" s="1821"/>
      <c r="H53" s="1821"/>
      <c r="I53" s="1821"/>
      <c r="J53" s="1821"/>
      <c r="K53" s="1821"/>
      <c r="L53" s="1824"/>
      <c r="M53" s="1821"/>
      <c r="N53" s="1821"/>
      <c r="O53" s="1821"/>
      <c r="P53" s="1821"/>
      <c r="Q53" s="1821"/>
      <c r="R53" s="1821"/>
      <c r="S53" s="1821"/>
      <c r="T53" s="1821"/>
      <c r="U53" s="1821"/>
      <c r="V53" s="1821"/>
      <c r="W53" s="1821"/>
      <c r="X53" s="1821"/>
      <c r="Y53" s="1821"/>
      <c r="Z53" s="1821"/>
      <c r="AA53" s="1821"/>
      <c r="AB53" s="1821"/>
      <c r="AC53" s="1821"/>
      <c r="AD53" s="1821"/>
      <c r="AE53" s="1821"/>
      <c r="AF53" s="1821"/>
      <c r="AG53" s="1821"/>
      <c r="AH53" s="1821"/>
      <c r="AI53" s="1821"/>
      <c r="AJ53" s="1821"/>
      <c r="AK53" s="1821"/>
      <c r="AL53" s="1821"/>
      <c r="AM53" s="1821"/>
      <c r="AN53" s="1821"/>
      <c r="AO53" s="1821"/>
      <c r="AP53" s="1821"/>
      <c r="AQ53" s="1821"/>
      <c r="AR53" s="1821"/>
      <c r="AS53" s="1821"/>
      <c r="AT53" s="1821"/>
      <c r="AU53" s="1821"/>
      <c r="AV53" s="1821"/>
      <c r="AW53" s="1821"/>
      <c r="AX53" s="1821"/>
      <c r="AY53" s="1821"/>
      <c r="AZ53" s="1821"/>
      <c r="BA53" s="1821"/>
      <c r="BB53" s="1821"/>
      <c r="BC53" s="1821"/>
      <c r="BD53" s="1821"/>
      <c r="BE53" s="1821"/>
      <c r="BF53" s="1821"/>
      <c r="BG53" s="1821"/>
      <c r="BH53" s="1821"/>
      <c r="BI53" s="1821"/>
    </row>
    <row r="54" spans="1:61" s="60" customFormat="1" x14ac:dyDescent="0.25">
      <c r="A54" s="1821"/>
      <c r="B54" s="1828"/>
      <c r="C54" s="1821"/>
      <c r="D54" s="243" t="s">
        <v>42</v>
      </c>
      <c r="E54" s="1854"/>
      <c r="F54" s="1855" t="s">
        <v>43</v>
      </c>
      <c r="G54" s="243" t="str">
        <f>D54</f>
        <v>Datum a podpis:</v>
      </c>
      <c r="H54" s="1854"/>
      <c r="I54" s="1854"/>
      <c r="J54" s="246" t="str">
        <f>F54</f>
        <v>Razítko</v>
      </c>
      <c r="K54" s="1854"/>
      <c r="L54" s="1828"/>
      <c r="M54" s="1821"/>
      <c r="N54" s="1821"/>
      <c r="O54" s="1821"/>
      <c r="P54" s="1821"/>
      <c r="Q54" s="1821"/>
      <c r="R54" s="1821"/>
      <c r="S54" s="1821"/>
      <c r="T54" s="1821"/>
      <c r="U54" s="1821"/>
      <c r="V54" s="1821"/>
      <c r="W54" s="1821"/>
      <c r="X54" s="1821"/>
      <c r="Y54" s="1821"/>
      <c r="Z54" s="1821"/>
      <c r="AA54" s="1821"/>
      <c r="AB54" s="1821"/>
      <c r="AC54" s="1821"/>
      <c r="AD54" s="1821"/>
      <c r="AE54" s="1821"/>
      <c r="AF54" s="1821"/>
      <c r="AG54" s="1821"/>
      <c r="AH54" s="1821"/>
      <c r="AI54" s="1821"/>
      <c r="AJ54" s="1821"/>
      <c r="AK54" s="1821"/>
      <c r="AL54" s="1821"/>
      <c r="AM54" s="1821"/>
      <c r="AN54" s="1821"/>
      <c r="AO54" s="1821"/>
      <c r="AP54" s="1821"/>
      <c r="AQ54" s="1821"/>
      <c r="AR54" s="1821"/>
      <c r="AS54" s="1821"/>
      <c r="AT54" s="1821"/>
      <c r="AU54" s="1821"/>
      <c r="AV54" s="1821"/>
      <c r="AW54" s="1821"/>
      <c r="AX54" s="1821"/>
      <c r="AY54" s="1821"/>
      <c r="AZ54" s="1821"/>
      <c r="BA54" s="1821"/>
      <c r="BB54" s="1821"/>
      <c r="BC54" s="1821"/>
      <c r="BD54" s="1821"/>
      <c r="BE54" s="1821"/>
      <c r="BF54" s="1821"/>
      <c r="BG54" s="1821"/>
      <c r="BH54" s="1821"/>
      <c r="BI54" s="1821"/>
    </row>
    <row r="55" spans="1:61" x14ac:dyDescent="0.25">
      <c r="A55" s="1821"/>
      <c r="B55" s="1824"/>
      <c r="C55" s="1821"/>
      <c r="D55" s="1821"/>
      <c r="E55" s="1821"/>
      <c r="F55" s="1821"/>
      <c r="G55" s="1821"/>
      <c r="H55" s="1821"/>
      <c r="I55" s="1821"/>
      <c r="J55" s="1821"/>
      <c r="K55" s="1821"/>
      <c r="L55" s="1824"/>
      <c r="M55" s="1821"/>
      <c r="N55" s="1821"/>
      <c r="O55" s="1821"/>
      <c r="P55" s="1821"/>
      <c r="Q55" s="1821"/>
      <c r="R55" s="1821"/>
      <c r="S55" s="1821"/>
      <c r="T55" s="1821"/>
      <c r="U55" s="1821"/>
      <c r="V55" s="1821"/>
      <c r="W55" s="1821"/>
      <c r="X55" s="1821"/>
      <c r="Y55" s="1821"/>
      <c r="Z55" s="1821"/>
      <c r="AA55" s="1821"/>
      <c r="AB55" s="1821"/>
      <c r="AC55" s="1821"/>
      <c r="AD55" s="1821"/>
      <c r="AE55" s="1821"/>
      <c r="AF55" s="1821"/>
      <c r="AG55" s="1821"/>
      <c r="AH55" s="1821"/>
      <c r="AI55" s="1821"/>
      <c r="AJ55" s="1821"/>
      <c r="AK55" s="1821"/>
      <c r="AL55" s="1821"/>
      <c r="AM55" s="1821"/>
      <c r="AN55" s="1821"/>
      <c r="AO55" s="1821"/>
      <c r="AP55" s="1821"/>
      <c r="AQ55" s="1821"/>
      <c r="AR55" s="1821"/>
      <c r="AS55" s="1821"/>
      <c r="AT55" s="1821"/>
      <c r="AU55" s="1821"/>
      <c r="AV55" s="1821"/>
      <c r="AW55" s="1821"/>
      <c r="AX55" s="1821"/>
      <c r="AY55" s="1821"/>
      <c r="AZ55" s="1821"/>
      <c r="BA55" s="1821"/>
      <c r="BB55" s="1821"/>
      <c r="BC55" s="1821"/>
      <c r="BD55" s="1821"/>
      <c r="BE55" s="1821"/>
      <c r="BF55" s="1821"/>
      <c r="BG55" s="1821"/>
      <c r="BH55" s="1821"/>
      <c r="BI55" s="1821"/>
    </row>
    <row r="56" spans="1:61" x14ac:dyDescent="0.25">
      <c r="A56" s="1821"/>
      <c r="B56" s="1824"/>
      <c r="C56" s="1821"/>
      <c r="D56" s="1821"/>
      <c r="E56" s="1821"/>
      <c r="F56" s="1821"/>
      <c r="G56" s="1821"/>
      <c r="H56" s="1821"/>
      <c r="I56" s="1821"/>
      <c r="J56" s="1821"/>
      <c r="K56" s="1821"/>
      <c r="L56" s="1824"/>
      <c r="M56" s="1821"/>
      <c r="N56" s="1821"/>
      <c r="O56" s="1821"/>
      <c r="P56" s="1821"/>
      <c r="Q56" s="1821"/>
      <c r="R56" s="1821"/>
      <c r="S56" s="1821"/>
      <c r="T56" s="1821"/>
      <c r="U56" s="1821"/>
      <c r="V56" s="1821"/>
      <c r="W56" s="1821"/>
      <c r="X56" s="1821"/>
      <c r="Y56" s="1821"/>
      <c r="Z56" s="1821"/>
      <c r="AA56" s="1821"/>
      <c r="AB56" s="1821"/>
      <c r="AC56" s="1821"/>
      <c r="AD56" s="1821"/>
      <c r="AE56" s="1821"/>
      <c r="AF56" s="1821"/>
      <c r="AG56" s="1821"/>
      <c r="AH56" s="1821"/>
      <c r="AI56" s="1821"/>
      <c r="AJ56" s="1821"/>
      <c r="AK56" s="1821"/>
      <c r="AL56" s="1821"/>
      <c r="AM56" s="1821"/>
      <c r="AN56" s="1821"/>
      <c r="AO56" s="1821"/>
      <c r="AP56" s="1821"/>
      <c r="AQ56" s="1821"/>
      <c r="AR56" s="1821"/>
      <c r="AS56" s="1821"/>
      <c r="AT56" s="1821"/>
      <c r="AU56" s="1821"/>
      <c r="AV56" s="1821"/>
      <c r="AW56" s="1821"/>
      <c r="AX56" s="1821"/>
      <c r="AY56" s="1821"/>
      <c r="AZ56" s="1821"/>
      <c r="BA56" s="1821"/>
      <c r="BB56" s="1821"/>
      <c r="BC56" s="1821"/>
      <c r="BD56" s="1821"/>
      <c r="BE56" s="1821"/>
      <c r="BF56" s="1821"/>
      <c r="BG56" s="1821"/>
      <c r="BH56" s="1821"/>
      <c r="BI56" s="1821"/>
    </row>
    <row r="57" spans="1:61" x14ac:dyDescent="0.25">
      <c r="A57" s="1821"/>
      <c r="B57" s="1824"/>
      <c r="C57" s="1821"/>
      <c r="D57" s="1821"/>
      <c r="E57" s="1821"/>
      <c r="F57" s="1821"/>
      <c r="G57" s="1821"/>
      <c r="H57" s="1821"/>
      <c r="I57" s="1821"/>
      <c r="J57" s="1821"/>
      <c r="K57" s="1821"/>
      <c r="L57" s="1824"/>
      <c r="M57" s="1821"/>
      <c r="N57" s="1821"/>
      <c r="O57" s="1821"/>
      <c r="P57" s="1821"/>
      <c r="Q57" s="1821"/>
      <c r="R57" s="1821"/>
      <c r="S57" s="1821"/>
      <c r="T57" s="1821"/>
      <c r="U57" s="1821"/>
      <c r="V57" s="1821"/>
      <c r="W57" s="1821"/>
      <c r="X57" s="1821"/>
      <c r="Y57" s="1821"/>
      <c r="Z57" s="1821"/>
      <c r="AA57" s="1821"/>
      <c r="AB57" s="1821"/>
      <c r="AC57" s="1821"/>
      <c r="AD57" s="1821"/>
      <c r="AE57" s="1821"/>
      <c r="AF57" s="1821"/>
      <c r="AG57" s="1821"/>
      <c r="AH57" s="1821"/>
      <c r="AI57" s="1821"/>
      <c r="AJ57" s="1821"/>
      <c r="AK57" s="1821"/>
      <c r="AL57" s="1821"/>
      <c r="AM57" s="1821"/>
      <c r="AN57" s="1821"/>
      <c r="AO57" s="1821"/>
      <c r="AP57" s="1821"/>
      <c r="AQ57" s="1821"/>
      <c r="AR57" s="1821"/>
      <c r="AS57" s="1821"/>
      <c r="AT57" s="1821"/>
      <c r="AU57" s="1821"/>
      <c r="AV57" s="1821"/>
      <c r="AW57" s="1821"/>
      <c r="AX57" s="1821"/>
      <c r="AY57" s="1821"/>
      <c r="AZ57" s="1821"/>
      <c r="BA57" s="1821"/>
      <c r="BB57" s="1821"/>
      <c r="BC57" s="1821"/>
      <c r="BD57" s="1821"/>
      <c r="BE57" s="1821"/>
      <c r="BF57" s="1821"/>
      <c r="BG57" s="1821"/>
      <c r="BH57" s="1821"/>
      <c r="BI57" s="1821"/>
    </row>
    <row r="58" spans="1:61" s="60" customFormat="1" x14ac:dyDescent="0.25">
      <c r="A58" s="1821"/>
      <c r="B58" s="1828"/>
      <c r="C58" s="1821"/>
      <c r="D58" s="241" t="str">
        <f>D14</f>
        <v>Zadavatel:</v>
      </c>
      <c r="E58" s="1853"/>
      <c r="F58" s="1853"/>
      <c r="G58" s="241" t="str">
        <f>D17</f>
        <v>Zhotovitel:</v>
      </c>
      <c r="H58" s="1853"/>
      <c r="I58" s="1853"/>
      <c r="J58" s="1853"/>
      <c r="K58" s="1853"/>
      <c r="L58" s="1828"/>
      <c r="M58" s="1821"/>
      <c r="N58" s="1821"/>
      <c r="O58" s="1821"/>
      <c r="P58" s="1821"/>
      <c r="Q58" s="1821"/>
      <c r="R58" s="1821"/>
      <c r="S58" s="1821"/>
      <c r="T58" s="1821"/>
      <c r="U58" s="1821"/>
      <c r="V58" s="1821"/>
      <c r="W58" s="1821"/>
      <c r="X58" s="1821"/>
      <c r="Y58" s="1821"/>
      <c r="Z58" s="1821"/>
      <c r="AA58" s="1821"/>
      <c r="AB58" s="1821"/>
      <c r="AC58" s="1821"/>
      <c r="AD58" s="1821"/>
      <c r="AE58" s="1821"/>
      <c r="AF58" s="1821"/>
      <c r="AG58" s="1821"/>
      <c r="AH58" s="1821"/>
      <c r="AI58" s="1821"/>
      <c r="AJ58" s="1821"/>
      <c r="AK58" s="1821"/>
      <c r="AL58" s="1821"/>
      <c r="AM58" s="1821"/>
      <c r="AN58" s="1821"/>
      <c r="AO58" s="1821"/>
      <c r="AP58" s="1821"/>
      <c r="AQ58" s="1821"/>
      <c r="AR58" s="1821"/>
      <c r="AS58" s="1821"/>
      <c r="AT58" s="1821"/>
      <c r="AU58" s="1821"/>
      <c r="AV58" s="1821"/>
      <c r="AW58" s="1821"/>
      <c r="AX58" s="1821"/>
      <c r="AY58" s="1821"/>
      <c r="AZ58" s="1821"/>
      <c r="BA58" s="1821"/>
      <c r="BB58" s="1821"/>
      <c r="BC58" s="1821"/>
      <c r="BD58" s="1821"/>
      <c r="BE58" s="1821"/>
      <c r="BF58" s="1821"/>
      <c r="BG58" s="1821"/>
      <c r="BH58" s="1821"/>
      <c r="BI58" s="1821"/>
    </row>
    <row r="59" spans="1:61" x14ac:dyDescent="0.25">
      <c r="A59" s="1821"/>
      <c r="B59" s="1824"/>
      <c r="C59" s="1821"/>
      <c r="D59" s="1821"/>
      <c r="E59" s="1821"/>
      <c r="F59" s="1821"/>
      <c r="G59" s="1821"/>
      <c r="H59" s="1821"/>
      <c r="I59" s="1821"/>
      <c r="J59" s="1821"/>
      <c r="K59" s="1821"/>
      <c r="L59" s="1824"/>
      <c r="M59" s="1821"/>
      <c r="N59" s="1821"/>
      <c r="O59" s="1821"/>
      <c r="P59" s="1821"/>
      <c r="Q59" s="1821"/>
      <c r="R59" s="1821"/>
      <c r="S59" s="1821"/>
      <c r="T59" s="1821"/>
      <c r="U59" s="1821"/>
      <c r="V59" s="1821"/>
      <c r="W59" s="1821"/>
      <c r="X59" s="1821"/>
      <c r="Y59" s="1821"/>
      <c r="Z59" s="1821"/>
      <c r="AA59" s="1821"/>
      <c r="AB59" s="1821"/>
      <c r="AC59" s="1821"/>
      <c r="AD59" s="1821"/>
      <c r="AE59" s="1821"/>
      <c r="AF59" s="1821"/>
      <c r="AG59" s="1821"/>
      <c r="AH59" s="1821"/>
      <c r="AI59" s="1821"/>
      <c r="AJ59" s="1821"/>
      <c r="AK59" s="1821"/>
      <c r="AL59" s="1821"/>
      <c r="AM59" s="1821"/>
      <c r="AN59" s="1821"/>
      <c r="AO59" s="1821"/>
      <c r="AP59" s="1821"/>
      <c r="AQ59" s="1821"/>
      <c r="AR59" s="1821"/>
      <c r="AS59" s="1821"/>
      <c r="AT59" s="1821"/>
      <c r="AU59" s="1821"/>
      <c r="AV59" s="1821"/>
      <c r="AW59" s="1821"/>
      <c r="AX59" s="1821"/>
      <c r="AY59" s="1821"/>
      <c r="AZ59" s="1821"/>
      <c r="BA59" s="1821"/>
      <c r="BB59" s="1821"/>
      <c r="BC59" s="1821"/>
      <c r="BD59" s="1821"/>
      <c r="BE59" s="1821"/>
      <c r="BF59" s="1821"/>
      <c r="BG59" s="1821"/>
      <c r="BH59" s="1821"/>
      <c r="BI59" s="1821"/>
    </row>
    <row r="60" spans="1:61" x14ac:dyDescent="0.25">
      <c r="A60" s="1821"/>
      <c r="B60" s="1824"/>
      <c r="C60" s="1821"/>
      <c r="D60" s="1821"/>
      <c r="E60" s="1821"/>
      <c r="F60" s="1821"/>
      <c r="G60" s="1821"/>
      <c r="H60" s="1821"/>
      <c r="I60" s="1821"/>
      <c r="J60" s="1821"/>
      <c r="K60" s="1821"/>
      <c r="L60" s="1824"/>
      <c r="M60" s="1821"/>
      <c r="N60" s="1821"/>
      <c r="O60" s="1821"/>
      <c r="P60" s="1821"/>
      <c r="Q60" s="1821"/>
      <c r="R60" s="1821"/>
      <c r="S60" s="1821"/>
      <c r="T60" s="1821"/>
      <c r="U60" s="1821"/>
      <c r="V60" s="1821"/>
      <c r="W60" s="1821"/>
      <c r="X60" s="1821"/>
      <c r="Y60" s="1821"/>
      <c r="Z60" s="1821"/>
      <c r="AA60" s="1821"/>
      <c r="AB60" s="1821"/>
      <c r="AC60" s="1821"/>
      <c r="AD60" s="1821"/>
      <c r="AE60" s="1821"/>
      <c r="AF60" s="1821"/>
      <c r="AG60" s="1821"/>
      <c r="AH60" s="1821"/>
      <c r="AI60" s="1821"/>
      <c r="AJ60" s="1821"/>
      <c r="AK60" s="1821"/>
      <c r="AL60" s="1821"/>
      <c r="AM60" s="1821"/>
      <c r="AN60" s="1821"/>
      <c r="AO60" s="1821"/>
      <c r="AP60" s="1821"/>
      <c r="AQ60" s="1821"/>
      <c r="AR60" s="1821"/>
      <c r="AS60" s="1821"/>
      <c r="AT60" s="1821"/>
      <c r="AU60" s="1821"/>
      <c r="AV60" s="1821"/>
      <c r="AW60" s="1821"/>
      <c r="AX60" s="1821"/>
      <c r="AY60" s="1821"/>
      <c r="AZ60" s="1821"/>
      <c r="BA60" s="1821"/>
      <c r="BB60" s="1821"/>
      <c r="BC60" s="1821"/>
      <c r="BD60" s="1821"/>
      <c r="BE60" s="1821"/>
      <c r="BF60" s="1821"/>
      <c r="BG60" s="1821"/>
      <c r="BH60" s="1821"/>
      <c r="BI60" s="1821"/>
    </row>
    <row r="61" spans="1:61" x14ac:dyDescent="0.25">
      <c r="A61" s="1821"/>
      <c r="B61" s="1824"/>
      <c r="C61" s="1821"/>
      <c r="D61" s="1821"/>
      <c r="E61" s="1821"/>
      <c r="F61" s="1821"/>
      <c r="G61" s="1821"/>
      <c r="H61" s="1821"/>
      <c r="I61" s="1821"/>
      <c r="J61" s="1821"/>
      <c r="K61" s="1821"/>
      <c r="L61" s="1824"/>
      <c r="M61" s="1821"/>
      <c r="N61" s="1821"/>
      <c r="O61" s="1821"/>
      <c r="P61" s="1821"/>
      <c r="Q61" s="1821"/>
      <c r="R61" s="1821"/>
      <c r="S61" s="1821"/>
      <c r="T61" s="1821"/>
      <c r="U61" s="1821"/>
      <c r="V61" s="1821"/>
      <c r="W61" s="1821"/>
      <c r="X61" s="1821"/>
      <c r="Y61" s="1821"/>
      <c r="Z61" s="1821"/>
      <c r="AA61" s="1821"/>
      <c r="AB61" s="1821"/>
      <c r="AC61" s="1821"/>
      <c r="AD61" s="1821"/>
      <c r="AE61" s="1821"/>
      <c r="AF61" s="1821"/>
      <c r="AG61" s="1821"/>
      <c r="AH61" s="1821"/>
      <c r="AI61" s="1821"/>
      <c r="AJ61" s="1821"/>
      <c r="AK61" s="1821"/>
      <c r="AL61" s="1821"/>
      <c r="AM61" s="1821"/>
      <c r="AN61" s="1821"/>
      <c r="AO61" s="1821"/>
      <c r="AP61" s="1821"/>
      <c r="AQ61" s="1821"/>
      <c r="AR61" s="1821"/>
      <c r="AS61" s="1821"/>
      <c r="AT61" s="1821"/>
      <c r="AU61" s="1821"/>
      <c r="AV61" s="1821"/>
      <c r="AW61" s="1821"/>
      <c r="AX61" s="1821"/>
      <c r="AY61" s="1821"/>
      <c r="AZ61" s="1821"/>
      <c r="BA61" s="1821"/>
      <c r="BB61" s="1821"/>
      <c r="BC61" s="1821"/>
      <c r="BD61" s="1821"/>
      <c r="BE61" s="1821"/>
      <c r="BF61" s="1821"/>
      <c r="BG61" s="1821"/>
      <c r="BH61" s="1821"/>
      <c r="BI61" s="1821"/>
    </row>
    <row r="62" spans="1:61" x14ac:dyDescent="0.25">
      <c r="A62" s="1821"/>
      <c r="B62" s="1824"/>
      <c r="C62" s="1821"/>
      <c r="D62" s="1821"/>
      <c r="E62" s="1821"/>
      <c r="F62" s="1821"/>
      <c r="G62" s="1821"/>
      <c r="H62" s="1821"/>
      <c r="I62" s="1821"/>
      <c r="J62" s="1821"/>
      <c r="K62" s="1821"/>
      <c r="L62" s="1824"/>
      <c r="M62" s="1821"/>
      <c r="N62" s="1821"/>
      <c r="O62" s="1821"/>
      <c r="P62" s="1821"/>
      <c r="Q62" s="1821"/>
      <c r="R62" s="1821"/>
      <c r="S62" s="1821"/>
      <c r="T62" s="1821"/>
      <c r="U62" s="1821"/>
      <c r="V62" s="1821"/>
      <c r="W62" s="1821"/>
      <c r="X62" s="1821"/>
      <c r="Y62" s="1821"/>
      <c r="Z62" s="1821"/>
      <c r="AA62" s="1821"/>
      <c r="AB62" s="1821"/>
      <c r="AC62" s="1821"/>
      <c r="AD62" s="1821"/>
      <c r="AE62" s="1821"/>
      <c r="AF62" s="1821"/>
      <c r="AG62" s="1821"/>
      <c r="AH62" s="1821"/>
      <c r="AI62" s="1821"/>
      <c r="AJ62" s="1821"/>
      <c r="AK62" s="1821"/>
      <c r="AL62" s="1821"/>
      <c r="AM62" s="1821"/>
      <c r="AN62" s="1821"/>
      <c r="AO62" s="1821"/>
      <c r="AP62" s="1821"/>
      <c r="AQ62" s="1821"/>
      <c r="AR62" s="1821"/>
      <c r="AS62" s="1821"/>
      <c r="AT62" s="1821"/>
      <c r="AU62" s="1821"/>
      <c r="AV62" s="1821"/>
      <c r="AW62" s="1821"/>
      <c r="AX62" s="1821"/>
      <c r="AY62" s="1821"/>
      <c r="AZ62" s="1821"/>
      <c r="BA62" s="1821"/>
      <c r="BB62" s="1821"/>
      <c r="BC62" s="1821"/>
      <c r="BD62" s="1821"/>
      <c r="BE62" s="1821"/>
      <c r="BF62" s="1821"/>
      <c r="BG62" s="1821"/>
      <c r="BH62" s="1821"/>
      <c r="BI62" s="1821"/>
    </row>
    <row r="63" spans="1:61" x14ac:dyDescent="0.25">
      <c r="A63" s="1821"/>
      <c r="B63" s="1824"/>
      <c r="C63" s="1821"/>
      <c r="D63" s="1821"/>
      <c r="E63" s="1821"/>
      <c r="F63" s="1821"/>
      <c r="G63" s="1821"/>
      <c r="H63" s="1821"/>
      <c r="I63" s="1821"/>
      <c r="J63" s="1821"/>
      <c r="K63" s="1821"/>
      <c r="L63" s="1824"/>
      <c r="M63" s="1821"/>
      <c r="N63" s="1821"/>
      <c r="O63" s="1821"/>
      <c r="P63" s="1821"/>
      <c r="Q63" s="1821"/>
      <c r="R63" s="1821"/>
      <c r="S63" s="1821"/>
      <c r="T63" s="1821"/>
      <c r="U63" s="1821"/>
      <c r="V63" s="1821"/>
      <c r="W63" s="1821"/>
      <c r="X63" s="1821"/>
      <c r="Y63" s="1821"/>
      <c r="Z63" s="1821"/>
      <c r="AA63" s="1821"/>
      <c r="AB63" s="1821"/>
      <c r="AC63" s="1821"/>
      <c r="AD63" s="1821"/>
      <c r="AE63" s="1821"/>
      <c r="AF63" s="1821"/>
      <c r="AG63" s="1821"/>
      <c r="AH63" s="1821"/>
      <c r="AI63" s="1821"/>
      <c r="AJ63" s="1821"/>
      <c r="AK63" s="1821"/>
      <c r="AL63" s="1821"/>
      <c r="AM63" s="1821"/>
      <c r="AN63" s="1821"/>
      <c r="AO63" s="1821"/>
      <c r="AP63" s="1821"/>
      <c r="AQ63" s="1821"/>
      <c r="AR63" s="1821"/>
      <c r="AS63" s="1821"/>
      <c r="AT63" s="1821"/>
      <c r="AU63" s="1821"/>
      <c r="AV63" s="1821"/>
      <c r="AW63" s="1821"/>
      <c r="AX63" s="1821"/>
      <c r="AY63" s="1821"/>
      <c r="AZ63" s="1821"/>
      <c r="BA63" s="1821"/>
      <c r="BB63" s="1821"/>
      <c r="BC63" s="1821"/>
      <c r="BD63" s="1821"/>
      <c r="BE63" s="1821"/>
      <c r="BF63" s="1821"/>
      <c r="BG63" s="1821"/>
      <c r="BH63" s="1821"/>
      <c r="BI63" s="1821"/>
    </row>
    <row r="64" spans="1:61" x14ac:dyDescent="0.25">
      <c r="A64" s="1821"/>
      <c r="B64" s="1824"/>
      <c r="C64" s="1821"/>
      <c r="D64" s="1821"/>
      <c r="E64" s="1821"/>
      <c r="F64" s="1821"/>
      <c r="G64" s="1821"/>
      <c r="H64" s="1821"/>
      <c r="I64" s="1821"/>
      <c r="J64" s="1821"/>
      <c r="K64" s="1821"/>
      <c r="L64" s="1824"/>
      <c r="M64" s="1821"/>
      <c r="N64" s="1821"/>
      <c r="O64" s="1821"/>
      <c r="P64" s="1821"/>
      <c r="Q64" s="1821"/>
      <c r="R64" s="1821"/>
      <c r="S64" s="1821"/>
      <c r="T64" s="1821"/>
      <c r="U64" s="1821"/>
      <c r="V64" s="1821"/>
      <c r="W64" s="1821"/>
      <c r="X64" s="1821"/>
      <c r="Y64" s="1821"/>
      <c r="Z64" s="1821"/>
      <c r="AA64" s="1821"/>
      <c r="AB64" s="1821"/>
      <c r="AC64" s="1821"/>
      <c r="AD64" s="1821"/>
      <c r="AE64" s="1821"/>
      <c r="AF64" s="1821"/>
      <c r="AG64" s="1821"/>
      <c r="AH64" s="1821"/>
      <c r="AI64" s="1821"/>
      <c r="AJ64" s="1821"/>
      <c r="AK64" s="1821"/>
      <c r="AL64" s="1821"/>
      <c r="AM64" s="1821"/>
      <c r="AN64" s="1821"/>
      <c r="AO64" s="1821"/>
      <c r="AP64" s="1821"/>
      <c r="AQ64" s="1821"/>
      <c r="AR64" s="1821"/>
      <c r="AS64" s="1821"/>
      <c r="AT64" s="1821"/>
      <c r="AU64" s="1821"/>
      <c r="AV64" s="1821"/>
      <c r="AW64" s="1821"/>
      <c r="AX64" s="1821"/>
      <c r="AY64" s="1821"/>
      <c r="AZ64" s="1821"/>
      <c r="BA64" s="1821"/>
      <c r="BB64" s="1821"/>
      <c r="BC64" s="1821"/>
      <c r="BD64" s="1821"/>
      <c r="BE64" s="1821"/>
      <c r="BF64" s="1821"/>
      <c r="BG64" s="1821"/>
      <c r="BH64" s="1821"/>
      <c r="BI64" s="1821"/>
    </row>
    <row r="65" spans="1:61" x14ac:dyDescent="0.25">
      <c r="A65" s="1821"/>
      <c r="B65" s="1824"/>
      <c r="C65" s="1821"/>
      <c r="D65" s="1821"/>
      <c r="E65" s="1821"/>
      <c r="F65" s="1821"/>
      <c r="G65" s="1821"/>
      <c r="H65" s="1821"/>
      <c r="I65" s="1821"/>
      <c r="J65" s="1821"/>
      <c r="K65" s="1821"/>
      <c r="L65" s="1824"/>
      <c r="M65" s="1821"/>
      <c r="N65" s="1821"/>
      <c r="O65" s="1821"/>
      <c r="P65" s="1821"/>
      <c r="Q65" s="1821"/>
      <c r="R65" s="1821"/>
      <c r="S65" s="1821"/>
      <c r="T65" s="1821"/>
      <c r="U65" s="1821"/>
      <c r="V65" s="1821"/>
      <c r="W65" s="1821"/>
      <c r="X65" s="1821"/>
      <c r="Y65" s="1821"/>
      <c r="Z65" s="1821"/>
      <c r="AA65" s="1821"/>
      <c r="AB65" s="1821"/>
      <c r="AC65" s="1821"/>
      <c r="AD65" s="1821"/>
      <c r="AE65" s="1821"/>
      <c r="AF65" s="1821"/>
      <c r="AG65" s="1821"/>
      <c r="AH65" s="1821"/>
      <c r="AI65" s="1821"/>
      <c r="AJ65" s="1821"/>
      <c r="AK65" s="1821"/>
      <c r="AL65" s="1821"/>
      <c r="AM65" s="1821"/>
      <c r="AN65" s="1821"/>
      <c r="AO65" s="1821"/>
      <c r="AP65" s="1821"/>
      <c r="AQ65" s="1821"/>
      <c r="AR65" s="1821"/>
      <c r="AS65" s="1821"/>
      <c r="AT65" s="1821"/>
      <c r="AU65" s="1821"/>
      <c r="AV65" s="1821"/>
      <c r="AW65" s="1821"/>
      <c r="AX65" s="1821"/>
      <c r="AY65" s="1821"/>
      <c r="AZ65" s="1821"/>
      <c r="BA65" s="1821"/>
      <c r="BB65" s="1821"/>
      <c r="BC65" s="1821"/>
      <c r="BD65" s="1821"/>
      <c r="BE65" s="1821"/>
      <c r="BF65" s="1821"/>
      <c r="BG65" s="1821"/>
      <c r="BH65" s="1821"/>
      <c r="BI65" s="1821"/>
    </row>
    <row r="66" spans="1:61" x14ac:dyDescent="0.25">
      <c r="A66" s="1821"/>
      <c r="B66" s="1824"/>
      <c r="C66" s="1821"/>
      <c r="D66" s="1821"/>
      <c r="E66" s="1821"/>
      <c r="F66" s="1821"/>
      <c r="G66" s="1821"/>
      <c r="H66" s="1821"/>
      <c r="I66" s="1821"/>
      <c r="J66" s="1821"/>
      <c r="K66" s="1821"/>
      <c r="L66" s="1824"/>
      <c r="M66" s="1821"/>
      <c r="N66" s="1821"/>
      <c r="O66" s="1821"/>
      <c r="P66" s="1821"/>
      <c r="Q66" s="1821"/>
      <c r="R66" s="1821"/>
      <c r="S66" s="1821"/>
      <c r="T66" s="1821"/>
      <c r="U66" s="1821"/>
      <c r="V66" s="1821"/>
      <c r="W66" s="1821"/>
      <c r="X66" s="1821"/>
      <c r="Y66" s="1821"/>
      <c r="Z66" s="1821"/>
      <c r="AA66" s="1821"/>
      <c r="AB66" s="1821"/>
      <c r="AC66" s="1821"/>
      <c r="AD66" s="1821"/>
      <c r="AE66" s="1821"/>
      <c r="AF66" s="1821"/>
      <c r="AG66" s="1821"/>
      <c r="AH66" s="1821"/>
      <c r="AI66" s="1821"/>
      <c r="AJ66" s="1821"/>
      <c r="AK66" s="1821"/>
      <c r="AL66" s="1821"/>
      <c r="AM66" s="1821"/>
      <c r="AN66" s="1821"/>
      <c r="AO66" s="1821"/>
      <c r="AP66" s="1821"/>
      <c r="AQ66" s="1821"/>
      <c r="AR66" s="1821"/>
      <c r="AS66" s="1821"/>
      <c r="AT66" s="1821"/>
      <c r="AU66" s="1821"/>
      <c r="AV66" s="1821"/>
      <c r="AW66" s="1821"/>
      <c r="AX66" s="1821"/>
      <c r="AY66" s="1821"/>
      <c r="AZ66" s="1821"/>
      <c r="BA66" s="1821"/>
      <c r="BB66" s="1821"/>
      <c r="BC66" s="1821"/>
      <c r="BD66" s="1821"/>
      <c r="BE66" s="1821"/>
      <c r="BF66" s="1821"/>
      <c r="BG66" s="1821"/>
      <c r="BH66" s="1821"/>
      <c r="BI66" s="1821"/>
    </row>
    <row r="67" spans="1:61" x14ac:dyDescent="0.25">
      <c r="A67" s="1821"/>
      <c r="B67" s="1824"/>
      <c r="C67" s="1821"/>
      <c r="D67" s="1821"/>
      <c r="E67" s="1821"/>
      <c r="F67" s="1821"/>
      <c r="G67" s="1821"/>
      <c r="H67" s="1821"/>
      <c r="I67" s="1821"/>
      <c r="J67" s="1821"/>
      <c r="K67" s="1821"/>
      <c r="L67" s="1824"/>
      <c r="M67" s="1821"/>
      <c r="N67" s="1821"/>
      <c r="O67" s="1821"/>
      <c r="P67" s="1821"/>
      <c r="Q67" s="1821"/>
      <c r="R67" s="1821"/>
      <c r="S67" s="1821"/>
      <c r="T67" s="1821"/>
      <c r="U67" s="1821"/>
      <c r="V67" s="1821"/>
      <c r="W67" s="1821"/>
      <c r="X67" s="1821"/>
      <c r="Y67" s="1821"/>
      <c r="Z67" s="1821"/>
      <c r="AA67" s="1821"/>
      <c r="AB67" s="1821"/>
      <c r="AC67" s="1821"/>
      <c r="AD67" s="1821"/>
      <c r="AE67" s="1821"/>
      <c r="AF67" s="1821"/>
      <c r="AG67" s="1821"/>
      <c r="AH67" s="1821"/>
      <c r="AI67" s="1821"/>
      <c r="AJ67" s="1821"/>
      <c r="AK67" s="1821"/>
      <c r="AL67" s="1821"/>
      <c r="AM67" s="1821"/>
      <c r="AN67" s="1821"/>
      <c r="AO67" s="1821"/>
      <c r="AP67" s="1821"/>
      <c r="AQ67" s="1821"/>
      <c r="AR67" s="1821"/>
      <c r="AS67" s="1821"/>
      <c r="AT67" s="1821"/>
      <c r="AU67" s="1821"/>
      <c r="AV67" s="1821"/>
      <c r="AW67" s="1821"/>
      <c r="AX67" s="1821"/>
      <c r="AY67" s="1821"/>
      <c r="AZ67" s="1821"/>
      <c r="BA67" s="1821"/>
      <c r="BB67" s="1821"/>
      <c r="BC67" s="1821"/>
      <c r="BD67" s="1821"/>
      <c r="BE67" s="1821"/>
      <c r="BF67" s="1821"/>
      <c r="BG67" s="1821"/>
      <c r="BH67" s="1821"/>
      <c r="BI67" s="1821"/>
    </row>
    <row r="68" spans="1:61" x14ac:dyDescent="0.25">
      <c r="A68" s="1821"/>
      <c r="B68" s="1824"/>
      <c r="C68" s="1821"/>
      <c r="D68" s="1821"/>
      <c r="E68" s="1821"/>
      <c r="F68" s="1821"/>
      <c r="G68" s="1821"/>
      <c r="H68" s="1821"/>
      <c r="I68" s="1821"/>
      <c r="J68" s="1821"/>
      <c r="K68" s="1821"/>
      <c r="L68" s="1824"/>
      <c r="M68" s="1821"/>
      <c r="N68" s="1821"/>
      <c r="O68" s="1821"/>
      <c r="P68" s="1821"/>
      <c r="Q68" s="1821"/>
      <c r="R68" s="1821"/>
      <c r="S68" s="1821"/>
      <c r="T68" s="1821"/>
      <c r="U68" s="1821"/>
      <c r="V68" s="1821"/>
      <c r="W68" s="1821"/>
      <c r="X68" s="1821"/>
      <c r="Y68" s="1821"/>
      <c r="Z68" s="1821"/>
      <c r="AA68" s="1821"/>
      <c r="AB68" s="1821"/>
      <c r="AC68" s="1821"/>
      <c r="AD68" s="1821"/>
      <c r="AE68" s="1821"/>
      <c r="AF68" s="1821"/>
      <c r="AG68" s="1821"/>
      <c r="AH68" s="1821"/>
      <c r="AI68" s="1821"/>
      <c r="AJ68" s="1821"/>
      <c r="AK68" s="1821"/>
      <c r="AL68" s="1821"/>
      <c r="AM68" s="1821"/>
      <c r="AN68" s="1821"/>
      <c r="AO68" s="1821"/>
      <c r="AP68" s="1821"/>
      <c r="AQ68" s="1821"/>
      <c r="AR68" s="1821"/>
      <c r="AS68" s="1821"/>
      <c r="AT68" s="1821"/>
      <c r="AU68" s="1821"/>
      <c r="AV68" s="1821"/>
      <c r="AW68" s="1821"/>
      <c r="AX68" s="1821"/>
      <c r="AY68" s="1821"/>
      <c r="AZ68" s="1821"/>
      <c r="BA68" s="1821"/>
      <c r="BB68" s="1821"/>
      <c r="BC68" s="1821"/>
      <c r="BD68" s="1821"/>
      <c r="BE68" s="1821"/>
      <c r="BF68" s="1821"/>
      <c r="BG68" s="1821"/>
      <c r="BH68" s="1821"/>
      <c r="BI68" s="1821"/>
    </row>
    <row r="69" spans="1:61" s="60" customFormat="1" x14ac:dyDescent="0.25">
      <c r="A69" s="1821"/>
      <c r="B69" s="1828"/>
      <c r="C69" s="1821"/>
      <c r="D69" s="243" t="str">
        <f>D54</f>
        <v>Datum a podpis:</v>
      </c>
      <c r="E69" s="1854"/>
      <c r="F69" s="1855" t="str">
        <f>F54</f>
        <v>Razítko</v>
      </c>
      <c r="G69" s="243" t="str">
        <f>D54</f>
        <v>Datum a podpis:</v>
      </c>
      <c r="H69" s="1854"/>
      <c r="I69" s="1854"/>
      <c r="J69" s="246" t="str">
        <f>F54</f>
        <v>Razítko</v>
      </c>
      <c r="K69" s="1854"/>
      <c r="L69" s="1828"/>
      <c r="M69" s="1821"/>
      <c r="N69" s="1821"/>
      <c r="O69" s="1821"/>
      <c r="P69" s="1821"/>
      <c r="Q69" s="1821"/>
      <c r="R69" s="1821"/>
      <c r="S69" s="1821"/>
      <c r="T69" s="1821"/>
      <c r="U69" s="1821"/>
      <c r="V69" s="1821"/>
      <c r="W69" s="1821"/>
      <c r="X69" s="1821"/>
      <c r="Y69" s="1821"/>
      <c r="Z69" s="1821"/>
      <c r="AA69" s="1821"/>
      <c r="AB69" s="1821"/>
      <c r="AC69" s="1821"/>
      <c r="AD69" s="1821"/>
      <c r="AE69" s="1821"/>
      <c r="AF69" s="1821"/>
      <c r="AG69" s="1821"/>
      <c r="AH69" s="1821"/>
      <c r="AI69" s="1821"/>
      <c r="AJ69" s="1821"/>
      <c r="AK69" s="1821"/>
      <c r="AL69" s="1821"/>
      <c r="AM69" s="1821"/>
      <c r="AN69" s="1821"/>
      <c r="AO69" s="1821"/>
      <c r="AP69" s="1821"/>
      <c r="AQ69" s="1821"/>
      <c r="AR69" s="1821"/>
      <c r="AS69" s="1821"/>
      <c r="AT69" s="1821"/>
      <c r="AU69" s="1821"/>
      <c r="AV69" s="1821"/>
      <c r="AW69" s="1821"/>
      <c r="AX69" s="1821"/>
      <c r="AY69" s="1821"/>
      <c r="AZ69" s="1821"/>
      <c r="BA69" s="1821"/>
      <c r="BB69" s="1821"/>
      <c r="BC69" s="1821"/>
      <c r="BD69" s="1821"/>
      <c r="BE69" s="1821"/>
      <c r="BF69" s="1821"/>
      <c r="BG69" s="1821"/>
      <c r="BH69" s="1821"/>
      <c r="BI69" s="1821"/>
    </row>
    <row r="70" spans="1:61" s="60" customFormat="1" ht="14.45" customHeight="1" x14ac:dyDescent="0.25">
      <c r="A70" s="1821"/>
      <c r="B70" s="1856"/>
      <c r="C70" s="1857"/>
      <c r="D70" s="1857"/>
      <c r="E70" s="1857"/>
      <c r="F70" s="1857"/>
      <c r="G70" s="1857"/>
      <c r="H70" s="1857"/>
      <c r="I70" s="1857"/>
      <c r="J70" s="1857"/>
      <c r="K70" s="1857"/>
      <c r="L70" s="1828"/>
      <c r="M70" s="1821"/>
      <c r="N70" s="1821"/>
      <c r="O70" s="1821"/>
      <c r="P70" s="1821"/>
      <c r="Q70" s="1821"/>
      <c r="R70" s="1821"/>
      <c r="S70" s="1821"/>
      <c r="T70" s="1821"/>
      <c r="U70" s="1821"/>
      <c r="V70" s="1821"/>
      <c r="W70" s="1821"/>
      <c r="X70" s="1821"/>
      <c r="Y70" s="1821"/>
      <c r="Z70" s="1821"/>
      <c r="AA70" s="1821"/>
      <c r="AB70" s="1821"/>
      <c r="AC70" s="1821"/>
      <c r="AD70" s="1821"/>
      <c r="AE70" s="1821"/>
      <c r="AF70" s="1821"/>
      <c r="AG70" s="1821"/>
      <c r="AH70" s="1821"/>
      <c r="AI70" s="1821"/>
      <c r="AJ70" s="1821"/>
      <c r="AK70" s="1821"/>
      <c r="AL70" s="1821"/>
      <c r="AM70" s="1821"/>
      <c r="AN70" s="1821"/>
      <c r="AO70" s="1821"/>
      <c r="AP70" s="1821"/>
      <c r="AQ70" s="1821"/>
      <c r="AR70" s="1821"/>
      <c r="AS70" s="1821"/>
      <c r="AT70" s="1821"/>
      <c r="AU70" s="1821"/>
      <c r="AV70" s="1821"/>
      <c r="AW70" s="1821"/>
      <c r="AX70" s="1821"/>
      <c r="AY70" s="1821"/>
      <c r="AZ70" s="1821"/>
      <c r="BA70" s="1821"/>
      <c r="BB70" s="1821"/>
      <c r="BC70" s="1821"/>
      <c r="BD70" s="1821"/>
      <c r="BE70" s="1821"/>
      <c r="BF70" s="1821"/>
      <c r="BG70" s="1821"/>
      <c r="BH70" s="1821"/>
      <c r="BI70" s="1821"/>
    </row>
    <row r="71" spans="1:61" ht="11.25" customHeight="1" x14ac:dyDescent="0.25">
      <c r="A71" s="1821"/>
      <c r="B71" s="1821"/>
      <c r="C71" s="1821"/>
      <c r="D71" s="1821"/>
      <c r="E71" s="1821"/>
      <c r="F71" s="1821"/>
      <c r="G71" s="1821"/>
      <c r="H71" s="1821"/>
      <c r="I71" s="1821"/>
      <c r="J71" s="1821"/>
      <c r="K71" s="1821"/>
      <c r="L71" s="1858"/>
      <c r="M71" s="1821"/>
      <c r="N71" s="1821"/>
      <c r="O71" s="1821"/>
      <c r="P71" s="1821"/>
      <c r="Q71" s="1821"/>
      <c r="R71" s="1821"/>
      <c r="S71" s="1821"/>
      <c r="T71" s="1821"/>
      <c r="U71" s="1821"/>
      <c r="V71" s="1821"/>
      <c r="W71" s="1821"/>
      <c r="X71" s="1821"/>
      <c r="Y71" s="1821"/>
      <c r="Z71" s="1821"/>
      <c r="AA71" s="1821"/>
      <c r="AB71" s="1821"/>
      <c r="AC71" s="1821"/>
      <c r="AD71" s="1821"/>
      <c r="AE71" s="1821"/>
      <c r="AF71" s="1821"/>
      <c r="AG71" s="1821"/>
      <c r="AH71" s="1821"/>
      <c r="AI71" s="1821"/>
      <c r="AJ71" s="1821"/>
      <c r="AK71" s="1821"/>
      <c r="AL71" s="1821"/>
      <c r="AM71" s="1821"/>
      <c r="AN71" s="1821"/>
      <c r="AO71" s="1821"/>
      <c r="AP71" s="1821"/>
      <c r="AQ71" s="1821"/>
      <c r="AR71" s="1821"/>
      <c r="AS71" s="1821"/>
      <c r="AT71" s="1821"/>
      <c r="AU71" s="1821"/>
      <c r="AV71" s="1821"/>
      <c r="AW71" s="1821"/>
      <c r="AX71" s="1821"/>
      <c r="AY71" s="1821"/>
      <c r="AZ71" s="1821"/>
      <c r="BA71" s="1821"/>
      <c r="BB71" s="1821"/>
      <c r="BC71" s="1821"/>
      <c r="BD71" s="1821"/>
      <c r="BE71" s="1821"/>
      <c r="BF71" s="1821"/>
      <c r="BG71" s="1821"/>
      <c r="BH71" s="1821"/>
      <c r="BI71" s="1821"/>
    </row>
    <row r="72" spans="1:61" ht="11.25" customHeight="1" x14ac:dyDescent="0.25">
      <c r="A72" s="1821"/>
      <c r="B72" s="1821"/>
      <c r="C72" s="1821"/>
      <c r="D72" s="1821"/>
      <c r="E72" s="1821"/>
      <c r="F72" s="1821"/>
      <c r="G72" s="1821"/>
      <c r="H72" s="1821"/>
      <c r="I72" s="1821"/>
      <c r="J72" s="1821"/>
      <c r="K72" s="1821"/>
      <c r="L72" s="1858"/>
      <c r="M72" s="1821"/>
      <c r="N72" s="1821"/>
      <c r="O72" s="1821"/>
      <c r="P72" s="1821"/>
      <c r="Q72" s="1821"/>
      <c r="R72" s="1821"/>
      <c r="S72" s="1821"/>
      <c r="T72" s="1821"/>
      <c r="U72" s="1821"/>
      <c r="V72" s="1821"/>
      <c r="W72" s="1821"/>
      <c r="X72" s="1821"/>
      <c r="Y72" s="1821"/>
      <c r="Z72" s="1821"/>
      <c r="AA72" s="1821"/>
      <c r="AB72" s="1821"/>
      <c r="AC72" s="1821"/>
      <c r="AD72" s="1821"/>
      <c r="AE72" s="1821"/>
      <c r="AF72" s="1821"/>
      <c r="AG72" s="1821"/>
      <c r="AH72" s="1821"/>
      <c r="AI72" s="1821"/>
      <c r="AJ72" s="1821"/>
      <c r="AK72" s="1821"/>
      <c r="AL72" s="1821"/>
      <c r="AM72" s="1821"/>
      <c r="AN72" s="1821"/>
      <c r="AO72" s="1821"/>
      <c r="AP72" s="1821"/>
      <c r="AQ72" s="1821"/>
      <c r="AR72" s="1821"/>
      <c r="AS72" s="1821"/>
      <c r="AT72" s="1821"/>
      <c r="AU72" s="1821"/>
      <c r="AV72" s="1821"/>
      <c r="AW72" s="1821"/>
      <c r="AX72" s="1821"/>
      <c r="AY72" s="1821"/>
      <c r="AZ72" s="1821"/>
      <c r="BA72" s="1821"/>
      <c r="BB72" s="1821"/>
      <c r="BC72" s="1821"/>
      <c r="BD72" s="1821"/>
      <c r="BE72" s="1821"/>
      <c r="BF72" s="1821"/>
      <c r="BG72" s="1821"/>
      <c r="BH72" s="1821"/>
      <c r="BI72" s="1821"/>
    </row>
    <row r="73" spans="1:61" ht="11.25" customHeight="1" x14ac:dyDescent="0.25">
      <c r="L73" s="1859"/>
    </row>
    <row r="74" spans="1:61" s="60" customFormat="1" ht="6.95" customHeight="1" x14ac:dyDescent="0.25">
      <c r="B74" s="1860"/>
      <c r="C74" s="1861"/>
      <c r="D74" s="1861"/>
      <c r="E74" s="1861"/>
      <c r="F74" s="1861"/>
      <c r="G74" s="1861"/>
      <c r="H74" s="1861"/>
      <c r="I74" s="1861"/>
      <c r="J74" s="1861"/>
      <c r="K74" s="1862"/>
      <c r="L74" s="1863"/>
    </row>
    <row r="75" spans="1:61" s="60" customFormat="1" ht="24.95" customHeight="1" x14ac:dyDescent="0.25">
      <c r="B75" s="1864"/>
      <c r="C75" s="1865" t="s">
        <v>134</v>
      </c>
      <c r="K75" s="1866"/>
      <c r="L75" s="1863"/>
      <c r="M75" s="1867"/>
    </row>
    <row r="76" spans="1:61" s="60" customFormat="1" ht="6.95" customHeight="1" x14ac:dyDescent="0.25">
      <c r="B76" s="1864"/>
      <c r="K76" s="1866"/>
      <c r="L76" s="1863"/>
    </row>
    <row r="77" spans="1:61" s="60" customFormat="1" ht="12" customHeight="1" x14ac:dyDescent="0.25">
      <c r="B77" s="1864"/>
      <c r="C77" s="259" t="s">
        <v>12</v>
      </c>
      <c r="K77" s="1866"/>
      <c r="L77" s="1863"/>
    </row>
    <row r="78" spans="1:61" s="60" customFormat="1" x14ac:dyDescent="0.25">
      <c r="B78" s="1864"/>
      <c r="E78" s="3242" t="s">
        <v>13</v>
      </c>
      <c r="F78" s="3323"/>
      <c r="G78" s="3323"/>
      <c r="H78" s="3323"/>
      <c r="K78" s="1866"/>
      <c r="L78" s="1863"/>
      <c r="AA78" s="260" t="s">
        <v>13</v>
      </c>
    </row>
    <row r="79" spans="1:61" x14ac:dyDescent="0.25">
      <c r="B79" s="1868"/>
      <c r="C79" s="259" t="s">
        <v>132</v>
      </c>
      <c r="K79" s="1869"/>
      <c r="L79" s="1863"/>
    </row>
    <row r="80" spans="1:61" s="60" customFormat="1" x14ac:dyDescent="0.25">
      <c r="B80" s="1864"/>
      <c r="E80" s="3324" t="s">
        <v>1141</v>
      </c>
      <c r="F80" s="3323"/>
      <c r="G80" s="3323"/>
      <c r="H80" s="3323"/>
      <c r="K80" s="1866"/>
      <c r="L80" s="1863"/>
      <c r="AA80" s="1870" t="s">
        <v>1141</v>
      </c>
    </row>
    <row r="81" spans="2:20" s="60" customFormat="1" ht="6.95" customHeight="1" x14ac:dyDescent="0.25">
      <c r="B81" s="1864"/>
      <c r="K81" s="1866"/>
      <c r="L81" s="1863"/>
    </row>
    <row r="82" spans="2:20" s="60" customFormat="1" ht="12" customHeight="1" x14ac:dyDescent="0.25">
      <c r="B82" s="1864"/>
      <c r="C82" s="259" t="s">
        <v>17</v>
      </c>
      <c r="F82" s="264"/>
      <c r="I82" s="259" t="str">
        <f>I12</f>
        <v>Datum:</v>
      </c>
      <c r="J82" s="1871">
        <f>J12</f>
        <v>46300</v>
      </c>
      <c r="K82" s="1866"/>
      <c r="L82" s="1863"/>
    </row>
    <row r="83" spans="2:20" s="60" customFormat="1" ht="6.95" customHeight="1" x14ac:dyDescent="0.25">
      <c r="B83" s="1864"/>
      <c r="K83" s="1866"/>
      <c r="L83" s="1863"/>
    </row>
    <row r="84" spans="2:20" s="60" customFormat="1" ht="15.2" customHeight="1" x14ac:dyDescent="0.25">
      <c r="B84" s="1864"/>
      <c r="C84" s="259" t="s">
        <v>19</v>
      </c>
      <c r="F84" s="264" t="s">
        <v>22</v>
      </c>
      <c r="I84" s="259" t="str">
        <f>D20</f>
        <v>Projektant:</v>
      </c>
      <c r="J84" s="1872" t="str">
        <f>IF(E21="","",E21)</f>
        <v>Studio Anarchitekt s.r.o.</v>
      </c>
      <c r="K84" s="1866"/>
      <c r="L84" s="1863"/>
    </row>
    <row r="85" spans="2:20" s="60" customFormat="1" ht="15.2" customHeight="1" x14ac:dyDescent="0.25">
      <c r="B85" s="1864"/>
      <c r="C85" s="259" t="s">
        <v>24</v>
      </c>
      <c r="F85" s="264" t="str">
        <f>IF(E18="Vyplň údaj","",E18)</f>
        <v/>
      </c>
      <c r="I85" s="259" t="str">
        <f>D23</f>
        <v>Zpracovatel:</v>
      </c>
      <c r="J85" s="1872" t="str">
        <f>IF(E24="","",E24)</f>
        <v>Ing. Theodor Collino</v>
      </c>
      <c r="K85" s="1866"/>
      <c r="L85" s="1863"/>
    </row>
    <row r="86" spans="2:20" s="60" customFormat="1" ht="10.35" customHeight="1" x14ac:dyDescent="0.25">
      <c r="B86" s="1864"/>
      <c r="K86" s="1866"/>
      <c r="L86" s="1863"/>
    </row>
    <row r="87" spans="2:20" s="62" customFormat="1" ht="29.25" customHeight="1" x14ac:dyDescent="0.25">
      <c r="B87" s="1873"/>
      <c r="C87" s="268" t="s">
        <v>135</v>
      </c>
      <c r="D87" s="269"/>
      <c r="E87" s="269"/>
      <c r="F87" s="269"/>
      <c r="G87" s="269"/>
      <c r="H87" s="269"/>
      <c r="I87" s="269"/>
      <c r="J87" s="270" t="s">
        <v>136</v>
      </c>
      <c r="K87" s="271"/>
      <c r="L87" s="1863" t="s">
        <v>16</v>
      </c>
      <c r="M87" s="1874"/>
      <c r="N87" s="1874"/>
      <c r="O87" s="1874"/>
      <c r="P87" s="1874"/>
      <c r="Q87" s="1874"/>
      <c r="R87" s="1874"/>
      <c r="S87" s="1874"/>
      <c r="T87" s="1874"/>
    </row>
    <row r="88" spans="2:20" s="60" customFormat="1" ht="10.35" customHeight="1" x14ac:dyDescent="0.2">
      <c r="B88" s="1864"/>
      <c r="C88" s="1875"/>
      <c r="J88" s="1876"/>
      <c r="K88" s="1866"/>
      <c r="L88" s="1863" t="s">
        <v>16</v>
      </c>
      <c r="M88" s="1877"/>
      <c r="N88" s="1877"/>
      <c r="O88" s="1877"/>
      <c r="P88" s="1878"/>
      <c r="Q88" s="1877"/>
      <c r="R88" s="1878"/>
      <c r="S88" s="1877"/>
      <c r="T88" s="1878"/>
    </row>
    <row r="89" spans="2:20" s="60" customFormat="1" ht="23.1" customHeight="1" x14ac:dyDescent="0.2">
      <c r="B89" s="1864"/>
      <c r="C89" s="1875" t="s">
        <v>137</v>
      </c>
      <c r="J89" s="1876">
        <f>J117</f>
        <v>0</v>
      </c>
      <c r="K89" s="1866"/>
      <c r="L89" s="1863" t="s">
        <v>16</v>
      </c>
      <c r="M89" s="1877"/>
      <c r="N89" s="1877"/>
      <c r="O89" s="1877"/>
      <c r="P89" s="1878"/>
      <c r="Q89" s="1877"/>
      <c r="R89" s="1878"/>
      <c r="S89" s="1877"/>
      <c r="T89" s="1878"/>
    </row>
    <row r="90" spans="2:20" s="63" customFormat="1" ht="24.95" customHeight="1" x14ac:dyDescent="0.2">
      <c r="B90" s="1879"/>
      <c r="C90" s="1880"/>
      <c r="D90" s="1881" t="s">
        <v>138</v>
      </c>
      <c r="E90" s="1881"/>
      <c r="F90" s="1881"/>
      <c r="G90" s="1881"/>
      <c r="H90" s="1882"/>
      <c r="I90" s="1883"/>
      <c r="J90" s="1884">
        <f>J118</f>
        <v>0</v>
      </c>
      <c r="K90" s="1885"/>
      <c r="L90" s="1863" t="s">
        <v>16</v>
      </c>
      <c r="N90" s="1886"/>
      <c r="O90" s="1887"/>
      <c r="P90" s="1887"/>
      <c r="Q90" s="1887"/>
      <c r="R90" s="1887"/>
      <c r="S90" s="1887"/>
      <c r="T90" s="1887"/>
    </row>
    <row r="91" spans="2:20" s="64" customFormat="1" ht="20.100000000000001" customHeight="1" x14ac:dyDescent="0.2">
      <c r="B91" s="1888"/>
      <c r="C91" s="1889"/>
      <c r="D91" s="1890" t="s">
        <v>139</v>
      </c>
      <c r="E91" s="1891"/>
      <c r="F91" s="1892"/>
      <c r="G91" s="1893"/>
      <c r="H91" s="1894"/>
      <c r="I91" s="1895"/>
      <c r="J91" s="1896">
        <f>J119</f>
        <v>0</v>
      </c>
      <c r="K91" s="1897"/>
      <c r="L91" s="1863" t="s">
        <v>16</v>
      </c>
      <c r="M91" s="1898"/>
      <c r="N91" s="1886"/>
      <c r="O91" s="1887"/>
      <c r="P91" s="1887"/>
      <c r="Q91" s="1887"/>
      <c r="R91" s="1887"/>
      <c r="S91" s="1887"/>
      <c r="T91" s="1887"/>
    </row>
    <row r="92" spans="2:20" s="64" customFormat="1" ht="20.100000000000001" customHeight="1" x14ac:dyDescent="0.2">
      <c r="B92" s="1888"/>
      <c r="C92" s="1889"/>
      <c r="D92" s="1890" t="s">
        <v>866</v>
      </c>
      <c r="E92" s="1891"/>
      <c r="F92" s="1892"/>
      <c r="G92" s="1893"/>
      <c r="H92" s="1894"/>
      <c r="I92" s="1895"/>
      <c r="J92" s="1896">
        <f>J176</f>
        <v>0</v>
      </c>
      <c r="K92" s="1897"/>
      <c r="L92" s="1863" t="s">
        <v>16</v>
      </c>
      <c r="M92" s="1898"/>
      <c r="N92" s="1886"/>
      <c r="O92" s="1887"/>
      <c r="P92" s="1887"/>
      <c r="Q92" s="1887"/>
      <c r="R92" s="1887"/>
      <c r="S92" s="1887"/>
      <c r="T92" s="1887"/>
    </row>
    <row r="93" spans="2:20" s="64" customFormat="1" ht="20.100000000000001" customHeight="1" x14ac:dyDescent="0.2">
      <c r="B93" s="1888"/>
      <c r="C93" s="1889"/>
      <c r="D93" s="1890" t="s">
        <v>1142</v>
      </c>
      <c r="E93" s="1891"/>
      <c r="F93" s="1892"/>
      <c r="G93" s="1893"/>
      <c r="H93" s="1894"/>
      <c r="I93" s="1895"/>
      <c r="J93" s="1896">
        <f>J180</f>
        <v>0</v>
      </c>
      <c r="K93" s="1897"/>
      <c r="L93" s="1863" t="s">
        <v>16</v>
      </c>
      <c r="M93" s="1898"/>
      <c r="N93" s="1886"/>
      <c r="O93" s="1887"/>
      <c r="P93" s="1887"/>
      <c r="Q93" s="1887"/>
      <c r="R93" s="1887"/>
      <c r="S93" s="1887"/>
      <c r="T93" s="1887"/>
    </row>
    <row r="94" spans="2:20" s="64" customFormat="1" ht="20.100000000000001" customHeight="1" x14ac:dyDescent="0.2">
      <c r="B94" s="1888"/>
      <c r="C94" s="1889"/>
      <c r="D94" s="1890" t="s">
        <v>1143</v>
      </c>
      <c r="E94" s="1891"/>
      <c r="F94" s="1892"/>
      <c r="G94" s="1893"/>
      <c r="H94" s="1894"/>
      <c r="I94" s="1895"/>
      <c r="J94" s="1896">
        <f>J197</f>
        <v>0</v>
      </c>
      <c r="K94" s="1897"/>
      <c r="L94" s="1863" t="s">
        <v>16</v>
      </c>
      <c r="M94" s="1898"/>
      <c r="N94" s="1886"/>
      <c r="O94" s="1887"/>
      <c r="P94" s="1887"/>
      <c r="Q94" s="1887"/>
      <c r="R94" s="1887"/>
      <c r="S94" s="1887"/>
      <c r="T94" s="1887"/>
    </row>
    <row r="95" spans="2:20" s="64" customFormat="1" ht="20.100000000000001" customHeight="1" x14ac:dyDescent="0.2">
      <c r="B95" s="1888"/>
      <c r="C95" s="1889"/>
      <c r="D95" s="1890" t="s">
        <v>149</v>
      </c>
      <c r="E95" s="1891"/>
      <c r="F95" s="1892"/>
      <c r="G95" s="1893"/>
      <c r="H95" s="1894"/>
      <c r="I95" s="1895"/>
      <c r="J95" s="1896">
        <f>J231</f>
        <v>0</v>
      </c>
      <c r="K95" s="1897"/>
      <c r="L95" s="1863" t="s">
        <v>16</v>
      </c>
      <c r="M95" s="1898"/>
      <c r="N95" s="1886"/>
      <c r="O95" s="1887"/>
      <c r="P95" s="1887"/>
      <c r="Q95" s="1887"/>
      <c r="R95" s="1887"/>
      <c r="S95" s="1887"/>
      <c r="T95" s="1887"/>
    </row>
    <row r="96" spans="2:20" s="63" customFormat="1" ht="24.95" customHeight="1" x14ac:dyDescent="0.2">
      <c r="B96" s="1879"/>
      <c r="C96" s="1880"/>
      <c r="D96" s="1881" t="s">
        <v>328</v>
      </c>
      <c r="E96" s="1881"/>
      <c r="F96" s="1881"/>
      <c r="G96" s="1881"/>
      <c r="H96" s="1882"/>
      <c r="I96" s="1883"/>
      <c r="J96" s="1884">
        <f>J236</f>
        <v>0</v>
      </c>
      <c r="K96" s="1885"/>
      <c r="L96" s="1863" t="s">
        <v>16</v>
      </c>
      <c r="N96" s="1886"/>
      <c r="O96" s="1887"/>
      <c r="P96" s="1887"/>
      <c r="Q96" s="1887"/>
      <c r="R96" s="1887"/>
      <c r="S96" s="1887"/>
      <c r="T96" s="1887"/>
    </row>
    <row r="97" spans="2:27" s="64" customFormat="1" ht="20.100000000000001" customHeight="1" x14ac:dyDescent="0.2">
      <c r="B97" s="1888"/>
      <c r="C97" s="1889"/>
      <c r="D97" s="1890" t="s">
        <v>1144</v>
      </c>
      <c r="E97" s="1891"/>
      <c r="F97" s="1892"/>
      <c r="G97" s="1893"/>
      <c r="H97" s="1894"/>
      <c r="I97" s="1895"/>
      <c r="J97" s="1896">
        <f>J237</f>
        <v>0</v>
      </c>
      <c r="K97" s="1897"/>
      <c r="L97" s="1863" t="s">
        <v>16</v>
      </c>
      <c r="M97" s="1898"/>
      <c r="N97" s="1886"/>
      <c r="O97" s="1887"/>
      <c r="P97" s="1887"/>
      <c r="Q97" s="1887"/>
      <c r="R97" s="1887"/>
      <c r="S97" s="1887"/>
      <c r="T97" s="1887"/>
    </row>
    <row r="98" spans="2:27" s="64" customFormat="1" ht="20.100000000000001" customHeight="1" x14ac:dyDescent="0.2">
      <c r="B98" s="1888"/>
      <c r="C98" s="1889"/>
      <c r="D98" s="1890" t="s">
        <v>1145</v>
      </c>
      <c r="E98" s="1891"/>
      <c r="F98" s="1892"/>
      <c r="G98" s="1893"/>
      <c r="H98" s="1894"/>
      <c r="I98" s="1895"/>
      <c r="J98" s="1896">
        <f>J243</f>
        <v>0</v>
      </c>
      <c r="K98" s="1897"/>
      <c r="L98" s="1863" t="s">
        <v>16</v>
      </c>
      <c r="M98" s="1898"/>
      <c r="N98" s="1886"/>
      <c r="O98" s="1887"/>
      <c r="P98" s="1887"/>
      <c r="Q98" s="1887"/>
      <c r="R98" s="1887"/>
      <c r="S98" s="1887"/>
      <c r="T98" s="1887"/>
    </row>
    <row r="99" spans="2:27" s="60" customFormat="1" ht="6.95" customHeight="1" x14ac:dyDescent="0.25">
      <c r="B99" s="1899"/>
      <c r="C99" s="1900"/>
      <c r="D99" s="1901"/>
      <c r="E99" s="1900"/>
      <c r="F99" s="1900"/>
      <c r="G99" s="1900"/>
      <c r="H99" s="1900"/>
      <c r="I99" s="1900"/>
      <c r="J99" s="1902"/>
      <c r="K99" s="1903"/>
      <c r="L99" s="1863"/>
    </row>
    <row r="100" spans="2:27" ht="11.25" customHeight="1" x14ac:dyDescent="0.25"/>
    <row r="101" spans="2:27" ht="11.25" customHeight="1" x14ac:dyDescent="0.25"/>
    <row r="102" spans="2:27" ht="11.25" customHeight="1" x14ac:dyDescent="0.25"/>
    <row r="103" spans="2:27" ht="6.95" customHeight="1" x14ac:dyDescent="0.25">
      <c r="B103" s="1860"/>
      <c r="C103" s="1861"/>
      <c r="D103" s="1861"/>
      <c r="E103" s="1861"/>
      <c r="F103" s="1861"/>
      <c r="G103" s="1861"/>
      <c r="H103" s="1861"/>
      <c r="I103" s="1861"/>
      <c r="J103" s="1861"/>
      <c r="K103" s="1862"/>
      <c r="L103" s="1863"/>
    </row>
    <row r="104" spans="2:27" ht="24.95" customHeight="1" x14ac:dyDescent="0.25">
      <c r="B104" s="1864"/>
      <c r="C104" s="1865" t="s">
        <v>150</v>
      </c>
      <c r="D104" s="60"/>
      <c r="E104" s="60"/>
      <c r="F104" s="60"/>
      <c r="G104" s="60"/>
      <c r="H104" s="60"/>
      <c r="I104" s="60"/>
      <c r="J104" s="60"/>
      <c r="K104" s="1866"/>
      <c r="L104" s="1863"/>
      <c r="M104" s="1867" t="s">
        <v>7</v>
      </c>
    </row>
    <row r="105" spans="2:27" ht="6.95" customHeight="1" x14ac:dyDescent="0.25">
      <c r="B105" s="1864"/>
      <c r="C105" s="60"/>
      <c r="D105" s="60"/>
      <c r="E105" s="60"/>
      <c r="F105" s="60"/>
      <c r="G105" s="60"/>
      <c r="H105" s="60"/>
      <c r="I105" s="60"/>
      <c r="J105" s="60"/>
      <c r="K105" s="1866"/>
      <c r="L105" s="1863"/>
    </row>
    <row r="106" spans="2:27" ht="12" customHeight="1" x14ac:dyDescent="0.25">
      <c r="B106" s="1864"/>
      <c r="C106" s="259" t="str">
        <f>D6</f>
        <v>Stavba:</v>
      </c>
      <c r="D106" s="60"/>
      <c r="E106" s="60"/>
      <c r="F106" s="60"/>
      <c r="G106" s="60"/>
      <c r="H106" s="60"/>
      <c r="I106" s="60"/>
      <c r="J106" s="60"/>
      <c r="K106" s="1866"/>
      <c r="L106" s="1863"/>
    </row>
    <row r="107" spans="2:27" x14ac:dyDescent="0.25">
      <c r="B107" s="1864"/>
      <c r="C107" s="60"/>
      <c r="D107" s="60"/>
      <c r="E107" s="3242" t="str">
        <f>IF(E7="","",E7)</f>
        <v>REVITALIZACE ZÁMECKÉHO PARKU ‐ TVRZIŠTĚ KLUČOV</v>
      </c>
      <c r="F107" s="3327"/>
      <c r="G107" s="3327"/>
      <c r="H107" s="3327"/>
      <c r="I107" s="60"/>
      <c r="J107" s="60"/>
      <c r="K107" s="1866"/>
      <c r="L107" s="1863"/>
      <c r="AA107" s="1904" t="str">
        <f>IF(AA7="","",AA7)</f>
        <v>REVITALIZACE ZÁMECKÉHO PARKU ‐ TVRZIŠTĚ KLUČOV</v>
      </c>
    </row>
    <row r="108" spans="2:27" x14ac:dyDescent="0.25">
      <c r="B108" s="1868"/>
      <c r="C108" s="259" t="str">
        <f>D8</f>
        <v>Objekt:</v>
      </c>
      <c r="K108" s="1869"/>
      <c r="L108" s="1863"/>
      <c r="AA108" s="1905"/>
    </row>
    <row r="109" spans="2:27" x14ac:dyDescent="0.25">
      <c r="B109" s="1864"/>
      <c r="C109" s="60"/>
      <c r="D109" s="60"/>
      <c r="E109" s="3324" t="str">
        <f>E9</f>
        <v>SO.22 - Kanalizační přípojka</v>
      </c>
      <c r="F109" s="3327"/>
      <c r="G109" s="3327"/>
      <c r="H109" s="3327"/>
      <c r="I109" s="60"/>
      <c r="J109" s="60"/>
      <c r="K109" s="1866"/>
      <c r="L109" s="1863"/>
      <c r="AA109" s="1906" t="str">
        <f>AA9</f>
        <v>SO.22 - Kanalizační přípojka</v>
      </c>
    </row>
    <row r="110" spans="2:27" x14ac:dyDescent="0.25">
      <c r="B110" s="1864"/>
      <c r="C110" s="60"/>
      <c r="D110" s="60"/>
      <c r="E110" s="60"/>
      <c r="F110" s="60"/>
      <c r="G110" s="60"/>
      <c r="H110" s="60"/>
      <c r="I110" s="60"/>
      <c r="J110" s="60"/>
      <c r="K110" s="1866"/>
      <c r="L110" s="1863"/>
    </row>
    <row r="111" spans="2:27" x14ac:dyDescent="0.25">
      <c r="B111" s="1864"/>
      <c r="C111" s="259" t="str">
        <f>D12</f>
        <v>Místo:</v>
      </c>
      <c r="D111" s="60"/>
      <c r="E111" s="60"/>
      <c r="F111" s="264" t="str">
        <f>IF(F12="","",F12)</f>
        <v/>
      </c>
      <c r="G111" s="60"/>
      <c r="H111" s="60"/>
      <c r="I111" s="259" t="str">
        <f>I12</f>
        <v>Datum:</v>
      </c>
      <c r="J111" s="1871">
        <f>J12</f>
        <v>46300</v>
      </c>
      <c r="K111" s="1866"/>
      <c r="L111" s="1863"/>
    </row>
    <row r="112" spans="2:27" x14ac:dyDescent="0.25">
      <c r="B112" s="1864"/>
      <c r="C112" s="60"/>
      <c r="D112" s="60"/>
      <c r="E112" s="60"/>
      <c r="F112" s="60"/>
      <c r="G112" s="60"/>
      <c r="H112" s="60"/>
      <c r="I112" s="60"/>
      <c r="J112" s="60"/>
      <c r="K112" s="1866"/>
      <c r="L112" s="1863"/>
    </row>
    <row r="113" spans="2:62" ht="25.5" x14ac:dyDescent="0.25">
      <c r="B113" s="1864"/>
      <c r="C113" s="259" t="str">
        <f>D14</f>
        <v>Zadavatel:</v>
      </c>
      <c r="D113" s="60"/>
      <c r="E113" s="60"/>
      <c r="F113" s="264" t="str">
        <f>IF(E15="","",E15)</f>
        <v>Obec Klučov</v>
      </c>
      <c r="G113" s="60"/>
      <c r="H113" s="60"/>
      <c r="I113" s="259" t="str">
        <f>D20</f>
        <v>Projektant:</v>
      </c>
      <c r="J113" s="1872" t="str">
        <f>IF(E21="","",E21)</f>
        <v>Studio Anarchitekt s.r.o.</v>
      </c>
      <c r="K113" s="1866"/>
      <c r="L113" s="1863"/>
    </row>
    <row r="114" spans="2:62" x14ac:dyDescent="0.25">
      <c r="B114" s="1864"/>
      <c r="C114" s="259" t="str">
        <f>D17</f>
        <v>Zhotovitel:</v>
      </c>
      <c r="D114" s="60"/>
      <c r="E114" s="60"/>
      <c r="F114" s="264" t="str">
        <f>IF(E18="Vyplň údaj","",E18)</f>
        <v/>
      </c>
      <c r="G114" s="60"/>
      <c r="H114" s="60"/>
      <c r="I114" s="259" t="str">
        <f>D23</f>
        <v>Zpracovatel:</v>
      </c>
      <c r="J114" s="1872" t="str">
        <f>IF(E24="","",E24)</f>
        <v>Ing. Theodor Collino</v>
      </c>
      <c r="K114" s="1866"/>
      <c r="L114" s="1863"/>
    </row>
    <row r="115" spans="2:62" x14ac:dyDescent="0.25">
      <c r="B115" s="1864"/>
      <c r="C115" s="60"/>
      <c r="D115" s="60"/>
      <c r="E115" s="60"/>
      <c r="F115" s="60"/>
      <c r="G115" s="60"/>
      <c r="H115" s="60"/>
      <c r="I115" s="60"/>
      <c r="J115" s="60"/>
      <c r="K115" s="1866"/>
      <c r="L115" s="1863"/>
    </row>
    <row r="116" spans="2:62" ht="36" x14ac:dyDescent="0.25">
      <c r="B116" s="1873"/>
      <c r="C116" s="317" t="s">
        <v>151</v>
      </c>
      <c r="D116" s="318" t="s">
        <v>50</v>
      </c>
      <c r="E116" s="318" t="s">
        <v>45</v>
      </c>
      <c r="F116" s="318" t="s">
        <v>47</v>
      </c>
      <c r="G116" s="318" t="s">
        <v>152</v>
      </c>
      <c r="H116" s="318" t="s">
        <v>153</v>
      </c>
      <c r="I116" s="318" t="s">
        <v>154</v>
      </c>
      <c r="J116" s="319" t="s">
        <v>136</v>
      </c>
      <c r="K116" s="320" t="s">
        <v>155</v>
      </c>
      <c r="L116" s="1863" t="s">
        <v>16</v>
      </c>
      <c r="M116" s="1907"/>
      <c r="N116" s="1908" t="s">
        <v>37</v>
      </c>
      <c r="O116" s="1908" t="s">
        <v>156</v>
      </c>
      <c r="P116" s="1908" t="s">
        <v>53</v>
      </c>
      <c r="Q116" s="1908" t="s">
        <v>157</v>
      </c>
      <c r="R116" s="1908" t="s">
        <v>158</v>
      </c>
      <c r="S116" s="1908" t="s">
        <v>159</v>
      </c>
      <c r="T116" s="1909" t="s">
        <v>160</v>
      </c>
    </row>
    <row r="117" spans="2:62" ht="15.75" x14ac:dyDescent="0.25">
      <c r="B117" s="1864"/>
      <c r="C117" s="1875" t="s">
        <v>63</v>
      </c>
      <c r="D117" s="60"/>
      <c r="E117" s="60"/>
      <c r="F117" s="60"/>
      <c r="G117" s="60"/>
      <c r="H117" s="60"/>
      <c r="I117" s="60"/>
      <c r="J117" s="1910">
        <f>J118 + J236</f>
        <v>0</v>
      </c>
      <c r="K117" s="1866"/>
      <c r="L117" s="1863" t="s">
        <v>16</v>
      </c>
      <c r="M117" s="1911"/>
      <c r="N117" s="1912"/>
      <c r="O117" s="1912"/>
      <c r="P117" s="1913">
        <f>P118 + P236</f>
        <v>0</v>
      </c>
      <c r="Q117" s="1912"/>
      <c r="R117" s="1913">
        <f>R118 + R236</f>
        <v>63.038772820000005</v>
      </c>
      <c r="S117" s="1912"/>
      <c r="T117" s="1914">
        <f>T118 + T236</f>
        <v>0</v>
      </c>
    </row>
    <row r="118" spans="2:62" ht="15.75" x14ac:dyDescent="0.25">
      <c r="B118" s="1879"/>
      <c r="C118" s="1880"/>
      <c r="D118" s="1915" t="s">
        <v>64</v>
      </c>
      <c r="E118" s="1916" t="s">
        <v>161</v>
      </c>
      <c r="F118" s="63" t="s">
        <v>162</v>
      </c>
      <c r="G118" s="1917"/>
      <c r="H118" s="1918"/>
      <c r="I118" s="1919"/>
      <c r="J118" s="1919">
        <f>J119 + J176 + J180 + J197 + J231</f>
        <v>0</v>
      </c>
      <c r="K118" s="1920"/>
      <c r="L118" s="1863" t="s">
        <v>16</v>
      </c>
      <c r="M118" s="1921"/>
      <c r="N118" s="1886"/>
      <c r="O118" s="1887"/>
      <c r="P118" s="1887">
        <f>P119 + P176 + P180 + P197 + P231</f>
        <v>0</v>
      </c>
      <c r="Q118" s="1887"/>
      <c r="R118" s="1887">
        <f>R119 + R176 + R180 + R197 + R231</f>
        <v>63.033038020000006</v>
      </c>
      <c r="S118" s="1887"/>
      <c r="T118" s="1922">
        <f>T119 + T176 + T180 + T197 + T231</f>
        <v>0</v>
      </c>
      <c r="AR118" s="1820">
        <v>1</v>
      </c>
      <c r="AT118" s="1820" t="s">
        <v>64</v>
      </c>
      <c r="AU118" s="1820">
        <v>0</v>
      </c>
      <c r="AY118" s="63" t="s">
        <v>163</v>
      </c>
      <c r="AZ118" s="63"/>
      <c r="BA118" s="63"/>
      <c r="BB118" s="63"/>
      <c r="BC118" s="63"/>
      <c r="BD118" s="63"/>
      <c r="BE118" s="63"/>
      <c r="BF118" s="63"/>
      <c r="BG118" s="63"/>
      <c r="BH118" s="63"/>
      <c r="BI118" s="63"/>
      <c r="BJ118" s="1820">
        <v>0</v>
      </c>
    </row>
    <row r="119" spans="2:62" ht="23.1" customHeight="1" x14ac:dyDescent="0.25">
      <c r="B119" s="1888"/>
      <c r="C119" s="1889"/>
      <c r="D119" s="1915" t="s">
        <v>64</v>
      </c>
      <c r="E119" s="1923" t="s">
        <v>164</v>
      </c>
      <c r="F119" s="1898" t="s">
        <v>165</v>
      </c>
      <c r="G119" s="1924"/>
      <c r="H119" s="1925"/>
      <c r="I119" s="1926"/>
      <c r="J119" s="1926">
        <f>J120 + J127 + J134 + J144 + J149 + J156 + J162 + J167 + J174</f>
        <v>0</v>
      </c>
      <c r="K119" s="1926"/>
      <c r="L119" s="1863" t="s">
        <v>16</v>
      </c>
      <c r="M119" s="1927"/>
      <c r="N119" s="1886"/>
      <c r="O119" s="1887"/>
      <c r="P119" s="1887">
        <f>P120 + P127 + P134 + P144 + P149 + P156 + P162 + P167 + P174</f>
        <v>0</v>
      </c>
      <c r="Q119" s="1887"/>
      <c r="R119" s="1887">
        <f>R120 + R127 + R134 + R144 + R149 + R156 + R162 + R167 + R174</f>
        <v>62.18</v>
      </c>
      <c r="S119" s="1887"/>
      <c r="T119" s="1922">
        <f>T120 + T127 + T134 + T144 + T149 + T156 + T162 + T167 + T174</f>
        <v>0</v>
      </c>
      <c r="AR119" s="1820">
        <v>1</v>
      </c>
      <c r="AT119" s="1820" t="s">
        <v>64</v>
      </c>
      <c r="AU119" s="1820">
        <v>1</v>
      </c>
      <c r="AY119" s="64" t="s">
        <v>163</v>
      </c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1820">
        <v>0</v>
      </c>
    </row>
    <row r="120" spans="2:62" ht="24" x14ac:dyDescent="0.25">
      <c r="B120" s="1928"/>
      <c r="C120" s="1929" t="s">
        <v>1146</v>
      </c>
      <c r="D120" s="1929" t="s">
        <v>168</v>
      </c>
      <c r="E120" s="1930" t="s">
        <v>1147</v>
      </c>
      <c r="F120" s="351" t="s">
        <v>1148</v>
      </c>
      <c r="G120" s="1931" t="s">
        <v>171</v>
      </c>
      <c r="H120" s="353">
        <v>124.384</v>
      </c>
      <c r="I120" s="354"/>
      <c r="J120" s="355">
        <f>ROUND(H120*I120,2)</f>
        <v>0</v>
      </c>
      <c r="K120" s="355" t="s">
        <v>172</v>
      </c>
      <c r="L120" s="1863" t="s">
        <v>16</v>
      </c>
      <c r="M120" s="1932"/>
      <c r="N120" s="1933" t="s">
        <v>38</v>
      </c>
      <c r="O120" s="1934"/>
      <c r="P120" s="1934">
        <f>H120*O120</f>
        <v>0</v>
      </c>
      <c r="Q120" s="1934">
        <v>0</v>
      </c>
      <c r="R120" s="1934">
        <f>H120*Q120</f>
        <v>0</v>
      </c>
      <c r="S120" s="1934">
        <v>0</v>
      </c>
      <c r="T120" s="1935">
        <f>H120*S120</f>
        <v>0</v>
      </c>
      <c r="AR120" s="1820">
        <v>4</v>
      </c>
      <c r="AT120" s="1820" t="s">
        <v>168</v>
      </c>
      <c r="AU120" s="1820">
        <v>2</v>
      </c>
      <c r="AY120" s="1936" t="s">
        <v>163</v>
      </c>
      <c r="AZ120" s="1936"/>
      <c r="BA120" s="1936"/>
      <c r="BB120" s="1936"/>
      <c r="BC120" s="1936"/>
      <c r="BD120" s="1936"/>
      <c r="BE120" s="1936">
        <f>IF(N120="základní",J120,0)</f>
        <v>0</v>
      </c>
      <c r="BF120" s="1936">
        <f>IF(N120="snížená",J120,0)</f>
        <v>0</v>
      </c>
      <c r="BG120" s="1936">
        <f>IF(N120="zákl. přenesená",J120,0)</f>
        <v>0</v>
      </c>
      <c r="BH120" s="1936">
        <f>IF(N120="sníž. přenesená",J120,0)</f>
        <v>0</v>
      </c>
      <c r="BI120" s="1936">
        <f>IF(N120="nulová",J120,0)</f>
        <v>0</v>
      </c>
      <c r="BJ120" s="1820">
        <v>1</v>
      </c>
    </row>
    <row r="121" spans="2:62" x14ac:dyDescent="0.25">
      <c r="B121" s="1864"/>
      <c r="C121" s="60"/>
      <c r="D121" s="361" t="s">
        <v>173</v>
      </c>
      <c r="E121" s="60"/>
      <c r="F121" s="362" t="s">
        <v>1149</v>
      </c>
      <c r="G121" s="60"/>
      <c r="H121" s="60"/>
      <c r="I121" s="60"/>
      <c r="J121" s="60"/>
      <c r="K121" s="1866"/>
      <c r="L121" s="1863" t="s">
        <v>16</v>
      </c>
      <c r="M121" s="1937"/>
      <c r="N121" s="60"/>
      <c r="O121" s="60"/>
      <c r="P121" s="60"/>
      <c r="Q121" s="60"/>
      <c r="R121" s="60"/>
      <c r="S121" s="60"/>
      <c r="T121" s="1938"/>
      <c r="AT121" s="1939" t="s">
        <v>173</v>
      </c>
      <c r="AU121" s="1939">
        <v>0</v>
      </c>
      <c r="AV121" s="60"/>
      <c r="AW121" s="60"/>
      <c r="AX121" s="60"/>
      <c r="AY121" s="60" t="s">
        <v>163</v>
      </c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1820">
        <v>0</v>
      </c>
    </row>
    <row r="122" spans="2:62" ht="11.25" customHeight="1" x14ac:dyDescent="0.25">
      <c r="B122" s="1940"/>
      <c r="C122" s="1941"/>
      <c r="D122" s="361" t="s">
        <v>175</v>
      </c>
      <c r="E122" s="1942"/>
      <c r="F122" s="1943" t="s">
        <v>1150</v>
      </c>
      <c r="G122" s="1944"/>
      <c r="H122" s="1945"/>
      <c r="I122" s="1946"/>
      <c r="J122" s="1946"/>
      <c r="K122" s="1946"/>
      <c r="L122" s="1863" t="s">
        <v>16</v>
      </c>
      <c r="M122" s="1947"/>
      <c r="N122" s="1948"/>
      <c r="O122" s="1949"/>
      <c r="P122" s="1949"/>
      <c r="Q122" s="1949"/>
      <c r="R122" s="1949"/>
      <c r="S122" s="1949"/>
      <c r="T122" s="1950"/>
      <c r="AT122" s="1951" t="s">
        <v>175</v>
      </c>
      <c r="AU122" s="1951">
        <v>0</v>
      </c>
      <c r="AV122" s="1951">
        <v>1</v>
      </c>
      <c r="AW122" s="1951" t="b">
        <v>1</v>
      </c>
      <c r="AX122" s="1951"/>
      <c r="AY122" s="1951" t="s">
        <v>163</v>
      </c>
      <c r="AZ122" s="1951"/>
      <c r="BA122" s="1951"/>
      <c r="BB122" s="1951"/>
      <c r="BC122" s="1951"/>
      <c r="BD122" s="1951"/>
      <c r="BE122" s="1951"/>
      <c r="BF122" s="1951"/>
      <c r="BG122" s="1951"/>
      <c r="BH122" s="1951"/>
      <c r="BI122" s="1951"/>
      <c r="BJ122" s="1820">
        <v>0</v>
      </c>
    </row>
    <row r="123" spans="2:62" ht="11.25" customHeight="1" x14ac:dyDescent="0.25">
      <c r="B123" s="1940"/>
      <c r="C123" s="1941"/>
      <c r="D123" s="361" t="s">
        <v>175</v>
      </c>
      <c r="E123" s="1942"/>
      <c r="F123" s="1952" t="s">
        <v>1151</v>
      </c>
      <c r="G123" s="1953"/>
      <c r="H123" s="1954">
        <v>118.752</v>
      </c>
      <c r="I123" s="1946"/>
      <c r="J123" s="1946"/>
      <c r="K123" s="1946"/>
      <c r="L123" s="1863" t="s">
        <v>16</v>
      </c>
      <c r="M123" s="1947"/>
      <c r="N123" s="1948"/>
      <c r="O123" s="1949"/>
      <c r="P123" s="1949"/>
      <c r="Q123" s="1949"/>
      <c r="R123" s="1949"/>
      <c r="S123" s="1949"/>
      <c r="T123" s="1950"/>
      <c r="AT123" s="1951" t="s">
        <v>175</v>
      </c>
      <c r="AU123" s="1951">
        <v>0</v>
      </c>
      <c r="AV123" s="1951">
        <v>2</v>
      </c>
      <c r="AW123" s="1951" t="b">
        <v>1</v>
      </c>
      <c r="AX123" s="1951"/>
      <c r="AY123" s="1951" t="s">
        <v>163</v>
      </c>
      <c r="AZ123" s="1951"/>
      <c r="BA123" s="1951"/>
      <c r="BB123" s="1951"/>
      <c r="BC123" s="1951"/>
      <c r="BD123" s="1951"/>
      <c r="BE123" s="1951"/>
      <c r="BF123" s="1951"/>
      <c r="BG123" s="1951"/>
      <c r="BH123" s="1951"/>
      <c r="BI123" s="1951"/>
      <c r="BJ123" s="1820">
        <v>0</v>
      </c>
    </row>
    <row r="124" spans="2:62" ht="11.25" customHeight="1" x14ac:dyDescent="0.25">
      <c r="B124" s="1940"/>
      <c r="C124" s="1941"/>
      <c r="D124" s="361" t="s">
        <v>175</v>
      </c>
      <c r="E124" s="1942"/>
      <c r="F124" s="1943" t="s">
        <v>1152</v>
      </c>
      <c r="G124" s="1944"/>
      <c r="H124" s="1945"/>
      <c r="I124" s="1946"/>
      <c r="J124" s="1946"/>
      <c r="K124" s="1946"/>
      <c r="L124" s="1863" t="s">
        <v>16</v>
      </c>
      <c r="M124" s="1947"/>
      <c r="N124" s="1948"/>
      <c r="O124" s="1949"/>
      <c r="P124" s="1949"/>
      <c r="Q124" s="1949"/>
      <c r="R124" s="1949"/>
      <c r="S124" s="1949"/>
      <c r="T124" s="1950"/>
      <c r="AT124" s="1951" t="s">
        <v>175</v>
      </c>
      <c r="AU124" s="1951">
        <v>0</v>
      </c>
      <c r="AV124" s="1951">
        <v>1</v>
      </c>
      <c r="AW124" s="1951" t="b">
        <v>1</v>
      </c>
      <c r="AX124" s="1951"/>
      <c r="AY124" s="1951" t="s">
        <v>163</v>
      </c>
      <c r="AZ124" s="1951"/>
      <c r="BA124" s="1951"/>
      <c r="BB124" s="1951"/>
      <c r="BC124" s="1951"/>
      <c r="BD124" s="1951"/>
      <c r="BE124" s="1951"/>
      <c r="BF124" s="1951"/>
      <c r="BG124" s="1951"/>
      <c r="BH124" s="1951"/>
      <c r="BI124" s="1951"/>
      <c r="BJ124" s="1820">
        <v>0</v>
      </c>
    </row>
    <row r="125" spans="2:62" ht="11.25" customHeight="1" x14ac:dyDescent="0.25">
      <c r="B125" s="1940"/>
      <c r="C125" s="1941"/>
      <c r="D125" s="361" t="s">
        <v>175</v>
      </c>
      <c r="E125" s="1942"/>
      <c r="F125" s="1952" t="s">
        <v>1153</v>
      </c>
      <c r="G125" s="1953"/>
      <c r="H125" s="1954">
        <v>5.6319999999999997</v>
      </c>
      <c r="I125" s="1946"/>
      <c r="J125" s="1946"/>
      <c r="K125" s="1946"/>
      <c r="L125" s="1863" t="s">
        <v>16</v>
      </c>
      <c r="M125" s="1947"/>
      <c r="N125" s="1948"/>
      <c r="O125" s="1949"/>
      <c r="P125" s="1949"/>
      <c r="Q125" s="1949"/>
      <c r="R125" s="1949"/>
      <c r="S125" s="1949"/>
      <c r="T125" s="1950"/>
      <c r="AT125" s="1951" t="s">
        <v>175</v>
      </c>
      <c r="AU125" s="1951">
        <v>0</v>
      </c>
      <c r="AV125" s="1951">
        <v>2</v>
      </c>
      <c r="AW125" s="1951" t="b">
        <v>1</v>
      </c>
      <c r="AX125" s="1951"/>
      <c r="AY125" s="1951" t="s">
        <v>163</v>
      </c>
      <c r="AZ125" s="1951"/>
      <c r="BA125" s="1951"/>
      <c r="BB125" s="1951"/>
      <c r="BC125" s="1951"/>
      <c r="BD125" s="1951"/>
      <c r="BE125" s="1951"/>
      <c r="BF125" s="1951"/>
      <c r="BG125" s="1951"/>
      <c r="BH125" s="1951"/>
      <c r="BI125" s="1951"/>
      <c r="BJ125" s="1820">
        <v>0</v>
      </c>
    </row>
    <row r="126" spans="2:62" ht="11.25" customHeight="1" x14ac:dyDescent="0.25">
      <c r="B126" s="1940"/>
      <c r="C126" s="1941"/>
      <c r="D126" s="361" t="s">
        <v>175</v>
      </c>
      <c r="E126" s="1942"/>
      <c r="F126" s="1955" t="s">
        <v>178</v>
      </c>
      <c r="G126" s="1944"/>
      <c r="H126" s="1956">
        <v>124.384</v>
      </c>
      <c r="I126" s="1946"/>
      <c r="J126" s="1946"/>
      <c r="K126" s="1946"/>
      <c r="L126" s="1863" t="s">
        <v>16</v>
      </c>
      <c r="M126" s="1947"/>
      <c r="N126" s="1948"/>
      <c r="O126" s="1949"/>
      <c r="P126" s="1949"/>
      <c r="Q126" s="1949"/>
      <c r="R126" s="1949"/>
      <c r="S126" s="1949"/>
      <c r="T126" s="1950"/>
      <c r="AT126" s="1951" t="s">
        <v>175</v>
      </c>
      <c r="AU126" s="1951">
        <v>0</v>
      </c>
      <c r="AV126" s="1951">
        <v>4</v>
      </c>
      <c r="AW126" s="1951" t="b">
        <v>1</v>
      </c>
      <c r="AX126" s="1951" t="b">
        <v>1</v>
      </c>
      <c r="AY126" s="1951" t="s">
        <v>163</v>
      </c>
      <c r="AZ126" s="1951"/>
      <c r="BA126" s="1951"/>
      <c r="BB126" s="1951"/>
      <c r="BC126" s="1951"/>
      <c r="BD126" s="1951"/>
      <c r="BE126" s="1951"/>
      <c r="BF126" s="1951"/>
      <c r="BG126" s="1951"/>
      <c r="BH126" s="1951"/>
      <c r="BI126" s="1951"/>
      <c r="BJ126" s="1820">
        <v>0</v>
      </c>
    </row>
    <row r="127" spans="2:62" ht="24" x14ac:dyDescent="0.25">
      <c r="B127" s="1928"/>
      <c r="C127" s="1929" t="s">
        <v>1154</v>
      </c>
      <c r="D127" s="1929" t="s">
        <v>168</v>
      </c>
      <c r="E127" s="1930" t="s">
        <v>1155</v>
      </c>
      <c r="F127" s="351" t="s">
        <v>1156</v>
      </c>
      <c r="G127" s="1931" t="s">
        <v>171</v>
      </c>
      <c r="H127" s="353">
        <v>124.384</v>
      </c>
      <c r="I127" s="354"/>
      <c r="J127" s="355">
        <f>ROUND(H127*I127,2)</f>
        <v>0</v>
      </c>
      <c r="K127" s="355" t="s">
        <v>172</v>
      </c>
      <c r="L127" s="1863" t="s">
        <v>16</v>
      </c>
      <c r="M127" s="1932"/>
      <c r="N127" s="1933" t="s">
        <v>38</v>
      </c>
      <c r="O127" s="1934"/>
      <c r="P127" s="1934">
        <f>H127*O127</f>
        <v>0</v>
      </c>
      <c r="Q127" s="1934">
        <v>0</v>
      </c>
      <c r="R127" s="1934">
        <f>H127*Q127</f>
        <v>0</v>
      </c>
      <c r="S127" s="1934">
        <v>0</v>
      </c>
      <c r="T127" s="1935">
        <f>H127*S127</f>
        <v>0</v>
      </c>
      <c r="AR127" s="1820">
        <v>4</v>
      </c>
      <c r="AT127" s="1820" t="s">
        <v>168</v>
      </c>
      <c r="AU127" s="1820">
        <v>2</v>
      </c>
      <c r="AY127" s="1936" t="s">
        <v>163</v>
      </c>
      <c r="AZ127" s="1936"/>
      <c r="BA127" s="1936"/>
      <c r="BB127" s="1936"/>
      <c r="BC127" s="1936"/>
      <c r="BD127" s="1936"/>
      <c r="BE127" s="1936">
        <f>IF(N127="základní",J127,0)</f>
        <v>0</v>
      </c>
      <c r="BF127" s="1936">
        <f>IF(N127="snížená",J127,0)</f>
        <v>0</v>
      </c>
      <c r="BG127" s="1936">
        <f>IF(N127="zákl. přenesená",J127,0)</f>
        <v>0</v>
      </c>
      <c r="BH127" s="1936">
        <f>IF(N127="sníž. přenesená",J127,0)</f>
        <v>0</v>
      </c>
      <c r="BI127" s="1936">
        <f>IF(N127="nulová",J127,0)</f>
        <v>0</v>
      </c>
      <c r="BJ127" s="1820">
        <v>1</v>
      </c>
    </row>
    <row r="128" spans="2:62" x14ac:dyDescent="0.25">
      <c r="B128" s="1864"/>
      <c r="C128" s="60"/>
      <c r="D128" s="361" t="s">
        <v>173</v>
      </c>
      <c r="E128" s="60"/>
      <c r="F128" s="362" t="s">
        <v>1157</v>
      </c>
      <c r="G128" s="60"/>
      <c r="H128" s="60"/>
      <c r="I128" s="60"/>
      <c r="J128" s="60"/>
      <c r="K128" s="1866"/>
      <c r="L128" s="1863" t="s">
        <v>16</v>
      </c>
      <c r="M128" s="1937"/>
      <c r="N128" s="60"/>
      <c r="O128" s="60"/>
      <c r="P128" s="60"/>
      <c r="Q128" s="60"/>
      <c r="R128" s="60"/>
      <c r="S128" s="60"/>
      <c r="T128" s="1938"/>
      <c r="AT128" s="1939" t="s">
        <v>173</v>
      </c>
      <c r="AU128" s="1939">
        <v>0</v>
      </c>
      <c r="AV128" s="60"/>
      <c r="AW128" s="60"/>
      <c r="AX128" s="60"/>
      <c r="AY128" s="60" t="s">
        <v>163</v>
      </c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1820">
        <v>0</v>
      </c>
    </row>
    <row r="129" spans="2:62" ht="11.25" customHeight="1" x14ac:dyDescent="0.25">
      <c r="B129" s="1940"/>
      <c r="C129" s="1941"/>
      <c r="D129" s="361" t="s">
        <v>175</v>
      </c>
      <c r="E129" s="1942"/>
      <c r="F129" s="1943" t="s">
        <v>1150</v>
      </c>
      <c r="G129" s="1944"/>
      <c r="H129" s="1945"/>
      <c r="I129" s="1946"/>
      <c r="J129" s="1946"/>
      <c r="K129" s="1946"/>
      <c r="L129" s="1863" t="s">
        <v>16</v>
      </c>
      <c r="M129" s="1947"/>
      <c r="N129" s="1948"/>
      <c r="O129" s="1949"/>
      <c r="P129" s="1949"/>
      <c r="Q129" s="1949"/>
      <c r="R129" s="1949"/>
      <c r="S129" s="1949"/>
      <c r="T129" s="1950"/>
      <c r="AT129" s="1951" t="s">
        <v>175</v>
      </c>
      <c r="AU129" s="1951">
        <v>0</v>
      </c>
      <c r="AV129" s="1951">
        <v>1</v>
      </c>
      <c r="AW129" s="1951" t="b">
        <v>1</v>
      </c>
      <c r="AX129" s="1951"/>
      <c r="AY129" s="1951" t="s">
        <v>163</v>
      </c>
      <c r="AZ129" s="1951"/>
      <c r="BA129" s="1951"/>
      <c r="BB129" s="1951"/>
      <c r="BC129" s="1951"/>
      <c r="BD129" s="1951"/>
      <c r="BE129" s="1951"/>
      <c r="BF129" s="1951"/>
      <c r="BG129" s="1951"/>
      <c r="BH129" s="1951"/>
      <c r="BI129" s="1951"/>
      <c r="BJ129" s="1820">
        <v>0</v>
      </c>
    </row>
    <row r="130" spans="2:62" ht="11.25" customHeight="1" x14ac:dyDescent="0.25">
      <c r="B130" s="1940"/>
      <c r="C130" s="1941"/>
      <c r="D130" s="361" t="s">
        <v>175</v>
      </c>
      <c r="E130" s="1942"/>
      <c r="F130" s="1952" t="s">
        <v>1151</v>
      </c>
      <c r="G130" s="1953"/>
      <c r="H130" s="1954">
        <v>118.752</v>
      </c>
      <c r="I130" s="1946"/>
      <c r="J130" s="1946"/>
      <c r="K130" s="1946"/>
      <c r="L130" s="1863" t="s">
        <v>16</v>
      </c>
      <c r="M130" s="1947"/>
      <c r="N130" s="1948"/>
      <c r="O130" s="1949"/>
      <c r="P130" s="1949"/>
      <c r="Q130" s="1949"/>
      <c r="R130" s="1949"/>
      <c r="S130" s="1949"/>
      <c r="T130" s="1950"/>
      <c r="AT130" s="1951" t="s">
        <v>175</v>
      </c>
      <c r="AU130" s="1951">
        <v>0</v>
      </c>
      <c r="AV130" s="1951">
        <v>2</v>
      </c>
      <c r="AW130" s="1951" t="b">
        <v>1</v>
      </c>
      <c r="AX130" s="1951"/>
      <c r="AY130" s="1951" t="s">
        <v>163</v>
      </c>
      <c r="AZ130" s="1951"/>
      <c r="BA130" s="1951"/>
      <c r="BB130" s="1951"/>
      <c r="BC130" s="1951"/>
      <c r="BD130" s="1951"/>
      <c r="BE130" s="1951"/>
      <c r="BF130" s="1951"/>
      <c r="BG130" s="1951"/>
      <c r="BH130" s="1951"/>
      <c r="BI130" s="1951"/>
      <c r="BJ130" s="1820">
        <v>0</v>
      </c>
    </row>
    <row r="131" spans="2:62" ht="11.25" customHeight="1" x14ac:dyDescent="0.25">
      <c r="B131" s="1940"/>
      <c r="C131" s="1941"/>
      <c r="D131" s="361" t="s">
        <v>175</v>
      </c>
      <c r="E131" s="1942"/>
      <c r="F131" s="1943" t="s">
        <v>1152</v>
      </c>
      <c r="G131" s="1944"/>
      <c r="H131" s="1945"/>
      <c r="I131" s="1946"/>
      <c r="J131" s="1946"/>
      <c r="K131" s="1946"/>
      <c r="L131" s="1863" t="s">
        <v>16</v>
      </c>
      <c r="M131" s="1947"/>
      <c r="N131" s="1948"/>
      <c r="O131" s="1949"/>
      <c r="P131" s="1949"/>
      <c r="Q131" s="1949"/>
      <c r="R131" s="1949"/>
      <c r="S131" s="1949"/>
      <c r="T131" s="1950"/>
      <c r="AT131" s="1951" t="s">
        <v>175</v>
      </c>
      <c r="AU131" s="1951">
        <v>0</v>
      </c>
      <c r="AV131" s="1951">
        <v>1</v>
      </c>
      <c r="AW131" s="1951" t="b">
        <v>1</v>
      </c>
      <c r="AX131" s="1951"/>
      <c r="AY131" s="1951" t="s">
        <v>163</v>
      </c>
      <c r="AZ131" s="1951"/>
      <c r="BA131" s="1951"/>
      <c r="BB131" s="1951"/>
      <c r="BC131" s="1951"/>
      <c r="BD131" s="1951"/>
      <c r="BE131" s="1951"/>
      <c r="BF131" s="1951"/>
      <c r="BG131" s="1951"/>
      <c r="BH131" s="1951"/>
      <c r="BI131" s="1951"/>
      <c r="BJ131" s="1820">
        <v>0</v>
      </c>
    </row>
    <row r="132" spans="2:62" ht="11.25" customHeight="1" x14ac:dyDescent="0.25">
      <c r="B132" s="1940"/>
      <c r="C132" s="1941"/>
      <c r="D132" s="361" t="s">
        <v>175</v>
      </c>
      <c r="E132" s="1942"/>
      <c r="F132" s="1952" t="s">
        <v>1153</v>
      </c>
      <c r="G132" s="1953"/>
      <c r="H132" s="1954">
        <v>5.6319999999999997</v>
      </c>
      <c r="I132" s="1946"/>
      <c r="J132" s="1946"/>
      <c r="K132" s="1946"/>
      <c r="L132" s="1863" t="s">
        <v>16</v>
      </c>
      <c r="M132" s="1947"/>
      <c r="N132" s="1948"/>
      <c r="O132" s="1949"/>
      <c r="P132" s="1949"/>
      <c r="Q132" s="1949"/>
      <c r="R132" s="1949"/>
      <c r="S132" s="1949"/>
      <c r="T132" s="1950"/>
      <c r="AT132" s="1951" t="s">
        <v>175</v>
      </c>
      <c r="AU132" s="1951">
        <v>0</v>
      </c>
      <c r="AV132" s="1951">
        <v>2</v>
      </c>
      <c r="AW132" s="1951" t="b">
        <v>1</v>
      </c>
      <c r="AX132" s="1951"/>
      <c r="AY132" s="1951" t="s">
        <v>163</v>
      </c>
      <c r="AZ132" s="1951"/>
      <c r="BA132" s="1951"/>
      <c r="BB132" s="1951"/>
      <c r="BC132" s="1951"/>
      <c r="BD132" s="1951"/>
      <c r="BE132" s="1951"/>
      <c r="BF132" s="1951"/>
      <c r="BG132" s="1951"/>
      <c r="BH132" s="1951"/>
      <c r="BI132" s="1951"/>
      <c r="BJ132" s="1820">
        <v>0</v>
      </c>
    </row>
    <row r="133" spans="2:62" ht="11.25" customHeight="1" x14ac:dyDescent="0.25">
      <c r="B133" s="1940"/>
      <c r="C133" s="1941"/>
      <c r="D133" s="361" t="s">
        <v>175</v>
      </c>
      <c r="E133" s="1942"/>
      <c r="F133" s="1955" t="s">
        <v>178</v>
      </c>
      <c r="G133" s="1944"/>
      <c r="H133" s="1956">
        <v>124.384</v>
      </c>
      <c r="I133" s="1946"/>
      <c r="J133" s="1946"/>
      <c r="K133" s="1946"/>
      <c r="L133" s="1863" t="s">
        <v>16</v>
      </c>
      <c r="M133" s="1947"/>
      <c r="N133" s="1948"/>
      <c r="O133" s="1949"/>
      <c r="P133" s="1949"/>
      <c r="Q133" s="1949"/>
      <c r="R133" s="1949"/>
      <c r="S133" s="1949"/>
      <c r="T133" s="1950"/>
      <c r="AT133" s="1951" t="s">
        <v>175</v>
      </c>
      <c r="AU133" s="1951">
        <v>0</v>
      </c>
      <c r="AV133" s="1951">
        <v>4</v>
      </c>
      <c r="AW133" s="1951" t="b">
        <v>1</v>
      </c>
      <c r="AX133" s="1951" t="b">
        <v>1</v>
      </c>
      <c r="AY133" s="1951" t="s">
        <v>163</v>
      </c>
      <c r="AZ133" s="1951"/>
      <c r="BA133" s="1951"/>
      <c r="BB133" s="1951"/>
      <c r="BC133" s="1951"/>
      <c r="BD133" s="1951"/>
      <c r="BE133" s="1951"/>
      <c r="BF133" s="1951"/>
      <c r="BG133" s="1951"/>
      <c r="BH133" s="1951"/>
      <c r="BI133" s="1951"/>
      <c r="BJ133" s="1820">
        <v>0</v>
      </c>
    </row>
    <row r="134" spans="2:62" ht="24" x14ac:dyDescent="0.25">
      <c r="B134" s="1928"/>
      <c r="C134" s="1929" t="s">
        <v>1158</v>
      </c>
      <c r="D134" s="1929" t="s">
        <v>168</v>
      </c>
      <c r="E134" s="1930" t="s">
        <v>1159</v>
      </c>
      <c r="F134" s="351" t="s">
        <v>1160</v>
      </c>
      <c r="G134" s="1931" t="s">
        <v>171</v>
      </c>
      <c r="H134" s="353">
        <v>207.51</v>
      </c>
      <c r="I134" s="354"/>
      <c r="J134" s="355">
        <f>ROUND(H134*I134,2)</f>
        <v>0</v>
      </c>
      <c r="K134" s="355" t="s">
        <v>172</v>
      </c>
      <c r="L134" s="1863" t="s">
        <v>16</v>
      </c>
      <c r="M134" s="1932"/>
      <c r="N134" s="1933" t="s">
        <v>38</v>
      </c>
      <c r="O134" s="1934"/>
      <c r="P134" s="1934">
        <f>H134*O134</f>
        <v>0</v>
      </c>
      <c r="Q134" s="1934">
        <v>0</v>
      </c>
      <c r="R134" s="1934">
        <f>H134*Q134</f>
        <v>0</v>
      </c>
      <c r="S134" s="1934">
        <v>0</v>
      </c>
      <c r="T134" s="1935">
        <f>H134*S134</f>
        <v>0</v>
      </c>
      <c r="AR134" s="1820">
        <v>4</v>
      </c>
      <c r="AT134" s="1820" t="s">
        <v>168</v>
      </c>
      <c r="AU134" s="1820">
        <v>2</v>
      </c>
      <c r="AY134" s="1936" t="s">
        <v>163</v>
      </c>
      <c r="AZ134" s="1936"/>
      <c r="BA134" s="1936"/>
      <c r="BB134" s="1936"/>
      <c r="BC134" s="1936"/>
      <c r="BD134" s="1936"/>
      <c r="BE134" s="1936">
        <f>IF(N134="základní",J134,0)</f>
        <v>0</v>
      </c>
      <c r="BF134" s="1936">
        <f>IF(N134="snížená",J134,0)</f>
        <v>0</v>
      </c>
      <c r="BG134" s="1936">
        <f>IF(N134="zákl. přenesená",J134,0)</f>
        <v>0</v>
      </c>
      <c r="BH134" s="1936">
        <f>IF(N134="sníž. přenesená",J134,0)</f>
        <v>0</v>
      </c>
      <c r="BI134" s="1936">
        <f>IF(N134="nulová",J134,0)</f>
        <v>0</v>
      </c>
      <c r="BJ134" s="1820">
        <v>1</v>
      </c>
    </row>
    <row r="135" spans="2:62" x14ac:dyDescent="0.25">
      <c r="B135" s="1864"/>
      <c r="C135" s="60"/>
      <c r="D135" s="361" t="s">
        <v>173</v>
      </c>
      <c r="E135" s="60"/>
      <c r="F135" s="362" t="s">
        <v>1161</v>
      </c>
      <c r="G135" s="60"/>
      <c r="H135" s="60"/>
      <c r="I135" s="60"/>
      <c r="J135" s="60"/>
      <c r="K135" s="1866"/>
      <c r="L135" s="1863" t="s">
        <v>16</v>
      </c>
      <c r="M135" s="1937"/>
      <c r="N135" s="60"/>
      <c r="O135" s="60"/>
      <c r="P135" s="60"/>
      <c r="Q135" s="60"/>
      <c r="R135" s="60"/>
      <c r="S135" s="60"/>
      <c r="T135" s="1938"/>
      <c r="AT135" s="1939" t="s">
        <v>173</v>
      </c>
      <c r="AU135" s="1939">
        <v>0</v>
      </c>
      <c r="AV135" s="60"/>
      <c r="AW135" s="60"/>
      <c r="AX135" s="60"/>
      <c r="AY135" s="60" t="s">
        <v>163</v>
      </c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1820">
        <v>0</v>
      </c>
    </row>
    <row r="136" spans="2:62" ht="19.5" x14ac:dyDescent="0.25">
      <c r="B136" s="1928"/>
      <c r="C136" s="1957"/>
      <c r="D136" s="1958" t="s">
        <v>239</v>
      </c>
      <c r="E136" s="1959"/>
      <c r="F136" s="1960" t="s">
        <v>1162</v>
      </c>
      <c r="G136" s="1961"/>
      <c r="H136" s="1962"/>
      <c r="I136" s="1963"/>
      <c r="J136" s="1963"/>
      <c r="K136" s="1964"/>
      <c r="L136" s="1863" t="s">
        <v>16</v>
      </c>
      <c r="M136" s="1932"/>
      <c r="N136" s="1933"/>
      <c r="O136" s="1934"/>
      <c r="P136" s="1934"/>
      <c r="Q136" s="1934"/>
      <c r="R136" s="1934"/>
      <c r="S136" s="1934"/>
      <c r="T136" s="1935"/>
      <c r="AT136" s="1965" t="s">
        <v>239</v>
      </c>
      <c r="AU136" s="1965">
        <v>0</v>
      </c>
      <c r="AV136" s="1965"/>
      <c r="AW136" s="1965"/>
      <c r="AX136" s="1965"/>
      <c r="AY136" s="1965" t="s">
        <v>163</v>
      </c>
      <c r="AZ136" s="1965"/>
      <c r="BA136" s="1965"/>
      <c r="BB136" s="1965"/>
      <c r="BC136" s="1965"/>
      <c r="BD136" s="1965"/>
      <c r="BE136" s="1965"/>
      <c r="BF136" s="1965"/>
      <c r="BG136" s="1965"/>
      <c r="BH136" s="1965"/>
      <c r="BI136" s="1965"/>
      <c r="BJ136" s="1820">
        <v>0</v>
      </c>
    </row>
    <row r="137" spans="2:62" ht="11.25" customHeight="1" x14ac:dyDescent="0.25">
      <c r="B137" s="1940"/>
      <c r="C137" s="1941"/>
      <c r="D137" s="361" t="s">
        <v>175</v>
      </c>
      <c r="E137" s="1942"/>
      <c r="F137" s="1943" t="s">
        <v>1150</v>
      </c>
      <c r="G137" s="1944"/>
      <c r="H137" s="1945"/>
      <c r="I137" s="1946"/>
      <c r="J137" s="1946"/>
      <c r="K137" s="1946"/>
      <c r="L137" s="1863" t="s">
        <v>16</v>
      </c>
      <c r="M137" s="1947"/>
      <c r="N137" s="1948"/>
      <c r="O137" s="1949"/>
      <c r="P137" s="1949"/>
      <c r="Q137" s="1949"/>
      <c r="R137" s="1949"/>
      <c r="S137" s="1949"/>
      <c r="T137" s="1950"/>
      <c r="AT137" s="1951" t="s">
        <v>175</v>
      </c>
      <c r="AU137" s="1951">
        <v>0</v>
      </c>
      <c r="AV137" s="1951">
        <v>1</v>
      </c>
      <c r="AW137" s="1951" t="b">
        <v>1</v>
      </c>
      <c r="AX137" s="1951"/>
      <c r="AY137" s="1951" t="s">
        <v>163</v>
      </c>
      <c r="AZ137" s="1951"/>
      <c r="BA137" s="1951"/>
      <c r="BB137" s="1951"/>
      <c r="BC137" s="1951"/>
      <c r="BD137" s="1951"/>
      <c r="BE137" s="1951"/>
      <c r="BF137" s="1951"/>
      <c r="BG137" s="1951"/>
      <c r="BH137" s="1951"/>
      <c r="BI137" s="1951"/>
      <c r="BJ137" s="1820">
        <v>0</v>
      </c>
    </row>
    <row r="138" spans="2:62" ht="11.25" customHeight="1" x14ac:dyDescent="0.25">
      <c r="B138" s="1940"/>
      <c r="C138" s="1941"/>
      <c r="D138" s="361" t="s">
        <v>175</v>
      </c>
      <c r="E138" s="1942"/>
      <c r="F138" s="1952" t="s">
        <v>1151</v>
      </c>
      <c r="G138" s="1953"/>
      <c r="H138" s="1954">
        <v>118.752</v>
      </c>
      <c r="I138" s="1946"/>
      <c r="J138" s="1946"/>
      <c r="K138" s="1946"/>
      <c r="L138" s="1863" t="s">
        <v>16</v>
      </c>
      <c r="M138" s="1947"/>
      <c r="N138" s="1948"/>
      <c r="O138" s="1949"/>
      <c r="P138" s="1949"/>
      <c r="Q138" s="1949"/>
      <c r="R138" s="1949"/>
      <c r="S138" s="1949"/>
      <c r="T138" s="1950"/>
      <c r="AT138" s="1951" t="s">
        <v>175</v>
      </c>
      <c r="AU138" s="1951">
        <v>0</v>
      </c>
      <c r="AV138" s="1951">
        <v>2</v>
      </c>
      <c r="AW138" s="1951" t="b">
        <v>1</v>
      </c>
      <c r="AX138" s="1951"/>
      <c r="AY138" s="1951" t="s">
        <v>163</v>
      </c>
      <c r="AZ138" s="1951"/>
      <c r="BA138" s="1951"/>
      <c r="BB138" s="1951"/>
      <c r="BC138" s="1951"/>
      <c r="BD138" s="1951"/>
      <c r="BE138" s="1951"/>
      <c r="BF138" s="1951"/>
      <c r="BG138" s="1951"/>
      <c r="BH138" s="1951"/>
      <c r="BI138" s="1951"/>
      <c r="BJ138" s="1820">
        <v>0</v>
      </c>
    </row>
    <row r="139" spans="2:62" ht="11.25" customHeight="1" x14ac:dyDescent="0.25">
      <c r="B139" s="1940"/>
      <c r="C139" s="1941"/>
      <c r="D139" s="361" t="s">
        <v>175</v>
      </c>
      <c r="E139" s="1942"/>
      <c r="F139" s="1943" t="s">
        <v>1152</v>
      </c>
      <c r="G139" s="1944"/>
      <c r="H139" s="1945"/>
      <c r="I139" s="1946"/>
      <c r="J139" s="1946"/>
      <c r="K139" s="1946"/>
      <c r="L139" s="1863" t="s">
        <v>16</v>
      </c>
      <c r="M139" s="1947"/>
      <c r="N139" s="1948"/>
      <c r="O139" s="1949"/>
      <c r="P139" s="1949"/>
      <c r="Q139" s="1949"/>
      <c r="R139" s="1949"/>
      <c r="S139" s="1949"/>
      <c r="T139" s="1950"/>
      <c r="AT139" s="1951" t="s">
        <v>175</v>
      </c>
      <c r="AU139" s="1951">
        <v>0</v>
      </c>
      <c r="AV139" s="1951">
        <v>1</v>
      </c>
      <c r="AW139" s="1951" t="b">
        <v>1</v>
      </c>
      <c r="AX139" s="1951"/>
      <c r="AY139" s="1951" t="s">
        <v>163</v>
      </c>
      <c r="AZ139" s="1951"/>
      <c r="BA139" s="1951"/>
      <c r="BB139" s="1951"/>
      <c r="BC139" s="1951"/>
      <c r="BD139" s="1951"/>
      <c r="BE139" s="1951"/>
      <c r="BF139" s="1951"/>
      <c r="BG139" s="1951"/>
      <c r="BH139" s="1951"/>
      <c r="BI139" s="1951"/>
      <c r="BJ139" s="1820">
        <v>0</v>
      </c>
    </row>
    <row r="140" spans="2:62" ht="11.25" customHeight="1" x14ac:dyDescent="0.25">
      <c r="B140" s="1940"/>
      <c r="C140" s="1941"/>
      <c r="D140" s="361" t="s">
        <v>175</v>
      </c>
      <c r="E140" s="1942"/>
      <c r="F140" s="1952" t="s">
        <v>1153</v>
      </c>
      <c r="G140" s="1953"/>
      <c r="H140" s="1954">
        <v>5.6319999999999997</v>
      </c>
      <c r="I140" s="1946"/>
      <c r="J140" s="1946"/>
      <c r="K140" s="1946"/>
      <c r="L140" s="1863" t="s">
        <v>16</v>
      </c>
      <c r="M140" s="1947"/>
      <c r="N140" s="1948"/>
      <c r="O140" s="1949"/>
      <c r="P140" s="1949"/>
      <c r="Q140" s="1949"/>
      <c r="R140" s="1949"/>
      <c r="S140" s="1949"/>
      <c r="T140" s="1950"/>
      <c r="AT140" s="1951" t="s">
        <v>175</v>
      </c>
      <c r="AU140" s="1951">
        <v>0</v>
      </c>
      <c r="AV140" s="1951">
        <v>2</v>
      </c>
      <c r="AW140" s="1951" t="b">
        <v>1</v>
      </c>
      <c r="AX140" s="1951"/>
      <c r="AY140" s="1951" t="s">
        <v>163</v>
      </c>
      <c r="AZ140" s="1951"/>
      <c r="BA140" s="1951"/>
      <c r="BB140" s="1951"/>
      <c r="BC140" s="1951"/>
      <c r="BD140" s="1951"/>
      <c r="BE140" s="1951"/>
      <c r="BF140" s="1951"/>
      <c r="BG140" s="1951"/>
      <c r="BH140" s="1951"/>
      <c r="BI140" s="1951"/>
      <c r="BJ140" s="1820">
        <v>0</v>
      </c>
    </row>
    <row r="141" spans="2:62" ht="11.25" customHeight="1" x14ac:dyDescent="0.25">
      <c r="B141" s="1940"/>
      <c r="C141" s="1941"/>
      <c r="D141" s="361" t="s">
        <v>175</v>
      </c>
      <c r="E141" s="1942"/>
      <c r="F141" s="1943" t="s">
        <v>1163</v>
      </c>
      <c r="G141" s="1944"/>
      <c r="H141" s="1945"/>
      <c r="I141" s="1946"/>
      <c r="J141" s="1946"/>
      <c r="K141" s="1946"/>
      <c r="L141" s="1863" t="s">
        <v>16</v>
      </c>
      <c r="M141" s="1947"/>
      <c r="N141" s="1948"/>
      <c r="O141" s="1949"/>
      <c r="P141" s="1949"/>
      <c r="Q141" s="1949"/>
      <c r="R141" s="1949"/>
      <c r="S141" s="1949"/>
      <c r="T141" s="1950"/>
      <c r="AT141" s="1951" t="s">
        <v>175</v>
      </c>
      <c r="AU141" s="1951">
        <v>0</v>
      </c>
      <c r="AV141" s="1951">
        <v>1</v>
      </c>
      <c r="AW141" s="1951" t="b">
        <v>1</v>
      </c>
      <c r="AX141" s="1951"/>
      <c r="AY141" s="1951" t="s">
        <v>163</v>
      </c>
      <c r="AZ141" s="1951"/>
      <c r="BA141" s="1951"/>
      <c r="BB141" s="1951"/>
      <c r="BC141" s="1951"/>
      <c r="BD141" s="1951"/>
      <c r="BE141" s="1951"/>
      <c r="BF141" s="1951"/>
      <c r="BG141" s="1951"/>
      <c r="BH141" s="1951"/>
      <c r="BI141" s="1951"/>
      <c r="BJ141" s="1820">
        <v>0</v>
      </c>
    </row>
    <row r="142" spans="2:62" ht="11.25" customHeight="1" x14ac:dyDescent="0.25">
      <c r="B142" s="1940"/>
      <c r="C142" s="1941"/>
      <c r="D142" s="361" t="s">
        <v>175</v>
      </c>
      <c r="E142" s="1942"/>
      <c r="F142" s="1952" t="s">
        <v>1164</v>
      </c>
      <c r="G142" s="1953"/>
      <c r="H142" s="1954">
        <v>83.126000000000005</v>
      </c>
      <c r="I142" s="1946"/>
      <c r="J142" s="1946"/>
      <c r="K142" s="1946"/>
      <c r="L142" s="1863" t="s">
        <v>16</v>
      </c>
      <c r="M142" s="1947"/>
      <c r="N142" s="1948"/>
      <c r="O142" s="1949"/>
      <c r="P142" s="1949"/>
      <c r="Q142" s="1949"/>
      <c r="R142" s="1949"/>
      <c r="S142" s="1949"/>
      <c r="T142" s="1950"/>
      <c r="AT142" s="1951" t="s">
        <v>175</v>
      </c>
      <c r="AU142" s="1951">
        <v>0</v>
      </c>
      <c r="AV142" s="1951">
        <v>2</v>
      </c>
      <c r="AW142" s="1951" t="b">
        <v>1</v>
      </c>
      <c r="AX142" s="1951"/>
      <c r="AY142" s="1951" t="s">
        <v>163</v>
      </c>
      <c r="AZ142" s="1951"/>
      <c r="BA142" s="1951"/>
      <c r="BB142" s="1951"/>
      <c r="BC142" s="1951"/>
      <c r="BD142" s="1951"/>
      <c r="BE142" s="1951"/>
      <c r="BF142" s="1951"/>
      <c r="BG142" s="1951"/>
      <c r="BH142" s="1951"/>
      <c r="BI142" s="1951"/>
      <c r="BJ142" s="1820">
        <v>0</v>
      </c>
    </row>
    <row r="143" spans="2:62" ht="11.25" customHeight="1" x14ac:dyDescent="0.25">
      <c r="B143" s="1940"/>
      <c r="C143" s="1941"/>
      <c r="D143" s="361" t="s">
        <v>175</v>
      </c>
      <c r="E143" s="1942"/>
      <c r="F143" s="1955" t="s">
        <v>178</v>
      </c>
      <c r="G143" s="1944"/>
      <c r="H143" s="1956">
        <v>207.51</v>
      </c>
      <c r="I143" s="1946"/>
      <c r="J143" s="1946"/>
      <c r="K143" s="1946"/>
      <c r="L143" s="1863" t="s">
        <v>16</v>
      </c>
      <c r="M143" s="1947"/>
      <c r="N143" s="1948"/>
      <c r="O143" s="1949"/>
      <c r="P143" s="1949"/>
      <c r="Q143" s="1949"/>
      <c r="R143" s="1949"/>
      <c r="S143" s="1949"/>
      <c r="T143" s="1950"/>
      <c r="AT143" s="1951" t="s">
        <v>175</v>
      </c>
      <c r="AU143" s="1951">
        <v>0</v>
      </c>
      <c r="AV143" s="1951">
        <v>4</v>
      </c>
      <c r="AW143" s="1951" t="b">
        <v>1</v>
      </c>
      <c r="AX143" s="1951" t="b">
        <v>1</v>
      </c>
      <c r="AY143" s="1951" t="s">
        <v>163</v>
      </c>
      <c r="AZ143" s="1951"/>
      <c r="BA143" s="1951"/>
      <c r="BB143" s="1951"/>
      <c r="BC143" s="1951"/>
      <c r="BD143" s="1951"/>
      <c r="BE143" s="1951"/>
      <c r="BF143" s="1951"/>
      <c r="BG143" s="1951"/>
      <c r="BH143" s="1951"/>
      <c r="BI143" s="1951"/>
      <c r="BJ143" s="1820">
        <v>0</v>
      </c>
    </row>
    <row r="144" spans="2:62" ht="24" x14ac:dyDescent="0.25">
      <c r="B144" s="1928"/>
      <c r="C144" s="1929" t="s">
        <v>1165</v>
      </c>
      <c r="D144" s="1929" t="s">
        <v>168</v>
      </c>
      <c r="E144" s="1930" t="s">
        <v>407</v>
      </c>
      <c r="F144" s="351" t="s">
        <v>1166</v>
      </c>
      <c r="G144" s="1931" t="s">
        <v>171</v>
      </c>
      <c r="H144" s="353">
        <v>83.126000000000005</v>
      </c>
      <c r="I144" s="354"/>
      <c r="J144" s="355">
        <f>ROUND(H144*I144,2)</f>
        <v>0</v>
      </c>
      <c r="K144" s="355" t="s">
        <v>172</v>
      </c>
      <c r="L144" s="1863" t="s">
        <v>16</v>
      </c>
      <c r="M144" s="1932"/>
      <c r="N144" s="1933" t="s">
        <v>38</v>
      </c>
      <c r="O144" s="1934"/>
      <c r="P144" s="1934">
        <f>H144*O144</f>
        <v>0</v>
      </c>
      <c r="Q144" s="1934">
        <v>0</v>
      </c>
      <c r="R144" s="1934">
        <f>H144*Q144</f>
        <v>0</v>
      </c>
      <c r="S144" s="1934">
        <v>0</v>
      </c>
      <c r="T144" s="1935">
        <f>H144*S144</f>
        <v>0</v>
      </c>
      <c r="AR144" s="1820">
        <v>4</v>
      </c>
      <c r="AT144" s="1820" t="s">
        <v>168</v>
      </c>
      <c r="AU144" s="1820">
        <v>2</v>
      </c>
      <c r="AY144" s="1936" t="s">
        <v>163</v>
      </c>
      <c r="AZ144" s="1936"/>
      <c r="BA144" s="1936"/>
      <c r="BB144" s="1936"/>
      <c r="BC144" s="1936"/>
      <c r="BD144" s="1936"/>
      <c r="BE144" s="1936">
        <f>IF(N144="základní",J144,0)</f>
        <v>0</v>
      </c>
      <c r="BF144" s="1936">
        <f>IF(N144="snížená",J144,0)</f>
        <v>0</v>
      </c>
      <c r="BG144" s="1936">
        <f>IF(N144="zákl. přenesená",J144,0)</f>
        <v>0</v>
      </c>
      <c r="BH144" s="1936">
        <f>IF(N144="sníž. přenesená",J144,0)</f>
        <v>0</v>
      </c>
      <c r="BI144" s="1936">
        <f>IF(N144="nulová",J144,0)</f>
        <v>0</v>
      </c>
      <c r="BJ144" s="1820">
        <v>1</v>
      </c>
    </row>
    <row r="145" spans="2:62" x14ac:dyDescent="0.25">
      <c r="B145" s="1864"/>
      <c r="C145" s="60"/>
      <c r="D145" s="361" t="s">
        <v>173</v>
      </c>
      <c r="E145" s="60"/>
      <c r="F145" s="362" t="s">
        <v>1167</v>
      </c>
      <c r="G145" s="60"/>
      <c r="H145" s="60"/>
      <c r="I145" s="60"/>
      <c r="J145" s="60"/>
      <c r="K145" s="1866"/>
      <c r="L145" s="1863" t="s">
        <v>16</v>
      </c>
      <c r="M145" s="1937"/>
      <c r="N145" s="60"/>
      <c r="O145" s="60"/>
      <c r="P145" s="60"/>
      <c r="Q145" s="60"/>
      <c r="R145" s="60"/>
      <c r="S145" s="60"/>
      <c r="T145" s="1938"/>
      <c r="AT145" s="1939" t="s">
        <v>173</v>
      </c>
      <c r="AU145" s="1939">
        <v>0</v>
      </c>
      <c r="AV145" s="60"/>
      <c r="AW145" s="60"/>
      <c r="AX145" s="60"/>
      <c r="AY145" s="60" t="s">
        <v>163</v>
      </c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1820">
        <v>0</v>
      </c>
    </row>
    <row r="146" spans="2:62" ht="11.25" customHeight="1" x14ac:dyDescent="0.25">
      <c r="B146" s="1940"/>
      <c r="C146" s="1941"/>
      <c r="D146" s="361" t="s">
        <v>175</v>
      </c>
      <c r="E146" s="1942"/>
      <c r="F146" s="1943" t="s">
        <v>1168</v>
      </c>
      <c r="G146" s="1944"/>
      <c r="H146" s="1945"/>
      <c r="I146" s="1946"/>
      <c r="J146" s="1946"/>
      <c r="K146" s="1946"/>
      <c r="L146" s="1863" t="s">
        <v>16</v>
      </c>
      <c r="M146" s="1947"/>
      <c r="N146" s="1948"/>
      <c r="O146" s="1949"/>
      <c r="P146" s="1949"/>
      <c r="Q146" s="1949"/>
      <c r="R146" s="1949"/>
      <c r="S146" s="1949"/>
      <c r="T146" s="1950"/>
      <c r="AT146" s="1951" t="s">
        <v>175</v>
      </c>
      <c r="AU146" s="1951">
        <v>0</v>
      </c>
      <c r="AV146" s="1951">
        <v>1</v>
      </c>
      <c r="AW146" s="1951" t="b">
        <v>1</v>
      </c>
      <c r="AX146" s="1951"/>
      <c r="AY146" s="1951" t="s">
        <v>163</v>
      </c>
      <c r="AZ146" s="1951"/>
      <c r="BA146" s="1951"/>
      <c r="BB146" s="1951"/>
      <c r="BC146" s="1951"/>
      <c r="BD146" s="1951"/>
      <c r="BE146" s="1951"/>
      <c r="BF146" s="1951"/>
      <c r="BG146" s="1951"/>
      <c r="BH146" s="1951"/>
      <c r="BI146" s="1951"/>
      <c r="BJ146" s="1820">
        <v>0</v>
      </c>
    </row>
    <row r="147" spans="2:62" ht="11.25" customHeight="1" x14ac:dyDescent="0.25">
      <c r="B147" s="1940"/>
      <c r="C147" s="1941"/>
      <c r="D147" s="361" t="s">
        <v>175</v>
      </c>
      <c r="E147" s="1942"/>
      <c r="F147" s="1952" t="s">
        <v>1169</v>
      </c>
      <c r="G147" s="1953"/>
      <c r="H147" s="1954">
        <v>83.126000000000005</v>
      </c>
      <c r="I147" s="1946"/>
      <c r="J147" s="1946"/>
      <c r="K147" s="1946"/>
      <c r="L147" s="1863" t="s">
        <v>16</v>
      </c>
      <c r="M147" s="1947"/>
      <c r="N147" s="1948"/>
      <c r="O147" s="1949"/>
      <c r="P147" s="1949"/>
      <c r="Q147" s="1949"/>
      <c r="R147" s="1949"/>
      <c r="S147" s="1949"/>
      <c r="T147" s="1950"/>
      <c r="AT147" s="1951" t="s">
        <v>175</v>
      </c>
      <c r="AU147" s="1951">
        <v>0</v>
      </c>
      <c r="AV147" s="1951">
        <v>2</v>
      </c>
      <c r="AW147" s="1951" t="b">
        <v>1</v>
      </c>
      <c r="AX147" s="1951"/>
      <c r="AY147" s="1951" t="s">
        <v>163</v>
      </c>
      <c r="AZ147" s="1951"/>
      <c r="BA147" s="1951"/>
      <c r="BB147" s="1951"/>
      <c r="BC147" s="1951"/>
      <c r="BD147" s="1951"/>
      <c r="BE147" s="1951"/>
      <c r="BF147" s="1951"/>
      <c r="BG147" s="1951"/>
      <c r="BH147" s="1951"/>
      <c r="BI147" s="1951"/>
      <c r="BJ147" s="1820">
        <v>0</v>
      </c>
    </row>
    <row r="148" spans="2:62" ht="11.25" customHeight="1" x14ac:dyDescent="0.25">
      <c r="B148" s="1940"/>
      <c r="C148" s="1941"/>
      <c r="D148" s="361" t="s">
        <v>175</v>
      </c>
      <c r="E148" s="1942"/>
      <c r="F148" s="1955" t="s">
        <v>178</v>
      </c>
      <c r="G148" s="1944"/>
      <c r="H148" s="1956">
        <v>83.126000000000005</v>
      </c>
      <c r="I148" s="1946"/>
      <c r="J148" s="1946"/>
      <c r="K148" s="1946"/>
      <c r="L148" s="1863" t="s">
        <v>16</v>
      </c>
      <c r="M148" s="1947"/>
      <c r="N148" s="1948"/>
      <c r="O148" s="1949"/>
      <c r="P148" s="1949"/>
      <c r="Q148" s="1949"/>
      <c r="R148" s="1949"/>
      <c r="S148" s="1949"/>
      <c r="T148" s="1950"/>
      <c r="AT148" s="1951" t="s">
        <v>175</v>
      </c>
      <c r="AU148" s="1951">
        <v>0</v>
      </c>
      <c r="AV148" s="1951">
        <v>4</v>
      </c>
      <c r="AW148" s="1951" t="b">
        <v>1</v>
      </c>
      <c r="AX148" s="1951" t="b">
        <v>1</v>
      </c>
      <c r="AY148" s="1951" t="s">
        <v>163</v>
      </c>
      <c r="AZ148" s="1951"/>
      <c r="BA148" s="1951"/>
      <c r="BB148" s="1951"/>
      <c r="BC148" s="1951"/>
      <c r="BD148" s="1951"/>
      <c r="BE148" s="1951"/>
      <c r="BF148" s="1951"/>
      <c r="BG148" s="1951"/>
      <c r="BH148" s="1951"/>
      <c r="BI148" s="1951"/>
      <c r="BJ148" s="1820">
        <v>0</v>
      </c>
    </row>
    <row r="149" spans="2:62" x14ac:dyDescent="0.25">
      <c r="B149" s="1928"/>
      <c r="C149" s="1929" t="s">
        <v>1170</v>
      </c>
      <c r="D149" s="1929" t="s">
        <v>168</v>
      </c>
      <c r="E149" s="1930" t="s">
        <v>412</v>
      </c>
      <c r="F149" s="351" t="s">
        <v>413</v>
      </c>
      <c r="G149" s="1931" t="s">
        <v>171</v>
      </c>
      <c r="H149" s="353">
        <v>124.384</v>
      </c>
      <c r="I149" s="354"/>
      <c r="J149" s="355">
        <f>ROUND(H149*I149,2)</f>
        <v>0</v>
      </c>
      <c r="K149" s="355" t="s">
        <v>172</v>
      </c>
      <c r="L149" s="1863" t="s">
        <v>16</v>
      </c>
      <c r="M149" s="1932"/>
      <c r="N149" s="1933" t="s">
        <v>38</v>
      </c>
      <c r="O149" s="1934"/>
      <c r="P149" s="1934">
        <f>H149*O149</f>
        <v>0</v>
      </c>
      <c r="Q149" s="1934">
        <v>0</v>
      </c>
      <c r="R149" s="1934">
        <f>H149*Q149</f>
        <v>0</v>
      </c>
      <c r="S149" s="1934">
        <v>0</v>
      </c>
      <c r="T149" s="1935">
        <f>H149*S149</f>
        <v>0</v>
      </c>
      <c r="AR149" s="1820">
        <v>4</v>
      </c>
      <c r="AT149" s="1820" t="s">
        <v>168</v>
      </c>
      <c r="AU149" s="1820">
        <v>2</v>
      </c>
      <c r="AY149" s="1936" t="s">
        <v>163</v>
      </c>
      <c r="AZ149" s="1936"/>
      <c r="BA149" s="1936"/>
      <c r="BB149" s="1936"/>
      <c r="BC149" s="1936"/>
      <c r="BD149" s="1936"/>
      <c r="BE149" s="1936">
        <f>IF(N149="základní",J149,0)</f>
        <v>0</v>
      </c>
      <c r="BF149" s="1936">
        <f>IF(N149="snížená",J149,0)</f>
        <v>0</v>
      </c>
      <c r="BG149" s="1936">
        <f>IF(N149="zákl. přenesená",J149,0)</f>
        <v>0</v>
      </c>
      <c r="BH149" s="1936">
        <f>IF(N149="sníž. přenesená",J149,0)</f>
        <v>0</v>
      </c>
      <c r="BI149" s="1936">
        <f>IF(N149="nulová",J149,0)</f>
        <v>0</v>
      </c>
      <c r="BJ149" s="1820">
        <v>1</v>
      </c>
    </row>
    <row r="150" spans="2:62" x14ac:dyDescent="0.25">
      <c r="B150" s="1864"/>
      <c r="C150" s="60"/>
      <c r="D150" s="361" t="s">
        <v>173</v>
      </c>
      <c r="E150" s="60"/>
      <c r="F150" s="362" t="s">
        <v>1171</v>
      </c>
      <c r="G150" s="60"/>
      <c r="H150" s="60"/>
      <c r="I150" s="60"/>
      <c r="J150" s="60"/>
      <c r="K150" s="1866"/>
      <c r="L150" s="1863" t="s">
        <v>16</v>
      </c>
      <c r="M150" s="1937"/>
      <c r="N150" s="60"/>
      <c r="O150" s="60"/>
      <c r="P150" s="60"/>
      <c r="Q150" s="60"/>
      <c r="R150" s="60"/>
      <c r="S150" s="60"/>
      <c r="T150" s="1938"/>
      <c r="AT150" s="1939" t="s">
        <v>173</v>
      </c>
      <c r="AU150" s="1939">
        <v>0</v>
      </c>
      <c r="AV150" s="60"/>
      <c r="AW150" s="60"/>
      <c r="AX150" s="60"/>
      <c r="AY150" s="60" t="s">
        <v>163</v>
      </c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1820">
        <v>0</v>
      </c>
    </row>
    <row r="151" spans="2:62" ht="11.25" customHeight="1" x14ac:dyDescent="0.25">
      <c r="B151" s="1940"/>
      <c r="C151" s="1941"/>
      <c r="D151" s="361" t="s">
        <v>175</v>
      </c>
      <c r="E151" s="1942"/>
      <c r="F151" s="1943" t="s">
        <v>1150</v>
      </c>
      <c r="G151" s="1944"/>
      <c r="H151" s="1945"/>
      <c r="I151" s="1946"/>
      <c r="J151" s="1946"/>
      <c r="K151" s="1946"/>
      <c r="L151" s="1863" t="s">
        <v>16</v>
      </c>
      <c r="M151" s="1947"/>
      <c r="N151" s="1948"/>
      <c r="O151" s="1949"/>
      <c r="P151" s="1949"/>
      <c r="Q151" s="1949"/>
      <c r="R151" s="1949"/>
      <c r="S151" s="1949"/>
      <c r="T151" s="1950"/>
      <c r="AT151" s="1951" t="s">
        <v>175</v>
      </c>
      <c r="AU151" s="1951">
        <v>0</v>
      </c>
      <c r="AV151" s="1951">
        <v>1</v>
      </c>
      <c r="AW151" s="1951" t="b">
        <v>1</v>
      </c>
      <c r="AX151" s="1951"/>
      <c r="AY151" s="1951" t="s">
        <v>163</v>
      </c>
      <c r="AZ151" s="1951"/>
      <c r="BA151" s="1951"/>
      <c r="BB151" s="1951"/>
      <c r="BC151" s="1951"/>
      <c r="BD151" s="1951"/>
      <c r="BE151" s="1951"/>
      <c r="BF151" s="1951"/>
      <c r="BG151" s="1951"/>
      <c r="BH151" s="1951"/>
      <c r="BI151" s="1951"/>
      <c r="BJ151" s="1820">
        <v>0</v>
      </c>
    </row>
    <row r="152" spans="2:62" ht="11.25" customHeight="1" x14ac:dyDescent="0.25">
      <c r="B152" s="1940"/>
      <c r="C152" s="1941"/>
      <c r="D152" s="361" t="s">
        <v>175</v>
      </c>
      <c r="E152" s="1942"/>
      <c r="F152" s="1952" t="s">
        <v>1151</v>
      </c>
      <c r="G152" s="1953"/>
      <c r="H152" s="1954">
        <v>118.752</v>
      </c>
      <c r="I152" s="1946"/>
      <c r="J152" s="1946"/>
      <c r="K152" s="1946"/>
      <c r="L152" s="1863" t="s">
        <v>16</v>
      </c>
      <c r="M152" s="1947"/>
      <c r="N152" s="1948"/>
      <c r="O152" s="1949"/>
      <c r="P152" s="1949"/>
      <c r="Q152" s="1949"/>
      <c r="R152" s="1949"/>
      <c r="S152" s="1949"/>
      <c r="T152" s="1950"/>
      <c r="AT152" s="1951" t="s">
        <v>175</v>
      </c>
      <c r="AU152" s="1951">
        <v>0</v>
      </c>
      <c r="AV152" s="1951">
        <v>2</v>
      </c>
      <c r="AW152" s="1951" t="b">
        <v>1</v>
      </c>
      <c r="AX152" s="1951"/>
      <c r="AY152" s="1951" t="s">
        <v>163</v>
      </c>
      <c r="AZ152" s="1951"/>
      <c r="BA152" s="1951"/>
      <c r="BB152" s="1951"/>
      <c r="BC152" s="1951"/>
      <c r="BD152" s="1951"/>
      <c r="BE152" s="1951"/>
      <c r="BF152" s="1951"/>
      <c r="BG152" s="1951"/>
      <c r="BH152" s="1951"/>
      <c r="BI152" s="1951"/>
      <c r="BJ152" s="1820">
        <v>0</v>
      </c>
    </row>
    <row r="153" spans="2:62" ht="11.25" customHeight="1" x14ac:dyDescent="0.25">
      <c r="B153" s="1940"/>
      <c r="C153" s="1941"/>
      <c r="D153" s="361" t="s">
        <v>175</v>
      </c>
      <c r="E153" s="1942"/>
      <c r="F153" s="1943" t="s">
        <v>1152</v>
      </c>
      <c r="G153" s="1944"/>
      <c r="H153" s="1945"/>
      <c r="I153" s="1946"/>
      <c r="J153" s="1946"/>
      <c r="K153" s="1946"/>
      <c r="L153" s="1863" t="s">
        <v>16</v>
      </c>
      <c r="M153" s="1947"/>
      <c r="N153" s="1948"/>
      <c r="O153" s="1949"/>
      <c r="P153" s="1949"/>
      <c r="Q153" s="1949"/>
      <c r="R153" s="1949"/>
      <c r="S153" s="1949"/>
      <c r="T153" s="1950"/>
      <c r="AT153" s="1951" t="s">
        <v>175</v>
      </c>
      <c r="AU153" s="1951">
        <v>0</v>
      </c>
      <c r="AV153" s="1951">
        <v>1</v>
      </c>
      <c r="AW153" s="1951" t="b">
        <v>1</v>
      </c>
      <c r="AX153" s="1951"/>
      <c r="AY153" s="1951" t="s">
        <v>163</v>
      </c>
      <c r="AZ153" s="1951"/>
      <c r="BA153" s="1951"/>
      <c r="BB153" s="1951"/>
      <c r="BC153" s="1951"/>
      <c r="BD153" s="1951"/>
      <c r="BE153" s="1951"/>
      <c r="BF153" s="1951"/>
      <c r="BG153" s="1951"/>
      <c r="BH153" s="1951"/>
      <c r="BI153" s="1951"/>
      <c r="BJ153" s="1820">
        <v>0</v>
      </c>
    </row>
    <row r="154" spans="2:62" ht="11.25" customHeight="1" x14ac:dyDescent="0.25">
      <c r="B154" s="1940"/>
      <c r="C154" s="1941"/>
      <c r="D154" s="361" t="s">
        <v>175</v>
      </c>
      <c r="E154" s="1942"/>
      <c r="F154" s="1952" t="s">
        <v>1153</v>
      </c>
      <c r="G154" s="1953"/>
      <c r="H154" s="1954">
        <v>5.6319999999999997</v>
      </c>
      <c r="I154" s="1946"/>
      <c r="J154" s="1946"/>
      <c r="K154" s="1946"/>
      <c r="L154" s="1863" t="s">
        <v>16</v>
      </c>
      <c r="M154" s="1947"/>
      <c r="N154" s="1948"/>
      <c r="O154" s="1949"/>
      <c r="P154" s="1949"/>
      <c r="Q154" s="1949"/>
      <c r="R154" s="1949"/>
      <c r="S154" s="1949"/>
      <c r="T154" s="1950"/>
      <c r="AT154" s="1951" t="s">
        <v>175</v>
      </c>
      <c r="AU154" s="1951">
        <v>0</v>
      </c>
      <c r="AV154" s="1951">
        <v>2</v>
      </c>
      <c r="AW154" s="1951" t="b">
        <v>1</v>
      </c>
      <c r="AX154" s="1951"/>
      <c r="AY154" s="1951" t="s">
        <v>163</v>
      </c>
      <c r="AZ154" s="1951"/>
      <c r="BA154" s="1951"/>
      <c r="BB154" s="1951"/>
      <c r="BC154" s="1951"/>
      <c r="BD154" s="1951"/>
      <c r="BE154" s="1951"/>
      <c r="BF154" s="1951"/>
      <c r="BG154" s="1951"/>
      <c r="BH154" s="1951"/>
      <c r="BI154" s="1951"/>
      <c r="BJ154" s="1820">
        <v>0</v>
      </c>
    </row>
    <row r="155" spans="2:62" ht="11.25" customHeight="1" x14ac:dyDescent="0.25">
      <c r="B155" s="1940"/>
      <c r="C155" s="1941"/>
      <c r="D155" s="361" t="s">
        <v>175</v>
      </c>
      <c r="E155" s="1942"/>
      <c r="F155" s="1955" t="s">
        <v>178</v>
      </c>
      <c r="G155" s="1944"/>
      <c r="H155" s="1956">
        <v>124.384</v>
      </c>
      <c r="I155" s="1946"/>
      <c r="J155" s="1946"/>
      <c r="K155" s="1946"/>
      <c r="L155" s="1863" t="s">
        <v>16</v>
      </c>
      <c r="M155" s="1947"/>
      <c r="N155" s="1948"/>
      <c r="O155" s="1949"/>
      <c r="P155" s="1949"/>
      <c r="Q155" s="1949"/>
      <c r="R155" s="1949"/>
      <c r="S155" s="1949"/>
      <c r="T155" s="1950"/>
      <c r="AT155" s="1951" t="s">
        <v>175</v>
      </c>
      <c r="AU155" s="1951">
        <v>0</v>
      </c>
      <c r="AV155" s="1951">
        <v>4</v>
      </c>
      <c r="AW155" s="1951" t="b">
        <v>1</v>
      </c>
      <c r="AX155" s="1951" t="b">
        <v>1</v>
      </c>
      <c r="AY155" s="1951" t="s">
        <v>163</v>
      </c>
      <c r="AZ155" s="1951"/>
      <c r="BA155" s="1951"/>
      <c r="BB155" s="1951"/>
      <c r="BC155" s="1951"/>
      <c r="BD155" s="1951"/>
      <c r="BE155" s="1951"/>
      <c r="BF155" s="1951"/>
      <c r="BG155" s="1951"/>
      <c r="BH155" s="1951"/>
      <c r="BI155" s="1951"/>
      <c r="BJ155" s="1820">
        <v>0</v>
      </c>
    </row>
    <row r="156" spans="2:62" x14ac:dyDescent="0.25">
      <c r="B156" s="1928"/>
      <c r="C156" s="1929" t="s">
        <v>1172</v>
      </c>
      <c r="D156" s="1929" t="s">
        <v>168</v>
      </c>
      <c r="E156" s="1930" t="s">
        <v>416</v>
      </c>
      <c r="F156" s="351" t="s">
        <v>1173</v>
      </c>
      <c r="G156" s="1931" t="s">
        <v>171</v>
      </c>
      <c r="H156" s="353">
        <v>83.126000000000005</v>
      </c>
      <c r="I156" s="354"/>
      <c r="J156" s="355">
        <f>ROUND(H156*I156,2)</f>
        <v>0</v>
      </c>
      <c r="K156" s="355" t="s">
        <v>172</v>
      </c>
      <c r="L156" s="1863" t="s">
        <v>16</v>
      </c>
      <c r="M156" s="1932"/>
      <c r="N156" s="1933" t="s">
        <v>38</v>
      </c>
      <c r="O156" s="1934"/>
      <c r="P156" s="1934">
        <f>H156*O156</f>
        <v>0</v>
      </c>
      <c r="Q156" s="1934">
        <v>0</v>
      </c>
      <c r="R156" s="1934">
        <f>H156*Q156</f>
        <v>0</v>
      </c>
      <c r="S156" s="1934">
        <v>0</v>
      </c>
      <c r="T156" s="1935">
        <f>H156*S156</f>
        <v>0</v>
      </c>
      <c r="AR156" s="1820">
        <v>4</v>
      </c>
      <c r="AT156" s="1820" t="s">
        <v>168</v>
      </c>
      <c r="AU156" s="1820">
        <v>2</v>
      </c>
      <c r="AY156" s="1936" t="s">
        <v>163</v>
      </c>
      <c r="AZ156" s="1936"/>
      <c r="BA156" s="1936"/>
      <c r="BB156" s="1936"/>
      <c r="BC156" s="1936"/>
      <c r="BD156" s="1936"/>
      <c r="BE156" s="1936">
        <f>IF(N156="základní",J156,0)</f>
        <v>0</v>
      </c>
      <c r="BF156" s="1936">
        <f>IF(N156="snížená",J156,0)</f>
        <v>0</v>
      </c>
      <c r="BG156" s="1936">
        <f>IF(N156="zákl. přenesená",J156,0)</f>
        <v>0</v>
      </c>
      <c r="BH156" s="1936">
        <f>IF(N156="sníž. přenesená",J156,0)</f>
        <v>0</v>
      </c>
      <c r="BI156" s="1936">
        <f>IF(N156="nulová",J156,0)</f>
        <v>0</v>
      </c>
      <c r="BJ156" s="1820">
        <v>1</v>
      </c>
    </row>
    <row r="157" spans="2:62" x14ac:dyDescent="0.25">
      <c r="B157" s="1864"/>
      <c r="C157" s="60"/>
      <c r="D157" s="361" t="s">
        <v>173</v>
      </c>
      <c r="E157" s="60"/>
      <c r="F157" s="362" t="s">
        <v>1174</v>
      </c>
      <c r="G157" s="60"/>
      <c r="H157" s="60"/>
      <c r="I157" s="60"/>
      <c r="J157" s="60"/>
      <c r="K157" s="1866"/>
      <c r="L157" s="1863" t="s">
        <v>16</v>
      </c>
      <c r="M157" s="1937"/>
      <c r="N157" s="60"/>
      <c r="O157" s="60"/>
      <c r="P157" s="60"/>
      <c r="Q157" s="60"/>
      <c r="R157" s="60"/>
      <c r="S157" s="60"/>
      <c r="T157" s="1938"/>
      <c r="AT157" s="1939" t="s">
        <v>173</v>
      </c>
      <c r="AU157" s="1939">
        <v>0</v>
      </c>
      <c r="AV157" s="60"/>
      <c r="AW157" s="60"/>
      <c r="AX157" s="60"/>
      <c r="AY157" s="60" t="s">
        <v>163</v>
      </c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1820">
        <v>0</v>
      </c>
    </row>
    <row r="158" spans="2:62" ht="19.5" x14ac:dyDescent="0.25">
      <c r="B158" s="1928"/>
      <c r="C158" s="1957"/>
      <c r="D158" s="1958" t="s">
        <v>239</v>
      </c>
      <c r="E158" s="1959"/>
      <c r="F158" s="1960" t="s">
        <v>1175</v>
      </c>
      <c r="G158" s="1961"/>
      <c r="H158" s="1962"/>
      <c r="I158" s="1963"/>
      <c r="J158" s="1963"/>
      <c r="K158" s="1964"/>
      <c r="L158" s="1863" t="s">
        <v>16</v>
      </c>
      <c r="M158" s="1932"/>
      <c r="N158" s="1933"/>
      <c r="O158" s="1934"/>
      <c r="P158" s="1934"/>
      <c r="Q158" s="1934"/>
      <c r="R158" s="1934"/>
      <c r="S158" s="1934"/>
      <c r="T158" s="1935"/>
      <c r="AT158" s="1965" t="s">
        <v>239</v>
      </c>
      <c r="AU158" s="1965">
        <v>0</v>
      </c>
      <c r="AV158" s="1965"/>
      <c r="AW158" s="1965"/>
      <c r="AX158" s="1965"/>
      <c r="AY158" s="1965" t="s">
        <v>163</v>
      </c>
      <c r="AZ158" s="1965"/>
      <c r="BA158" s="1965"/>
      <c r="BB158" s="1965"/>
      <c r="BC158" s="1965"/>
      <c r="BD158" s="1965"/>
      <c r="BE158" s="1965"/>
      <c r="BF158" s="1965"/>
      <c r="BG158" s="1965"/>
      <c r="BH158" s="1965"/>
      <c r="BI158" s="1965"/>
      <c r="BJ158" s="1820">
        <v>0</v>
      </c>
    </row>
    <row r="159" spans="2:62" ht="11.25" customHeight="1" x14ac:dyDescent="0.25">
      <c r="B159" s="1940"/>
      <c r="C159" s="1941"/>
      <c r="D159" s="361" t="s">
        <v>175</v>
      </c>
      <c r="E159" s="1942"/>
      <c r="F159" s="1943" t="s">
        <v>1168</v>
      </c>
      <c r="G159" s="1944"/>
      <c r="H159" s="1945"/>
      <c r="I159" s="1946"/>
      <c r="J159" s="1946"/>
      <c r="K159" s="1946"/>
      <c r="L159" s="1863" t="s">
        <v>16</v>
      </c>
      <c r="M159" s="1947"/>
      <c r="N159" s="1948"/>
      <c r="O159" s="1949"/>
      <c r="P159" s="1949"/>
      <c r="Q159" s="1949"/>
      <c r="R159" s="1949"/>
      <c r="S159" s="1949"/>
      <c r="T159" s="1950"/>
      <c r="AT159" s="1951" t="s">
        <v>175</v>
      </c>
      <c r="AU159" s="1951">
        <v>0</v>
      </c>
      <c r="AV159" s="1951">
        <v>1</v>
      </c>
      <c r="AW159" s="1951" t="b">
        <v>1</v>
      </c>
      <c r="AX159" s="1951"/>
      <c r="AY159" s="1951" t="s">
        <v>163</v>
      </c>
      <c r="AZ159" s="1951"/>
      <c r="BA159" s="1951"/>
      <c r="BB159" s="1951"/>
      <c r="BC159" s="1951"/>
      <c r="BD159" s="1951"/>
      <c r="BE159" s="1951"/>
      <c r="BF159" s="1951"/>
      <c r="BG159" s="1951"/>
      <c r="BH159" s="1951"/>
      <c r="BI159" s="1951"/>
      <c r="BJ159" s="1820">
        <v>0</v>
      </c>
    </row>
    <row r="160" spans="2:62" ht="11.25" customHeight="1" x14ac:dyDescent="0.25">
      <c r="B160" s="1940"/>
      <c r="C160" s="1941"/>
      <c r="D160" s="361" t="s">
        <v>175</v>
      </c>
      <c r="E160" s="1942"/>
      <c r="F160" s="1952" t="s">
        <v>1169</v>
      </c>
      <c r="G160" s="1953"/>
      <c r="H160" s="1954">
        <v>83.126000000000005</v>
      </c>
      <c r="I160" s="1946"/>
      <c r="J160" s="1946"/>
      <c r="K160" s="1946"/>
      <c r="L160" s="1863" t="s">
        <v>16</v>
      </c>
      <c r="M160" s="1947"/>
      <c r="N160" s="1948"/>
      <c r="O160" s="1949"/>
      <c r="P160" s="1949"/>
      <c r="Q160" s="1949"/>
      <c r="R160" s="1949"/>
      <c r="S160" s="1949"/>
      <c r="T160" s="1950"/>
      <c r="AT160" s="1951" t="s">
        <v>175</v>
      </c>
      <c r="AU160" s="1951">
        <v>0</v>
      </c>
      <c r="AV160" s="1951">
        <v>2</v>
      </c>
      <c r="AW160" s="1951" t="b">
        <v>1</v>
      </c>
      <c r="AX160" s="1951"/>
      <c r="AY160" s="1951" t="s">
        <v>163</v>
      </c>
      <c r="AZ160" s="1951"/>
      <c r="BA160" s="1951"/>
      <c r="BB160" s="1951"/>
      <c r="BC160" s="1951"/>
      <c r="BD160" s="1951"/>
      <c r="BE160" s="1951"/>
      <c r="BF160" s="1951"/>
      <c r="BG160" s="1951"/>
      <c r="BH160" s="1951"/>
      <c r="BI160" s="1951"/>
      <c r="BJ160" s="1820">
        <v>0</v>
      </c>
    </row>
    <row r="161" spans="2:62" ht="11.25" customHeight="1" x14ac:dyDescent="0.25">
      <c r="B161" s="1940"/>
      <c r="C161" s="1941"/>
      <c r="D161" s="361" t="s">
        <v>175</v>
      </c>
      <c r="E161" s="1942"/>
      <c r="F161" s="1955" t="s">
        <v>178</v>
      </c>
      <c r="G161" s="1944"/>
      <c r="H161" s="1956">
        <v>83.126000000000005</v>
      </c>
      <c r="I161" s="1946"/>
      <c r="J161" s="1946"/>
      <c r="K161" s="1946"/>
      <c r="L161" s="1863" t="s">
        <v>16</v>
      </c>
      <c r="M161" s="1947"/>
      <c r="N161" s="1948"/>
      <c r="O161" s="1949"/>
      <c r="P161" s="1949"/>
      <c r="Q161" s="1949"/>
      <c r="R161" s="1949"/>
      <c r="S161" s="1949"/>
      <c r="T161" s="1950"/>
      <c r="AT161" s="1951" t="s">
        <v>175</v>
      </c>
      <c r="AU161" s="1951">
        <v>0</v>
      </c>
      <c r="AV161" s="1951">
        <v>4</v>
      </c>
      <c r="AW161" s="1951" t="b">
        <v>1</v>
      </c>
      <c r="AX161" s="1951" t="b">
        <v>1</v>
      </c>
      <c r="AY161" s="1951" t="s">
        <v>163</v>
      </c>
      <c r="AZ161" s="1951"/>
      <c r="BA161" s="1951"/>
      <c r="BB161" s="1951"/>
      <c r="BC161" s="1951"/>
      <c r="BD161" s="1951"/>
      <c r="BE161" s="1951"/>
      <c r="BF161" s="1951"/>
      <c r="BG161" s="1951"/>
      <c r="BH161" s="1951"/>
      <c r="BI161" s="1951"/>
      <c r="BJ161" s="1820">
        <v>0</v>
      </c>
    </row>
    <row r="162" spans="2:62" x14ac:dyDescent="0.25">
      <c r="B162" s="1928"/>
      <c r="C162" s="1929" t="s">
        <v>1176</v>
      </c>
      <c r="D162" s="1929" t="s">
        <v>168</v>
      </c>
      <c r="E162" s="1930" t="s">
        <v>1177</v>
      </c>
      <c r="F162" s="351" t="s">
        <v>1178</v>
      </c>
      <c r="G162" s="1931" t="s">
        <v>171</v>
      </c>
      <c r="H162" s="353">
        <v>83.126000000000005</v>
      </c>
      <c r="I162" s="354"/>
      <c r="J162" s="355">
        <f>ROUND(H162*I162,2)</f>
        <v>0</v>
      </c>
      <c r="K162" s="355" t="s">
        <v>172</v>
      </c>
      <c r="L162" s="1863" t="s">
        <v>16</v>
      </c>
      <c r="M162" s="1932"/>
      <c r="N162" s="1933" t="s">
        <v>38</v>
      </c>
      <c r="O162" s="1934"/>
      <c r="P162" s="1934">
        <f>H162*O162</f>
        <v>0</v>
      </c>
      <c r="Q162" s="1934">
        <v>0</v>
      </c>
      <c r="R162" s="1934">
        <f>H162*Q162</f>
        <v>0</v>
      </c>
      <c r="S162" s="1934">
        <v>0</v>
      </c>
      <c r="T162" s="1935">
        <f>H162*S162</f>
        <v>0</v>
      </c>
      <c r="AR162" s="1820">
        <v>4</v>
      </c>
      <c r="AT162" s="1820" t="s">
        <v>168</v>
      </c>
      <c r="AU162" s="1820">
        <v>2</v>
      </c>
      <c r="AY162" s="1936" t="s">
        <v>163</v>
      </c>
      <c r="AZ162" s="1936"/>
      <c r="BA162" s="1936"/>
      <c r="BB162" s="1936"/>
      <c r="BC162" s="1936"/>
      <c r="BD162" s="1936"/>
      <c r="BE162" s="1936">
        <f>IF(N162="základní",J162,0)</f>
        <v>0</v>
      </c>
      <c r="BF162" s="1936">
        <f>IF(N162="snížená",J162,0)</f>
        <v>0</v>
      </c>
      <c r="BG162" s="1936">
        <f>IF(N162="zákl. přenesená",J162,0)</f>
        <v>0</v>
      </c>
      <c r="BH162" s="1936">
        <f>IF(N162="sníž. přenesená",J162,0)</f>
        <v>0</v>
      </c>
      <c r="BI162" s="1936">
        <f>IF(N162="nulová",J162,0)</f>
        <v>0</v>
      </c>
      <c r="BJ162" s="1820">
        <v>1</v>
      </c>
    </row>
    <row r="163" spans="2:62" x14ac:dyDescent="0.25">
      <c r="B163" s="1864"/>
      <c r="C163" s="60"/>
      <c r="D163" s="361" t="s">
        <v>173</v>
      </c>
      <c r="E163" s="60"/>
      <c r="F163" s="362" t="s">
        <v>1179</v>
      </c>
      <c r="G163" s="60"/>
      <c r="H163" s="60"/>
      <c r="I163" s="60"/>
      <c r="J163" s="60"/>
      <c r="K163" s="1866"/>
      <c r="L163" s="1863" t="s">
        <v>16</v>
      </c>
      <c r="M163" s="1937"/>
      <c r="N163" s="60"/>
      <c r="O163" s="60"/>
      <c r="P163" s="60"/>
      <c r="Q163" s="60"/>
      <c r="R163" s="60"/>
      <c r="S163" s="60"/>
      <c r="T163" s="1938"/>
      <c r="AT163" s="1939" t="s">
        <v>173</v>
      </c>
      <c r="AU163" s="1939">
        <v>0</v>
      </c>
      <c r="AV163" s="60"/>
      <c r="AW163" s="60"/>
      <c r="AX163" s="60"/>
      <c r="AY163" s="60" t="s">
        <v>163</v>
      </c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  <c r="BJ163" s="1820">
        <v>0</v>
      </c>
    </row>
    <row r="164" spans="2:62" ht="11.25" customHeight="1" x14ac:dyDescent="0.25">
      <c r="B164" s="1940"/>
      <c r="C164" s="1941"/>
      <c r="D164" s="361" t="s">
        <v>175</v>
      </c>
      <c r="E164" s="1942"/>
      <c r="F164" s="1943" t="s">
        <v>1168</v>
      </c>
      <c r="G164" s="1944"/>
      <c r="H164" s="1945"/>
      <c r="I164" s="1946"/>
      <c r="J164" s="1946"/>
      <c r="K164" s="1946"/>
      <c r="L164" s="1863" t="s">
        <v>16</v>
      </c>
      <c r="M164" s="1947"/>
      <c r="N164" s="1948"/>
      <c r="O164" s="1949"/>
      <c r="P164" s="1949"/>
      <c r="Q164" s="1949"/>
      <c r="R164" s="1949"/>
      <c r="S164" s="1949"/>
      <c r="T164" s="1950"/>
      <c r="AT164" s="1951" t="s">
        <v>175</v>
      </c>
      <c r="AU164" s="1951">
        <v>0</v>
      </c>
      <c r="AV164" s="1951">
        <v>1</v>
      </c>
      <c r="AW164" s="1951" t="b">
        <v>1</v>
      </c>
      <c r="AX164" s="1951"/>
      <c r="AY164" s="1951" t="s">
        <v>163</v>
      </c>
      <c r="AZ164" s="1951"/>
      <c r="BA164" s="1951"/>
      <c r="BB164" s="1951"/>
      <c r="BC164" s="1951"/>
      <c r="BD164" s="1951"/>
      <c r="BE164" s="1951"/>
      <c r="BF164" s="1951"/>
      <c r="BG164" s="1951"/>
      <c r="BH164" s="1951"/>
      <c r="BI164" s="1951"/>
      <c r="BJ164" s="1820">
        <v>0</v>
      </c>
    </row>
    <row r="165" spans="2:62" ht="11.25" customHeight="1" x14ac:dyDescent="0.25">
      <c r="B165" s="1940"/>
      <c r="C165" s="1941"/>
      <c r="D165" s="361" t="s">
        <v>175</v>
      </c>
      <c r="E165" s="1942"/>
      <c r="F165" s="1952" t="s">
        <v>1169</v>
      </c>
      <c r="G165" s="1953"/>
      <c r="H165" s="1954">
        <v>83.126000000000005</v>
      </c>
      <c r="I165" s="1946"/>
      <c r="J165" s="1946"/>
      <c r="K165" s="1946"/>
      <c r="L165" s="1863" t="s">
        <v>16</v>
      </c>
      <c r="M165" s="1947"/>
      <c r="N165" s="1948"/>
      <c r="O165" s="1949"/>
      <c r="P165" s="1949"/>
      <c r="Q165" s="1949"/>
      <c r="R165" s="1949"/>
      <c r="S165" s="1949"/>
      <c r="T165" s="1950"/>
      <c r="AT165" s="1951" t="s">
        <v>175</v>
      </c>
      <c r="AU165" s="1951">
        <v>0</v>
      </c>
      <c r="AV165" s="1951">
        <v>2</v>
      </c>
      <c r="AW165" s="1951" t="b">
        <v>1</v>
      </c>
      <c r="AX165" s="1951"/>
      <c r="AY165" s="1951" t="s">
        <v>163</v>
      </c>
      <c r="AZ165" s="1951"/>
      <c r="BA165" s="1951"/>
      <c r="BB165" s="1951"/>
      <c r="BC165" s="1951"/>
      <c r="BD165" s="1951"/>
      <c r="BE165" s="1951"/>
      <c r="BF165" s="1951"/>
      <c r="BG165" s="1951"/>
      <c r="BH165" s="1951"/>
      <c r="BI165" s="1951"/>
      <c r="BJ165" s="1820">
        <v>0</v>
      </c>
    </row>
    <row r="166" spans="2:62" ht="11.25" customHeight="1" x14ac:dyDescent="0.25">
      <c r="B166" s="1940"/>
      <c r="C166" s="1941"/>
      <c r="D166" s="361" t="s">
        <v>175</v>
      </c>
      <c r="E166" s="1942"/>
      <c r="F166" s="1955" t="s">
        <v>178</v>
      </c>
      <c r="G166" s="1944"/>
      <c r="H166" s="1956">
        <v>83.126000000000005</v>
      </c>
      <c r="I166" s="1946"/>
      <c r="J166" s="1946"/>
      <c r="K166" s="1946"/>
      <c r="L166" s="1863" t="s">
        <v>16</v>
      </c>
      <c r="M166" s="1947"/>
      <c r="N166" s="1948"/>
      <c r="O166" s="1949"/>
      <c r="P166" s="1949"/>
      <c r="Q166" s="1949"/>
      <c r="R166" s="1949"/>
      <c r="S166" s="1949"/>
      <c r="T166" s="1950"/>
      <c r="AT166" s="1951" t="s">
        <v>175</v>
      </c>
      <c r="AU166" s="1951">
        <v>0</v>
      </c>
      <c r="AV166" s="1951">
        <v>4</v>
      </c>
      <c r="AW166" s="1951" t="b">
        <v>1</v>
      </c>
      <c r="AX166" s="1951" t="b">
        <v>1</v>
      </c>
      <c r="AY166" s="1951" t="s">
        <v>163</v>
      </c>
      <c r="AZ166" s="1951"/>
      <c r="BA166" s="1951"/>
      <c r="BB166" s="1951"/>
      <c r="BC166" s="1951"/>
      <c r="BD166" s="1951"/>
      <c r="BE166" s="1951"/>
      <c r="BF166" s="1951"/>
      <c r="BG166" s="1951"/>
      <c r="BH166" s="1951"/>
      <c r="BI166" s="1951"/>
      <c r="BJ166" s="1820">
        <v>0</v>
      </c>
    </row>
    <row r="167" spans="2:62" x14ac:dyDescent="0.25">
      <c r="B167" s="1928"/>
      <c r="C167" s="1929" t="s">
        <v>1180</v>
      </c>
      <c r="D167" s="1929" t="s">
        <v>168</v>
      </c>
      <c r="E167" s="1930" t="s">
        <v>1181</v>
      </c>
      <c r="F167" s="351" t="s">
        <v>1182</v>
      </c>
      <c r="G167" s="1931" t="s">
        <v>171</v>
      </c>
      <c r="H167" s="353">
        <v>31.09</v>
      </c>
      <c r="I167" s="354"/>
      <c r="J167" s="355">
        <f>ROUND(H167*I167,2)</f>
        <v>0</v>
      </c>
      <c r="K167" s="355" t="s">
        <v>172</v>
      </c>
      <c r="L167" s="1863" t="s">
        <v>16</v>
      </c>
      <c r="M167" s="1932"/>
      <c r="N167" s="1933" t="s">
        <v>38</v>
      </c>
      <c r="O167" s="1934"/>
      <c r="P167" s="1934">
        <f>H167*O167</f>
        <v>0</v>
      </c>
      <c r="Q167" s="1934">
        <v>0</v>
      </c>
      <c r="R167" s="1934">
        <f>H167*Q167</f>
        <v>0</v>
      </c>
      <c r="S167" s="1934">
        <v>0</v>
      </c>
      <c r="T167" s="1935">
        <f>H167*S167</f>
        <v>0</v>
      </c>
      <c r="AR167" s="1820">
        <v>4</v>
      </c>
      <c r="AT167" s="1820" t="s">
        <v>168</v>
      </c>
      <c r="AU167" s="1820">
        <v>2</v>
      </c>
      <c r="AY167" s="1936" t="s">
        <v>163</v>
      </c>
      <c r="AZ167" s="1936"/>
      <c r="BA167" s="1936"/>
      <c r="BB167" s="1936"/>
      <c r="BC167" s="1936"/>
      <c r="BD167" s="1936"/>
      <c r="BE167" s="1936">
        <f>IF(N167="základní",J167,0)</f>
        <v>0</v>
      </c>
      <c r="BF167" s="1936">
        <f>IF(N167="snížená",J167,0)</f>
        <v>0</v>
      </c>
      <c r="BG167" s="1936">
        <f>IF(N167="zákl. přenesená",J167,0)</f>
        <v>0</v>
      </c>
      <c r="BH167" s="1936">
        <f>IF(N167="sníž. přenesená",J167,0)</f>
        <v>0</v>
      </c>
      <c r="BI167" s="1936">
        <f>IF(N167="nulová",J167,0)</f>
        <v>0</v>
      </c>
      <c r="BJ167" s="1820">
        <v>1</v>
      </c>
    </row>
    <row r="168" spans="2:62" x14ac:dyDescent="0.25">
      <c r="B168" s="1864"/>
      <c r="C168" s="60"/>
      <c r="D168" s="361" t="s">
        <v>173</v>
      </c>
      <c r="E168" s="60"/>
      <c r="F168" s="362" t="s">
        <v>1183</v>
      </c>
      <c r="G168" s="60"/>
      <c r="H168" s="60"/>
      <c r="I168" s="60"/>
      <c r="J168" s="60"/>
      <c r="K168" s="1866"/>
      <c r="L168" s="1863" t="s">
        <v>16</v>
      </c>
      <c r="M168" s="1937"/>
      <c r="N168" s="60"/>
      <c r="O168" s="60"/>
      <c r="P168" s="60"/>
      <c r="Q168" s="60"/>
      <c r="R168" s="60"/>
      <c r="S168" s="60"/>
      <c r="T168" s="1938"/>
      <c r="AT168" s="1939" t="s">
        <v>173</v>
      </c>
      <c r="AU168" s="1939">
        <v>0</v>
      </c>
      <c r="AV168" s="60"/>
      <c r="AW168" s="60"/>
      <c r="AX168" s="60"/>
      <c r="AY168" s="60" t="s">
        <v>163</v>
      </c>
      <c r="AZ168" s="60"/>
      <c r="BA168" s="60"/>
      <c r="BB168" s="60"/>
      <c r="BC168" s="60"/>
      <c r="BD168" s="60"/>
      <c r="BE168" s="60"/>
      <c r="BF168" s="60"/>
      <c r="BG168" s="60"/>
      <c r="BH168" s="60"/>
      <c r="BI168" s="60"/>
      <c r="BJ168" s="1820">
        <v>0</v>
      </c>
    </row>
    <row r="169" spans="2:62" ht="11.25" customHeight="1" x14ac:dyDescent="0.25">
      <c r="B169" s="1940"/>
      <c r="C169" s="1941"/>
      <c r="D169" s="361" t="s">
        <v>175</v>
      </c>
      <c r="E169" s="1942"/>
      <c r="F169" s="1943" t="s">
        <v>1184</v>
      </c>
      <c r="G169" s="1944"/>
      <c r="H169" s="1945"/>
      <c r="I169" s="1946"/>
      <c r="J169" s="1946"/>
      <c r="K169" s="1946"/>
      <c r="L169" s="1863" t="s">
        <v>16</v>
      </c>
      <c r="M169" s="1947"/>
      <c r="N169" s="1948"/>
      <c r="O169" s="1949"/>
      <c r="P169" s="1949"/>
      <c r="Q169" s="1949"/>
      <c r="R169" s="1949"/>
      <c r="S169" s="1949"/>
      <c r="T169" s="1950"/>
      <c r="AT169" s="1951" t="s">
        <v>175</v>
      </c>
      <c r="AU169" s="1951">
        <v>0</v>
      </c>
      <c r="AV169" s="1951">
        <v>1</v>
      </c>
      <c r="AW169" s="1951" t="b">
        <v>1</v>
      </c>
      <c r="AX169" s="1951"/>
      <c r="AY169" s="1951" t="s">
        <v>163</v>
      </c>
      <c r="AZ169" s="1951"/>
      <c r="BA169" s="1951"/>
      <c r="BB169" s="1951"/>
      <c r="BC169" s="1951"/>
      <c r="BD169" s="1951"/>
      <c r="BE169" s="1951"/>
      <c r="BF169" s="1951"/>
      <c r="BG169" s="1951"/>
      <c r="BH169" s="1951"/>
      <c r="BI169" s="1951"/>
      <c r="BJ169" s="1820">
        <v>0</v>
      </c>
    </row>
    <row r="170" spans="2:62" ht="11.25" customHeight="1" x14ac:dyDescent="0.25">
      <c r="B170" s="1940"/>
      <c r="C170" s="1941"/>
      <c r="D170" s="361" t="s">
        <v>175</v>
      </c>
      <c r="E170" s="1942"/>
      <c r="F170" s="1952" t="s">
        <v>1185</v>
      </c>
      <c r="G170" s="1953"/>
      <c r="H170" s="1954">
        <v>27.709</v>
      </c>
      <c r="I170" s="1946"/>
      <c r="J170" s="1946"/>
      <c r="K170" s="1946"/>
      <c r="L170" s="1863" t="s">
        <v>16</v>
      </c>
      <c r="M170" s="1947"/>
      <c r="N170" s="1948"/>
      <c r="O170" s="1949"/>
      <c r="P170" s="1949"/>
      <c r="Q170" s="1949"/>
      <c r="R170" s="1949"/>
      <c r="S170" s="1949"/>
      <c r="T170" s="1950"/>
      <c r="AT170" s="1951" t="s">
        <v>175</v>
      </c>
      <c r="AU170" s="1951">
        <v>0</v>
      </c>
      <c r="AV170" s="1951">
        <v>2</v>
      </c>
      <c r="AW170" s="1951" t="b">
        <v>1</v>
      </c>
      <c r="AX170" s="1951"/>
      <c r="AY170" s="1951" t="s">
        <v>163</v>
      </c>
      <c r="AZ170" s="1951"/>
      <c r="BA170" s="1951"/>
      <c r="BB170" s="1951"/>
      <c r="BC170" s="1951"/>
      <c r="BD170" s="1951"/>
      <c r="BE170" s="1951"/>
      <c r="BF170" s="1951"/>
      <c r="BG170" s="1951"/>
      <c r="BH170" s="1951"/>
      <c r="BI170" s="1951"/>
      <c r="BJ170" s="1820">
        <v>0</v>
      </c>
    </row>
    <row r="171" spans="2:62" ht="11.25" customHeight="1" x14ac:dyDescent="0.25">
      <c r="B171" s="1940"/>
      <c r="C171" s="1941"/>
      <c r="D171" s="361" t="s">
        <v>175</v>
      </c>
      <c r="E171" s="1942"/>
      <c r="F171" s="1943" t="s">
        <v>1186</v>
      </c>
      <c r="G171" s="1944"/>
      <c r="H171" s="1945"/>
      <c r="I171" s="1946"/>
      <c r="J171" s="1946"/>
      <c r="K171" s="1946"/>
      <c r="L171" s="1863" t="s">
        <v>16</v>
      </c>
      <c r="M171" s="1947"/>
      <c r="N171" s="1948"/>
      <c r="O171" s="1949"/>
      <c r="P171" s="1949"/>
      <c r="Q171" s="1949"/>
      <c r="R171" s="1949"/>
      <c r="S171" s="1949"/>
      <c r="T171" s="1950"/>
      <c r="AT171" s="1951" t="s">
        <v>175</v>
      </c>
      <c r="AU171" s="1951">
        <v>0</v>
      </c>
      <c r="AV171" s="1951">
        <v>1</v>
      </c>
      <c r="AW171" s="1951" t="b">
        <v>1</v>
      </c>
      <c r="AX171" s="1951"/>
      <c r="AY171" s="1951" t="s">
        <v>163</v>
      </c>
      <c r="AZ171" s="1951"/>
      <c r="BA171" s="1951"/>
      <c r="BB171" s="1951"/>
      <c r="BC171" s="1951"/>
      <c r="BD171" s="1951"/>
      <c r="BE171" s="1951"/>
      <c r="BF171" s="1951"/>
      <c r="BG171" s="1951"/>
      <c r="BH171" s="1951"/>
      <c r="BI171" s="1951"/>
      <c r="BJ171" s="1820">
        <v>0</v>
      </c>
    </row>
    <row r="172" spans="2:62" ht="11.25" customHeight="1" x14ac:dyDescent="0.25">
      <c r="B172" s="1940"/>
      <c r="C172" s="1941"/>
      <c r="D172" s="361" t="s">
        <v>175</v>
      </c>
      <c r="E172" s="1942"/>
      <c r="F172" s="1952" t="s">
        <v>1187</v>
      </c>
      <c r="G172" s="1953"/>
      <c r="H172" s="1954">
        <v>3.3809999999999998</v>
      </c>
      <c r="I172" s="1946"/>
      <c r="J172" s="1946"/>
      <c r="K172" s="1946"/>
      <c r="L172" s="1863" t="s">
        <v>16</v>
      </c>
      <c r="M172" s="1947"/>
      <c r="N172" s="1948"/>
      <c r="O172" s="1949"/>
      <c r="P172" s="1949"/>
      <c r="Q172" s="1949"/>
      <c r="R172" s="1949"/>
      <c r="S172" s="1949"/>
      <c r="T172" s="1950"/>
      <c r="AT172" s="1951" t="s">
        <v>175</v>
      </c>
      <c r="AU172" s="1951">
        <v>0</v>
      </c>
      <c r="AV172" s="1951">
        <v>2</v>
      </c>
      <c r="AW172" s="1951" t="b">
        <v>1</v>
      </c>
      <c r="AX172" s="1951"/>
      <c r="AY172" s="1951" t="s">
        <v>163</v>
      </c>
      <c r="AZ172" s="1951"/>
      <c r="BA172" s="1951"/>
      <c r="BB172" s="1951"/>
      <c r="BC172" s="1951"/>
      <c r="BD172" s="1951"/>
      <c r="BE172" s="1951"/>
      <c r="BF172" s="1951"/>
      <c r="BG172" s="1951"/>
      <c r="BH172" s="1951"/>
      <c r="BI172" s="1951"/>
      <c r="BJ172" s="1820">
        <v>0</v>
      </c>
    </row>
    <row r="173" spans="2:62" ht="11.25" customHeight="1" x14ac:dyDescent="0.25">
      <c r="B173" s="1940"/>
      <c r="C173" s="1941"/>
      <c r="D173" s="361" t="s">
        <v>175</v>
      </c>
      <c r="E173" s="1942"/>
      <c r="F173" s="1955" t="s">
        <v>178</v>
      </c>
      <c r="G173" s="1944"/>
      <c r="H173" s="1956">
        <v>31.09</v>
      </c>
      <c r="I173" s="1946"/>
      <c r="J173" s="1946"/>
      <c r="K173" s="1946"/>
      <c r="L173" s="1863" t="s">
        <v>16</v>
      </c>
      <c r="M173" s="1947"/>
      <c r="N173" s="1948"/>
      <c r="O173" s="1949"/>
      <c r="P173" s="1949"/>
      <c r="Q173" s="1949"/>
      <c r="R173" s="1949"/>
      <c r="S173" s="1949"/>
      <c r="T173" s="1950"/>
      <c r="AT173" s="1951" t="s">
        <v>175</v>
      </c>
      <c r="AU173" s="1951">
        <v>0</v>
      </c>
      <c r="AV173" s="1951">
        <v>4</v>
      </c>
      <c r="AW173" s="1951" t="b">
        <v>1</v>
      </c>
      <c r="AX173" s="1951" t="b">
        <v>1</v>
      </c>
      <c r="AY173" s="1951" t="s">
        <v>163</v>
      </c>
      <c r="AZ173" s="1951"/>
      <c r="BA173" s="1951"/>
      <c r="BB173" s="1951"/>
      <c r="BC173" s="1951"/>
      <c r="BD173" s="1951"/>
      <c r="BE173" s="1951"/>
      <c r="BF173" s="1951"/>
      <c r="BG173" s="1951"/>
      <c r="BH173" s="1951"/>
      <c r="BI173" s="1951"/>
      <c r="BJ173" s="1820">
        <v>0</v>
      </c>
    </row>
    <row r="174" spans="2:62" x14ac:dyDescent="0.25">
      <c r="B174" s="1966"/>
      <c r="C174" s="1967" t="s">
        <v>1188</v>
      </c>
      <c r="D174" s="1967" t="s">
        <v>241</v>
      </c>
      <c r="E174" s="1968" t="s">
        <v>299</v>
      </c>
      <c r="F174" s="1968" t="s">
        <v>300</v>
      </c>
      <c r="G174" s="1969" t="s">
        <v>202</v>
      </c>
      <c r="H174" s="1183">
        <v>62.18</v>
      </c>
      <c r="I174" s="396"/>
      <c r="J174" s="397">
        <f>ROUND(H174*I174,2)</f>
        <v>0</v>
      </c>
      <c r="K174" s="397" t="s">
        <v>172</v>
      </c>
      <c r="L174" s="1863" t="s">
        <v>16</v>
      </c>
      <c r="M174" s="1970"/>
      <c r="N174" s="1971" t="s">
        <v>38</v>
      </c>
      <c r="O174" s="1972"/>
      <c r="P174" s="1972">
        <f>H174*O174</f>
        <v>0</v>
      </c>
      <c r="Q174" s="1972">
        <v>1</v>
      </c>
      <c r="R174" s="1972">
        <f>H174*Q174</f>
        <v>62.18</v>
      </c>
      <c r="S174" s="1972">
        <v>0</v>
      </c>
      <c r="T174" s="1973">
        <f>H174*S174</f>
        <v>0</v>
      </c>
      <c r="AR174" s="1820">
        <v>8</v>
      </c>
      <c r="AT174" s="1820" t="s">
        <v>241</v>
      </c>
      <c r="AU174" s="1820">
        <v>2</v>
      </c>
      <c r="AY174" s="1974" t="s">
        <v>163</v>
      </c>
      <c r="AZ174" s="1974"/>
      <c r="BA174" s="1974"/>
      <c r="BB174" s="1974"/>
      <c r="BC174" s="1974"/>
      <c r="BD174" s="1974"/>
      <c r="BE174" s="1974">
        <f>IF(N174="základní",J174,0)</f>
        <v>0</v>
      </c>
      <c r="BF174" s="1974">
        <f>IF(N174="snížená",J174,0)</f>
        <v>0</v>
      </c>
      <c r="BG174" s="1974">
        <f>IF(N174="zákl. přenesená",J174,0)</f>
        <v>0</v>
      </c>
      <c r="BH174" s="1974">
        <f>IF(N174="sníž. přenesená",J174,0)</f>
        <v>0</v>
      </c>
      <c r="BI174" s="1974">
        <f>IF(N174="nulová",J174,0)</f>
        <v>0</v>
      </c>
      <c r="BJ174" s="1820">
        <v>1</v>
      </c>
    </row>
    <row r="175" spans="2:62" ht="11.25" customHeight="1" x14ac:dyDescent="0.25">
      <c r="B175" s="1940"/>
      <c r="C175" s="1941"/>
      <c r="D175" s="361" t="s">
        <v>175</v>
      </c>
      <c r="E175" s="1942"/>
      <c r="F175" s="1952" t="s">
        <v>1189</v>
      </c>
      <c r="G175" s="1953"/>
      <c r="H175" s="1954">
        <v>62.18</v>
      </c>
      <c r="I175" s="1946"/>
      <c r="J175" s="1946"/>
      <c r="K175" s="1946"/>
      <c r="L175" s="1863" t="s">
        <v>16</v>
      </c>
      <c r="M175" s="1947"/>
      <c r="N175" s="1948"/>
      <c r="O175" s="1949"/>
      <c r="P175" s="1949"/>
      <c r="Q175" s="1949"/>
      <c r="R175" s="1949"/>
      <c r="S175" s="1949"/>
      <c r="T175" s="1950"/>
      <c r="AT175" s="1951" t="s">
        <v>175</v>
      </c>
      <c r="AU175" s="1951">
        <v>0</v>
      </c>
      <c r="AV175" s="1951">
        <v>2</v>
      </c>
      <c r="AW175" s="1951" t="b">
        <v>1</v>
      </c>
      <c r="AX175" s="1951" t="b">
        <v>1</v>
      </c>
      <c r="AY175" s="1951" t="s">
        <v>163</v>
      </c>
      <c r="AZ175" s="1951"/>
      <c r="BA175" s="1951"/>
      <c r="BB175" s="1951"/>
      <c r="BC175" s="1951"/>
      <c r="BD175" s="1951"/>
      <c r="BE175" s="1951"/>
      <c r="BF175" s="1951"/>
      <c r="BG175" s="1951"/>
      <c r="BH175" s="1951"/>
      <c r="BI175" s="1951"/>
      <c r="BJ175" s="1820">
        <v>0</v>
      </c>
    </row>
    <row r="176" spans="2:62" ht="23.1" customHeight="1" x14ac:dyDescent="0.25">
      <c r="B176" s="1888"/>
      <c r="C176" s="1889"/>
      <c r="D176" s="1915" t="s">
        <v>64</v>
      </c>
      <c r="E176" s="1923" t="s">
        <v>186</v>
      </c>
      <c r="F176" s="1898" t="s">
        <v>870</v>
      </c>
      <c r="G176" s="1924"/>
      <c r="H176" s="1925"/>
      <c r="I176" s="1926"/>
      <c r="J176" s="1926">
        <f>J177</f>
        <v>0</v>
      </c>
      <c r="K176" s="1926"/>
      <c r="L176" s="1863" t="s">
        <v>16</v>
      </c>
      <c r="M176" s="1927"/>
      <c r="N176" s="1886"/>
      <c r="O176" s="1887"/>
      <c r="P176" s="1887">
        <f>P177</f>
        <v>0</v>
      </c>
      <c r="Q176" s="1887"/>
      <c r="R176" s="1887">
        <f>R177</f>
        <v>0.1</v>
      </c>
      <c r="S176" s="1887"/>
      <c r="T176" s="1922">
        <f>T177</f>
        <v>0</v>
      </c>
      <c r="AR176" s="1820">
        <v>1</v>
      </c>
      <c r="AT176" s="1820" t="s">
        <v>64</v>
      </c>
      <c r="AU176" s="1820">
        <v>1</v>
      </c>
      <c r="AY176" s="64" t="s">
        <v>163</v>
      </c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1820">
        <v>0</v>
      </c>
    </row>
    <row r="177" spans="2:62" x14ac:dyDescent="0.25">
      <c r="B177" s="1928"/>
      <c r="C177" s="1929" t="s">
        <v>1190</v>
      </c>
      <c r="D177" s="1929" t="s">
        <v>168</v>
      </c>
      <c r="E177" s="1930" t="s">
        <v>1191</v>
      </c>
      <c r="F177" s="351" t="s">
        <v>1192</v>
      </c>
      <c r="G177" s="1931" t="s">
        <v>984</v>
      </c>
      <c r="H177" s="403">
        <v>1</v>
      </c>
      <c r="I177" s="354"/>
      <c r="J177" s="355">
        <f>ROUND(H177*I177,2)</f>
        <v>0</v>
      </c>
      <c r="K177" s="355" t="s">
        <v>393</v>
      </c>
      <c r="L177" s="1863" t="s">
        <v>16</v>
      </c>
      <c r="M177" s="1932"/>
      <c r="N177" s="1933" t="s">
        <v>38</v>
      </c>
      <c r="O177" s="1934"/>
      <c r="P177" s="1934">
        <f>H177*O177</f>
        <v>0</v>
      </c>
      <c r="Q177" s="1934">
        <v>0.1</v>
      </c>
      <c r="R177" s="1934">
        <f>H177*Q177</f>
        <v>0.1</v>
      </c>
      <c r="S177" s="1934">
        <v>0</v>
      </c>
      <c r="T177" s="1935">
        <f>H177*S177</f>
        <v>0</v>
      </c>
      <c r="AR177" s="1820">
        <v>4</v>
      </c>
      <c r="AT177" s="1820" t="s">
        <v>168</v>
      </c>
      <c r="AU177" s="1820">
        <v>2</v>
      </c>
      <c r="AY177" s="1936" t="s">
        <v>163</v>
      </c>
      <c r="AZ177" s="1936"/>
      <c r="BA177" s="1936"/>
      <c r="BB177" s="1936"/>
      <c r="BC177" s="1936"/>
      <c r="BD177" s="1936"/>
      <c r="BE177" s="1936">
        <f>IF(N177="základní",J177,0)</f>
        <v>0</v>
      </c>
      <c r="BF177" s="1936">
        <f>IF(N177="snížená",J177,0)</f>
        <v>0</v>
      </c>
      <c r="BG177" s="1936">
        <f>IF(N177="zákl. přenesená",J177,0)</f>
        <v>0</v>
      </c>
      <c r="BH177" s="1936">
        <f>IF(N177="sníž. přenesená",J177,0)</f>
        <v>0</v>
      </c>
      <c r="BI177" s="1936">
        <f>IF(N177="nulová",J177,0)</f>
        <v>0</v>
      </c>
      <c r="BJ177" s="1820">
        <v>1</v>
      </c>
    </row>
    <row r="178" spans="2:62" x14ac:dyDescent="0.25">
      <c r="B178" s="1864"/>
      <c r="C178" s="60"/>
      <c r="D178" s="361" t="s">
        <v>173</v>
      </c>
      <c r="E178" s="60"/>
      <c r="F178" s="362" t="s">
        <v>1193</v>
      </c>
      <c r="G178" s="60"/>
      <c r="H178" s="60"/>
      <c r="I178" s="60"/>
      <c r="J178" s="60"/>
      <c r="K178" s="1866"/>
      <c r="L178" s="1863" t="s">
        <v>16</v>
      </c>
      <c r="M178" s="1937"/>
      <c r="N178" s="60"/>
      <c r="O178" s="60"/>
      <c r="P178" s="60"/>
      <c r="Q178" s="60"/>
      <c r="R178" s="60"/>
      <c r="S178" s="60"/>
      <c r="T178" s="1938"/>
      <c r="AT178" s="1939" t="s">
        <v>173</v>
      </c>
      <c r="AU178" s="1939">
        <v>0</v>
      </c>
      <c r="AV178" s="60"/>
      <c r="AW178" s="60"/>
      <c r="AX178" s="60"/>
      <c r="AY178" s="60" t="s">
        <v>163</v>
      </c>
      <c r="AZ178" s="60"/>
      <c r="BA178" s="60"/>
      <c r="BB178" s="60"/>
      <c r="BC178" s="60"/>
      <c r="BD178" s="60"/>
      <c r="BE178" s="60"/>
      <c r="BF178" s="60"/>
      <c r="BG178" s="60"/>
      <c r="BH178" s="60"/>
      <c r="BI178" s="60"/>
      <c r="BJ178" s="1820">
        <v>0</v>
      </c>
    </row>
    <row r="179" spans="2:62" ht="19.5" x14ac:dyDescent="0.25">
      <c r="B179" s="1928"/>
      <c r="C179" s="1957"/>
      <c r="D179" s="1958" t="s">
        <v>239</v>
      </c>
      <c r="E179" s="1959"/>
      <c r="F179" s="1960" t="s">
        <v>1194</v>
      </c>
      <c r="G179" s="1961"/>
      <c r="H179" s="1962"/>
      <c r="I179" s="1963"/>
      <c r="J179" s="1963"/>
      <c r="K179" s="1964"/>
      <c r="L179" s="1863" t="s">
        <v>16</v>
      </c>
      <c r="M179" s="1932"/>
      <c r="N179" s="1933"/>
      <c r="O179" s="1934"/>
      <c r="P179" s="1934"/>
      <c r="Q179" s="1934"/>
      <c r="R179" s="1934"/>
      <c r="S179" s="1934"/>
      <c r="T179" s="1935"/>
      <c r="AT179" s="1965" t="s">
        <v>239</v>
      </c>
      <c r="AU179" s="1965">
        <v>0</v>
      </c>
      <c r="AV179" s="1965"/>
      <c r="AW179" s="1965"/>
      <c r="AX179" s="1965"/>
      <c r="AY179" s="1965" t="s">
        <v>163</v>
      </c>
      <c r="AZ179" s="1965"/>
      <c r="BA179" s="1965"/>
      <c r="BB179" s="1965"/>
      <c r="BC179" s="1965"/>
      <c r="BD179" s="1965"/>
      <c r="BE179" s="1965"/>
      <c r="BF179" s="1965"/>
      <c r="BG179" s="1965"/>
      <c r="BH179" s="1965"/>
      <c r="BI179" s="1965"/>
      <c r="BJ179" s="1820">
        <v>0</v>
      </c>
    </row>
    <row r="180" spans="2:62" ht="23.1" customHeight="1" x14ac:dyDescent="0.25">
      <c r="B180" s="1888"/>
      <c r="C180" s="1889"/>
      <c r="D180" s="1915" t="s">
        <v>64</v>
      </c>
      <c r="E180" s="1923" t="s">
        <v>193</v>
      </c>
      <c r="F180" s="1898" t="s">
        <v>444</v>
      </c>
      <c r="G180" s="1924"/>
      <c r="H180" s="1925"/>
      <c r="I180" s="1926"/>
      <c r="J180" s="1926">
        <f>J181 + J186 + J191</f>
        <v>0</v>
      </c>
      <c r="K180" s="1926"/>
      <c r="L180" s="1863" t="s">
        <v>16</v>
      </c>
      <c r="M180" s="1927"/>
      <c r="N180" s="1886"/>
      <c r="O180" s="1887"/>
      <c r="P180" s="1887">
        <f>P181 + P186 + P191</f>
        <v>0</v>
      </c>
      <c r="Q180" s="1887"/>
      <c r="R180" s="1887">
        <f>R181 + R186 + R191</f>
        <v>0.65748303999999991</v>
      </c>
      <c r="S180" s="1887"/>
      <c r="T180" s="1922">
        <f>T181 + T186 + T191</f>
        <v>0</v>
      </c>
      <c r="AR180" s="1820">
        <v>1</v>
      </c>
      <c r="AT180" s="1820" t="s">
        <v>64</v>
      </c>
      <c r="AU180" s="1820">
        <v>1</v>
      </c>
      <c r="AY180" s="64" t="s">
        <v>163</v>
      </c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1820">
        <v>0</v>
      </c>
    </row>
    <row r="181" spans="2:62" x14ac:dyDescent="0.25">
      <c r="B181" s="1928"/>
      <c r="C181" s="1929" t="s">
        <v>1195</v>
      </c>
      <c r="D181" s="1929" t="s">
        <v>168</v>
      </c>
      <c r="E181" s="1930" t="s">
        <v>1196</v>
      </c>
      <c r="F181" s="351" t="s">
        <v>1197</v>
      </c>
      <c r="G181" s="1931" t="s">
        <v>171</v>
      </c>
      <c r="H181" s="353">
        <v>7.9169999999999998</v>
      </c>
      <c r="I181" s="354"/>
      <c r="J181" s="355">
        <f>ROUND(H181*I181,2)</f>
        <v>0</v>
      </c>
      <c r="K181" s="355" t="s">
        <v>172</v>
      </c>
      <c r="L181" s="1863" t="s">
        <v>16</v>
      </c>
      <c r="M181" s="1932"/>
      <c r="N181" s="1933" t="s">
        <v>38</v>
      </c>
      <c r="O181" s="1934"/>
      <c r="P181" s="1934">
        <f>H181*O181</f>
        <v>0</v>
      </c>
      <c r="Q181" s="1934">
        <v>0</v>
      </c>
      <c r="R181" s="1934">
        <f>H181*Q181</f>
        <v>0</v>
      </c>
      <c r="S181" s="1934">
        <v>0</v>
      </c>
      <c r="T181" s="1935">
        <f>H181*S181</f>
        <v>0</v>
      </c>
      <c r="AR181" s="1820">
        <v>4</v>
      </c>
      <c r="AT181" s="1820" t="s">
        <v>168</v>
      </c>
      <c r="AU181" s="1820">
        <v>2</v>
      </c>
      <c r="AY181" s="1936" t="s">
        <v>163</v>
      </c>
      <c r="AZ181" s="1936"/>
      <c r="BA181" s="1936"/>
      <c r="BB181" s="1936"/>
      <c r="BC181" s="1936"/>
      <c r="BD181" s="1936"/>
      <c r="BE181" s="1936">
        <f>IF(N181="základní",J181,0)</f>
        <v>0</v>
      </c>
      <c r="BF181" s="1936">
        <f>IF(N181="snížená",J181,0)</f>
        <v>0</v>
      </c>
      <c r="BG181" s="1936">
        <f>IF(N181="zákl. přenesená",J181,0)</f>
        <v>0</v>
      </c>
      <c r="BH181" s="1936">
        <f>IF(N181="sníž. přenesená",J181,0)</f>
        <v>0</v>
      </c>
      <c r="BI181" s="1936">
        <f>IF(N181="nulová",J181,0)</f>
        <v>0</v>
      </c>
      <c r="BJ181" s="1820">
        <v>1</v>
      </c>
    </row>
    <row r="182" spans="2:62" x14ac:dyDescent="0.25">
      <c r="B182" s="1864"/>
      <c r="C182" s="60"/>
      <c r="D182" s="361" t="s">
        <v>173</v>
      </c>
      <c r="E182" s="60"/>
      <c r="F182" s="362" t="s">
        <v>1198</v>
      </c>
      <c r="G182" s="60"/>
      <c r="H182" s="60"/>
      <c r="I182" s="60"/>
      <c r="J182" s="60"/>
      <c r="K182" s="1866"/>
      <c r="L182" s="1863" t="s">
        <v>16</v>
      </c>
      <c r="M182" s="1937"/>
      <c r="N182" s="60"/>
      <c r="O182" s="60"/>
      <c r="P182" s="60"/>
      <c r="Q182" s="60"/>
      <c r="R182" s="60"/>
      <c r="S182" s="60"/>
      <c r="T182" s="1938"/>
      <c r="AT182" s="1939" t="s">
        <v>173</v>
      </c>
      <c r="AU182" s="1939">
        <v>0</v>
      </c>
      <c r="AV182" s="60"/>
      <c r="AW182" s="60"/>
      <c r="AX182" s="60"/>
      <c r="AY182" s="60" t="s">
        <v>163</v>
      </c>
      <c r="AZ182" s="60"/>
      <c r="BA182" s="60"/>
      <c r="BB182" s="60"/>
      <c r="BC182" s="60"/>
      <c r="BD182" s="60"/>
      <c r="BE182" s="60"/>
      <c r="BF182" s="60"/>
      <c r="BG182" s="60"/>
      <c r="BH182" s="60"/>
      <c r="BI182" s="60"/>
      <c r="BJ182" s="1820">
        <v>0</v>
      </c>
    </row>
    <row r="183" spans="2:62" ht="11.25" customHeight="1" x14ac:dyDescent="0.25">
      <c r="B183" s="1940"/>
      <c r="C183" s="1941"/>
      <c r="D183" s="361" t="s">
        <v>175</v>
      </c>
      <c r="E183" s="1942"/>
      <c r="F183" s="1943" t="s">
        <v>1199</v>
      </c>
      <c r="G183" s="1944"/>
      <c r="H183" s="1945"/>
      <c r="I183" s="1946"/>
      <c r="J183" s="1946"/>
      <c r="K183" s="1946"/>
      <c r="L183" s="1863" t="s">
        <v>16</v>
      </c>
      <c r="M183" s="1947"/>
      <c r="N183" s="1948"/>
      <c r="O183" s="1949"/>
      <c r="P183" s="1949"/>
      <c r="Q183" s="1949"/>
      <c r="R183" s="1949"/>
      <c r="S183" s="1949"/>
      <c r="T183" s="1950"/>
      <c r="AT183" s="1951" t="s">
        <v>175</v>
      </c>
      <c r="AU183" s="1951">
        <v>0</v>
      </c>
      <c r="AV183" s="1951">
        <v>1</v>
      </c>
      <c r="AW183" s="1951" t="b">
        <v>1</v>
      </c>
      <c r="AX183" s="1951"/>
      <c r="AY183" s="1951" t="s">
        <v>163</v>
      </c>
      <c r="AZ183" s="1951"/>
      <c r="BA183" s="1951"/>
      <c r="BB183" s="1951"/>
      <c r="BC183" s="1951"/>
      <c r="BD183" s="1951"/>
      <c r="BE183" s="1951"/>
      <c r="BF183" s="1951"/>
      <c r="BG183" s="1951"/>
      <c r="BH183" s="1951"/>
      <c r="BI183" s="1951"/>
      <c r="BJ183" s="1820">
        <v>0</v>
      </c>
    </row>
    <row r="184" spans="2:62" ht="11.25" customHeight="1" x14ac:dyDescent="0.25">
      <c r="B184" s="1940"/>
      <c r="C184" s="1941"/>
      <c r="D184" s="361" t="s">
        <v>175</v>
      </c>
      <c r="E184" s="1942"/>
      <c r="F184" s="1952" t="s">
        <v>1200</v>
      </c>
      <c r="G184" s="1953"/>
      <c r="H184" s="1954">
        <v>7.9169999999999998</v>
      </c>
      <c r="I184" s="1946"/>
      <c r="J184" s="1946"/>
      <c r="K184" s="1946"/>
      <c r="L184" s="1863" t="s">
        <v>16</v>
      </c>
      <c r="M184" s="1947"/>
      <c r="N184" s="1948"/>
      <c r="O184" s="1949"/>
      <c r="P184" s="1949"/>
      <c r="Q184" s="1949"/>
      <c r="R184" s="1949"/>
      <c r="S184" s="1949"/>
      <c r="T184" s="1950"/>
      <c r="AT184" s="1951" t="s">
        <v>175</v>
      </c>
      <c r="AU184" s="1951">
        <v>0</v>
      </c>
      <c r="AV184" s="1951">
        <v>2</v>
      </c>
      <c r="AW184" s="1951" t="b">
        <v>1</v>
      </c>
      <c r="AX184" s="1951"/>
      <c r="AY184" s="1951" t="s">
        <v>163</v>
      </c>
      <c r="AZ184" s="1951"/>
      <c r="BA184" s="1951"/>
      <c r="BB184" s="1951"/>
      <c r="BC184" s="1951"/>
      <c r="BD184" s="1951"/>
      <c r="BE184" s="1951"/>
      <c r="BF184" s="1951"/>
      <c r="BG184" s="1951"/>
      <c r="BH184" s="1951"/>
      <c r="BI184" s="1951"/>
      <c r="BJ184" s="1820">
        <v>0</v>
      </c>
    </row>
    <row r="185" spans="2:62" ht="11.25" customHeight="1" x14ac:dyDescent="0.25">
      <c r="B185" s="1940"/>
      <c r="C185" s="1941"/>
      <c r="D185" s="361" t="s">
        <v>175</v>
      </c>
      <c r="E185" s="1942"/>
      <c r="F185" s="1955" t="s">
        <v>178</v>
      </c>
      <c r="G185" s="1944"/>
      <c r="H185" s="1956">
        <v>7.9169999999999998</v>
      </c>
      <c r="I185" s="1946"/>
      <c r="J185" s="1946"/>
      <c r="K185" s="1946"/>
      <c r="L185" s="1863" t="s">
        <v>16</v>
      </c>
      <c r="M185" s="1947"/>
      <c r="N185" s="1948"/>
      <c r="O185" s="1949"/>
      <c r="P185" s="1949"/>
      <c r="Q185" s="1949"/>
      <c r="R185" s="1949"/>
      <c r="S185" s="1949"/>
      <c r="T185" s="1950"/>
      <c r="AT185" s="1951" t="s">
        <v>175</v>
      </c>
      <c r="AU185" s="1951">
        <v>0</v>
      </c>
      <c r="AV185" s="1951">
        <v>4</v>
      </c>
      <c r="AW185" s="1951" t="b">
        <v>1</v>
      </c>
      <c r="AX185" s="1951" t="b">
        <v>1</v>
      </c>
      <c r="AY185" s="1951" t="s">
        <v>163</v>
      </c>
      <c r="AZ185" s="1951"/>
      <c r="BA185" s="1951"/>
      <c r="BB185" s="1951"/>
      <c r="BC185" s="1951"/>
      <c r="BD185" s="1951"/>
      <c r="BE185" s="1951"/>
      <c r="BF185" s="1951"/>
      <c r="BG185" s="1951"/>
      <c r="BH185" s="1951"/>
      <c r="BI185" s="1951"/>
      <c r="BJ185" s="1820">
        <v>0</v>
      </c>
    </row>
    <row r="186" spans="2:62" ht="24" x14ac:dyDescent="0.25">
      <c r="B186" s="1928"/>
      <c r="C186" s="1929" t="s">
        <v>1201</v>
      </c>
      <c r="D186" s="1929" t="s">
        <v>168</v>
      </c>
      <c r="E186" s="1930" t="s">
        <v>1202</v>
      </c>
      <c r="F186" s="351" t="s">
        <v>1203</v>
      </c>
      <c r="G186" s="1931" t="s">
        <v>171</v>
      </c>
      <c r="H186" s="353">
        <v>0.25600000000000001</v>
      </c>
      <c r="I186" s="354"/>
      <c r="J186" s="355">
        <f>ROUND(H186*I186,2)</f>
        <v>0</v>
      </c>
      <c r="K186" s="355" t="s">
        <v>393</v>
      </c>
      <c r="L186" s="1863" t="s">
        <v>16</v>
      </c>
      <c r="M186" s="1932"/>
      <c r="N186" s="1933" t="s">
        <v>38</v>
      </c>
      <c r="O186" s="1934"/>
      <c r="P186" s="1934">
        <f>H186*O186</f>
        <v>0</v>
      </c>
      <c r="Q186" s="1934">
        <v>2.5018699999999998</v>
      </c>
      <c r="R186" s="1934">
        <f>H186*Q186</f>
        <v>0.64047871999999995</v>
      </c>
      <c r="S186" s="1934">
        <v>0</v>
      </c>
      <c r="T186" s="1935">
        <f>H186*S186</f>
        <v>0</v>
      </c>
      <c r="AR186" s="1820">
        <v>4</v>
      </c>
      <c r="AT186" s="1820" t="s">
        <v>168</v>
      </c>
      <c r="AU186" s="1820">
        <v>2</v>
      </c>
      <c r="AY186" s="1936" t="s">
        <v>163</v>
      </c>
      <c r="AZ186" s="1936"/>
      <c r="BA186" s="1936"/>
      <c r="BB186" s="1936"/>
      <c r="BC186" s="1936"/>
      <c r="BD186" s="1936"/>
      <c r="BE186" s="1936">
        <f>IF(N186="základní",J186,0)</f>
        <v>0</v>
      </c>
      <c r="BF186" s="1936">
        <f>IF(N186="snížená",J186,0)</f>
        <v>0</v>
      </c>
      <c r="BG186" s="1936">
        <f>IF(N186="zákl. přenesená",J186,0)</f>
        <v>0</v>
      </c>
      <c r="BH186" s="1936">
        <f>IF(N186="sníž. přenesená",J186,0)</f>
        <v>0</v>
      </c>
      <c r="BI186" s="1936">
        <f>IF(N186="nulová",J186,0)</f>
        <v>0</v>
      </c>
      <c r="BJ186" s="1820">
        <v>1</v>
      </c>
    </row>
    <row r="187" spans="2:62" x14ac:dyDescent="0.25">
      <c r="B187" s="1864"/>
      <c r="C187" s="60"/>
      <c r="D187" s="361" t="s">
        <v>173</v>
      </c>
      <c r="E187" s="60"/>
      <c r="F187" s="362" t="s">
        <v>1204</v>
      </c>
      <c r="G187" s="60"/>
      <c r="H187" s="60"/>
      <c r="I187" s="60"/>
      <c r="J187" s="60"/>
      <c r="K187" s="1866"/>
      <c r="L187" s="1863" t="s">
        <v>16</v>
      </c>
      <c r="M187" s="1937"/>
      <c r="N187" s="60"/>
      <c r="O187" s="60"/>
      <c r="P187" s="60"/>
      <c r="Q187" s="60"/>
      <c r="R187" s="60"/>
      <c r="S187" s="60"/>
      <c r="T187" s="1938"/>
      <c r="AT187" s="1939" t="s">
        <v>173</v>
      </c>
      <c r="AU187" s="1939">
        <v>0</v>
      </c>
      <c r="AV187" s="60"/>
      <c r="AW187" s="60"/>
      <c r="AX187" s="60"/>
      <c r="AY187" s="60" t="s">
        <v>163</v>
      </c>
      <c r="AZ187" s="60"/>
      <c r="BA187" s="60"/>
      <c r="BB187" s="60"/>
      <c r="BC187" s="60"/>
      <c r="BD187" s="60"/>
      <c r="BE187" s="60"/>
      <c r="BF187" s="60"/>
      <c r="BG187" s="60"/>
      <c r="BH187" s="60"/>
      <c r="BI187" s="60"/>
      <c r="BJ187" s="1820">
        <v>0</v>
      </c>
    </row>
    <row r="188" spans="2:62" ht="11.25" customHeight="1" x14ac:dyDescent="0.25">
      <c r="B188" s="1940"/>
      <c r="C188" s="1941"/>
      <c r="D188" s="361" t="s">
        <v>175</v>
      </c>
      <c r="E188" s="1942"/>
      <c r="F188" s="1943" t="s">
        <v>1205</v>
      </c>
      <c r="G188" s="1944"/>
      <c r="H188" s="1945"/>
      <c r="I188" s="1946"/>
      <c r="J188" s="1946"/>
      <c r="K188" s="1946"/>
      <c r="L188" s="1863" t="s">
        <v>16</v>
      </c>
      <c r="M188" s="1947"/>
      <c r="N188" s="1948"/>
      <c r="O188" s="1949"/>
      <c r="P188" s="1949"/>
      <c r="Q188" s="1949"/>
      <c r="R188" s="1949"/>
      <c r="S188" s="1949"/>
      <c r="T188" s="1950"/>
      <c r="AT188" s="1951" t="s">
        <v>175</v>
      </c>
      <c r="AU188" s="1951">
        <v>0</v>
      </c>
      <c r="AV188" s="1951">
        <v>1</v>
      </c>
      <c r="AW188" s="1951" t="b">
        <v>1</v>
      </c>
      <c r="AX188" s="1951"/>
      <c r="AY188" s="1951" t="s">
        <v>163</v>
      </c>
      <c r="AZ188" s="1951"/>
      <c r="BA188" s="1951"/>
      <c r="BB188" s="1951"/>
      <c r="BC188" s="1951"/>
      <c r="BD188" s="1951"/>
      <c r="BE188" s="1951"/>
      <c r="BF188" s="1951"/>
      <c r="BG188" s="1951"/>
      <c r="BH188" s="1951"/>
      <c r="BI188" s="1951"/>
      <c r="BJ188" s="1820">
        <v>0</v>
      </c>
    </row>
    <row r="189" spans="2:62" ht="11.25" customHeight="1" x14ac:dyDescent="0.25">
      <c r="B189" s="1940"/>
      <c r="C189" s="1941"/>
      <c r="D189" s="361" t="s">
        <v>175</v>
      </c>
      <c r="E189" s="1942"/>
      <c r="F189" s="1952" t="s">
        <v>1206</v>
      </c>
      <c r="G189" s="1953"/>
      <c r="H189" s="1954">
        <v>0.25600000000000001</v>
      </c>
      <c r="I189" s="1946"/>
      <c r="J189" s="1946"/>
      <c r="K189" s="1946"/>
      <c r="L189" s="1863" t="s">
        <v>16</v>
      </c>
      <c r="M189" s="1947"/>
      <c r="N189" s="1948"/>
      <c r="O189" s="1949"/>
      <c r="P189" s="1949"/>
      <c r="Q189" s="1949"/>
      <c r="R189" s="1949"/>
      <c r="S189" s="1949"/>
      <c r="T189" s="1950"/>
      <c r="AT189" s="1951" t="s">
        <v>175</v>
      </c>
      <c r="AU189" s="1951">
        <v>0</v>
      </c>
      <c r="AV189" s="1951">
        <v>2</v>
      </c>
      <c r="AW189" s="1951" t="b">
        <v>1</v>
      </c>
      <c r="AX189" s="1951"/>
      <c r="AY189" s="1951" t="s">
        <v>163</v>
      </c>
      <c r="AZ189" s="1951"/>
      <c r="BA189" s="1951"/>
      <c r="BB189" s="1951"/>
      <c r="BC189" s="1951"/>
      <c r="BD189" s="1951"/>
      <c r="BE189" s="1951"/>
      <c r="BF189" s="1951"/>
      <c r="BG189" s="1951"/>
      <c r="BH189" s="1951"/>
      <c r="BI189" s="1951"/>
      <c r="BJ189" s="1820">
        <v>0</v>
      </c>
    </row>
    <row r="190" spans="2:62" ht="11.25" customHeight="1" x14ac:dyDescent="0.25">
      <c r="B190" s="1940"/>
      <c r="C190" s="1941"/>
      <c r="D190" s="361" t="s">
        <v>175</v>
      </c>
      <c r="E190" s="1942"/>
      <c r="F190" s="1955" t="s">
        <v>178</v>
      </c>
      <c r="G190" s="1944"/>
      <c r="H190" s="1956">
        <v>0.25600000000000001</v>
      </c>
      <c r="I190" s="1946"/>
      <c r="J190" s="1946"/>
      <c r="K190" s="1946"/>
      <c r="L190" s="1863" t="s">
        <v>16</v>
      </c>
      <c r="M190" s="1947"/>
      <c r="N190" s="1948"/>
      <c r="O190" s="1949"/>
      <c r="P190" s="1949"/>
      <c r="Q190" s="1949"/>
      <c r="R190" s="1949"/>
      <c r="S190" s="1949"/>
      <c r="T190" s="1950"/>
      <c r="AT190" s="1951" t="s">
        <v>175</v>
      </c>
      <c r="AU190" s="1951">
        <v>0</v>
      </c>
      <c r="AV190" s="1951">
        <v>4</v>
      </c>
      <c r="AW190" s="1951" t="b">
        <v>1</v>
      </c>
      <c r="AX190" s="1951" t="b">
        <v>1</v>
      </c>
      <c r="AY190" s="1951" t="s">
        <v>163</v>
      </c>
      <c r="AZ190" s="1951"/>
      <c r="BA190" s="1951"/>
      <c r="BB190" s="1951"/>
      <c r="BC190" s="1951"/>
      <c r="BD190" s="1951"/>
      <c r="BE190" s="1951"/>
      <c r="BF190" s="1951"/>
      <c r="BG190" s="1951"/>
      <c r="BH190" s="1951"/>
      <c r="BI190" s="1951"/>
      <c r="BJ190" s="1820">
        <v>0</v>
      </c>
    </row>
    <row r="191" spans="2:62" ht="24" x14ac:dyDescent="0.25">
      <c r="B191" s="1928"/>
      <c r="C191" s="1929" t="s">
        <v>1207</v>
      </c>
      <c r="D191" s="1929" t="s">
        <v>168</v>
      </c>
      <c r="E191" s="1930" t="s">
        <v>1208</v>
      </c>
      <c r="F191" s="351" t="s">
        <v>1209</v>
      </c>
      <c r="G191" s="1931" t="s">
        <v>202</v>
      </c>
      <c r="H191" s="353">
        <v>1.6E-2</v>
      </c>
      <c r="I191" s="354"/>
      <c r="J191" s="355">
        <f>ROUND(H191*I191,2)</f>
        <v>0</v>
      </c>
      <c r="K191" s="355" t="s">
        <v>393</v>
      </c>
      <c r="L191" s="1863" t="s">
        <v>16</v>
      </c>
      <c r="M191" s="1932"/>
      <c r="N191" s="1933" t="s">
        <v>38</v>
      </c>
      <c r="O191" s="1934"/>
      <c r="P191" s="1934">
        <f>H191*O191</f>
        <v>0</v>
      </c>
      <c r="Q191" s="1934">
        <v>1.06277</v>
      </c>
      <c r="R191" s="1934">
        <f>H191*Q191</f>
        <v>1.700432E-2</v>
      </c>
      <c r="S191" s="1934">
        <v>0</v>
      </c>
      <c r="T191" s="1935">
        <f>H191*S191</f>
        <v>0</v>
      </c>
      <c r="AR191" s="1820">
        <v>4</v>
      </c>
      <c r="AT191" s="1820" t="s">
        <v>168</v>
      </c>
      <c r="AU191" s="1820">
        <v>2</v>
      </c>
      <c r="AY191" s="1936" t="s">
        <v>163</v>
      </c>
      <c r="AZ191" s="1936"/>
      <c r="BA191" s="1936"/>
      <c r="BB191" s="1936"/>
      <c r="BC191" s="1936"/>
      <c r="BD191" s="1936"/>
      <c r="BE191" s="1936">
        <f>IF(N191="základní",J191,0)</f>
        <v>0</v>
      </c>
      <c r="BF191" s="1936">
        <f>IF(N191="snížená",J191,0)</f>
        <v>0</v>
      </c>
      <c r="BG191" s="1936">
        <f>IF(N191="zákl. přenesená",J191,0)</f>
        <v>0</v>
      </c>
      <c r="BH191" s="1936">
        <f>IF(N191="sníž. přenesená",J191,0)</f>
        <v>0</v>
      </c>
      <c r="BI191" s="1936">
        <f>IF(N191="nulová",J191,0)</f>
        <v>0</v>
      </c>
      <c r="BJ191" s="1820">
        <v>1</v>
      </c>
    </row>
    <row r="192" spans="2:62" x14ac:dyDescent="0.25">
      <c r="B192" s="1864"/>
      <c r="C192" s="60"/>
      <c r="D192" s="361" t="s">
        <v>173</v>
      </c>
      <c r="E192" s="60"/>
      <c r="F192" s="362" t="s">
        <v>1210</v>
      </c>
      <c r="G192" s="60"/>
      <c r="H192" s="60"/>
      <c r="I192" s="60"/>
      <c r="J192" s="60"/>
      <c r="K192" s="1866"/>
      <c r="L192" s="1863" t="s">
        <v>16</v>
      </c>
      <c r="M192" s="1937"/>
      <c r="N192" s="60"/>
      <c r="O192" s="60"/>
      <c r="P192" s="60"/>
      <c r="Q192" s="60"/>
      <c r="R192" s="60"/>
      <c r="S192" s="60"/>
      <c r="T192" s="1938"/>
      <c r="AT192" s="1939" t="s">
        <v>173</v>
      </c>
      <c r="AU192" s="1939">
        <v>0</v>
      </c>
      <c r="AV192" s="60"/>
      <c r="AW192" s="60"/>
      <c r="AX192" s="60"/>
      <c r="AY192" s="60" t="s">
        <v>163</v>
      </c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1820">
        <v>0</v>
      </c>
    </row>
    <row r="193" spans="2:62" ht="11.25" customHeight="1" x14ac:dyDescent="0.25">
      <c r="B193" s="1940"/>
      <c r="C193" s="1941"/>
      <c r="D193" s="361" t="s">
        <v>175</v>
      </c>
      <c r="E193" s="1942"/>
      <c r="F193" s="1943" t="s">
        <v>1211</v>
      </c>
      <c r="G193" s="1944"/>
      <c r="H193" s="1945"/>
      <c r="I193" s="1946"/>
      <c r="J193" s="1946"/>
      <c r="K193" s="1946"/>
      <c r="L193" s="1863" t="s">
        <v>16</v>
      </c>
      <c r="M193" s="1947"/>
      <c r="N193" s="1948"/>
      <c r="O193" s="1949"/>
      <c r="P193" s="1949"/>
      <c r="Q193" s="1949"/>
      <c r="R193" s="1949"/>
      <c r="S193" s="1949"/>
      <c r="T193" s="1950"/>
      <c r="AT193" s="1951" t="s">
        <v>175</v>
      </c>
      <c r="AU193" s="1951">
        <v>0</v>
      </c>
      <c r="AV193" s="1951">
        <v>1</v>
      </c>
      <c r="AW193" s="1951" t="b">
        <v>1</v>
      </c>
      <c r="AX193" s="1951"/>
      <c r="AY193" s="1951" t="s">
        <v>163</v>
      </c>
      <c r="AZ193" s="1951"/>
      <c r="BA193" s="1951"/>
      <c r="BB193" s="1951"/>
      <c r="BC193" s="1951"/>
      <c r="BD193" s="1951"/>
      <c r="BE193" s="1951"/>
      <c r="BF193" s="1951"/>
      <c r="BG193" s="1951"/>
      <c r="BH193" s="1951"/>
      <c r="BI193" s="1951"/>
      <c r="BJ193" s="1820">
        <v>0</v>
      </c>
    </row>
    <row r="194" spans="2:62" ht="11.25" customHeight="1" x14ac:dyDescent="0.25">
      <c r="B194" s="1940"/>
      <c r="C194" s="1941"/>
      <c r="D194" s="361" t="s">
        <v>175</v>
      </c>
      <c r="E194" s="1942"/>
      <c r="F194" s="1943" t="s">
        <v>1212</v>
      </c>
      <c r="G194" s="1944"/>
      <c r="H194" s="1945"/>
      <c r="I194" s="1946"/>
      <c r="J194" s="1946"/>
      <c r="K194" s="1946"/>
      <c r="L194" s="1863" t="s">
        <v>16</v>
      </c>
      <c r="M194" s="1947"/>
      <c r="N194" s="1948"/>
      <c r="O194" s="1949"/>
      <c r="P194" s="1949"/>
      <c r="Q194" s="1949"/>
      <c r="R194" s="1949"/>
      <c r="S194" s="1949"/>
      <c r="T194" s="1950"/>
      <c r="AT194" s="1951" t="s">
        <v>175</v>
      </c>
      <c r="AU194" s="1951">
        <v>0</v>
      </c>
      <c r="AV194" s="1951">
        <v>1</v>
      </c>
      <c r="AW194" s="1951" t="b">
        <v>1</v>
      </c>
      <c r="AX194" s="1951"/>
      <c r="AY194" s="1951" t="s">
        <v>163</v>
      </c>
      <c r="AZ194" s="1951"/>
      <c r="BA194" s="1951"/>
      <c r="BB194" s="1951"/>
      <c r="BC194" s="1951"/>
      <c r="BD194" s="1951"/>
      <c r="BE194" s="1951"/>
      <c r="BF194" s="1951"/>
      <c r="BG194" s="1951"/>
      <c r="BH194" s="1951"/>
      <c r="BI194" s="1951"/>
      <c r="BJ194" s="1820">
        <v>0</v>
      </c>
    </row>
    <row r="195" spans="2:62" ht="11.25" customHeight="1" x14ac:dyDescent="0.25">
      <c r="B195" s="1940"/>
      <c r="C195" s="1941"/>
      <c r="D195" s="361" t="s">
        <v>175</v>
      </c>
      <c r="E195" s="1942"/>
      <c r="F195" s="1952" t="s">
        <v>1213</v>
      </c>
      <c r="G195" s="1953"/>
      <c r="H195" s="1954">
        <v>1.6E-2</v>
      </c>
      <c r="I195" s="1946"/>
      <c r="J195" s="1946"/>
      <c r="K195" s="1946"/>
      <c r="L195" s="1863" t="s">
        <v>16</v>
      </c>
      <c r="M195" s="1947"/>
      <c r="N195" s="1948"/>
      <c r="O195" s="1949"/>
      <c r="P195" s="1949"/>
      <c r="Q195" s="1949"/>
      <c r="R195" s="1949"/>
      <c r="S195" s="1949"/>
      <c r="T195" s="1950"/>
      <c r="AT195" s="1951" t="s">
        <v>175</v>
      </c>
      <c r="AU195" s="1951">
        <v>0</v>
      </c>
      <c r="AV195" s="1951">
        <v>2</v>
      </c>
      <c r="AW195" s="1951" t="b">
        <v>1</v>
      </c>
      <c r="AX195" s="1951"/>
      <c r="AY195" s="1951" t="s">
        <v>163</v>
      </c>
      <c r="AZ195" s="1951"/>
      <c r="BA195" s="1951"/>
      <c r="BB195" s="1951"/>
      <c r="BC195" s="1951"/>
      <c r="BD195" s="1951"/>
      <c r="BE195" s="1951"/>
      <c r="BF195" s="1951"/>
      <c r="BG195" s="1951"/>
      <c r="BH195" s="1951"/>
      <c r="BI195" s="1951"/>
      <c r="BJ195" s="1820">
        <v>0</v>
      </c>
    </row>
    <row r="196" spans="2:62" ht="11.25" customHeight="1" x14ac:dyDescent="0.25">
      <c r="B196" s="1940"/>
      <c r="C196" s="1941"/>
      <c r="D196" s="361" t="s">
        <v>175</v>
      </c>
      <c r="E196" s="1942"/>
      <c r="F196" s="1955" t="s">
        <v>178</v>
      </c>
      <c r="G196" s="1944"/>
      <c r="H196" s="1956">
        <v>1.6E-2</v>
      </c>
      <c r="I196" s="1946"/>
      <c r="J196" s="1946"/>
      <c r="K196" s="1946"/>
      <c r="L196" s="1863" t="s">
        <v>16</v>
      </c>
      <c r="M196" s="1947"/>
      <c r="N196" s="1948"/>
      <c r="O196" s="1949"/>
      <c r="P196" s="1949"/>
      <c r="Q196" s="1949"/>
      <c r="R196" s="1949"/>
      <c r="S196" s="1949"/>
      <c r="T196" s="1950"/>
      <c r="AT196" s="1951" t="s">
        <v>175</v>
      </c>
      <c r="AU196" s="1951">
        <v>0</v>
      </c>
      <c r="AV196" s="1951">
        <v>4</v>
      </c>
      <c r="AW196" s="1951" t="b">
        <v>1</v>
      </c>
      <c r="AX196" s="1951" t="b">
        <v>1</v>
      </c>
      <c r="AY196" s="1951" t="s">
        <v>163</v>
      </c>
      <c r="AZ196" s="1951"/>
      <c r="BA196" s="1951"/>
      <c r="BB196" s="1951"/>
      <c r="BC196" s="1951"/>
      <c r="BD196" s="1951"/>
      <c r="BE196" s="1951"/>
      <c r="BF196" s="1951"/>
      <c r="BG196" s="1951"/>
      <c r="BH196" s="1951"/>
      <c r="BI196" s="1951"/>
      <c r="BJ196" s="1820">
        <v>0</v>
      </c>
    </row>
    <row r="197" spans="2:62" ht="23.1" customHeight="1" x14ac:dyDescent="0.25">
      <c r="B197" s="1888"/>
      <c r="C197" s="1889"/>
      <c r="D197" s="1915" t="s">
        <v>64</v>
      </c>
      <c r="E197" s="1923" t="s">
        <v>215</v>
      </c>
      <c r="F197" s="1898" t="s">
        <v>1214</v>
      </c>
      <c r="G197" s="1924"/>
      <c r="H197" s="1925"/>
      <c r="I197" s="1926"/>
      <c r="J197" s="1926">
        <f>J198 + J205 + J212 + J219 + J226</f>
        <v>0</v>
      </c>
      <c r="K197" s="1926"/>
      <c r="L197" s="1863" t="s">
        <v>16</v>
      </c>
      <c r="M197" s="1927"/>
      <c r="N197" s="1886"/>
      <c r="O197" s="1887"/>
      <c r="P197" s="1887">
        <f>P198 + P205 + P212 + P219 + P226</f>
        <v>0</v>
      </c>
      <c r="Q197" s="1887"/>
      <c r="R197" s="1887">
        <f>R198 + R205 + R212 + R219 + R226</f>
        <v>9.5554980000000012E-2</v>
      </c>
      <c r="S197" s="1887"/>
      <c r="T197" s="1922">
        <f>T198 + T205 + T212 + T219 + T226</f>
        <v>0</v>
      </c>
      <c r="AR197" s="1820">
        <v>1</v>
      </c>
      <c r="AT197" s="1820" t="s">
        <v>64</v>
      </c>
      <c r="AU197" s="1820">
        <v>1</v>
      </c>
      <c r="AY197" s="64" t="s">
        <v>163</v>
      </c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1820">
        <v>0</v>
      </c>
    </row>
    <row r="198" spans="2:62" ht="24" x14ac:dyDescent="0.25">
      <c r="B198" s="1928"/>
      <c r="C198" s="1929" t="s">
        <v>1215</v>
      </c>
      <c r="D198" s="1929" t="s">
        <v>168</v>
      </c>
      <c r="E198" s="1930" t="s">
        <v>1216</v>
      </c>
      <c r="F198" s="351" t="s">
        <v>1217</v>
      </c>
      <c r="G198" s="1931" t="s">
        <v>218</v>
      </c>
      <c r="H198" s="353">
        <v>99.58</v>
      </c>
      <c r="I198" s="354"/>
      <c r="J198" s="355">
        <f>ROUND(H198*I198,2)</f>
        <v>0</v>
      </c>
      <c r="K198" s="355" t="s">
        <v>393</v>
      </c>
      <c r="L198" s="1863" t="s">
        <v>16</v>
      </c>
      <c r="M198" s="1932"/>
      <c r="N198" s="1933" t="s">
        <v>38</v>
      </c>
      <c r="O198" s="1934"/>
      <c r="P198" s="1934">
        <f>H198*O198</f>
        <v>0</v>
      </c>
      <c r="Q198" s="1934">
        <v>0</v>
      </c>
      <c r="R198" s="1934">
        <f>H198*Q198</f>
        <v>0</v>
      </c>
      <c r="S198" s="1934">
        <v>0</v>
      </c>
      <c r="T198" s="1935">
        <f>H198*S198</f>
        <v>0</v>
      </c>
      <c r="AR198" s="1820">
        <v>4</v>
      </c>
      <c r="AT198" s="1820" t="s">
        <v>168</v>
      </c>
      <c r="AU198" s="1820">
        <v>2</v>
      </c>
      <c r="AY198" s="1936" t="s">
        <v>163</v>
      </c>
      <c r="AZ198" s="1936"/>
      <c r="BA198" s="1936"/>
      <c r="BB198" s="1936"/>
      <c r="BC198" s="1936"/>
      <c r="BD198" s="1936"/>
      <c r="BE198" s="1936">
        <f>IF(N198="základní",J198,0)</f>
        <v>0</v>
      </c>
      <c r="BF198" s="1936">
        <f>IF(N198="snížená",J198,0)</f>
        <v>0</v>
      </c>
      <c r="BG198" s="1936">
        <f>IF(N198="zákl. přenesená",J198,0)</f>
        <v>0</v>
      </c>
      <c r="BH198" s="1936">
        <f>IF(N198="sníž. přenesená",J198,0)</f>
        <v>0</v>
      </c>
      <c r="BI198" s="1936">
        <f>IF(N198="nulová",J198,0)</f>
        <v>0</v>
      </c>
      <c r="BJ198" s="1820">
        <v>1</v>
      </c>
    </row>
    <row r="199" spans="2:62" x14ac:dyDescent="0.25">
      <c r="B199" s="1864"/>
      <c r="C199" s="60"/>
      <c r="D199" s="361" t="s">
        <v>173</v>
      </c>
      <c r="E199" s="60"/>
      <c r="F199" s="362" t="s">
        <v>1218</v>
      </c>
      <c r="G199" s="60"/>
      <c r="H199" s="60"/>
      <c r="I199" s="60"/>
      <c r="J199" s="60"/>
      <c r="K199" s="1866"/>
      <c r="L199" s="1863" t="s">
        <v>16</v>
      </c>
      <c r="M199" s="1937"/>
      <c r="N199" s="60"/>
      <c r="O199" s="60"/>
      <c r="P199" s="60"/>
      <c r="Q199" s="60"/>
      <c r="R199" s="60"/>
      <c r="S199" s="60"/>
      <c r="T199" s="1938"/>
      <c r="AT199" s="1939" t="s">
        <v>173</v>
      </c>
      <c r="AU199" s="1939">
        <v>0</v>
      </c>
      <c r="AV199" s="60"/>
      <c r="AW199" s="60"/>
      <c r="AX199" s="60"/>
      <c r="AY199" s="60" t="s">
        <v>163</v>
      </c>
      <c r="AZ199" s="60"/>
      <c r="BA199" s="60"/>
      <c r="BB199" s="60"/>
      <c r="BC199" s="60"/>
      <c r="BD199" s="60"/>
      <c r="BE199" s="60"/>
      <c r="BF199" s="60"/>
      <c r="BG199" s="60"/>
      <c r="BH199" s="60"/>
      <c r="BI199" s="60"/>
      <c r="BJ199" s="1820">
        <v>0</v>
      </c>
    </row>
    <row r="200" spans="2:62" ht="11.25" customHeight="1" x14ac:dyDescent="0.25">
      <c r="B200" s="1940"/>
      <c r="C200" s="1941"/>
      <c r="D200" s="361" t="s">
        <v>175</v>
      </c>
      <c r="E200" s="1942"/>
      <c r="F200" s="1943" t="s">
        <v>1219</v>
      </c>
      <c r="G200" s="1944"/>
      <c r="H200" s="1945"/>
      <c r="I200" s="1946"/>
      <c r="J200" s="1946"/>
      <c r="K200" s="1946"/>
      <c r="L200" s="1863" t="s">
        <v>16</v>
      </c>
      <c r="M200" s="1947"/>
      <c r="N200" s="1948"/>
      <c r="O200" s="1949"/>
      <c r="P200" s="1949"/>
      <c r="Q200" s="1949"/>
      <c r="R200" s="1949"/>
      <c r="S200" s="1949"/>
      <c r="T200" s="1950"/>
      <c r="AT200" s="1951" t="s">
        <v>175</v>
      </c>
      <c r="AU200" s="1951">
        <v>0</v>
      </c>
      <c r="AV200" s="1951">
        <v>1</v>
      </c>
      <c r="AW200" s="1951" t="b">
        <v>1</v>
      </c>
      <c r="AX200" s="1951"/>
      <c r="AY200" s="1951" t="s">
        <v>163</v>
      </c>
      <c r="AZ200" s="1951"/>
      <c r="BA200" s="1951"/>
      <c r="BB200" s="1951"/>
      <c r="BC200" s="1951"/>
      <c r="BD200" s="1951"/>
      <c r="BE200" s="1951"/>
      <c r="BF200" s="1951"/>
      <c r="BG200" s="1951"/>
      <c r="BH200" s="1951"/>
      <c r="BI200" s="1951"/>
      <c r="BJ200" s="1820">
        <v>0</v>
      </c>
    </row>
    <row r="201" spans="2:62" ht="11.25" customHeight="1" x14ac:dyDescent="0.25">
      <c r="B201" s="1940"/>
      <c r="C201" s="1941"/>
      <c r="D201" s="361" t="s">
        <v>175</v>
      </c>
      <c r="E201" s="1942"/>
      <c r="F201" s="1952" t="s">
        <v>1220</v>
      </c>
      <c r="G201" s="1953"/>
      <c r="H201" s="1954">
        <v>95.58</v>
      </c>
      <c r="I201" s="1946"/>
      <c r="J201" s="1946"/>
      <c r="K201" s="1946"/>
      <c r="L201" s="1863" t="s">
        <v>16</v>
      </c>
      <c r="M201" s="1947"/>
      <c r="N201" s="1948"/>
      <c r="O201" s="1949"/>
      <c r="P201" s="1949"/>
      <c r="Q201" s="1949"/>
      <c r="R201" s="1949"/>
      <c r="S201" s="1949"/>
      <c r="T201" s="1950"/>
      <c r="AT201" s="1951" t="s">
        <v>175</v>
      </c>
      <c r="AU201" s="1951">
        <v>0</v>
      </c>
      <c r="AV201" s="1951">
        <v>2</v>
      </c>
      <c r="AW201" s="1951" t="b">
        <v>1</v>
      </c>
      <c r="AX201" s="1951"/>
      <c r="AY201" s="1951" t="s">
        <v>163</v>
      </c>
      <c r="AZ201" s="1951"/>
      <c r="BA201" s="1951"/>
      <c r="BB201" s="1951"/>
      <c r="BC201" s="1951"/>
      <c r="BD201" s="1951"/>
      <c r="BE201" s="1951"/>
      <c r="BF201" s="1951"/>
      <c r="BG201" s="1951"/>
      <c r="BH201" s="1951"/>
      <c r="BI201" s="1951"/>
      <c r="BJ201" s="1820">
        <v>0</v>
      </c>
    </row>
    <row r="202" spans="2:62" ht="11.25" customHeight="1" x14ac:dyDescent="0.25">
      <c r="B202" s="1940"/>
      <c r="C202" s="1941"/>
      <c r="D202" s="361" t="s">
        <v>175</v>
      </c>
      <c r="E202" s="1942"/>
      <c r="F202" s="1943" t="s">
        <v>1221</v>
      </c>
      <c r="G202" s="1944"/>
      <c r="H202" s="1945"/>
      <c r="I202" s="1946"/>
      <c r="J202" s="1946"/>
      <c r="K202" s="1946"/>
      <c r="L202" s="1863" t="s">
        <v>16</v>
      </c>
      <c r="M202" s="1947"/>
      <c r="N202" s="1948"/>
      <c r="O202" s="1949"/>
      <c r="P202" s="1949"/>
      <c r="Q202" s="1949"/>
      <c r="R202" s="1949"/>
      <c r="S202" s="1949"/>
      <c r="T202" s="1950"/>
      <c r="AT202" s="1951" t="s">
        <v>175</v>
      </c>
      <c r="AU202" s="1951">
        <v>0</v>
      </c>
      <c r="AV202" s="1951">
        <v>1</v>
      </c>
      <c r="AW202" s="1951" t="b">
        <v>1</v>
      </c>
      <c r="AX202" s="1951"/>
      <c r="AY202" s="1951" t="s">
        <v>163</v>
      </c>
      <c r="AZ202" s="1951"/>
      <c r="BA202" s="1951"/>
      <c r="BB202" s="1951"/>
      <c r="BC202" s="1951"/>
      <c r="BD202" s="1951"/>
      <c r="BE202" s="1951"/>
      <c r="BF202" s="1951"/>
      <c r="BG202" s="1951"/>
      <c r="BH202" s="1951"/>
      <c r="BI202" s="1951"/>
      <c r="BJ202" s="1820">
        <v>0</v>
      </c>
    </row>
    <row r="203" spans="2:62" ht="11.25" customHeight="1" x14ac:dyDescent="0.25">
      <c r="B203" s="1940"/>
      <c r="C203" s="1941"/>
      <c r="D203" s="361" t="s">
        <v>175</v>
      </c>
      <c r="E203" s="1942"/>
      <c r="F203" s="1952" t="s">
        <v>193</v>
      </c>
      <c r="G203" s="1953"/>
      <c r="H203" s="1954">
        <v>4</v>
      </c>
      <c r="I203" s="1946"/>
      <c r="J203" s="1946"/>
      <c r="K203" s="1946"/>
      <c r="L203" s="1863" t="s">
        <v>16</v>
      </c>
      <c r="M203" s="1947"/>
      <c r="N203" s="1948"/>
      <c r="O203" s="1949"/>
      <c r="P203" s="1949"/>
      <c r="Q203" s="1949"/>
      <c r="R203" s="1949"/>
      <c r="S203" s="1949"/>
      <c r="T203" s="1950"/>
      <c r="AT203" s="1951" t="s">
        <v>175</v>
      </c>
      <c r="AU203" s="1951">
        <v>0</v>
      </c>
      <c r="AV203" s="1951">
        <v>2</v>
      </c>
      <c r="AW203" s="1951" t="b">
        <v>1</v>
      </c>
      <c r="AX203" s="1951"/>
      <c r="AY203" s="1951" t="s">
        <v>163</v>
      </c>
      <c r="AZ203" s="1951"/>
      <c r="BA203" s="1951"/>
      <c r="BB203" s="1951"/>
      <c r="BC203" s="1951"/>
      <c r="BD203" s="1951"/>
      <c r="BE203" s="1951"/>
      <c r="BF203" s="1951"/>
      <c r="BG203" s="1951"/>
      <c r="BH203" s="1951"/>
      <c r="BI203" s="1951"/>
      <c r="BJ203" s="1820">
        <v>0</v>
      </c>
    </row>
    <row r="204" spans="2:62" ht="11.25" customHeight="1" x14ac:dyDescent="0.25">
      <c r="B204" s="1940"/>
      <c r="C204" s="1941"/>
      <c r="D204" s="361" t="s">
        <v>175</v>
      </c>
      <c r="E204" s="1942"/>
      <c r="F204" s="1955" t="s">
        <v>178</v>
      </c>
      <c r="G204" s="1944"/>
      <c r="H204" s="1956">
        <v>99.58</v>
      </c>
      <c r="I204" s="1946"/>
      <c r="J204" s="1946"/>
      <c r="K204" s="1946"/>
      <c r="L204" s="1863" t="s">
        <v>16</v>
      </c>
      <c r="M204" s="1947"/>
      <c r="N204" s="1948"/>
      <c r="O204" s="1949"/>
      <c r="P204" s="1949"/>
      <c r="Q204" s="1949"/>
      <c r="R204" s="1949"/>
      <c r="S204" s="1949"/>
      <c r="T204" s="1950"/>
      <c r="AT204" s="1951" t="s">
        <v>175</v>
      </c>
      <c r="AU204" s="1951">
        <v>0</v>
      </c>
      <c r="AV204" s="1951">
        <v>4</v>
      </c>
      <c r="AW204" s="1951" t="b">
        <v>1</v>
      </c>
      <c r="AX204" s="1951" t="b">
        <v>1</v>
      </c>
      <c r="AY204" s="1951" t="s">
        <v>163</v>
      </c>
      <c r="AZ204" s="1951"/>
      <c r="BA204" s="1951"/>
      <c r="BB204" s="1951"/>
      <c r="BC204" s="1951"/>
      <c r="BD204" s="1951"/>
      <c r="BE204" s="1951"/>
      <c r="BF204" s="1951"/>
      <c r="BG204" s="1951"/>
      <c r="BH204" s="1951"/>
      <c r="BI204" s="1951"/>
      <c r="BJ204" s="1820">
        <v>0</v>
      </c>
    </row>
    <row r="205" spans="2:62" ht="24" x14ac:dyDescent="0.25">
      <c r="B205" s="1966"/>
      <c r="C205" s="1967" t="s">
        <v>1222</v>
      </c>
      <c r="D205" s="1967" t="s">
        <v>241</v>
      </c>
      <c r="E205" s="1968" t="s">
        <v>1223</v>
      </c>
      <c r="F205" s="1968" t="s">
        <v>1224</v>
      </c>
      <c r="G205" s="1969" t="s">
        <v>218</v>
      </c>
      <c r="H205" s="353">
        <v>101.074</v>
      </c>
      <c r="I205" s="396"/>
      <c r="J205" s="397">
        <f>ROUND(H205*I205,2)</f>
        <v>0</v>
      </c>
      <c r="K205" s="397" t="s">
        <v>393</v>
      </c>
      <c r="L205" s="1863" t="s">
        <v>16</v>
      </c>
      <c r="M205" s="1970"/>
      <c r="N205" s="1971" t="s">
        <v>38</v>
      </c>
      <c r="O205" s="1972"/>
      <c r="P205" s="1972">
        <f>H205*O205</f>
        <v>0</v>
      </c>
      <c r="Q205" s="1972">
        <v>6.7000000000000002E-4</v>
      </c>
      <c r="R205" s="1972">
        <f>H205*Q205</f>
        <v>6.7719580000000001E-2</v>
      </c>
      <c r="S205" s="1972">
        <v>0</v>
      </c>
      <c r="T205" s="1973">
        <f>H205*S205</f>
        <v>0</v>
      </c>
      <c r="AR205" s="1820">
        <v>8</v>
      </c>
      <c r="AT205" s="1820" t="s">
        <v>241</v>
      </c>
      <c r="AU205" s="1820">
        <v>2</v>
      </c>
      <c r="AY205" s="1974" t="s">
        <v>163</v>
      </c>
      <c r="AZ205" s="1974"/>
      <c r="BA205" s="1974"/>
      <c r="BB205" s="1974"/>
      <c r="BC205" s="1974"/>
      <c r="BD205" s="1974"/>
      <c r="BE205" s="1974">
        <f>IF(N205="základní",J205,0)</f>
        <v>0</v>
      </c>
      <c r="BF205" s="1974">
        <f>IF(N205="snížená",J205,0)</f>
        <v>0</v>
      </c>
      <c r="BG205" s="1974">
        <f>IF(N205="zákl. přenesená",J205,0)</f>
        <v>0</v>
      </c>
      <c r="BH205" s="1974">
        <f>IF(N205="sníž. přenesená",J205,0)</f>
        <v>0</v>
      </c>
      <c r="BI205" s="1974">
        <f>IF(N205="nulová",J205,0)</f>
        <v>0</v>
      </c>
      <c r="BJ205" s="1820">
        <v>1</v>
      </c>
    </row>
    <row r="206" spans="2:62" ht="11.25" customHeight="1" x14ac:dyDescent="0.25">
      <c r="B206" s="1940"/>
      <c r="C206" s="1941"/>
      <c r="D206" s="361" t="s">
        <v>175</v>
      </c>
      <c r="E206" s="1942"/>
      <c r="F206" s="1943" t="s">
        <v>1219</v>
      </c>
      <c r="G206" s="1944"/>
      <c r="H206" s="1945"/>
      <c r="I206" s="1946"/>
      <c r="J206" s="1946"/>
      <c r="K206" s="1946"/>
      <c r="L206" s="1863" t="s">
        <v>16</v>
      </c>
      <c r="M206" s="1947"/>
      <c r="N206" s="1948"/>
      <c r="O206" s="1949"/>
      <c r="P206" s="1949"/>
      <c r="Q206" s="1949"/>
      <c r="R206" s="1949"/>
      <c r="S206" s="1949"/>
      <c r="T206" s="1950"/>
      <c r="AT206" s="1951" t="s">
        <v>175</v>
      </c>
      <c r="AU206" s="1951">
        <v>0</v>
      </c>
      <c r="AV206" s="1951">
        <v>1</v>
      </c>
      <c r="AW206" s="1951" t="b">
        <v>1</v>
      </c>
      <c r="AX206" s="1951"/>
      <c r="AY206" s="1951" t="s">
        <v>163</v>
      </c>
      <c r="AZ206" s="1951"/>
      <c r="BA206" s="1951"/>
      <c r="BB206" s="1951"/>
      <c r="BC206" s="1951"/>
      <c r="BD206" s="1951"/>
      <c r="BE206" s="1951"/>
      <c r="BF206" s="1951"/>
      <c r="BG206" s="1951"/>
      <c r="BH206" s="1951"/>
      <c r="BI206" s="1951"/>
      <c r="BJ206" s="1820">
        <v>0</v>
      </c>
    </row>
    <row r="207" spans="2:62" ht="11.25" customHeight="1" x14ac:dyDescent="0.25">
      <c r="B207" s="1940"/>
      <c r="C207" s="1941"/>
      <c r="D207" s="361" t="s">
        <v>175</v>
      </c>
      <c r="E207" s="1942"/>
      <c r="F207" s="1952" t="s">
        <v>1220</v>
      </c>
      <c r="G207" s="1953"/>
      <c r="H207" s="1954">
        <v>95.58</v>
      </c>
      <c r="I207" s="1946"/>
      <c r="J207" s="1946"/>
      <c r="K207" s="1946"/>
      <c r="L207" s="1863" t="s">
        <v>16</v>
      </c>
      <c r="M207" s="1947"/>
      <c r="N207" s="1948"/>
      <c r="O207" s="1949"/>
      <c r="P207" s="1949"/>
      <c r="Q207" s="1949"/>
      <c r="R207" s="1949"/>
      <c r="S207" s="1949"/>
      <c r="T207" s="1950"/>
      <c r="AT207" s="1951" t="s">
        <v>175</v>
      </c>
      <c r="AU207" s="1951">
        <v>0</v>
      </c>
      <c r="AV207" s="1951">
        <v>2</v>
      </c>
      <c r="AW207" s="1951" t="b">
        <v>1</v>
      </c>
      <c r="AX207" s="1951"/>
      <c r="AY207" s="1951" t="s">
        <v>163</v>
      </c>
      <c r="AZ207" s="1951"/>
      <c r="BA207" s="1951"/>
      <c r="BB207" s="1951"/>
      <c r="BC207" s="1951"/>
      <c r="BD207" s="1951"/>
      <c r="BE207" s="1951"/>
      <c r="BF207" s="1951"/>
      <c r="BG207" s="1951"/>
      <c r="BH207" s="1951"/>
      <c r="BI207" s="1951"/>
      <c r="BJ207" s="1820">
        <v>0</v>
      </c>
    </row>
    <row r="208" spans="2:62" ht="11.25" customHeight="1" x14ac:dyDescent="0.25">
      <c r="B208" s="1940"/>
      <c r="C208" s="1941"/>
      <c r="D208" s="361" t="s">
        <v>175</v>
      </c>
      <c r="E208" s="1942"/>
      <c r="F208" s="1943" t="s">
        <v>1221</v>
      </c>
      <c r="G208" s="1944"/>
      <c r="H208" s="1945"/>
      <c r="I208" s="1946"/>
      <c r="J208" s="1946"/>
      <c r="K208" s="1946"/>
      <c r="L208" s="1863" t="s">
        <v>16</v>
      </c>
      <c r="M208" s="1947"/>
      <c r="N208" s="1948"/>
      <c r="O208" s="1949"/>
      <c r="P208" s="1949"/>
      <c r="Q208" s="1949"/>
      <c r="R208" s="1949"/>
      <c r="S208" s="1949"/>
      <c r="T208" s="1950"/>
      <c r="AT208" s="1951" t="s">
        <v>175</v>
      </c>
      <c r="AU208" s="1951">
        <v>0</v>
      </c>
      <c r="AV208" s="1951">
        <v>1</v>
      </c>
      <c r="AW208" s="1951" t="b">
        <v>1</v>
      </c>
      <c r="AX208" s="1951"/>
      <c r="AY208" s="1951" t="s">
        <v>163</v>
      </c>
      <c r="AZ208" s="1951"/>
      <c r="BA208" s="1951"/>
      <c r="BB208" s="1951"/>
      <c r="BC208" s="1951"/>
      <c r="BD208" s="1951"/>
      <c r="BE208" s="1951"/>
      <c r="BF208" s="1951"/>
      <c r="BG208" s="1951"/>
      <c r="BH208" s="1951"/>
      <c r="BI208" s="1951"/>
      <c r="BJ208" s="1820">
        <v>0</v>
      </c>
    </row>
    <row r="209" spans="2:62" ht="11.25" customHeight="1" x14ac:dyDescent="0.25">
      <c r="B209" s="1940"/>
      <c r="C209" s="1941"/>
      <c r="D209" s="361" t="s">
        <v>175</v>
      </c>
      <c r="E209" s="1942"/>
      <c r="F209" s="1952" t="s">
        <v>193</v>
      </c>
      <c r="G209" s="1953"/>
      <c r="H209" s="1954">
        <v>4</v>
      </c>
      <c r="I209" s="1946"/>
      <c r="J209" s="1946"/>
      <c r="K209" s="1946"/>
      <c r="L209" s="1863" t="s">
        <v>16</v>
      </c>
      <c r="M209" s="1947"/>
      <c r="N209" s="1948"/>
      <c r="O209" s="1949"/>
      <c r="P209" s="1949"/>
      <c r="Q209" s="1949"/>
      <c r="R209" s="1949"/>
      <c r="S209" s="1949"/>
      <c r="T209" s="1950"/>
      <c r="AT209" s="1951" t="s">
        <v>175</v>
      </c>
      <c r="AU209" s="1951">
        <v>0</v>
      </c>
      <c r="AV209" s="1951">
        <v>2</v>
      </c>
      <c r="AW209" s="1951" t="b">
        <v>1</v>
      </c>
      <c r="AX209" s="1951"/>
      <c r="AY209" s="1951" t="s">
        <v>163</v>
      </c>
      <c r="AZ209" s="1951"/>
      <c r="BA209" s="1951"/>
      <c r="BB209" s="1951"/>
      <c r="BC209" s="1951"/>
      <c r="BD209" s="1951"/>
      <c r="BE209" s="1951"/>
      <c r="BF209" s="1951"/>
      <c r="BG209" s="1951"/>
      <c r="BH209" s="1951"/>
      <c r="BI209" s="1951"/>
      <c r="BJ209" s="1820">
        <v>0</v>
      </c>
    </row>
    <row r="210" spans="2:62" ht="11.25" customHeight="1" x14ac:dyDescent="0.25">
      <c r="B210" s="1940"/>
      <c r="C210" s="1941"/>
      <c r="D210" s="361" t="s">
        <v>175</v>
      </c>
      <c r="E210" s="1942"/>
      <c r="F210" s="1955" t="s">
        <v>178</v>
      </c>
      <c r="G210" s="1944"/>
      <c r="H210" s="1956">
        <v>99.58</v>
      </c>
      <c r="I210" s="1946"/>
      <c r="J210" s="1946"/>
      <c r="K210" s="1946"/>
      <c r="L210" s="1863" t="s">
        <v>16</v>
      </c>
      <c r="M210" s="1947"/>
      <c r="N210" s="1948"/>
      <c r="O210" s="1949"/>
      <c r="P210" s="1949"/>
      <c r="Q210" s="1949"/>
      <c r="R210" s="1949"/>
      <c r="S210" s="1949"/>
      <c r="T210" s="1950"/>
      <c r="AT210" s="1951" t="s">
        <v>175</v>
      </c>
      <c r="AU210" s="1951">
        <v>0</v>
      </c>
      <c r="AV210" s="1951">
        <v>4</v>
      </c>
      <c r="AW210" s="1951" t="b">
        <v>1</v>
      </c>
      <c r="AX210" s="1951"/>
      <c r="AY210" s="1951" t="s">
        <v>163</v>
      </c>
      <c r="AZ210" s="1951"/>
      <c r="BA210" s="1951"/>
      <c r="BB210" s="1951"/>
      <c r="BC210" s="1951"/>
      <c r="BD210" s="1951"/>
      <c r="BE210" s="1951"/>
      <c r="BF210" s="1951"/>
      <c r="BG210" s="1951"/>
      <c r="BH210" s="1951"/>
      <c r="BI210" s="1951"/>
      <c r="BJ210" s="1820">
        <v>0</v>
      </c>
    </row>
    <row r="211" spans="2:62" ht="11.25" customHeight="1" x14ac:dyDescent="0.25">
      <c r="B211" s="1940"/>
      <c r="C211" s="1941"/>
      <c r="D211" s="361" t="s">
        <v>175</v>
      </c>
      <c r="E211" s="1942"/>
      <c r="F211" s="1952" t="s">
        <v>1225</v>
      </c>
      <c r="G211" s="1953"/>
      <c r="H211" s="1954">
        <v>101.074</v>
      </c>
      <c r="I211" s="1946"/>
      <c r="J211" s="1946"/>
      <c r="K211" s="1946"/>
      <c r="L211" s="1863" t="s">
        <v>16</v>
      </c>
      <c r="M211" s="1947"/>
      <c r="N211" s="1948"/>
      <c r="O211" s="1949"/>
      <c r="P211" s="1949"/>
      <c r="Q211" s="1949"/>
      <c r="R211" s="1949"/>
      <c r="S211" s="1949"/>
      <c r="T211" s="1950"/>
      <c r="AT211" s="1951" t="s">
        <v>175</v>
      </c>
      <c r="AU211" s="1951">
        <v>0</v>
      </c>
      <c r="AV211" s="1951">
        <v>2</v>
      </c>
      <c r="AW211" s="1951" t="b">
        <v>1</v>
      </c>
      <c r="AX211" s="1951" t="b">
        <v>1</v>
      </c>
      <c r="AY211" s="1951" t="s">
        <v>163</v>
      </c>
      <c r="AZ211" s="1951"/>
      <c r="BA211" s="1951"/>
      <c r="BB211" s="1951"/>
      <c r="BC211" s="1951"/>
      <c r="BD211" s="1951"/>
      <c r="BE211" s="1951"/>
      <c r="BF211" s="1951"/>
      <c r="BG211" s="1951"/>
      <c r="BH211" s="1951"/>
      <c r="BI211" s="1951"/>
      <c r="BJ211" s="1820">
        <v>0</v>
      </c>
    </row>
    <row r="212" spans="2:62" ht="24" x14ac:dyDescent="0.25">
      <c r="B212" s="1928"/>
      <c r="C212" s="1929" t="s">
        <v>1226</v>
      </c>
      <c r="D212" s="1929" t="s">
        <v>168</v>
      </c>
      <c r="E212" s="1930" t="s">
        <v>1227</v>
      </c>
      <c r="F212" s="351" t="s">
        <v>1228</v>
      </c>
      <c r="G212" s="1931" t="s">
        <v>218</v>
      </c>
      <c r="H212" s="353">
        <v>5.38</v>
      </c>
      <c r="I212" s="354"/>
      <c r="J212" s="355">
        <f>ROUND(H212*I212,2)</f>
        <v>0</v>
      </c>
      <c r="K212" s="355" t="s">
        <v>393</v>
      </c>
      <c r="L212" s="1863" t="s">
        <v>16</v>
      </c>
      <c r="M212" s="1932"/>
      <c r="N212" s="1933" t="s">
        <v>38</v>
      </c>
      <c r="O212" s="1934"/>
      <c r="P212" s="1934">
        <f>H212*O212</f>
        <v>0</v>
      </c>
      <c r="Q212" s="1934">
        <v>1.0000000000000001E-5</v>
      </c>
      <c r="R212" s="1934">
        <f>H212*Q212</f>
        <v>5.3800000000000007E-5</v>
      </c>
      <c r="S212" s="1934">
        <v>0</v>
      </c>
      <c r="T212" s="1935">
        <f>H212*S212</f>
        <v>0</v>
      </c>
      <c r="AR212" s="1820">
        <v>4</v>
      </c>
      <c r="AT212" s="1820" t="s">
        <v>168</v>
      </c>
      <c r="AU212" s="1820">
        <v>2</v>
      </c>
      <c r="AY212" s="1936" t="s">
        <v>163</v>
      </c>
      <c r="AZ212" s="1936"/>
      <c r="BA212" s="1936"/>
      <c r="BB212" s="1936"/>
      <c r="BC212" s="1936"/>
      <c r="BD212" s="1936"/>
      <c r="BE212" s="1936">
        <f>IF(N212="základní",J212,0)</f>
        <v>0</v>
      </c>
      <c r="BF212" s="1936">
        <f>IF(N212="snížená",J212,0)</f>
        <v>0</v>
      </c>
      <c r="BG212" s="1936">
        <f>IF(N212="zákl. přenesená",J212,0)</f>
        <v>0</v>
      </c>
      <c r="BH212" s="1936">
        <f>IF(N212="sníž. přenesená",J212,0)</f>
        <v>0</v>
      </c>
      <c r="BI212" s="1936">
        <f>IF(N212="nulová",J212,0)</f>
        <v>0</v>
      </c>
      <c r="BJ212" s="1820">
        <v>1</v>
      </c>
    </row>
    <row r="213" spans="2:62" x14ac:dyDescent="0.25">
      <c r="B213" s="1864"/>
      <c r="C213" s="60"/>
      <c r="D213" s="361" t="s">
        <v>173</v>
      </c>
      <c r="E213" s="60"/>
      <c r="F213" s="362" t="s">
        <v>1229</v>
      </c>
      <c r="G213" s="60"/>
      <c r="H213" s="60"/>
      <c r="I213" s="60"/>
      <c r="J213" s="60"/>
      <c r="K213" s="1866"/>
      <c r="L213" s="1863" t="s">
        <v>16</v>
      </c>
      <c r="M213" s="1937"/>
      <c r="N213" s="60"/>
      <c r="O213" s="60"/>
      <c r="P213" s="60"/>
      <c r="Q213" s="60"/>
      <c r="R213" s="60"/>
      <c r="S213" s="60"/>
      <c r="T213" s="1938"/>
      <c r="AT213" s="1939" t="s">
        <v>173</v>
      </c>
      <c r="AU213" s="1939">
        <v>0</v>
      </c>
      <c r="AV213" s="60"/>
      <c r="AW213" s="60"/>
      <c r="AX213" s="60"/>
      <c r="AY213" s="60" t="s">
        <v>163</v>
      </c>
      <c r="AZ213" s="60"/>
      <c r="BA213" s="60"/>
      <c r="BB213" s="60"/>
      <c r="BC213" s="60"/>
      <c r="BD213" s="60"/>
      <c r="BE213" s="60"/>
      <c r="BF213" s="60"/>
      <c r="BG213" s="60"/>
      <c r="BH213" s="60"/>
      <c r="BI213" s="60"/>
      <c r="BJ213" s="1820">
        <v>0</v>
      </c>
    </row>
    <row r="214" spans="2:62" ht="11.25" customHeight="1" x14ac:dyDescent="0.25">
      <c r="B214" s="1940"/>
      <c r="C214" s="1941"/>
      <c r="D214" s="361" t="s">
        <v>175</v>
      </c>
      <c r="E214" s="1942"/>
      <c r="F214" s="1943" t="s">
        <v>1230</v>
      </c>
      <c r="G214" s="1944"/>
      <c r="H214" s="1945"/>
      <c r="I214" s="1946"/>
      <c r="J214" s="1946"/>
      <c r="K214" s="1946"/>
      <c r="L214" s="1863" t="s">
        <v>16</v>
      </c>
      <c r="M214" s="1947"/>
      <c r="N214" s="1948"/>
      <c r="O214" s="1949"/>
      <c r="P214" s="1949"/>
      <c r="Q214" s="1949"/>
      <c r="R214" s="1949"/>
      <c r="S214" s="1949"/>
      <c r="T214" s="1950"/>
      <c r="AT214" s="1951" t="s">
        <v>175</v>
      </c>
      <c r="AU214" s="1951">
        <v>0</v>
      </c>
      <c r="AV214" s="1951">
        <v>1</v>
      </c>
      <c r="AW214" s="1951" t="b">
        <v>1</v>
      </c>
      <c r="AX214" s="1951"/>
      <c r="AY214" s="1951" t="s">
        <v>163</v>
      </c>
      <c r="AZ214" s="1951"/>
      <c r="BA214" s="1951"/>
      <c r="BB214" s="1951"/>
      <c r="BC214" s="1951"/>
      <c r="BD214" s="1951"/>
      <c r="BE214" s="1951"/>
      <c r="BF214" s="1951"/>
      <c r="BG214" s="1951"/>
      <c r="BH214" s="1951"/>
      <c r="BI214" s="1951"/>
      <c r="BJ214" s="1820">
        <v>0</v>
      </c>
    </row>
    <row r="215" spans="2:62" ht="11.25" customHeight="1" x14ac:dyDescent="0.25">
      <c r="B215" s="1940"/>
      <c r="C215" s="1941"/>
      <c r="D215" s="361" t="s">
        <v>175</v>
      </c>
      <c r="E215" s="1942"/>
      <c r="F215" s="1952" t="s">
        <v>1231</v>
      </c>
      <c r="G215" s="1953"/>
      <c r="H215" s="1954">
        <v>3.38</v>
      </c>
      <c r="I215" s="1946"/>
      <c r="J215" s="1946"/>
      <c r="K215" s="1946"/>
      <c r="L215" s="1863" t="s">
        <v>16</v>
      </c>
      <c r="M215" s="1947"/>
      <c r="N215" s="1948"/>
      <c r="O215" s="1949"/>
      <c r="P215" s="1949"/>
      <c r="Q215" s="1949"/>
      <c r="R215" s="1949"/>
      <c r="S215" s="1949"/>
      <c r="T215" s="1950"/>
      <c r="AT215" s="1951" t="s">
        <v>175</v>
      </c>
      <c r="AU215" s="1951">
        <v>0</v>
      </c>
      <c r="AV215" s="1951">
        <v>2</v>
      </c>
      <c r="AW215" s="1951" t="b">
        <v>1</v>
      </c>
      <c r="AX215" s="1951"/>
      <c r="AY215" s="1951" t="s">
        <v>163</v>
      </c>
      <c r="AZ215" s="1951"/>
      <c r="BA215" s="1951"/>
      <c r="BB215" s="1951"/>
      <c r="BC215" s="1951"/>
      <c r="BD215" s="1951"/>
      <c r="BE215" s="1951"/>
      <c r="BF215" s="1951"/>
      <c r="BG215" s="1951"/>
      <c r="BH215" s="1951"/>
      <c r="BI215" s="1951"/>
      <c r="BJ215" s="1820">
        <v>0</v>
      </c>
    </row>
    <row r="216" spans="2:62" ht="11.25" customHeight="1" x14ac:dyDescent="0.25">
      <c r="B216" s="1940"/>
      <c r="C216" s="1941"/>
      <c r="D216" s="361" t="s">
        <v>175</v>
      </c>
      <c r="E216" s="1942"/>
      <c r="F216" s="1943" t="s">
        <v>1221</v>
      </c>
      <c r="G216" s="1944"/>
      <c r="H216" s="1945"/>
      <c r="I216" s="1946"/>
      <c r="J216" s="1946"/>
      <c r="K216" s="1946"/>
      <c r="L216" s="1863" t="s">
        <v>16</v>
      </c>
      <c r="M216" s="1947"/>
      <c r="N216" s="1948"/>
      <c r="O216" s="1949"/>
      <c r="P216" s="1949"/>
      <c r="Q216" s="1949"/>
      <c r="R216" s="1949"/>
      <c r="S216" s="1949"/>
      <c r="T216" s="1950"/>
      <c r="AT216" s="1951" t="s">
        <v>175</v>
      </c>
      <c r="AU216" s="1951">
        <v>0</v>
      </c>
      <c r="AV216" s="1951">
        <v>1</v>
      </c>
      <c r="AW216" s="1951" t="b">
        <v>1</v>
      </c>
      <c r="AX216" s="1951"/>
      <c r="AY216" s="1951" t="s">
        <v>163</v>
      </c>
      <c r="AZ216" s="1951"/>
      <c r="BA216" s="1951"/>
      <c r="BB216" s="1951"/>
      <c r="BC216" s="1951"/>
      <c r="BD216" s="1951"/>
      <c r="BE216" s="1951"/>
      <c r="BF216" s="1951"/>
      <c r="BG216" s="1951"/>
      <c r="BH216" s="1951"/>
      <c r="BI216" s="1951"/>
      <c r="BJ216" s="1820">
        <v>0</v>
      </c>
    </row>
    <row r="217" spans="2:62" ht="11.25" customHeight="1" x14ac:dyDescent="0.25">
      <c r="B217" s="1940"/>
      <c r="C217" s="1941"/>
      <c r="D217" s="361" t="s">
        <v>175</v>
      </c>
      <c r="E217" s="1942"/>
      <c r="F217" s="1952" t="s">
        <v>181</v>
      </c>
      <c r="G217" s="1953"/>
      <c r="H217" s="1954">
        <v>2</v>
      </c>
      <c r="I217" s="1946"/>
      <c r="J217" s="1946"/>
      <c r="K217" s="1946"/>
      <c r="L217" s="1863" t="s">
        <v>16</v>
      </c>
      <c r="M217" s="1947"/>
      <c r="N217" s="1948"/>
      <c r="O217" s="1949"/>
      <c r="P217" s="1949"/>
      <c r="Q217" s="1949"/>
      <c r="R217" s="1949"/>
      <c r="S217" s="1949"/>
      <c r="T217" s="1950"/>
      <c r="AT217" s="1951" t="s">
        <v>175</v>
      </c>
      <c r="AU217" s="1951">
        <v>0</v>
      </c>
      <c r="AV217" s="1951">
        <v>2</v>
      </c>
      <c r="AW217" s="1951" t="b">
        <v>1</v>
      </c>
      <c r="AX217" s="1951"/>
      <c r="AY217" s="1951" t="s">
        <v>163</v>
      </c>
      <c r="AZ217" s="1951"/>
      <c r="BA217" s="1951"/>
      <c r="BB217" s="1951"/>
      <c r="BC217" s="1951"/>
      <c r="BD217" s="1951"/>
      <c r="BE217" s="1951"/>
      <c r="BF217" s="1951"/>
      <c r="BG217" s="1951"/>
      <c r="BH217" s="1951"/>
      <c r="BI217" s="1951"/>
      <c r="BJ217" s="1820">
        <v>0</v>
      </c>
    </row>
    <row r="218" spans="2:62" ht="11.25" customHeight="1" x14ac:dyDescent="0.25">
      <c r="B218" s="1940"/>
      <c r="C218" s="1941"/>
      <c r="D218" s="361" t="s">
        <v>175</v>
      </c>
      <c r="E218" s="1942"/>
      <c r="F218" s="1955" t="s">
        <v>178</v>
      </c>
      <c r="G218" s="1944"/>
      <c r="H218" s="1956">
        <v>5.38</v>
      </c>
      <c r="I218" s="1946"/>
      <c r="J218" s="1946"/>
      <c r="K218" s="1946"/>
      <c r="L218" s="1863" t="s">
        <v>16</v>
      </c>
      <c r="M218" s="1947"/>
      <c r="N218" s="1948"/>
      <c r="O218" s="1949"/>
      <c r="P218" s="1949"/>
      <c r="Q218" s="1949"/>
      <c r="R218" s="1949"/>
      <c r="S218" s="1949"/>
      <c r="T218" s="1950"/>
      <c r="AT218" s="1951" t="s">
        <v>175</v>
      </c>
      <c r="AU218" s="1951">
        <v>0</v>
      </c>
      <c r="AV218" s="1951">
        <v>4</v>
      </c>
      <c r="AW218" s="1951" t="b">
        <v>1</v>
      </c>
      <c r="AX218" s="1951" t="b">
        <v>1</v>
      </c>
      <c r="AY218" s="1951" t="s">
        <v>163</v>
      </c>
      <c r="AZ218" s="1951"/>
      <c r="BA218" s="1951"/>
      <c r="BB218" s="1951"/>
      <c r="BC218" s="1951"/>
      <c r="BD218" s="1951"/>
      <c r="BE218" s="1951"/>
      <c r="BF218" s="1951"/>
      <c r="BG218" s="1951"/>
      <c r="BH218" s="1951"/>
      <c r="BI218" s="1951"/>
      <c r="BJ218" s="1820">
        <v>0</v>
      </c>
    </row>
    <row r="219" spans="2:62" ht="24" x14ac:dyDescent="0.25">
      <c r="B219" s="1966"/>
      <c r="C219" s="1967" t="s">
        <v>1232</v>
      </c>
      <c r="D219" s="1967" t="s">
        <v>241</v>
      </c>
      <c r="E219" s="1968" t="s">
        <v>1233</v>
      </c>
      <c r="F219" s="1968" t="s">
        <v>1234</v>
      </c>
      <c r="G219" s="1969" t="s">
        <v>218</v>
      </c>
      <c r="H219" s="353">
        <v>5.4610000000000003</v>
      </c>
      <c r="I219" s="396"/>
      <c r="J219" s="397">
        <f>ROUND(H219*I219,2)</f>
        <v>0</v>
      </c>
      <c r="K219" s="397" t="s">
        <v>393</v>
      </c>
      <c r="L219" s="1863" t="s">
        <v>16</v>
      </c>
      <c r="M219" s="1970"/>
      <c r="N219" s="1971" t="s">
        <v>38</v>
      </c>
      <c r="O219" s="1972"/>
      <c r="P219" s="1972">
        <f>H219*O219</f>
        <v>0</v>
      </c>
      <c r="Q219" s="1972">
        <v>4.0000000000000001E-3</v>
      </c>
      <c r="R219" s="1972">
        <f>H219*Q219</f>
        <v>2.1844000000000002E-2</v>
      </c>
      <c r="S219" s="1972">
        <v>0</v>
      </c>
      <c r="T219" s="1973">
        <f>H219*S219</f>
        <v>0</v>
      </c>
      <c r="AR219" s="1820">
        <v>8</v>
      </c>
      <c r="AT219" s="1820" t="s">
        <v>241</v>
      </c>
      <c r="AU219" s="1820">
        <v>2</v>
      </c>
      <c r="AY219" s="1974" t="s">
        <v>163</v>
      </c>
      <c r="AZ219" s="1974"/>
      <c r="BA219" s="1974"/>
      <c r="BB219" s="1974"/>
      <c r="BC219" s="1974"/>
      <c r="BD219" s="1974"/>
      <c r="BE219" s="1974">
        <f>IF(N219="základní",J219,0)</f>
        <v>0</v>
      </c>
      <c r="BF219" s="1974">
        <f>IF(N219="snížená",J219,0)</f>
        <v>0</v>
      </c>
      <c r="BG219" s="1974">
        <f>IF(N219="zákl. přenesená",J219,0)</f>
        <v>0</v>
      </c>
      <c r="BH219" s="1974">
        <f>IF(N219="sníž. přenesená",J219,0)</f>
        <v>0</v>
      </c>
      <c r="BI219" s="1974">
        <f>IF(N219="nulová",J219,0)</f>
        <v>0</v>
      </c>
      <c r="BJ219" s="1820">
        <v>1</v>
      </c>
    </row>
    <row r="220" spans="2:62" ht="11.25" customHeight="1" x14ac:dyDescent="0.25">
      <c r="B220" s="1940"/>
      <c r="C220" s="1941"/>
      <c r="D220" s="361" t="s">
        <v>175</v>
      </c>
      <c r="E220" s="1942"/>
      <c r="F220" s="1943" t="s">
        <v>1230</v>
      </c>
      <c r="G220" s="1944"/>
      <c r="H220" s="1945"/>
      <c r="I220" s="1946"/>
      <c r="J220" s="1946"/>
      <c r="K220" s="1946"/>
      <c r="L220" s="1863" t="s">
        <v>16</v>
      </c>
      <c r="M220" s="1947"/>
      <c r="N220" s="1948"/>
      <c r="O220" s="1949"/>
      <c r="P220" s="1949"/>
      <c r="Q220" s="1949"/>
      <c r="R220" s="1949"/>
      <c r="S220" s="1949"/>
      <c r="T220" s="1950"/>
      <c r="AT220" s="1951" t="s">
        <v>175</v>
      </c>
      <c r="AU220" s="1951">
        <v>0</v>
      </c>
      <c r="AV220" s="1951">
        <v>1</v>
      </c>
      <c r="AW220" s="1951" t="b">
        <v>1</v>
      </c>
      <c r="AX220" s="1951"/>
      <c r="AY220" s="1951" t="s">
        <v>163</v>
      </c>
      <c r="AZ220" s="1951"/>
      <c r="BA220" s="1951"/>
      <c r="BB220" s="1951"/>
      <c r="BC220" s="1951"/>
      <c r="BD220" s="1951"/>
      <c r="BE220" s="1951"/>
      <c r="BF220" s="1951"/>
      <c r="BG220" s="1951"/>
      <c r="BH220" s="1951"/>
      <c r="BI220" s="1951"/>
      <c r="BJ220" s="1820">
        <v>0</v>
      </c>
    </row>
    <row r="221" spans="2:62" ht="11.25" customHeight="1" x14ac:dyDescent="0.25">
      <c r="B221" s="1940"/>
      <c r="C221" s="1941"/>
      <c r="D221" s="361" t="s">
        <v>175</v>
      </c>
      <c r="E221" s="1942"/>
      <c r="F221" s="1952" t="s">
        <v>1231</v>
      </c>
      <c r="G221" s="1953"/>
      <c r="H221" s="1954">
        <v>3.38</v>
      </c>
      <c r="I221" s="1946"/>
      <c r="J221" s="1946"/>
      <c r="K221" s="1946"/>
      <c r="L221" s="1863" t="s">
        <v>16</v>
      </c>
      <c r="M221" s="1947"/>
      <c r="N221" s="1948"/>
      <c r="O221" s="1949"/>
      <c r="P221" s="1949"/>
      <c r="Q221" s="1949"/>
      <c r="R221" s="1949"/>
      <c r="S221" s="1949"/>
      <c r="T221" s="1950"/>
      <c r="AT221" s="1951" t="s">
        <v>175</v>
      </c>
      <c r="AU221" s="1951">
        <v>0</v>
      </c>
      <c r="AV221" s="1951">
        <v>2</v>
      </c>
      <c r="AW221" s="1951" t="b">
        <v>1</v>
      </c>
      <c r="AX221" s="1951"/>
      <c r="AY221" s="1951" t="s">
        <v>163</v>
      </c>
      <c r="AZ221" s="1951"/>
      <c r="BA221" s="1951"/>
      <c r="BB221" s="1951"/>
      <c r="BC221" s="1951"/>
      <c r="BD221" s="1951"/>
      <c r="BE221" s="1951"/>
      <c r="BF221" s="1951"/>
      <c r="BG221" s="1951"/>
      <c r="BH221" s="1951"/>
      <c r="BI221" s="1951"/>
      <c r="BJ221" s="1820">
        <v>0</v>
      </c>
    </row>
    <row r="222" spans="2:62" ht="11.25" customHeight="1" x14ac:dyDescent="0.25">
      <c r="B222" s="1940"/>
      <c r="C222" s="1941"/>
      <c r="D222" s="361" t="s">
        <v>175</v>
      </c>
      <c r="E222" s="1942"/>
      <c r="F222" s="1943" t="s">
        <v>1221</v>
      </c>
      <c r="G222" s="1944"/>
      <c r="H222" s="1945"/>
      <c r="I222" s="1946"/>
      <c r="J222" s="1946"/>
      <c r="K222" s="1946"/>
      <c r="L222" s="1863" t="s">
        <v>16</v>
      </c>
      <c r="M222" s="1947"/>
      <c r="N222" s="1948"/>
      <c r="O222" s="1949"/>
      <c r="P222" s="1949"/>
      <c r="Q222" s="1949"/>
      <c r="R222" s="1949"/>
      <c r="S222" s="1949"/>
      <c r="T222" s="1950"/>
      <c r="AT222" s="1951" t="s">
        <v>175</v>
      </c>
      <c r="AU222" s="1951">
        <v>0</v>
      </c>
      <c r="AV222" s="1951">
        <v>1</v>
      </c>
      <c r="AW222" s="1951" t="b">
        <v>1</v>
      </c>
      <c r="AX222" s="1951"/>
      <c r="AY222" s="1951" t="s">
        <v>163</v>
      </c>
      <c r="AZ222" s="1951"/>
      <c r="BA222" s="1951"/>
      <c r="BB222" s="1951"/>
      <c r="BC222" s="1951"/>
      <c r="BD222" s="1951"/>
      <c r="BE222" s="1951"/>
      <c r="BF222" s="1951"/>
      <c r="BG222" s="1951"/>
      <c r="BH222" s="1951"/>
      <c r="BI222" s="1951"/>
      <c r="BJ222" s="1820">
        <v>0</v>
      </c>
    </row>
    <row r="223" spans="2:62" ht="11.25" customHeight="1" x14ac:dyDescent="0.25">
      <c r="B223" s="1940"/>
      <c r="C223" s="1941"/>
      <c r="D223" s="361" t="s">
        <v>175</v>
      </c>
      <c r="E223" s="1942"/>
      <c r="F223" s="1952" t="s">
        <v>181</v>
      </c>
      <c r="G223" s="1953"/>
      <c r="H223" s="1954">
        <v>2</v>
      </c>
      <c r="I223" s="1946"/>
      <c r="J223" s="1946"/>
      <c r="K223" s="1946"/>
      <c r="L223" s="1863" t="s">
        <v>16</v>
      </c>
      <c r="M223" s="1947"/>
      <c r="N223" s="1948"/>
      <c r="O223" s="1949"/>
      <c r="P223" s="1949"/>
      <c r="Q223" s="1949"/>
      <c r="R223" s="1949"/>
      <c r="S223" s="1949"/>
      <c r="T223" s="1950"/>
      <c r="AT223" s="1951" t="s">
        <v>175</v>
      </c>
      <c r="AU223" s="1951">
        <v>0</v>
      </c>
      <c r="AV223" s="1951">
        <v>2</v>
      </c>
      <c r="AW223" s="1951" t="b">
        <v>1</v>
      </c>
      <c r="AX223" s="1951"/>
      <c r="AY223" s="1951" t="s">
        <v>163</v>
      </c>
      <c r="AZ223" s="1951"/>
      <c r="BA223" s="1951"/>
      <c r="BB223" s="1951"/>
      <c r="BC223" s="1951"/>
      <c r="BD223" s="1951"/>
      <c r="BE223" s="1951"/>
      <c r="BF223" s="1951"/>
      <c r="BG223" s="1951"/>
      <c r="BH223" s="1951"/>
      <c r="BI223" s="1951"/>
      <c r="BJ223" s="1820">
        <v>0</v>
      </c>
    </row>
    <row r="224" spans="2:62" ht="11.25" customHeight="1" x14ac:dyDescent="0.25">
      <c r="B224" s="1940"/>
      <c r="C224" s="1941"/>
      <c r="D224" s="361" t="s">
        <v>175</v>
      </c>
      <c r="E224" s="1942"/>
      <c r="F224" s="1955" t="s">
        <v>178</v>
      </c>
      <c r="G224" s="1944"/>
      <c r="H224" s="1956">
        <v>5.38</v>
      </c>
      <c r="I224" s="1946"/>
      <c r="J224" s="1946"/>
      <c r="K224" s="1946"/>
      <c r="L224" s="1863" t="s">
        <v>16</v>
      </c>
      <c r="M224" s="1947"/>
      <c r="N224" s="1948"/>
      <c r="O224" s="1949"/>
      <c r="P224" s="1949"/>
      <c r="Q224" s="1949"/>
      <c r="R224" s="1949"/>
      <c r="S224" s="1949"/>
      <c r="T224" s="1950"/>
      <c r="AT224" s="1951" t="s">
        <v>175</v>
      </c>
      <c r="AU224" s="1951">
        <v>0</v>
      </c>
      <c r="AV224" s="1951">
        <v>4</v>
      </c>
      <c r="AW224" s="1951" t="b">
        <v>1</v>
      </c>
      <c r="AX224" s="1951"/>
      <c r="AY224" s="1951" t="s">
        <v>163</v>
      </c>
      <c r="AZ224" s="1951"/>
      <c r="BA224" s="1951"/>
      <c r="BB224" s="1951"/>
      <c r="BC224" s="1951"/>
      <c r="BD224" s="1951"/>
      <c r="BE224" s="1951"/>
      <c r="BF224" s="1951"/>
      <c r="BG224" s="1951"/>
      <c r="BH224" s="1951"/>
      <c r="BI224" s="1951"/>
      <c r="BJ224" s="1820">
        <v>0</v>
      </c>
    </row>
    <row r="225" spans="2:62" ht="11.25" customHeight="1" x14ac:dyDescent="0.25">
      <c r="B225" s="1940"/>
      <c r="C225" s="1941"/>
      <c r="D225" s="361" t="s">
        <v>175</v>
      </c>
      <c r="E225" s="1942"/>
      <c r="F225" s="1952" t="s">
        <v>1235</v>
      </c>
      <c r="G225" s="1953"/>
      <c r="H225" s="1954">
        <v>5.4610000000000003</v>
      </c>
      <c r="I225" s="1946"/>
      <c r="J225" s="1946"/>
      <c r="K225" s="1946"/>
      <c r="L225" s="1863" t="s">
        <v>16</v>
      </c>
      <c r="M225" s="1947"/>
      <c r="N225" s="1948"/>
      <c r="O225" s="1949"/>
      <c r="P225" s="1949"/>
      <c r="Q225" s="1949"/>
      <c r="R225" s="1949"/>
      <c r="S225" s="1949"/>
      <c r="T225" s="1950"/>
      <c r="AT225" s="1951" t="s">
        <v>175</v>
      </c>
      <c r="AU225" s="1951">
        <v>0</v>
      </c>
      <c r="AV225" s="1951">
        <v>2</v>
      </c>
      <c r="AW225" s="1951" t="b">
        <v>1</v>
      </c>
      <c r="AX225" s="1951" t="b">
        <v>1</v>
      </c>
      <c r="AY225" s="1951" t="s">
        <v>163</v>
      </c>
      <c r="AZ225" s="1951"/>
      <c r="BA225" s="1951"/>
      <c r="BB225" s="1951"/>
      <c r="BC225" s="1951"/>
      <c r="BD225" s="1951"/>
      <c r="BE225" s="1951"/>
      <c r="BF225" s="1951"/>
      <c r="BG225" s="1951"/>
      <c r="BH225" s="1951"/>
      <c r="BI225" s="1951"/>
      <c r="BJ225" s="1820">
        <v>0</v>
      </c>
    </row>
    <row r="226" spans="2:62" x14ac:dyDescent="0.25">
      <c r="B226" s="1928"/>
      <c r="C226" s="1929" t="s">
        <v>1236</v>
      </c>
      <c r="D226" s="1929" t="s">
        <v>168</v>
      </c>
      <c r="E226" s="1930" t="s">
        <v>1237</v>
      </c>
      <c r="F226" s="351" t="s">
        <v>1238</v>
      </c>
      <c r="G226" s="1931" t="s">
        <v>218</v>
      </c>
      <c r="H226" s="353">
        <v>98.96</v>
      </c>
      <c r="I226" s="354"/>
      <c r="J226" s="355">
        <f>ROUND(H226*I226,2)</f>
        <v>0</v>
      </c>
      <c r="K226" s="355" t="s">
        <v>172</v>
      </c>
      <c r="L226" s="1863" t="s">
        <v>16</v>
      </c>
      <c r="M226" s="1932"/>
      <c r="N226" s="1933" t="s">
        <v>38</v>
      </c>
      <c r="O226" s="1934"/>
      <c r="P226" s="1934">
        <f>H226*O226</f>
        <v>0</v>
      </c>
      <c r="Q226" s="1934">
        <v>6.0000000000000002E-5</v>
      </c>
      <c r="R226" s="1934">
        <f>H226*Q226</f>
        <v>5.9375999999999995E-3</v>
      </c>
      <c r="S226" s="1934">
        <v>0</v>
      </c>
      <c r="T226" s="1935">
        <f>H226*S226</f>
        <v>0</v>
      </c>
      <c r="AR226" s="1820">
        <v>4</v>
      </c>
      <c r="AT226" s="1820" t="s">
        <v>168</v>
      </c>
      <c r="AU226" s="1820">
        <v>2</v>
      </c>
      <c r="AY226" s="1936" t="s">
        <v>163</v>
      </c>
      <c r="AZ226" s="1936"/>
      <c r="BA226" s="1936"/>
      <c r="BB226" s="1936"/>
      <c r="BC226" s="1936"/>
      <c r="BD226" s="1936"/>
      <c r="BE226" s="1936">
        <f>IF(N226="základní",J226,0)</f>
        <v>0</v>
      </c>
      <c r="BF226" s="1936">
        <f>IF(N226="snížená",J226,0)</f>
        <v>0</v>
      </c>
      <c r="BG226" s="1936">
        <f>IF(N226="zákl. přenesená",J226,0)</f>
        <v>0</v>
      </c>
      <c r="BH226" s="1936">
        <f>IF(N226="sníž. přenesená",J226,0)</f>
        <v>0</v>
      </c>
      <c r="BI226" s="1936">
        <f>IF(N226="nulová",J226,0)</f>
        <v>0</v>
      </c>
      <c r="BJ226" s="1820">
        <v>1</v>
      </c>
    </row>
    <row r="227" spans="2:62" x14ac:dyDescent="0.25">
      <c r="B227" s="1864"/>
      <c r="C227" s="60"/>
      <c r="D227" s="361" t="s">
        <v>173</v>
      </c>
      <c r="E227" s="60"/>
      <c r="F227" s="362" t="s">
        <v>1239</v>
      </c>
      <c r="G227" s="60"/>
      <c r="H227" s="60"/>
      <c r="I227" s="60"/>
      <c r="J227" s="60"/>
      <c r="K227" s="1866"/>
      <c r="L227" s="1863" t="s">
        <v>16</v>
      </c>
      <c r="M227" s="1937"/>
      <c r="N227" s="60"/>
      <c r="O227" s="60"/>
      <c r="P227" s="60"/>
      <c r="Q227" s="60"/>
      <c r="R227" s="60"/>
      <c r="S227" s="60"/>
      <c r="T227" s="1938"/>
      <c r="AT227" s="1939" t="s">
        <v>173</v>
      </c>
      <c r="AU227" s="1939">
        <v>0</v>
      </c>
      <c r="AV227" s="60"/>
      <c r="AW227" s="60"/>
      <c r="AX227" s="60"/>
      <c r="AY227" s="60" t="s">
        <v>163</v>
      </c>
      <c r="AZ227" s="60"/>
      <c r="BA227" s="60"/>
      <c r="BB227" s="60"/>
      <c r="BC227" s="60"/>
      <c r="BD227" s="60"/>
      <c r="BE227" s="60"/>
      <c r="BF227" s="60"/>
      <c r="BG227" s="60"/>
      <c r="BH227" s="60"/>
      <c r="BI227" s="60"/>
      <c r="BJ227" s="1820">
        <v>0</v>
      </c>
    </row>
    <row r="228" spans="2:62" ht="11.25" customHeight="1" x14ac:dyDescent="0.25">
      <c r="B228" s="1940"/>
      <c r="C228" s="1941"/>
      <c r="D228" s="361" t="s">
        <v>175</v>
      </c>
      <c r="E228" s="1942"/>
      <c r="F228" s="1943" t="s">
        <v>107</v>
      </c>
      <c r="G228" s="1944"/>
      <c r="H228" s="1945"/>
      <c r="I228" s="1946"/>
      <c r="J228" s="1946"/>
      <c r="K228" s="1946"/>
      <c r="L228" s="1863" t="s">
        <v>16</v>
      </c>
      <c r="M228" s="1947"/>
      <c r="N228" s="1948"/>
      <c r="O228" s="1949"/>
      <c r="P228" s="1949"/>
      <c r="Q228" s="1949"/>
      <c r="R228" s="1949"/>
      <c r="S228" s="1949"/>
      <c r="T228" s="1950"/>
      <c r="AT228" s="1951" t="s">
        <v>175</v>
      </c>
      <c r="AU228" s="1951">
        <v>0</v>
      </c>
      <c r="AV228" s="1951">
        <v>1</v>
      </c>
      <c r="AW228" s="1951" t="b">
        <v>1</v>
      </c>
      <c r="AX228" s="1951"/>
      <c r="AY228" s="1951" t="s">
        <v>163</v>
      </c>
      <c r="AZ228" s="1951"/>
      <c r="BA228" s="1951"/>
      <c r="BB228" s="1951"/>
      <c r="BC228" s="1951"/>
      <c r="BD228" s="1951"/>
      <c r="BE228" s="1951"/>
      <c r="BF228" s="1951"/>
      <c r="BG228" s="1951"/>
      <c r="BH228" s="1951"/>
      <c r="BI228" s="1951"/>
      <c r="BJ228" s="1820">
        <v>0</v>
      </c>
    </row>
    <row r="229" spans="2:62" ht="11.25" customHeight="1" x14ac:dyDescent="0.25">
      <c r="B229" s="1940"/>
      <c r="C229" s="1941"/>
      <c r="D229" s="361" t="s">
        <v>175</v>
      </c>
      <c r="E229" s="1942"/>
      <c r="F229" s="1952" t="s">
        <v>1240</v>
      </c>
      <c r="G229" s="1953"/>
      <c r="H229" s="1954">
        <v>98.96</v>
      </c>
      <c r="I229" s="1946"/>
      <c r="J229" s="1946"/>
      <c r="K229" s="1946"/>
      <c r="L229" s="1863" t="s">
        <v>16</v>
      </c>
      <c r="M229" s="1947"/>
      <c r="N229" s="1948"/>
      <c r="O229" s="1949"/>
      <c r="P229" s="1949"/>
      <c r="Q229" s="1949"/>
      <c r="R229" s="1949"/>
      <c r="S229" s="1949"/>
      <c r="T229" s="1950"/>
      <c r="AT229" s="1951" t="s">
        <v>175</v>
      </c>
      <c r="AU229" s="1951">
        <v>0</v>
      </c>
      <c r="AV229" s="1951">
        <v>2</v>
      </c>
      <c r="AW229" s="1951" t="b">
        <v>1</v>
      </c>
      <c r="AX229" s="1951"/>
      <c r="AY229" s="1951" t="s">
        <v>163</v>
      </c>
      <c r="AZ229" s="1951"/>
      <c r="BA229" s="1951"/>
      <c r="BB229" s="1951"/>
      <c r="BC229" s="1951"/>
      <c r="BD229" s="1951"/>
      <c r="BE229" s="1951"/>
      <c r="BF229" s="1951"/>
      <c r="BG229" s="1951"/>
      <c r="BH229" s="1951"/>
      <c r="BI229" s="1951"/>
      <c r="BJ229" s="1820">
        <v>0</v>
      </c>
    </row>
    <row r="230" spans="2:62" ht="11.25" customHeight="1" x14ac:dyDescent="0.25">
      <c r="B230" s="1940"/>
      <c r="C230" s="1941"/>
      <c r="D230" s="361" t="s">
        <v>175</v>
      </c>
      <c r="E230" s="1942"/>
      <c r="F230" s="1955" t="s">
        <v>178</v>
      </c>
      <c r="G230" s="1944"/>
      <c r="H230" s="1956">
        <v>98.96</v>
      </c>
      <c r="I230" s="1946"/>
      <c r="J230" s="1946"/>
      <c r="K230" s="1946"/>
      <c r="L230" s="1863" t="s">
        <v>16</v>
      </c>
      <c r="M230" s="1947"/>
      <c r="N230" s="1948"/>
      <c r="O230" s="1949"/>
      <c r="P230" s="1949"/>
      <c r="Q230" s="1949"/>
      <c r="R230" s="1949"/>
      <c r="S230" s="1949"/>
      <c r="T230" s="1950"/>
      <c r="AT230" s="1951" t="s">
        <v>175</v>
      </c>
      <c r="AU230" s="1951">
        <v>0</v>
      </c>
      <c r="AV230" s="1951">
        <v>4</v>
      </c>
      <c r="AW230" s="1951" t="b">
        <v>1</v>
      </c>
      <c r="AX230" s="1951" t="b">
        <v>1</v>
      </c>
      <c r="AY230" s="1951" t="s">
        <v>163</v>
      </c>
      <c r="AZ230" s="1951"/>
      <c r="BA230" s="1951"/>
      <c r="BB230" s="1951"/>
      <c r="BC230" s="1951"/>
      <c r="BD230" s="1951"/>
      <c r="BE230" s="1951"/>
      <c r="BF230" s="1951"/>
      <c r="BG230" s="1951"/>
      <c r="BH230" s="1951"/>
      <c r="BI230" s="1951"/>
      <c r="BJ230" s="1820">
        <v>0</v>
      </c>
    </row>
    <row r="231" spans="2:62" ht="23.1" customHeight="1" x14ac:dyDescent="0.25">
      <c r="B231" s="1888"/>
      <c r="C231" s="1889"/>
      <c r="D231" s="1915" t="s">
        <v>64</v>
      </c>
      <c r="E231" s="1923" t="s">
        <v>264</v>
      </c>
      <c r="F231" s="1898" t="s">
        <v>265</v>
      </c>
      <c r="G231" s="1924"/>
      <c r="H231" s="1925"/>
      <c r="I231" s="1926"/>
      <c r="J231" s="1926">
        <f>J232 + J234</f>
        <v>0</v>
      </c>
      <c r="K231" s="1926"/>
      <c r="L231" s="1863" t="s">
        <v>16</v>
      </c>
      <c r="M231" s="1927"/>
      <c r="N231" s="1886"/>
      <c r="O231" s="1887"/>
      <c r="P231" s="1887">
        <f>P232 + P234</f>
        <v>0</v>
      </c>
      <c r="Q231" s="1887"/>
      <c r="R231" s="1887">
        <f>R232 + R234</f>
        <v>0</v>
      </c>
      <c r="S231" s="1887"/>
      <c r="T231" s="1922">
        <f>T232 + T234</f>
        <v>0</v>
      </c>
      <c r="AR231" s="1820">
        <v>1</v>
      </c>
      <c r="AT231" s="1820" t="s">
        <v>64</v>
      </c>
      <c r="AU231" s="1820">
        <v>1</v>
      </c>
      <c r="AY231" s="64" t="s">
        <v>163</v>
      </c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1820">
        <v>0</v>
      </c>
    </row>
    <row r="232" spans="2:62" x14ac:dyDescent="0.25">
      <c r="B232" s="1928"/>
      <c r="C232" s="1929" t="s">
        <v>1241</v>
      </c>
      <c r="D232" s="1929" t="s">
        <v>168</v>
      </c>
      <c r="E232" s="1930" t="s">
        <v>1242</v>
      </c>
      <c r="F232" s="351" t="s">
        <v>1243</v>
      </c>
      <c r="G232" s="1931" t="s">
        <v>202</v>
      </c>
      <c r="H232" s="403">
        <v>63.033000000000001</v>
      </c>
      <c r="I232" s="354"/>
      <c r="J232" s="355">
        <f>ROUND(H232*I232,2)</f>
        <v>0</v>
      </c>
      <c r="K232" s="355" t="s">
        <v>172</v>
      </c>
      <c r="L232" s="1863" t="s">
        <v>16</v>
      </c>
      <c r="M232" s="1932"/>
      <c r="N232" s="1933" t="s">
        <v>38</v>
      </c>
      <c r="O232" s="1934"/>
      <c r="P232" s="1934">
        <f>H232*O232</f>
        <v>0</v>
      </c>
      <c r="Q232" s="1934">
        <v>0</v>
      </c>
      <c r="R232" s="1934">
        <f>H232*Q232</f>
        <v>0</v>
      </c>
      <c r="S232" s="1934">
        <v>0</v>
      </c>
      <c r="T232" s="1935">
        <f>H232*S232</f>
        <v>0</v>
      </c>
      <c r="AR232" s="1820">
        <v>4</v>
      </c>
      <c r="AT232" s="1820" t="s">
        <v>168</v>
      </c>
      <c r="AU232" s="1820">
        <v>2</v>
      </c>
      <c r="AY232" s="1936" t="s">
        <v>163</v>
      </c>
      <c r="AZ232" s="1936"/>
      <c r="BA232" s="1936"/>
      <c r="BB232" s="1936"/>
      <c r="BC232" s="1936"/>
      <c r="BD232" s="1936"/>
      <c r="BE232" s="1936">
        <f>IF(N232="základní",J232,0)</f>
        <v>0</v>
      </c>
      <c r="BF232" s="1936">
        <f>IF(N232="snížená",J232,0)</f>
        <v>0</v>
      </c>
      <c r="BG232" s="1936">
        <f>IF(N232="zákl. přenesená",J232,0)</f>
        <v>0</v>
      </c>
      <c r="BH232" s="1936">
        <f>IF(N232="sníž. přenesená",J232,0)</f>
        <v>0</v>
      </c>
      <c r="BI232" s="1936">
        <f>IF(N232="nulová",J232,0)</f>
        <v>0</v>
      </c>
      <c r="BJ232" s="1820">
        <v>1</v>
      </c>
    </row>
    <row r="233" spans="2:62" x14ac:dyDescent="0.25">
      <c r="B233" s="1864"/>
      <c r="C233" s="60"/>
      <c r="D233" s="361" t="s">
        <v>173</v>
      </c>
      <c r="E233" s="60"/>
      <c r="F233" s="362" t="s">
        <v>1244</v>
      </c>
      <c r="G233" s="60"/>
      <c r="H233" s="60"/>
      <c r="I233" s="60"/>
      <c r="J233" s="60"/>
      <c r="K233" s="1866"/>
      <c r="L233" s="1863" t="s">
        <v>16</v>
      </c>
      <c r="M233" s="1937"/>
      <c r="N233" s="60"/>
      <c r="O233" s="60"/>
      <c r="P233" s="60"/>
      <c r="Q233" s="60"/>
      <c r="R233" s="60"/>
      <c r="S233" s="60"/>
      <c r="T233" s="1938"/>
      <c r="AT233" s="1939" t="s">
        <v>173</v>
      </c>
      <c r="AU233" s="1939">
        <v>0</v>
      </c>
      <c r="AV233" s="60"/>
      <c r="AW233" s="60"/>
      <c r="AX233" s="60"/>
      <c r="AY233" s="60" t="s">
        <v>163</v>
      </c>
      <c r="AZ233" s="60"/>
      <c r="BA233" s="60"/>
      <c r="BB233" s="60"/>
      <c r="BC233" s="60"/>
      <c r="BD233" s="60"/>
      <c r="BE233" s="60"/>
      <c r="BF233" s="60"/>
      <c r="BG233" s="60"/>
      <c r="BH233" s="60"/>
      <c r="BI233" s="60"/>
      <c r="BJ233" s="1820">
        <v>0</v>
      </c>
    </row>
    <row r="234" spans="2:62" ht="24" x14ac:dyDescent="0.25">
      <c r="B234" s="1928"/>
      <c r="C234" s="1929" t="s">
        <v>1245</v>
      </c>
      <c r="D234" s="1929" t="s">
        <v>168</v>
      </c>
      <c r="E234" s="1930" t="s">
        <v>1246</v>
      </c>
      <c r="F234" s="351" t="s">
        <v>1247</v>
      </c>
      <c r="G234" s="1931" t="s">
        <v>202</v>
      </c>
      <c r="H234" s="403">
        <v>63.033000000000001</v>
      </c>
      <c r="I234" s="354"/>
      <c r="J234" s="355">
        <f>ROUND(H234*I234,2)</f>
        <v>0</v>
      </c>
      <c r="K234" s="355" t="s">
        <v>172</v>
      </c>
      <c r="L234" s="1863" t="s">
        <v>16</v>
      </c>
      <c r="M234" s="1932"/>
      <c r="N234" s="1933" t="s">
        <v>38</v>
      </c>
      <c r="O234" s="1934"/>
      <c r="P234" s="1934">
        <f>H234*O234</f>
        <v>0</v>
      </c>
      <c r="Q234" s="1934">
        <v>0</v>
      </c>
      <c r="R234" s="1934">
        <f>H234*Q234</f>
        <v>0</v>
      </c>
      <c r="S234" s="1934">
        <v>0</v>
      </c>
      <c r="T234" s="1935">
        <f>H234*S234</f>
        <v>0</v>
      </c>
      <c r="AR234" s="1820">
        <v>4</v>
      </c>
      <c r="AT234" s="1820" t="s">
        <v>168</v>
      </c>
      <c r="AU234" s="1820">
        <v>2</v>
      </c>
      <c r="AY234" s="1936" t="s">
        <v>163</v>
      </c>
      <c r="AZ234" s="1936"/>
      <c r="BA234" s="1936"/>
      <c r="BB234" s="1936"/>
      <c r="BC234" s="1936"/>
      <c r="BD234" s="1936"/>
      <c r="BE234" s="1936">
        <f>IF(N234="základní",J234,0)</f>
        <v>0</v>
      </c>
      <c r="BF234" s="1936">
        <f>IF(N234="snížená",J234,0)</f>
        <v>0</v>
      </c>
      <c r="BG234" s="1936">
        <f>IF(N234="zákl. přenesená",J234,0)</f>
        <v>0</v>
      </c>
      <c r="BH234" s="1936">
        <f>IF(N234="sníž. přenesená",J234,0)</f>
        <v>0</v>
      </c>
      <c r="BI234" s="1936">
        <f>IF(N234="nulová",J234,0)</f>
        <v>0</v>
      </c>
      <c r="BJ234" s="1820">
        <v>1</v>
      </c>
    </row>
    <row r="235" spans="2:62" x14ac:dyDescent="0.25">
      <c r="B235" s="1864"/>
      <c r="C235" s="60"/>
      <c r="D235" s="361" t="s">
        <v>173</v>
      </c>
      <c r="E235" s="60"/>
      <c r="F235" s="362" t="s">
        <v>1248</v>
      </c>
      <c r="G235" s="60"/>
      <c r="H235" s="60"/>
      <c r="I235" s="60"/>
      <c r="J235" s="60"/>
      <c r="K235" s="1866"/>
      <c r="L235" s="1863" t="s">
        <v>16</v>
      </c>
      <c r="M235" s="1937"/>
      <c r="N235" s="60"/>
      <c r="O235" s="60"/>
      <c r="P235" s="60"/>
      <c r="Q235" s="60"/>
      <c r="R235" s="60"/>
      <c r="S235" s="60"/>
      <c r="T235" s="1938"/>
      <c r="AT235" s="1939" t="s">
        <v>173</v>
      </c>
      <c r="AU235" s="1939">
        <v>0</v>
      </c>
      <c r="AV235" s="60"/>
      <c r="AW235" s="60"/>
      <c r="AX235" s="60"/>
      <c r="AY235" s="60" t="s">
        <v>163</v>
      </c>
      <c r="AZ235" s="60"/>
      <c r="BA235" s="60"/>
      <c r="BB235" s="60"/>
      <c r="BC235" s="60"/>
      <c r="BD235" s="60"/>
      <c r="BE235" s="60"/>
      <c r="BF235" s="60"/>
      <c r="BG235" s="60"/>
      <c r="BH235" s="60"/>
      <c r="BI235" s="60"/>
      <c r="BJ235" s="1820">
        <v>0</v>
      </c>
    </row>
    <row r="236" spans="2:62" ht="26.1" customHeight="1" x14ac:dyDescent="0.25">
      <c r="B236" s="1879"/>
      <c r="C236" s="1880"/>
      <c r="D236" s="1915" t="s">
        <v>64</v>
      </c>
      <c r="E236" s="1916" t="s">
        <v>330</v>
      </c>
      <c r="F236" s="63" t="s">
        <v>331</v>
      </c>
      <c r="G236" s="1917"/>
      <c r="H236" s="1918"/>
      <c r="I236" s="1919"/>
      <c r="J236" s="1919">
        <f>J237 + J243</f>
        <v>0</v>
      </c>
      <c r="K236" s="1920"/>
      <c r="L236" s="1863" t="s">
        <v>16</v>
      </c>
      <c r="M236" s="1921"/>
      <c r="N236" s="1886"/>
      <c r="O236" s="1887"/>
      <c r="P236" s="1887">
        <f>P237 + P243</f>
        <v>0</v>
      </c>
      <c r="Q236" s="1887"/>
      <c r="R236" s="1887">
        <f>R237 + R243</f>
        <v>5.7348E-3</v>
      </c>
      <c r="S236" s="1887"/>
      <c r="T236" s="1922">
        <f>T237 + T243</f>
        <v>0</v>
      </c>
      <c r="AR236" s="1820">
        <v>2</v>
      </c>
      <c r="AT236" s="1820" t="s">
        <v>64</v>
      </c>
      <c r="AU236" s="1820">
        <v>0</v>
      </c>
      <c r="AY236" s="63" t="s">
        <v>163</v>
      </c>
      <c r="AZ236" s="63"/>
      <c r="BA236" s="63"/>
      <c r="BB236" s="63"/>
      <c r="BC236" s="63"/>
      <c r="BD236" s="63"/>
      <c r="BE236" s="63"/>
      <c r="BF236" s="63"/>
      <c r="BG236" s="63"/>
      <c r="BH236" s="63"/>
      <c r="BI236" s="63"/>
      <c r="BJ236" s="1820">
        <v>0</v>
      </c>
    </row>
    <row r="237" spans="2:62" ht="23.1" customHeight="1" x14ac:dyDescent="0.25">
      <c r="B237" s="1888"/>
      <c r="C237" s="1889"/>
      <c r="D237" s="1915" t="s">
        <v>64</v>
      </c>
      <c r="E237" s="1923" t="s">
        <v>1249</v>
      </c>
      <c r="F237" s="1898" t="s">
        <v>1250</v>
      </c>
      <c r="G237" s="1924"/>
      <c r="H237" s="1925"/>
      <c r="I237" s="1926"/>
      <c r="J237" s="1926">
        <f>J238</f>
        <v>0</v>
      </c>
      <c r="K237" s="1926"/>
      <c r="L237" s="1863" t="s">
        <v>16</v>
      </c>
      <c r="M237" s="1927"/>
      <c r="N237" s="1886"/>
      <c r="O237" s="1887"/>
      <c r="P237" s="1887">
        <f>P238</f>
        <v>0</v>
      </c>
      <c r="Q237" s="1887"/>
      <c r="R237" s="1887">
        <f>R238</f>
        <v>0</v>
      </c>
      <c r="S237" s="1887"/>
      <c r="T237" s="1922">
        <f>T238</f>
        <v>0</v>
      </c>
      <c r="AR237" s="1820">
        <v>2</v>
      </c>
      <c r="AT237" s="1820" t="s">
        <v>64</v>
      </c>
      <c r="AU237" s="1820">
        <v>1</v>
      </c>
      <c r="AY237" s="64" t="s">
        <v>163</v>
      </c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1820">
        <v>0</v>
      </c>
    </row>
    <row r="238" spans="2:62" x14ac:dyDescent="0.25">
      <c r="B238" s="1928"/>
      <c r="C238" s="1929" t="s">
        <v>1251</v>
      </c>
      <c r="D238" s="1929" t="s">
        <v>168</v>
      </c>
      <c r="E238" s="1930" t="s">
        <v>1252</v>
      </c>
      <c r="F238" s="351" t="s">
        <v>1253</v>
      </c>
      <c r="G238" s="1931" t="s">
        <v>218</v>
      </c>
      <c r="H238" s="353">
        <v>3.38</v>
      </c>
      <c r="I238" s="354"/>
      <c r="J238" s="355">
        <f>ROUND(H238*I238,2)</f>
        <v>0</v>
      </c>
      <c r="K238" s="355" t="s">
        <v>393</v>
      </c>
      <c r="L238" s="1863" t="s">
        <v>16</v>
      </c>
      <c r="M238" s="1932"/>
      <c r="N238" s="1933" t="s">
        <v>38</v>
      </c>
      <c r="O238" s="1934"/>
      <c r="P238" s="1934">
        <f>H238*O238</f>
        <v>0</v>
      </c>
      <c r="Q238" s="1934">
        <v>0</v>
      </c>
      <c r="R238" s="1934">
        <f>H238*Q238</f>
        <v>0</v>
      </c>
      <c r="S238" s="1934">
        <v>0</v>
      </c>
      <c r="T238" s="1935">
        <f>H238*S238</f>
        <v>0</v>
      </c>
      <c r="AR238" s="1820">
        <v>16</v>
      </c>
      <c r="AT238" s="1820" t="s">
        <v>168</v>
      </c>
      <c r="AU238" s="1820">
        <v>2</v>
      </c>
      <c r="AY238" s="1936" t="s">
        <v>163</v>
      </c>
      <c r="AZ238" s="1936"/>
      <c r="BA238" s="1936"/>
      <c r="BB238" s="1936"/>
      <c r="BC238" s="1936"/>
      <c r="BD238" s="1936"/>
      <c r="BE238" s="1936">
        <f>IF(N238="základní",J238,0)</f>
        <v>0</v>
      </c>
      <c r="BF238" s="1936">
        <f>IF(N238="snížená",J238,0)</f>
        <v>0</v>
      </c>
      <c r="BG238" s="1936">
        <f>IF(N238="zákl. přenesená",J238,0)</f>
        <v>0</v>
      </c>
      <c r="BH238" s="1936">
        <f>IF(N238="sníž. přenesená",J238,0)</f>
        <v>0</v>
      </c>
      <c r="BI238" s="1936">
        <f>IF(N238="nulová",J238,0)</f>
        <v>0</v>
      </c>
      <c r="BJ238" s="1820">
        <v>1</v>
      </c>
    </row>
    <row r="239" spans="2:62" x14ac:dyDescent="0.25">
      <c r="B239" s="1864"/>
      <c r="C239" s="60"/>
      <c r="D239" s="361" t="s">
        <v>173</v>
      </c>
      <c r="E239" s="60"/>
      <c r="F239" s="362" t="s">
        <v>1254</v>
      </c>
      <c r="G239" s="60"/>
      <c r="H239" s="60"/>
      <c r="I239" s="60"/>
      <c r="J239" s="60"/>
      <c r="K239" s="1866"/>
      <c r="L239" s="1863" t="s">
        <v>16</v>
      </c>
      <c r="M239" s="1937"/>
      <c r="N239" s="60"/>
      <c r="O239" s="60"/>
      <c r="P239" s="60"/>
      <c r="Q239" s="60"/>
      <c r="R239" s="60"/>
      <c r="S239" s="60"/>
      <c r="T239" s="1938"/>
      <c r="AT239" s="1939" t="s">
        <v>173</v>
      </c>
      <c r="AU239" s="1939">
        <v>0</v>
      </c>
      <c r="AV239" s="60"/>
      <c r="AW239" s="60"/>
      <c r="AX239" s="60"/>
      <c r="AY239" s="60" t="s">
        <v>163</v>
      </c>
      <c r="AZ239" s="60"/>
      <c r="BA239" s="60"/>
      <c r="BB239" s="60"/>
      <c r="BC239" s="60"/>
      <c r="BD239" s="60"/>
      <c r="BE239" s="60"/>
      <c r="BF239" s="60"/>
      <c r="BG239" s="60"/>
      <c r="BH239" s="60"/>
      <c r="BI239" s="60"/>
      <c r="BJ239" s="1820">
        <v>0</v>
      </c>
    </row>
    <row r="240" spans="2:62" ht="11.25" customHeight="1" x14ac:dyDescent="0.25">
      <c r="B240" s="1940"/>
      <c r="C240" s="1941"/>
      <c r="D240" s="361" t="s">
        <v>175</v>
      </c>
      <c r="E240" s="1942"/>
      <c r="F240" s="1943" t="s">
        <v>1255</v>
      </c>
      <c r="G240" s="1944"/>
      <c r="H240" s="1945"/>
      <c r="I240" s="1946"/>
      <c r="J240" s="1946"/>
      <c r="K240" s="1946"/>
      <c r="L240" s="1863" t="s">
        <v>16</v>
      </c>
      <c r="M240" s="1947"/>
      <c r="N240" s="1948"/>
      <c r="O240" s="1949"/>
      <c r="P240" s="1949"/>
      <c r="Q240" s="1949"/>
      <c r="R240" s="1949"/>
      <c r="S240" s="1949"/>
      <c r="T240" s="1950"/>
      <c r="AT240" s="1951" t="s">
        <v>175</v>
      </c>
      <c r="AU240" s="1951">
        <v>0</v>
      </c>
      <c r="AV240" s="1951">
        <v>1</v>
      </c>
      <c r="AW240" s="1951" t="b">
        <v>1</v>
      </c>
      <c r="AX240" s="1951"/>
      <c r="AY240" s="1951" t="s">
        <v>163</v>
      </c>
      <c r="AZ240" s="1951"/>
      <c r="BA240" s="1951"/>
      <c r="BB240" s="1951"/>
      <c r="BC240" s="1951"/>
      <c r="BD240" s="1951"/>
      <c r="BE240" s="1951"/>
      <c r="BF240" s="1951"/>
      <c r="BG240" s="1951"/>
      <c r="BH240" s="1951"/>
      <c r="BI240" s="1951"/>
      <c r="BJ240" s="1820">
        <v>0</v>
      </c>
    </row>
    <row r="241" spans="2:62" ht="11.25" customHeight="1" x14ac:dyDescent="0.25">
      <c r="B241" s="1940"/>
      <c r="C241" s="1941"/>
      <c r="D241" s="361" t="s">
        <v>175</v>
      </c>
      <c r="E241" s="1942"/>
      <c r="F241" s="1952" t="s">
        <v>1231</v>
      </c>
      <c r="G241" s="1953"/>
      <c r="H241" s="1954">
        <v>3.38</v>
      </c>
      <c r="I241" s="1946"/>
      <c r="J241" s="1946"/>
      <c r="K241" s="1946"/>
      <c r="L241" s="1863" t="s">
        <v>16</v>
      </c>
      <c r="M241" s="1947"/>
      <c r="N241" s="1948"/>
      <c r="O241" s="1949"/>
      <c r="P241" s="1949"/>
      <c r="Q241" s="1949"/>
      <c r="R241" s="1949"/>
      <c r="S241" s="1949"/>
      <c r="T241" s="1950"/>
      <c r="AT241" s="1951" t="s">
        <v>175</v>
      </c>
      <c r="AU241" s="1951">
        <v>0</v>
      </c>
      <c r="AV241" s="1951">
        <v>2</v>
      </c>
      <c r="AW241" s="1951" t="b">
        <v>1</v>
      </c>
      <c r="AX241" s="1951"/>
      <c r="AY241" s="1951" t="s">
        <v>163</v>
      </c>
      <c r="AZ241" s="1951"/>
      <c r="BA241" s="1951"/>
      <c r="BB241" s="1951"/>
      <c r="BC241" s="1951"/>
      <c r="BD241" s="1951"/>
      <c r="BE241" s="1951"/>
      <c r="BF241" s="1951"/>
      <c r="BG241" s="1951"/>
      <c r="BH241" s="1951"/>
      <c r="BI241" s="1951"/>
      <c r="BJ241" s="1820">
        <v>0</v>
      </c>
    </row>
    <row r="242" spans="2:62" ht="11.25" customHeight="1" x14ac:dyDescent="0.25">
      <c r="B242" s="1940"/>
      <c r="C242" s="1941"/>
      <c r="D242" s="361" t="s">
        <v>175</v>
      </c>
      <c r="E242" s="1942"/>
      <c r="F242" s="1955" t="s">
        <v>178</v>
      </c>
      <c r="G242" s="1944"/>
      <c r="H242" s="1956">
        <v>3.38</v>
      </c>
      <c r="I242" s="1946"/>
      <c r="J242" s="1946"/>
      <c r="K242" s="1946"/>
      <c r="L242" s="1863" t="s">
        <v>16</v>
      </c>
      <c r="M242" s="1947"/>
      <c r="N242" s="1948"/>
      <c r="O242" s="1949"/>
      <c r="P242" s="1949"/>
      <c r="Q242" s="1949"/>
      <c r="R242" s="1949"/>
      <c r="S242" s="1949"/>
      <c r="T242" s="1950"/>
      <c r="AT242" s="1951" t="s">
        <v>175</v>
      </c>
      <c r="AU242" s="1951">
        <v>0</v>
      </c>
      <c r="AV242" s="1951">
        <v>4</v>
      </c>
      <c r="AW242" s="1951" t="b">
        <v>1</v>
      </c>
      <c r="AX242" s="1951" t="b">
        <v>1</v>
      </c>
      <c r="AY242" s="1951" t="s">
        <v>163</v>
      </c>
      <c r="AZ242" s="1951"/>
      <c r="BA242" s="1951"/>
      <c r="BB242" s="1951"/>
      <c r="BC242" s="1951"/>
      <c r="BD242" s="1951"/>
      <c r="BE242" s="1951"/>
      <c r="BF242" s="1951"/>
      <c r="BG242" s="1951"/>
      <c r="BH242" s="1951"/>
      <c r="BI242" s="1951"/>
      <c r="BJ242" s="1820">
        <v>0</v>
      </c>
    </row>
    <row r="243" spans="2:62" ht="23.1" customHeight="1" x14ac:dyDescent="0.25">
      <c r="B243" s="1888"/>
      <c r="C243" s="1889"/>
      <c r="D243" s="1915" t="s">
        <v>64</v>
      </c>
      <c r="E243" s="1923" t="s">
        <v>1256</v>
      </c>
      <c r="F243" s="1898" t="s">
        <v>1257</v>
      </c>
      <c r="G243" s="1924"/>
      <c r="H243" s="1925"/>
      <c r="I243" s="1926"/>
      <c r="J243" s="1926">
        <f>J244 + J249 + J251</f>
        <v>0</v>
      </c>
      <c r="K243" s="1926"/>
      <c r="L243" s="1863" t="s">
        <v>16</v>
      </c>
      <c r="M243" s="1927"/>
      <c r="N243" s="1886"/>
      <c r="O243" s="1887"/>
      <c r="P243" s="1887">
        <f>P244 + P249 + P251</f>
        <v>0</v>
      </c>
      <c r="Q243" s="1887"/>
      <c r="R243" s="1887">
        <f>R244 + R249 + R251</f>
        <v>5.7348E-3</v>
      </c>
      <c r="S243" s="1887"/>
      <c r="T243" s="1922">
        <f>T244 + T249 + T251</f>
        <v>0</v>
      </c>
      <c r="AR243" s="1820">
        <v>2</v>
      </c>
      <c r="AT243" s="1820" t="s">
        <v>64</v>
      </c>
      <c r="AU243" s="1820">
        <v>1</v>
      </c>
      <c r="AY243" s="64" t="s">
        <v>163</v>
      </c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1820">
        <v>0</v>
      </c>
    </row>
    <row r="244" spans="2:62" x14ac:dyDescent="0.25">
      <c r="B244" s="1928"/>
      <c r="C244" s="1929" t="s">
        <v>1258</v>
      </c>
      <c r="D244" s="1929" t="s">
        <v>168</v>
      </c>
      <c r="E244" s="1930" t="s">
        <v>1259</v>
      </c>
      <c r="F244" s="351" t="s">
        <v>1260</v>
      </c>
      <c r="G244" s="1931" t="s">
        <v>218</v>
      </c>
      <c r="H244" s="353">
        <v>95.58</v>
      </c>
      <c r="I244" s="354"/>
      <c r="J244" s="355">
        <f>ROUND(H244*I244,2)</f>
        <v>0</v>
      </c>
      <c r="K244" s="355" t="s">
        <v>393</v>
      </c>
      <c r="L244" s="1863" t="s">
        <v>16</v>
      </c>
      <c r="M244" s="1932"/>
      <c r="N244" s="1933" t="s">
        <v>38</v>
      </c>
      <c r="O244" s="1934"/>
      <c r="P244" s="1934">
        <f>H244*O244</f>
        <v>0</v>
      </c>
      <c r="Q244" s="1934">
        <v>6.0000000000000002E-5</v>
      </c>
      <c r="R244" s="1934">
        <f>H244*Q244</f>
        <v>5.7348E-3</v>
      </c>
      <c r="S244" s="1934">
        <v>0</v>
      </c>
      <c r="T244" s="1935">
        <f>H244*S244</f>
        <v>0</v>
      </c>
      <c r="AR244" s="1820">
        <v>16</v>
      </c>
      <c r="AT244" s="1820" t="s">
        <v>168</v>
      </c>
      <c r="AU244" s="1820">
        <v>2</v>
      </c>
      <c r="AY244" s="1936" t="s">
        <v>163</v>
      </c>
      <c r="AZ244" s="1936"/>
      <c r="BA244" s="1936"/>
      <c r="BB244" s="1936"/>
      <c r="BC244" s="1936"/>
      <c r="BD244" s="1936"/>
      <c r="BE244" s="1936">
        <f>IF(N244="základní",J244,0)</f>
        <v>0</v>
      </c>
      <c r="BF244" s="1936">
        <f>IF(N244="snížená",J244,0)</f>
        <v>0</v>
      </c>
      <c r="BG244" s="1936">
        <f>IF(N244="zákl. přenesená",J244,0)</f>
        <v>0</v>
      </c>
      <c r="BH244" s="1936">
        <f>IF(N244="sníž. přenesená",J244,0)</f>
        <v>0</v>
      </c>
      <c r="BI244" s="1936">
        <f>IF(N244="nulová",J244,0)</f>
        <v>0</v>
      </c>
      <c r="BJ244" s="1820">
        <v>1</v>
      </c>
    </row>
    <row r="245" spans="2:62" x14ac:dyDescent="0.25">
      <c r="B245" s="1864"/>
      <c r="C245" s="60"/>
      <c r="D245" s="361" t="s">
        <v>173</v>
      </c>
      <c r="E245" s="60"/>
      <c r="F245" s="362" t="s">
        <v>1261</v>
      </c>
      <c r="G245" s="60"/>
      <c r="H245" s="60"/>
      <c r="I245" s="60"/>
      <c r="J245" s="60"/>
      <c r="K245" s="1866"/>
      <c r="L245" s="1863" t="s">
        <v>16</v>
      </c>
      <c r="M245" s="1937"/>
      <c r="N245" s="60"/>
      <c r="O245" s="60"/>
      <c r="P245" s="60"/>
      <c r="Q245" s="60"/>
      <c r="R245" s="60"/>
      <c r="S245" s="60"/>
      <c r="T245" s="1938"/>
      <c r="AT245" s="1939" t="s">
        <v>173</v>
      </c>
      <c r="AU245" s="1939">
        <v>0</v>
      </c>
      <c r="AV245" s="60"/>
      <c r="AW245" s="60"/>
      <c r="AX245" s="60"/>
      <c r="AY245" s="60" t="s">
        <v>163</v>
      </c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1820">
        <v>0</v>
      </c>
    </row>
    <row r="246" spans="2:62" ht="11.25" customHeight="1" x14ac:dyDescent="0.25">
      <c r="B246" s="1940"/>
      <c r="C246" s="1941"/>
      <c r="D246" s="361" t="s">
        <v>175</v>
      </c>
      <c r="E246" s="1942"/>
      <c r="F246" s="1943" t="s">
        <v>1262</v>
      </c>
      <c r="G246" s="1944"/>
      <c r="H246" s="1945"/>
      <c r="I246" s="1946"/>
      <c r="J246" s="1946"/>
      <c r="K246" s="1946"/>
      <c r="L246" s="1863" t="s">
        <v>16</v>
      </c>
      <c r="M246" s="1947"/>
      <c r="N246" s="1948"/>
      <c r="O246" s="1949"/>
      <c r="P246" s="1949"/>
      <c r="Q246" s="1949"/>
      <c r="R246" s="1949"/>
      <c r="S246" s="1949"/>
      <c r="T246" s="1950"/>
      <c r="AT246" s="1951" t="s">
        <v>175</v>
      </c>
      <c r="AU246" s="1951">
        <v>0</v>
      </c>
      <c r="AV246" s="1951">
        <v>1</v>
      </c>
      <c r="AW246" s="1951" t="b">
        <v>1</v>
      </c>
      <c r="AX246" s="1951"/>
      <c r="AY246" s="1951" t="s">
        <v>163</v>
      </c>
      <c r="AZ246" s="1951"/>
      <c r="BA246" s="1951"/>
      <c r="BB246" s="1951"/>
      <c r="BC246" s="1951"/>
      <c r="BD246" s="1951"/>
      <c r="BE246" s="1951"/>
      <c r="BF246" s="1951"/>
      <c r="BG246" s="1951"/>
      <c r="BH246" s="1951"/>
      <c r="BI246" s="1951"/>
      <c r="BJ246" s="1820">
        <v>0</v>
      </c>
    </row>
    <row r="247" spans="2:62" ht="11.25" customHeight="1" x14ac:dyDescent="0.25">
      <c r="B247" s="1940"/>
      <c r="C247" s="1941"/>
      <c r="D247" s="361" t="s">
        <v>175</v>
      </c>
      <c r="E247" s="1942"/>
      <c r="F247" s="1952" t="s">
        <v>1220</v>
      </c>
      <c r="G247" s="1953"/>
      <c r="H247" s="1954">
        <v>95.58</v>
      </c>
      <c r="I247" s="1946"/>
      <c r="J247" s="1946"/>
      <c r="K247" s="1946"/>
      <c r="L247" s="1863" t="s">
        <v>16</v>
      </c>
      <c r="M247" s="1947"/>
      <c r="N247" s="1948"/>
      <c r="O247" s="1949"/>
      <c r="P247" s="1949"/>
      <c r="Q247" s="1949"/>
      <c r="R247" s="1949"/>
      <c r="S247" s="1949"/>
      <c r="T247" s="1950"/>
      <c r="AT247" s="1951" t="s">
        <v>175</v>
      </c>
      <c r="AU247" s="1951">
        <v>0</v>
      </c>
      <c r="AV247" s="1951">
        <v>2</v>
      </c>
      <c r="AW247" s="1951" t="b">
        <v>1</v>
      </c>
      <c r="AX247" s="1951"/>
      <c r="AY247" s="1951" t="s">
        <v>163</v>
      </c>
      <c r="AZ247" s="1951"/>
      <c r="BA247" s="1951"/>
      <c r="BB247" s="1951"/>
      <c r="BC247" s="1951"/>
      <c r="BD247" s="1951"/>
      <c r="BE247" s="1951"/>
      <c r="BF247" s="1951"/>
      <c r="BG247" s="1951"/>
      <c r="BH247" s="1951"/>
      <c r="BI247" s="1951"/>
      <c r="BJ247" s="1820">
        <v>0</v>
      </c>
    </row>
    <row r="248" spans="2:62" ht="11.25" customHeight="1" x14ac:dyDescent="0.25">
      <c r="B248" s="1940"/>
      <c r="C248" s="1941"/>
      <c r="D248" s="361" t="s">
        <v>175</v>
      </c>
      <c r="E248" s="1942"/>
      <c r="F248" s="1955" t="s">
        <v>178</v>
      </c>
      <c r="G248" s="1944"/>
      <c r="H248" s="1956">
        <v>95.58</v>
      </c>
      <c r="I248" s="1946"/>
      <c r="J248" s="1946"/>
      <c r="K248" s="1946"/>
      <c r="L248" s="1863" t="s">
        <v>16</v>
      </c>
      <c r="M248" s="1947"/>
      <c r="N248" s="1948"/>
      <c r="O248" s="1949"/>
      <c r="P248" s="1949"/>
      <c r="Q248" s="1949"/>
      <c r="R248" s="1949"/>
      <c r="S248" s="1949"/>
      <c r="T248" s="1950"/>
      <c r="AT248" s="1951" t="s">
        <v>175</v>
      </c>
      <c r="AU248" s="1951">
        <v>0</v>
      </c>
      <c r="AV248" s="1951">
        <v>4</v>
      </c>
      <c r="AW248" s="1951" t="b">
        <v>1</v>
      </c>
      <c r="AX248" s="1951" t="b">
        <v>1</v>
      </c>
      <c r="AY248" s="1951" t="s">
        <v>163</v>
      </c>
      <c r="AZ248" s="1951"/>
      <c r="BA248" s="1951"/>
      <c r="BB248" s="1951"/>
      <c r="BC248" s="1951"/>
      <c r="BD248" s="1951"/>
      <c r="BE248" s="1951"/>
      <c r="BF248" s="1951"/>
      <c r="BG248" s="1951"/>
      <c r="BH248" s="1951"/>
      <c r="BI248" s="1951"/>
      <c r="BJ248" s="1820">
        <v>0</v>
      </c>
    </row>
    <row r="249" spans="2:62" x14ac:dyDescent="0.25">
      <c r="B249" s="1928"/>
      <c r="C249" s="1929" t="s">
        <v>1263</v>
      </c>
      <c r="D249" s="1929" t="s">
        <v>168</v>
      </c>
      <c r="E249" s="1930" t="s">
        <v>1264</v>
      </c>
      <c r="F249" s="351" t="s">
        <v>1265</v>
      </c>
      <c r="G249" s="1931" t="s">
        <v>202</v>
      </c>
      <c r="H249" s="403">
        <v>6.0000000000000001E-3</v>
      </c>
      <c r="I249" s="354"/>
      <c r="J249" s="355">
        <f>ROUND(H249*I249,2)</f>
        <v>0</v>
      </c>
      <c r="K249" s="355" t="s">
        <v>172</v>
      </c>
      <c r="L249" s="1863" t="s">
        <v>16</v>
      </c>
      <c r="M249" s="1932"/>
      <c r="N249" s="1933" t="s">
        <v>38</v>
      </c>
      <c r="O249" s="1934"/>
      <c r="P249" s="1934">
        <f>H249*O249</f>
        <v>0</v>
      </c>
      <c r="Q249" s="1934">
        <v>0</v>
      </c>
      <c r="R249" s="1934">
        <f>H249*Q249</f>
        <v>0</v>
      </c>
      <c r="S249" s="1934">
        <v>0</v>
      </c>
      <c r="T249" s="1935">
        <f>H249*S249</f>
        <v>0</v>
      </c>
      <c r="AR249" s="1820">
        <v>16</v>
      </c>
      <c r="AT249" s="1820" t="s">
        <v>168</v>
      </c>
      <c r="AU249" s="1820">
        <v>2</v>
      </c>
      <c r="AY249" s="1936" t="s">
        <v>163</v>
      </c>
      <c r="AZ249" s="1936"/>
      <c r="BA249" s="1936"/>
      <c r="BB249" s="1936"/>
      <c r="BC249" s="1936"/>
      <c r="BD249" s="1936"/>
      <c r="BE249" s="1936">
        <f>IF(N249="základní",J249,0)</f>
        <v>0</v>
      </c>
      <c r="BF249" s="1936">
        <f>IF(N249="snížená",J249,0)</f>
        <v>0</v>
      </c>
      <c r="BG249" s="1936">
        <f>IF(N249="zákl. přenesená",J249,0)</f>
        <v>0</v>
      </c>
      <c r="BH249" s="1936">
        <f>IF(N249="sníž. přenesená",J249,0)</f>
        <v>0</v>
      </c>
      <c r="BI249" s="1936">
        <f>IF(N249="nulová",J249,0)</f>
        <v>0</v>
      </c>
      <c r="BJ249" s="1820">
        <v>1</v>
      </c>
    </row>
    <row r="250" spans="2:62" x14ac:dyDescent="0.25">
      <c r="B250" s="1864"/>
      <c r="C250" s="60"/>
      <c r="D250" s="361" t="s">
        <v>173</v>
      </c>
      <c r="E250" s="60"/>
      <c r="F250" s="362" t="s">
        <v>1266</v>
      </c>
      <c r="G250" s="60"/>
      <c r="H250" s="60"/>
      <c r="I250" s="60"/>
      <c r="J250" s="60"/>
      <c r="K250" s="1866"/>
      <c r="L250" s="1863" t="s">
        <v>16</v>
      </c>
      <c r="M250" s="1937"/>
      <c r="N250" s="60"/>
      <c r="O250" s="60"/>
      <c r="P250" s="60"/>
      <c r="Q250" s="60"/>
      <c r="R250" s="60"/>
      <c r="S250" s="60"/>
      <c r="T250" s="1938"/>
      <c r="AT250" s="1939" t="s">
        <v>173</v>
      </c>
      <c r="AU250" s="1939">
        <v>0</v>
      </c>
      <c r="AV250" s="60"/>
      <c r="AW250" s="60"/>
      <c r="AX250" s="60"/>
      <c r="AY250" s="60" t="s">
        <v>163</v>
      </c>
      <c r="AZ250" s="60"/>
      <c r="BA250" s="60"/>
      <c r="BB250" s="60"/>
      <c r="BC250" s="60"/>
      <c r="BD250" s="60"/>
      <c r="BE250" s="60"/>
      <c r="BF250" s="60"/>
      <c r="BG250" s="60"/>
      <c r="BH250" s="60"/>
      <c r="BI250" s="60"/>
      <c r="BJ250" s="1820">
        <v>0</v>
      </c>
    </row>
    <row r="251" spans="2:62" ht="24" x14ac:dyDescent="0.25">
      <c r="B251" s="1928"/>
      <c r="C251" s="1929" t="s">
        <v>1267</v>
      </c>
      <c r="D251" s="1929" t="s">
        <v>168</v>
      </c>
      <c r="E251" s="1930" t="s">
        <v>1268</v>
      </c>
      <c r="F251" s="351" t="s">
        <v>1269</v>
      </c>
      <c r="G251" s="1931" t="s">
        <v>202</v>
      </c>
      <c r="H251" s="403">
        <v>6.0000000000000001E-3</v>
      </c>
      <c r="I251" s="354"/>
      <c r="J251" s="355">
        <f>ROUND(H251*I251,2)</f>
        <v>0</v>
      </c>
      <c r="K251" s="355" t="s">
        <v>172</v>
      </c>
      <c r="L251" s="1863" t="s">
        <v>16</v>
      </c>
      <c r="M251" s="1932"/>
      <c r="N251" s="1933" t="s">
        <v>38</v>
      </c>
      <c r="O251" s="1934"/>
      <c r="P251" s="1934">
        <f>H251*O251</f>
        <v>0</v>
      </c>
      <c r="Q251" s="1934">
        <v>0</v>
      </c>
      <c r="R251" s="1934">
        <f>H251*Q251</f>
        <v>0</v>
      </c>
      <c r="S251" s="1934">
        <v>0</v>
      </c>
      <c r="T251" s="1935">
        <f>H251*S251</f>
        <v>0</v>
      </c>
      <c r="AR251" s="1820">
        <v>16</v>
      </c>
      <c r="AT251" s="1820" t="s">
        <v>168</v>
      </c>
      <c r="AU251" s="1820">
        <v>2</v>
      </c>
      <c r="AY251" s="1936" t="s">
        <v>163</v>
      </c>
      <c r="AZ251" s="1936"/>
      <c r="BA251" s="1936"/>
      <c r="BB251" s="1936"/>
      <c r="BC251" s="1936"/>
      <c r="BD251" s="1936"/>
      <c r="BE251" s="1936">
        <f>IF(N251="základní",J251,0)</f>
        <v>0</v>
      </c>
      <c r="BF251" s="1936">
        <f>IF(N251="snížená",J251,0)</f>
        <v>0</v>
      </c>
      <c r="BG251" s="1936">
        <f>IF(N251="zákl. přenesená",J251,0)</f>
        <v>0</v>
      </c>
      <c r="BH251" s="1936">
        <f>IF(N251="sníž. přenesená",J251,0)</f>
        <v>0</v>
      </c>
      <c r="BI251" s="1936">
        <f>IF(N251="nulová",J251,0)</f>
        <v>0</v>
      </c>
      <c r="BJ251" s="1820">
        <v>1</v>
      </c>
    </row>
    <row r="252" spans="2:62" x14ac:dyDescent="0.25">
      <c r="B252" s="1864"/>
      <c r="C252" s="60"/>
      <c r="D252" s="361" t="s">
        <v>173</v>
      </c>
      <c r="E252" s="60"/>
      <c r="F252" s="362" t="s">
        <v>1270</v>
      </c>
      <c r="G252" s="60"/>
      <c r="H252" s="60"/>
      <c r="I252" s="60"/>
      <c r="J252" s="60"/>
      <c r="K252" s="1866"/>
      <c r="L252" s="1863" t="s">
        <v>16</v>
      </c>
      <c r="M252" s="1937"/>
      <c r="N252" s="60"/>
      <c r="O252" s="60"/>
      <c r="P252" s="60"/>
      <c r="Q252" s="60"/>
      <c r="R252" s="60"/>
      <c r="S252" s="60"/>
      <c r="T252" s="1938"/>
      <c r="AT252" s="1939" t="s">
        <v>173</v>
      </c>
      <c r="AU252" s="1939">
        <v>0</v>
      </c>
      <c r="AV252" s="60"/>
      <c r="AW252" s="60"/>
      <c r="AX252" s="60"/>
      <c r="AY252" s="60" t="s">
        <v>163</v>
      </c>
      <c r="AZ252" s="60"/>
      <c r="BA252" s="60"/>
      <c r="BB252" s="60"/>
      <c r="BC252" s="60"/>
      <c r="BD252" s="60"/>
      <c r="BE252" s="60"/>
      <c r="BF252" s="60"/>
      <c r="BG252" s="60"/>
      <c r="BH252" s="60"/>
      <c r="BI252" s="60"/>
      <c r="BJ252" s="1820">
        <v>0</v>
      </c>
    </row>
    <row r="253" spans="2:62" ht="14.45" customHeight="1" x14ac:dyDescent="0.25">
      <c r="B253" s="1940"/>
      <c r="C253" s="1941"/>
      <c r="D253" s="1941"/>
      <c r="E253" s="1942"/>
      <c r="F253" s="1975"/>
      <c r="G253" s="1944"/>
      <c r="H253" s="1945"/>
      <c r="I253" s="1946"/>
      <c r="J253" s="1946"/>
      <c r="K253" s="1946"/>
      <c r="L253" s="1863"/>
      <c r="M253" s="1947"/>
      <c r="N253" s="1948"/>
      <c r="O253" s="1949"/>
      <c r="P253" s="1949"/>
      <c r="Q253" s="1949"/>
      <c r="R253" s="1949"/>
      <c r="S253" s="1949"/>
      <c r="T253" s="1976"/>
    </row>
    <row r="254" spans="2:62" ht="42" customHeight="1" x14ac:dyDescent="0.25">
      <c r="B254" s="1940"/>
      <c r="C254" s="3325" t="s">
        <v>272</v>
      </c>
      <c r="D254" s="3325"/>
      <c r="E254" s="3325"/>
      <c r="F254" s="3325"/>
      <c r="G254" s="3325"/>
      <c r="H254" s="3325"/>
      <c r="I254" s="3325"/>
      <c r="J254" s="3325"/>
      <c r="K254" s="3326"/>
      <c r="L254" s="1863"/>
      <c r="M254" s="1977"/>
      <c r="N254" s="1948"/>
      <c r="O254" s="1949"/>
      <c r="P254" s="1949"/>
      <c r="Q254" s="1949"/>
      <c r="R254" s="1949"/>
      <c r="S254" s="1949"/>
      <c r="T254" s="1978"/>
    </row>
    <row r="255" spans="2:62" x14ac:dyDescent="0.25">
      <c r="B255" s="1899"/>
      <c r="C255" s="1900"/>
      <c r="D255" s="1900"/>
      <c r="E255" s="1900"/>
      <c r="F255" s="1900"/>
      <c r="G255" s="1900"/>
      <c r="H255" s="1900"/>
      <c r="I255" s="1900"/>
      <c r="J255" s="1900"/>
      <c r="K255" s="1903"/>
      <c r="L255" s="1863"/>
    </row>
  </sheetData>
  <autoFilter ref="C116:K117"/>
  <mergeCells count="13">
    <mergeCell ref="E78:H78"/>
    <mergeCell ref="E24:H24"/>
    <mergeCell ref="E27:H27"/>
    <mergeCell ref="E80:H80"/>
    <mergeCell ref="C254:K254"/>
    <mergeCell ref="E109:H109"/>
    <mergeCell ref="E107:H107"/>
    <mergeCell ref="L2:V2"/>
    <mergeCell ref="E7:H7"/>
    <mergeCell ref="E21:H21"/>
    <mergeCell ref="E15:H15"/>
    <mergeCell ref="E9:H9"/>
    <mergeCell ref="E18:H18"/>
  </mergeCells>
  <hyperlinks>
    <hyperlink ref="F252" r:id="rId1"/>
    <hyperlink ref="F250" r:id="rId2"/>
    <hyperlink ref="F245" r:id="rId3"/>
    <hyperlink ref="H244" r:id="rId4" display="95,58000000"/>
    <hyperlink ref="F239" r:id="rId5"/>
    <hyperlink ref="H238" r:id="rId6" display="3,38000000"/>
    <hyperlink ref="F235" r:id="rId7"/>
    <hyperlink ref="F233" r:id="rId8"/>
    <hyperlink ref="F227" r:id="rId9"/>
    <hyperlink ref="H226" r:id="rId10" display="98,96000000"/>
    <hyperlink ref="H219" r:id="rId11" display="5,46100000"/>
    <hyperlink ref="F213" r:id="rId12"/>
    <hyperlink ref="H212" r:id="rId13" display="5,38000000"/>
    <hyperlink ref="H205" r:id="rId14" display="101,07400000"/>
    <hyperlink ref="F199" r:id="rId15"/>
    <hyperlink ref="H198" r:id="rId16" display="99,58000000"/>
    <hyperlink ref="F192" r:id="rId17"/>
    <hyperlink ref="H191" r:id="rId18" display="0,01600000"/>
    <hyperlink ref="F187" r:id="rId19"/>
    <hyperlink ref="H186" r:id="rId20" display="0,25600000"/>
    <hyperlink ref="F182" r:id="rId21"/>
    <hyperlink ref="H181" r:id="rId22" display="7,91700000"/>
    <hyperlink ref="F178" r:id="rId23"/>
    <hyperlink ref="F168" r:id="rId24"/>
    <hyperlink ref="H167" r:id="rId25" display="31,09000000"/>
    <hyperlink ref="F163" r:id="rId26"/>
    <hyperlink ref="H162" r:id="rId27" display="83,12600000"/>
    <hyperlink ref="F157" r:id="rId28"/>
    <hyperlink ref="H156" r:id="rId29" display="83,12600000"/>
    <hyperlink ref="F150" r:id="rId30"/>
    <hyperlink ref="H149" r:id="rId31" display="124,38400000"/>
    <hyperlink ref="F145" r:id="rId32"/>
    <hyperlink ref="H144" r:id="rId33" display="83,12600000"/>
    <hyperlink ref="F135" r:id="rId34"/>
    <hyperlink ref="H134" r:id="rId35" display="207,51000000"/>
    <hyperlink ref="F128" r:id="rId36"/>
    <hyperlink ref="H127" r:id="rId37" display="124,38400000"/>
    <hyperlink ref="F121" r:id="rId38"/>
    <hyperlink ref="H120" r:id="rId39" display="124,384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34"/>
  <sheetViews>
    <sheetView showGridLines="0" workbookViewId="0">
      <selection activeCell="A27" sqref="A27:XFD27"/>
    </sheetView>
  </sheetViews>
  <sheetFormatPr defaultColWidth="9.140625" defaultRowHeight="15" x14ac:dyDescent="0.25"/>
  <cols>
    <col min="1" max="1" width="7.140625" style="1979" customWidth="1"/>
    <col min="2" max="2" width="1" style="1979" customWidth="1"/>
    <col min="3" max="3" width="3.5703125" style="1979" customWidth="1"/>
    <col min="4" max="4" width="4.140625" style="1979" customWidth="1"/>
    <col min="5" max="5" width="17.7109375" style="1979" customWidth="1"/>
    <col min="6" max="6" width="55.7109375" style="1979" customWidth="1"/>
    <col min="7" max="7" width="6.7109375" style="1979" customWidth="1"/>
    <col min="8" max="9" width="14.7109375" style="1979" customWidth="1"/>
    <col min="10" max="11" width="20.7109375" style="1979" customWidth="1"/>
    <col min="12" max="12" width="7.7109375" style="1979" customWidth="1"/>
    <col min="13" max="13" width="24.85546875" style="1979" hidden="1" customWidth="1"/>
    <col min="14" max="14" width="12.140625" style="1979" hidden="1" customWidth="1"/>
    <col min="15" max="15" width="10.28515625" style="1979" hidden="1" customWidth="1"/>
    <col min="16" max="16" width="11.140625" style="1979" hidden="1" customWidth="1"/>
    <col min="17" max="18" width="12.42578125" style="1979" hidden="1" customWidth="1"/>
    <col min="19" max="19" width="10.85546875" style="1979" hidden="1" customWidth="1"/>
    <col min="20" max="20" width="8.28515625" style="1979" hidden="1" customWidth="1"/>
    <col min="21" max="21" width="4.140625" style="1979" hidden="1" customWidth="1"/>
    <col min="22" max="22" width="10.5703125" style="1979" customWidth="1"/>
    <col min="23" max="23" width="14" style="1979" customWidth="1"/>
    <col min="24" max="24" width="10.5703125" style="1979" customWidth="1"/>
    <col min="25" max="25" width="12.85546875" style="1979" customWidth="1"/>
    <col min="26" max="26" width="9.42578125" style="1979" customWidth="1"/>
    <col min="27" max="27" width="94.85546875" style="1979" hidden="1" customWidth="1"/>
    <col min="28" max="28" width="14" style="1979" customWidth="1"/>
    <col min="29" max="29" width="9.42578125" style="1979" customWidth="1"/>
    <col min="30" max="30" width="12.85546875" style="1979" customWidth="1"/>
    <col min="31" max="31" width="14" style="1979" customWidth="1"/>
    <col min="32" max="43" width="9.140625" style="1979"/>
    <col min="44" max="65" width="9.140625" style="1979" hidden="1"/>
    <col min="66" max="16384" width="9.140625" style="1979"/>
  </cols>
  <sheetData>
    <row r="1" spans="1:61" ht="11.25" customHeight="1" x14ac:dyDescent="0.25">
      <c r="A1" s="1980"/>
      <c r="B1" s="1980"/>
      <c r="C1" s="1980"/>
      <c r="D1" s="1980"/>
      <c r="E1" s="1980"/>
      <c r="F1" s="1980"/>
      <c r="G1" s="1980"/>
      <c r="H1" s="1980"/>
      <c r="I1" s="1980"/>
      <c r="J1" s="1980"/>
      <c r="K1" s="1980"/>
      <c r="L1" s="1980"/>
      <c r="M1" s="1980"/>
      <c r="N1" s="1980"/>
      <c r="O1" s="1980"/>
      <c r="P1" s="1980"/>
      <c r="Q1" s="1980"/>
      <c r="R1" s="1980"/>
      <c r="S1" s="1980"/>
      <c r="T1" s="1980"/>
      <c r="U1" s="1980"/>
      <c r="V1" s="1980"/>
      <c r="W1" s="1980"/>
      <c r="X1" s="1980"/>
      <c r="Y1" s="1980"/>
      <c r="Z1" s="1980"/>
      <c r="AA1" s="1980"/>
      <c r="AB1" s="1980"/>
      <c r="AC1" s="1980"/>
      <c r="AD1" s="1980"/>
      <c r="AE1" s="1980"/>
      <c r="AF1" s="1980"/>
      <c r="AG1" s="1980"/>
      <c r="AH1" s="1980"/>
      <c r="AI1" s="1980"/>
      <c r="AJ1" s="1980"/>
      <c r="AK1" s="1980"/>
      <c r="AL1" s="1980"/>
      <c r="AM1" s="1980"/>
      <c r="AN1" s="1980"/>
      <c r="AO1" s="1980"/>
      <c r="AP1" s="1980"/>
      <c r="AQ1" s="1980"/>
      <c r="AR1" s="1980"/>
      <c r="AS1" s="1980"/>
      <c r="AT1" s="1980"/>
      <c r="AU1" s="1980"/>
      <c r="AV1" s="1980"/>
      <c r="AW1" s="1980"/>
      <c r="AX1" s="1980"/>
      <c r="AY1" s="1980"/>
      <c r="AZ1" s="1980"/>
      <c r="BA1" s="1980"/>
      <c r="BB1" s="1980"/>
      <c r="BC1" s="1980"/>
      <c r="BD1" s="1980"/>
      <c r="BE1" s="1980"/>
      <c r="BF1" s="1980"/>
      <c r="BG1" s="1980"/>
      <c r="BH1" s="1980"/>
      <c r="BI1" s="1980"/>
    </row>
    <row r="2" spans="1:61" ht="36.75" customHeight="1" x14ac:dyDescent="0.25">
      <c r="A2" s="1980"/>
      <c r="B2" s="1980"/>
      <c r="C2" s="1980"/>
      <c r="D2" s="1980"/>
      <c r="E2" s="1980"/>
      <c r="F2" s="1980"/>
      <c r="G2" s="1980"/>
      <c r="H2" s="1980"/>
      <c r="I2" s="1980"/>
      <c r="J2" s="1980"/>
      <c r="K2" s="1980"/>
      <c r="L2" s="3328" t="s">
        <v>5</v>
      </c>
      <c r="M2" s="3329"/>
      <c r="N2" s="3329"/>
      <c r="O2" s="3329"/>
      <c r="P2" s="3329"/>
      <c r="Q2" s="3329"/>
      <c r="R2" s="3329"/>
      <c r="S2" s="3329"/>
      <c r="T2" s="3329"/>
      <c r="U2" s="3329"/>
      <c r="V2" s="3329"/>
      <c r="W2" s="1980"/>
      <c r="X2" s="1980"/>
      <c r="Y2" s="1980"/>
      <c r="Z2" s="1980"/>
      <c r="AA2" s="1980"/>
      <c r="AB2" s="1980"/>
      <c r="AC2" s="1980"/>
      <c r="AD2" s="1980"/>
      <c r="AE2" s="1980"/>
      <c r="AF2" s="1980"/>
      <c r="AG2" s="1980"/>
      <c r="AH2" s="1980"/>
      <c r="AI2" s="1980"/>
      <c r="AJ2" s="1980"/>
      <c r="AK2" s="1980"/>
      <c r="AL2" s="1980"/>
      <c r="AM2" s="1980"/>
      <c r="AN2" s="1980"/>
      <c r="AO2" s="1980"/>
      <c r="AP2" s="1980"/>
      <c r="AQ2" s="1980"/>
      <c r="AR2" s="1980"/>
      <c r="AS2" s="1980"/>
      <c r="AT2" s="1980" t="s">
        <v>111</v>
      </c>
      <c r="AU2" s="1980"/>
      <c r="AV2" s="1980"/>
      <c r="AW2" s="1980"/>
      <c r="AX2" s="1980"/>
      <c r="AY2" s="1980"/>
      <c r="AZ2" s="1980"/>
      <c r="BA2" s="1980"/>
      <c r="BB2" s="1980"/>
      <c r="BC2" s="1980"/>
      <c r="BD2" s="1980"/>
      <c r="BE2" s="1980"/>
      <c r="BF2" s="1980"/>
      <c r="BG2" s="1980"/>
      <c r="BH2" s="1980"/>
      <c r="BI2" s="1980"/>
    </row>
    <row r="3" spans="1:61" ht="6.95" customHeight="1" x14ac:dyDescent="0.25">
      <c r="A3" s="1980"/>
      <c r="B3" s="1981"/>
      <c r="C3" s="1982"/>
      <c r="D3" s="1982"/>
      <c r="E3" s="1982"/>
      <c r="F3" s="1982"/>
      <c r="G3" s="1982"/>
      <c r="H3" s="1982"/>
      <c r="I3" s="1982"/>
      <c r="J3" s="1982"/>
      <c r="K3" s="1982"/>
      <c r="L3" s="1983"/>
      <c r="M3" s="1980"/>
      <c r="N3" s="1980"/>
      <c r="O3" s="1980"/>
      <c r="P3" s="1980"/>
      <c r="Q3" s="1980"/>
      <c r="R3" s="1980"/>
      <c r="S3" s="1980"/>
      <c r="T3" s="1980"/>
      <c r="U3" s="1980"/>
      <c r="V3" s="1980"/>
      <c r="W3" s="1980"/>
      <c r="X3" s="1980"/>
      <c r="Y3" s="1980"/>
      <c r="Z3" s="1980"/>
      <c r="AA3" s="1980"/>
      <c r="AB3" s="1980"/>
      <c r="AC3" s="1980"/>
      <c r="AD3" s="1980"/>
      <c r="AE3" s="1980"/>
      <c r="AF3" s="1980"/>
      <c r="AG3" s="1980"/>
      <c r="AH3" s="1980"/>
      <c r="AI3" s="1980"/>
      <c r="AJ3" s="1980"/>
      <c r="AK3" s="1980"/>
      <c r="AL3" s="1980"/>
      <c r="AM3" s="1980"/>
      <c r="AN3" s="1980"/>
      <c r="AO3" s="1980"/>
      <c r="AP3" s="1980"/>
      <c r="AQ3" s="1980"/>
      <c r="AR3" s="1980"/>
      <c r="AS3" s="1980"/>
      <c r="AT3" s="1980">
        <v>2</v>
      </c>
      <c r="AU3" s="1980"/>
      <c r="AV3" s="1980"/>
      <c r="AW3" s="1980"/>
      <c r="AX3" s="1980"/>
      <c r="AY3" s="1980"/>
      <c r="AZ3" s="1980"/>
      <c r="BA3" s="1980"/>
      <c r="BB3" s="1980"/>
      <c r="BC3" s="1980"/>
      <c r="BD3" s="1980"/>
      <c r="BE3" s="1980"/>
      <c r="BF3" s="1980"/>
      <c r="BG3" s="1980"/>
      <c r="BH3" s="1980"/>
      <c r="BI3" s="1980"/>
    </row>
    <row r="4" spans="1:61" ht="24.95" customHeight="1" x14ac:dyDescent="0.25">
      <c r="A4" s="1980"/>
      <c r="B4" s="1983"/>
      <c r="C4" s="1980"/>
      <c r="D4" s="1984" t="s">
        <v>131</v>
      </c>
      <c r="E4" s="1980"/>
      <c r="F4" s="1980"/>
      <c r="G4" s="1980"/>
      <c r="H4" s="1980"/>
      <c r="I4" s="1980"/>
      <c r="J4" s="1980"/>
      <c r="K4" s="1980"/>
      <c r="L4" s="1983"/>
      <c r="M4" s="1980"/>
      <c r="N4" s="1980"/>
      <c r="O4" s="1980"/>
      <c r="P4" s="1980"/>
      <c r="Q4" s="1980"/>
      <c r="R4" s="1980"/>
      <c r="S4" s="1980"/>
      <c r="T4" s="1980"/>
      <c r="U4" s="1980"/>
      <c r="V4" s="1980"/>
      <c r="W4" s="1980"/>
      <c r="X4" s="1980"/>
      <c r="Y4" s="1980"/>
      <c r="Z4" s="1980"/>
      <c r="AA4" s="1980"/>
      <c r="AB4" s="1980"/>
      <c r="AC4" s="1980"/>
      <c r="AD4" s="1980"/>
      <c r="AE4" s="1980"/>
      <c r="AF4" s="1980"/>
      <c r="AG4" s="1980"/>
      <c r="AH4" s="1980"/>
      <c r="AI4" s="1980"/>
      <c r="AJ4" s="1980"/>
      <c r="AK4" s="1980"/>
      <c r="AL4" s="1980"/>
      <c r="AM4" s="1980"/>
      <c r="AN4" s="1980"/>
      <c r="AO4" s="1980"/>
      <c r="AP4" s="1980"/>
      <c r="AQ4" s="1980"/>
      <c r="AR4" s="1980"/>
      <c r="AS4" s="1980"/>
      <c r="AT4" s="1980" t="b">
        <v>0</v>
      </c>
      <c r="AU4" s="1980"/>
      <c r="AV4" s="1980"/>
      <c r="AW4" s="1980"/>
      <c r="AX4" s="1980"/>
      <c r="AY4" s="1980"/>
      <c r="AZ4" s="1980"/>
      <c r="BA4" s="1980"/>
      <c r="BB4" s="1980"/>
      <c r="BC4" s="1980"/>
      <c r="BD4" s="1980"/>
      <c r="BE4" s="1980"/>
      <c r="BF4" s="1980"/>
      <c r="BG4" s="1980"/>
      <c r="BH4" s="1980"/>
      <c r="BI4" s="1980"/>
    </row>
    <row r="5" spans="1:61" ht="6.95" customHeight="1" x14ac:dyDescent="0.25">
      <c r="A5" s="1980"/>
      <c r="B5" s="1983"/>
      <c r="C5" s="1980"/>
      <c r="D5" s="1980"/>
      <c r="E5" s="1980"/>
      <c r="F5" s="1980"/>
      <c r="G5" s="1980"/>
      <c r="H5" s="1980"/>
      <c r="I5" s="1980"/>
      <c r="J5" s="1980"/>
      <c r="K5" s="1980"/>
      <c r="L5" s="1983"/>
      <c r="M5" s="1980"/>
      <c r="N5" s="1980"/>
      <c r="O5" s="1980"/>
      <c r="P5" s="1980"/>
      <c r="Q5" s="1980"/>
      <c r="R5" s="1980"/>
      <c r="S5" s="1980"/>
      <c r="T5" s="1980"/>
      <c r="U5" s="1980"/>
      <c r="V5" s="1980"/>
      <c r="W5" s="1980"/>
      <c r="X5" s="1980"/>
      <c r="Y5" s="1980"/>
      <c r="Z5" s="1980"/>
      <c r="AA5" s="1980"/>
      <c r="AB5" s="1980"/>
      <c r="AC5" s="1980"/>
      <c r="AD5" s="1980"/>
      <c r="AE5" s="1980"/>
      <c r="AF5" s="1980"/>
      <c r="AG5" s="1980"/>
      <c r="AH5" s="1980"/>
      <c r="AI5" s="1980"/>
      <c r="AJ5" s="1980"/>
      <c r="AK5" s="1980"/>
      <c r="AL5" s="1980"/>
      <c r="AM5" s="1980"/>
      <c r="AN5" s="1980"/>
      <c r="AO5" s="1980"/>
      <c r="AP5" s="1980"/>
      <c r="AQ5" s="1980"/>
      <c r="AR5" s="1980"/>
      <c r="AS5" s="1980"/>
      <c r="AT5" s="1980"/>
      <c r="AU5" s="1980"/>
      <c r="AV5" s="1980"/>
      <c r="AW5" s="1980"/>
      <c r="AX5" s="1980"/>
      <c r="AY5" s="1980"/>
      <c r="AZ5" s="1980"/>
      <c r="BA5" s="1980"/>
      <c r="BB5" s="1980"/>
      <c r="BC5" s="1980"/>
      <c r="BD5" s="1980"/>
      <c r="BE5" s="1980"/>
      <c r="BF5" s="1980"/>
      <c r="BG5" s="1980"/>
      <c r="BH5" s="1980"/>
      <c r="BI5" s="1980"/>
    </row>
    <row r="6" spans="1:61" ht="12" customHeight="1" x14ac:dyDescent="0.25">
      <c r="A6" s="1980"/>
      <c r="B6" s="1983"/>
      <c r="C6" s="1980"/>
      <c r="D6" s="1985" t="s">
        <v>12</v>
      </c>
      <c r="E6" s="1980"/>
      <c r="F6" s="1980"/>
      <c r="G6" s="1980"/>
      <c r="H6" s="1980"/>
      <c r="I6" s="1980"/>
      <c r="J6" s="1980"/>
      <c r="K6" s="1980"/>
      <c r="L6" s="1983"/>
      <c r="M6" s="1980"/>
      <c r="N6" s="1980"/>
      <c r="O6" s="1980"/>
      <c r="P6" s="1980"/>
      <c r="Q6" s="1980"/>
      <c r="R6" s="1980"/>
      <c r="S6" s="1980"/>
      <c r="T6" s="1980"/>
      <c r="U6" s="1980"/>
      <c r="V6" s="1980"/>
      <c r="W6" s="1980"/>
      <c r="X6" s="1980"/>
      <c r="Y6" s="1980"/>
      <c r="Z6" s="1980"/>
      <c r="AA6" s="1980"/>
      <c r="AB6" s="1980"/>
      <c r="AC6" s="1980"/>
      <c r="AD6" s="1980"/>
      <c r="AE6" s="1980"/>
      <c r="AF6" s="1980"/>
      <c r="AG6" s="1980"/>
      <c r="AH6" s="1980"/>
      <c r="AI6" s="1980"/>
      <c r="AJ6" s="1980"/>
      <c r="AK6" s="1980"/>
      <c r="AL6" s="1980"/>
      <c r="AM6" s="1980"/>
      <c r="AN6" s="1980"/>
      <c r="AO6" s="1980"/>
      <c r="AP6" s="1980"/>
      <c r="AQ6" s="1980"/>
      <c r="AR6" s="1980"/>
      <c r="AS6" s="1980"/>
      <c r="AT6" s="1980"/>
      <c r="AU6" s="1980"/>
      <c r="AV6" s="1980"/>
      <c r="AW6" s="1980"/>
      <c r="AX6" s="1980"/>
      <c r="AY6" s="1980"/>
      <c r="AZ6" s="1980"/>
      <c r="BA6" s="1980"/>
      <c r="BB6" s="1980"/>
      <c r="BC6" s="1980"/>
      <c r="BD6" s="1980"/>
      <c r="BE6" s="1980"/>
      <c r="BF6" s="1980"/>
      <c r="BG6" s="1980"/>
      <c r="BH6" s="1980"/>
      <c r="BI6" s="1980"/>
    </row>
    <row r="7" spans="1:61" x14ac:dyDescent="0.25">
      <c r="A7" s="1980"/>
      <c r="B7" s="1983"/>
      <c r="C7" s="1980"/>
      <c r="D7" s="1980"/>
      <c r="E7" s="3238" t="s">
        <v>13</v>
      </c>
      <c r="F7" s="3329"/>
      <c r="G7" s="3329"/>
      <c r="H7" s="3329"/>
      <c r="I7" s="1980"/>
      <c r="J7" s="1980"/>
      <c r="K7" s="1980"/>
      <c r="L7" s="1983"/>
      <c r="M7" s="1980"/>
      <c r="N7" s="1980"/>
      <c r="O7" s="1980"/>
      <c r="P7" s="1980"/>
      <c r="Q7" s="1980"/>
      <c r="R7" s="1980"/>
      <c r="S7" s="1980"/>
      <c r="T7" s="1980"/>
      <c r="U7" s="1980"/>
      <c r="V7" s="1980"/>
      <c r="W7" s="1980"/>
      <c r="X7" s="1980"/>
      <c r="Y7" s="1980"/>
      <c r="Z7" s="1980"/>
      <c r="AA7" s="1986" t="str">
        <f>E7</f>
        <v>REVITALIZACE ZÁMECKÉHO PARKU ‐ TVRZIŠTĚ KLUČOV</v>
      </c>
      <c r="AB7" s="1980"/>
      <c r="AC7" s="1980"/>
      <c r="AD7" s="1980"/>
      <c r="AE7" s="1980"/>
      <c r="AF7" s="1980"/>
      <c r="AG7" s="1980"/>
      <c r="AH7" s="1980"/>
      <c r="AI7" s="1980"/>
      <c r="AJ7" s="1980"/>
      <c r="AK7" s="1980"/>
      <c r="AL7" s="1980"/>
      <c r="AM7" s="1980"/>
      <c r="AN7" s="1980"/>
      <c r="AO7" s="1980"/>
      <c r="AP7" s="1980"/>
      <c r="AQ7" s="1980"/>
      <c r="AR7" s="1980"/>
      <c r="AS7" s="1980"/>
      <c r="AT7" s="1980"/>
      <c r="AU7" s="1980"/>
      <c r="AV7" s="1980"/>
      <c r="AW7" s="1980"/>
      <c r="AX7" s="1980"/>
      <c r="AY7" s="1980"/>
      <c r="AZ7" s="1980"/>
      <c r="BA7" s="1980"/>
      <c r="BB7" s="1980"/>
      <c r="BC7" s="1980"/>
      <c r="BD7" s="1980"/>
      <c r="BE7" s="1980"/>
      <c r="BF7" s="1980"/>
      <c r="BG7" s="1980"/>
      <c r="BH7" s="1980"/>
      <c r="BI7" s="1980"/>
    </row>
    <row r="8" spans="1:61" x14ac:dyDescent="0.25">
      <c r="A8" s="1980"/>
      <c r="B8" s="1983"/>
      <c r="C8" s="1980"/>
      <c r="D8" s="210" t="s">
        <v>132</v>
      </c>
      <c r="E8" s="1980"/>
      <c r="F8" s="1980"/>
      <c r="G8" s="1980"/>
      <c r="H8" s="1980"/>
      <c r="I8" s="1980"/>
      <c r="J8" s="1980"/>
      <c r="K8" s="1980"/>
      <c r="L8" s="1983"/>
      <c r="M8" s="1980"/>
      <c r="N8" s="1980"/>
      <c r="O8" s="1980"/>
      <c r="P8" s="1980"/>
      <c r="Q8" s="1980"/>
      <c r="R8" s="1980"/>
      <c r="S8" s="1980"/>
      <c r="T8" s="1980"/>
      <c r="U8" s="1980"/>
      <c r="V8" s="1980"/>
      <c r="W8" s="1980"/>
      <c r="X8" s="1980"/>
      <c r="Y8" s="1980"/>
      <c r="Z8" s="1980"/>
      <c r="AA8" s="1980"/>
      <c r="AB8" s="1980"/>
      <c r="AC8" s="1980"/>
      <c r="AD8" s="1980"/>
      <c r="AE8" s="1980"/>
      <c r="AF8" s="1980"/>
      <c r="AG8" s="1980"/>
      <c r="AH8" s="1980"/>
      <c r="AI8" s="1980"/>
      <c r="AJ8" s="1980"/>
      <c r="AK8" s="1980"/>
      <c r="AL8" s="1980"/>
      <c r="AM8" s="1980"/>
      <c r="AN8" s="1980"/>
      <c r="AO8" s="1980"/>
      <c r="AP8" s="1980"/>
      <c r="AQ8" s="1980"/>
      <c r="AR8" s="1980"/>
      <c r="AS8" s="1980"/>
      <c r="AT8" s="1980"/>
      <c r="AU8" s="1980"/>
      <c r="AV8" s="1980"/>
      <c r="AW8" s="1980"/>
      <c r="AX8" s="1980"/>
      <c r="AY8" s="1980"/>
      <c r="AZ8" s="1980"/>
      <c r="BA8" s="1980"/>
      <c r="BB8" s="1980"/>
      <c r="BC8" s="1980"/>
      <c r="BD8" s="1980"/>
      <c r="BE8" s="1980"/>
      <c r="BF8" s="1980"/>
      <c r="BG8" s="1980"/>
      <c r="BH8" s="1980"/>
      <c r="BI8" s="1980"/>
    </row>
    <row r="9" spans="1:61" s="65" customFormat="1" ht="30" x14ac:dyDescent="0.25">
      <c r="A9" s="1980"/>
      <c r="B9" s="1987"/>
      <c r="C9" s="1980"/>
      <c r="D9" s="1980"/>
      <c r="E9" s="3330" t="s">
        <v>1271</v>
      </c>
      <c r="F9" s="3329"/>
      <c r="G9" s="3329"/>
      <c r="H9" s="3329"/>
      <c r="I9" s="1980"/>
      <c r="J9" s="1980"/>
      <c r="K9" s="1980"/>
      <c r="L9" s="1987"/>
      <c r="M9" s="1980"/>
      <c r="N9" s="1980"/>
      <c r="O9" s="1980"/>
      <c r="P9" s="1980"/>
      <c r="Q9" s="1980"/>
      <c r="R9" s="1980"/>
      <c r="S9" s="1980"/>
      <c r="T9" s="1980"/>
      <c r="U9" s="1980"/>
      <c r="V9" s="1980"/>
      <c r="W9" s="1980"/>
      <c r="X9" s="1980"/>
      <c r="Y9" s="1980"/>
      <c r="Z9" s="1980"/>
      <c r="AA9" s="1988" t="str">
        <f>E9</f>
        <v>SO.23 - DEŠŤOVÉ KANALIZACE A PŘÍPOJKY, AKUMULACE DEŠŤOVÝCH VOD, VSAK, ZÁVLAHA </v>
      </c>
      <c r="AB9" s="1980"/>
      <c r="AC9" s="1980"/>
      <c r="AD9" s="1980"/>
      <c r="AE9" s="1980"/>
      <c r="AF9" s="1980"/>
      <c r="AG9" s="1980"/>
      <c r="AH9" s="1980"/>
      <c r="AI9" s="1980"/>
      <c r="AJ9" s="1980"/>
      <c r="AK9" s="1980"/>
      <c r="AL9" s="1980"/>
      <c r="AM9" s="1980"/>
      <c r="AN9" s="1980"/>
      <c r="AO9" s="1980"/>
      <c r="AP9" s="1980"/>
      <c r="AQ9" s="1980"/>
      <c r="AR9" s="1980"/>
      <c r="AS9" s="1980"/>
      <c r="AT9" s="1980"/>
      <c r="AU9" s="1980"/>
      <c r="AV9" s="1980"/>
      <c r="AW9" s="1980"/>
      <c r="AX9" s="1980"/>
      <c r="AY9" s="1980"/>
      <c r="AZ9" s="1980"/>
      <c r="BA9" s="1980"/>
      <c r="BB9" s="1980"/>
      <c r="BC9" s="1980"/>
      <c r="BD9" s="1980"/>
      <c r="BE9" s="1980"/>
      <c r="BF9" s="1980"/>
      <c r="BG9" s="1980"/>
      <c r="BH9" s="1980"/>
      <c r="BI9" s="1980"/>
    </row>
    <row r="10" spans="1:61" s="65" customFormat="1" x14ac:dyDescent="0.25">
      <c r="A10" s="1980"/>
      <c r="B10" s="1987"/>
      <c r="C10" s="1980"/>
      <c r="D10" s="1980"/>
      <c r="E10" s="1980"/>
      <c r="F10" s="1980"/>
      <c r="G10" s="1980"/>
      <c r="H10" s="1980"/>
      <c r="I10" s="1980"/>
      <c r="J10" s="1980"/>
      <c r="K10" s="1980"/>
      <c r="L10" s="1987"/>
      <c r="M10" s="1980"/>
      <c r="N10" s="1980"/>
      <c r="O10" s="1980"/>
      <c r="P10" s="1980"/>
      <c r="Q10" s="1980"/>
      <c r="R10" s="1980"/>
      <c r="S10" s="1980"/>
      <c r="T10" s="1980"/>
      <c r="U10" s="1980"/>
      <c r="V10" s="1980"/>
      <c r="W10" s="1980"/>
      <c r="X10" s="1980"/>
      <c r="Y10" s="1980"/>
      <c r="Z10" s="1980"/>
      <c r="AA10" s="1980"/>
      <c r="AB10" s="1980"/>
      <c r="AC10" s="1980"/>
      <c r="AD10" s="1980"/>
      <c r="AE10" s="1980"/>
      <c r="AF10" s="1980"/>
      <c r="AG10" s="1980"/>
      <c r="AH10" s="1980"/>
      <c r="AI10" s="1980"/>
      <c r="AJ10" s="1980"/>
      <c r="AK10" s="1980"/>
      <c r="AL10" s="1980"/>
      <c r="AM10" s="1980"/>
      <c r="AN10" s="1980"/>
      <c r="AO10" s="1980"/>
      <c r="AP10" s="1980"/>
      <c r="AQ10" s="1980"/>
      <c r="AR10" s="1980"/>
      <c r="AS10" s="1980"/>
      <c r="AT10" s="1980"/>
      <c r="AU10" s="1980"/>
      <c r="AV10" s="1980"/>
      <c r="AW10" s="1980"/>
      <c r="AX10" s="1980"/>
      <c r="AY10" s="1980"/>
      <c r="AZ10" s="1980"/>
      <c r="BA10" s="1980"/>
      <c r="BB10" s="1980"/>
      <c r="BC10" s="1980"/>
      <c r="BD10" s="1980"/>
      <c r="BE10" s="1980"/>
      <c r="BF10" s="1980"/>
      <c r="BG10" s="1980"/>
      <c r="BH10" s="1980"/>
      <c r="BI10" s="1980"/>
    </row>
    <row r="11" spans="1:61" s="65" customFormat="1" x14ac:dyDescent="0.25">
      <c r="A11" s="1980"/>
      <c r="B11" s="1987"/>
      <c r="C11" s="1980"/>
      <c r="D11" s="210" t="s">
        <v>14</v>
      </c>
      <c r="E11" s="1980"/>
      <c r="F11" s="1989" t="s">
        <v>16</v>
      </c>
      <c r="G11" s="1980"/>
      <c r="H11" s="1980"/>
      <c r="I11" s="210" t="s">
        <v>15</v>
      </c>
      <c r="J11" s="214" t="s">
        <v>16</v>
      </c>
      <c r="K11" s="1980"/>
      <c r="L11" s="1987"/>
      <c r="M11" s="1980"/>
      <c r="N11" s="1980"/>
      <c r="O11" s="1980"/>
      <c r="P11" s="1980"/>
      <c r="Q11" s="1980"/>
      <c r="R11" s="1980"/>
      <c r="S11" s="1980"/>
      <c r="T11" s="1980"/>
      <c r="U11" s="1980"/>
      <c r="V11" s="1980"/>
      <c r="W11" s="1980"/>
      <c r="X11" s="1980"/>
      <c r="Y11" s="1980"/>
      <c r="Z11" s="1980"/>
      <c r="AA11" s="1980"/>
      <c r="AB11" s="1980"/>
      <c r="AC11" s="1980"/>
      <c r="AD11" s="1980"/>
      <c r="AE11" s="1980"/>
      <c r="AF11" s="1980"/>
      <c r="AG11" s="1980"/>
      <c r="AH11" s="1980"/>
      <c r="AI11" s="1980"/>
      <c r="AJ11" s="1980"/>
      <c r="AK11" s="1980"/>
      <c r="AL11" s="1980"/>
      <c r="AM11" s="1980"/>
      <c r="AN11" s="1980"/>
      <c r="AO11" s="1980"/>
      <c r="AP11" s="1980"/>
      <c r="AQ11" s="1980"/>
      <c r="AR11" s="1980"/>
      <c r="AS11" s="1980"/>
      <c r="AT11" s="1980"/>
      <c r="AU11" s="1980"/>
      <c r="AV11" s="1980"/>
      <c r="AW11" s="1980"/>
      <c r="AX11" s="1980"/>
      <c r="AY11" s="1980"/>
      <c r="AZ11" s="1980"/>
      <c r="BA11" s="1980"/>
      <c r="BB11" s="1980"/>
      <c r="BC11" s="1980"/>
      <c r="BD11" s="1980"/>
      <c r="BE11" s="1980"/>
      <c r="BF11" s="1980"/>
      <c r="BG11" s="1980"/>
      <c r="BH11" s="1980"/>
      <c r="BI11" s="1980"/>
    </row>
    <row r="12" spans="1:61" s="65" customFormat="1" x14ac:dyDescent="0.25">
      <c r="A12" s="1980"/>
      <c r="B12" s="1987"/>
      <c r="C12" s="1980"/>
      <c r="D12" s="210" t="s">
        <v>17</v>
      </c>
      <c r="E12" s="1980"/>
      <c r="F12" s="1990" t="s">
        <v>16</v>
      </c>
      <c r="G12" s="1980"/>
      <c r="H12" s="1980"/>
      <c r="I12" s="210" t="s">
        <v>18</v>
      </c>
      <c r="J12" s="1991">
        <f>'Rekapitulace stavby'!AN8</f>
        <v>46300</v>
      </c>
      <c r="K12" s="1980"/>
      <c r="L12" s="1987"/>
      <c r="M12" s="1980"/>
      <c r="N12" s="1980"/>
      <c r="O12" s="1980"/>
      <c r="P12" s="1980"/>
      <c r="Q12" s="1980"/>
      <c r="R12" s="1980"/>
      <c r="S12" s="1980"/>
      <c r="T12" s="1980"/>
      <c r="U12" s="1980"/>
      <c r="V12" s="1980"/>
      <c r="W12" s="1980"/>
      <c r="X12" s="1980"/>
      <c r="Y12" s="1980"/>
      <c r="Z12" s="1980"/>
      <c r="AA12" s="1980"/>
      <c r="AB12" s="1980"/>
      <c r="AC12" s="1980"/>
      <c r="AD12" s="1980"/>
      <c r="AE12" s="1980"/>
      <c r="AF12" s="1980"/>
      <c r="AG12" s="1980"/>
      <c r="AH12" s="1980"/>
      <c r="AI12" s="1980"/>
      <c r="AJ12" s="1980"/>
      <c r="AK12" s="1980"/>
      <c r="AL12" s="1980"/>
      <c r="AM12" s="1980"/>
      <c r="AN12" s="1980"/>
      <c r="AO12" s="1980"/>
      <c r="AP12" s="1980"/>
      <c r="AQ12" s="1980"/>
      <c r="AR12" s="1980"/>
      <c r="AS12" s="1980"/>
      <c r="AT12" s="1980"/>
      <c r="AU12" s="1980"/>
      <c r="AV12" s="1980"/>
      <c r="AW12" s="1980"/>
      <c r="AX12" s="1980"/>
      <c r="AY12" s="1980"/>
      <c r="AZ12" s="1980"/>
      <c r="BA12" s="1980"/>
      <c r="BB12" s="1980"/>
      <c r="BC12" s="1980"/>
      <c r="BD12" s="1980"/>
      <c r="BE12" s="1980"/>
      <c r="BF12" s="1980"/>
      <c r="BG12" s="1980"/>
      <c r="BH12" s="1980"/>
      <c r="BI12" s="1980"/>
    </row>
    <row r="13" spans="1:61" s="65" customFormat="1" x14ac:dyDescent="0.25">
      <c r="A13" s="1980"/>
      <c r="B13" s="1987"/>
      <c r="C13" s="1980"/>
      <c r="D13" s="1992" t="s">
        <v>16</v>
      </c>
      <c r="E13" s="1993"/>
      <c r="F13" s="1994" t="s">
        <v>16</v>
      </c>
      <c r="G13" s="1980"/>
      <c r="H13" s="1980"/>
      <c r="I13" s="1992" t="s">
        <v>16</v>
      </c>
      <c r="J13" s="1994" t="s">
        <v>16</v>
      </c>
      <c r="K13" s="1980"/>
      <c r="L13" s="1987"/>
      <c r="M13" s="1980"/>
      <c r="N13" s="1980"/>
      <c r="O13" s="1980"/>
      <c r="P13" s="1980"/>
      <c r="Q13" s="1980"/>
      <c r="R13" s="1980"/>
      <c r="S13" s="1980"/>
      <c r="T13" s="1980"/>
      <c r="U13" s="1980"/>
      <c r="V13" s="1980"/>
      <c r="W13" s="1980"/>
      <c r="X13" s="1980"/>
      <c r="Y13" s="1980"/>
      <c r="Z13" s="1980"/>
      <c r="AA13" s="1980"/>
      <c r="AB13" s="1980"/>
      <c r="AC13" s="1980"/>
      <c r="AD13" s="1980"/>
      <c r="AE13" s="1980"/>
      <c r="AF13" s="1980"/>
      <c r="AG13" s="1980"/>
      <c r="AH13" s="1980"/>
      <c r="AI13" s="1980"/>
      <c r="AJ13" s="1980"/>
      <c r="AK13" s="1980"/>
      <c r="AL13" s="1980"/>
      <c r="AM13" s="1980"/>
      <c r="AN13" s="1980"/>
      <c r="AO13" s="1980"/>
      <c r="AP13" s="1980"/>
      <c r="AQ13" s="1980"/>
      <c r="AR13" s="1980"/>
      <c r="AS13" s="1980"/>
      <c r="AT13" s="1980"/>
      <c r="AU13" s="1980"/>
      <c r="AV13" s="1980"/>
      <c r="AW13" s="1980"/>
      <c r="AX13" s="1980"/>
      <c r="AY13" s="1980"/>
      <c r="AZ13" s="1980"/>
      <c r="BA13" s="1980"/>
      <c r="BB13" s="1980"/>
      <c r="BC13" s="1980"/>
      <c r="BD13" s="1980"/>
      <c r="BE13" s="1980"/>
      <c r="BF13" s="1980"/>
      <c r="BG13" s="1980"/>
      <c r="BH13" s="1980"/>
      <c r="BI13" s="1980"/>
    </row>
    <row r="14" spans="1:61" s="65" customFormat="1" x14ac:dyDescent="0.25">
      <c r="A14" s="1980"/>
      <c r="B14" s="1987"/>
      <c r="C14" s="1980"/>
      <c r="D14" s="210" t="s">
        <v>19</v>
      </c>
      <c r="E14" s="1980"/>
      <c r="F14" s="1980"/>
      <c r="G14" s="1980"/>
      <c r="H14" s="1980"/>
      <c r="I14" s="210" t="s">
        <v>20</v>
      </c>
      <c r="J14" s="220" t="s">
        <v>21</v>
      </c>
      <c r="K14" s="1980"/>
      <c r="L14" s="1987"/>
      <c r="M14" s="1980"/>
      <c r="N14" s="1980"/>
      <c r="O14" s="1980"/>
      <c r="P14" s="1980"/>
      <c r="Q14" s="1980"/>
      <c r="R14" s="1980"/>
      <c r="S14" s="1980"/>
      <c r="T14" s="1980"/>
      <c r="U14" s="1980"/>
      <c r="V14" s="1980"/>
      <c r="W14" s="1980"/>
      <c r="X14" s="1980"/>
      <c r="Y14" s="1980"/>
      <c r="Z14" s="1980"/>
      <c r="AA14" s="1980"/>
      <c r="AB14" s="1980"/>
      <c r="AC14" s="1980"/>
      <c r="AD14" s="1980"/>
      <c r="AE14" s="1980"/>
      <c r="AF14" s="1980"/>
      <c r="AG14" s="1980"/>
      <c r="AH14" s="1980"/>
      <c r="AI14" s="1980"/>
      <c r="AJ14" s="1980"/>
      <c r="AK14" s="1980"/>
      <c r="AL14" s="1980"/>
      <c r="AM14" s="1980"/>
      <c r="AN14" s="1980"/>
      <c r="AO14" s="1980"/>
      <c r="AP14" s="1980"/>
      <c r="AQ14" s="1980"/>
      <c r="AR14" s="1980"/>
      <c r="AS14" s="1980"/>
      <c r="AT14" s="1980"/>
      <c r="AU14" s="1980"/>
      <c r="AV14" s="1980"/>
      <c r="AW14" s="1980"/>
      <c r="AX14" s="1980"/>
      <c r="AY14" s="1980"/>
      <c r="AZ14" s="1980"/>
      <c r="BA14" s="1980"/>
      <c r="BB14" s="1980"/>
      <c r="BC14" s="1980"/>
      <c r="BD14" s="1980"/>
      <c r="BE14" s="1980"/>
      <c r="BF14" s="1980"/>
      <c r="BG14" s="1980"/>
      <c r="BH14" s="1980"/>
      <c r="BI14" s="1980"/>
    </row>
    <row r="15" spans="1:61" s="65" customFormat="1" x14ac:dyDescent="0.25">
      <c r="A15" s="1980"/>
      <c r="B15" s="1987"/>
      <c r="C15" s="1980"/>
      <c r="D15" s="1980"/>
      <c r="E15" s="3239" t="s">
        <v>22</v>
      </c>
      <c r="F15" s="3329"/>
      <c r="G15" s="3329"/>
      <c r="H15" s="3329"/>
      <c r="I15" s="210" t="s">
        <v>23</v>
      </c>
      <c r="J15" s="220" t="s">
        <v>16</v>
      </c>
      <c r="K15" s="1980"/>
      <c r="L15" s="1987"/>
      <c r="M15" s="1980"/>
      <c r="N15" s="1980"/>
      <c r="O15" s="1980"/>
      <c r="P15" s="1980"/>
      <c r="Q15" s="1980"/>
      <c r="R15" s="1980"/>
      <c r="S15" s="1980"/>
      <c r="T15" s="1980"/>
      <c r="U15" s="1980"/>
      <c r="V15" s="1980"/>
      <c r="W15" s="1980"/>
      <c r="X15" s="1980"/>
      <c r="Y15" s="1980"/>
      <c r="Z15" s="1980"/>
      <c r="AA15" s="1980"/>
      <c r="AB15" s="1980"/>
      <c r="AC15" s="1980"/>
      <c r="AD15" s="1980"/>
      <c r="AE15" s="1980"/>
      <c r="AF15" s="1980"/>
      <c r="AG15" s="1980"/>
      <c r="AH15" s="1980"/>
      <c r="AI15" s="1980"/>
      <c r="AJ15" s="1980"/>
      <c r="AK15" s="1980"/>
      <c r="AL15" s="1980"/>
      <c r="AM15" s="1980"/>
      <c r="AN15" s="1980"/>
      <c r="AO15" s="1980"/>
      <c r="AP15" s="1980"/>
      <c r="AQ15" s="1980"/>
      <c r="AR15" s="1980"/>
      <c r="AS15" s="1980"/>
      <c r="AT15" s="1980"/>
      <c r="AU15" s="1980"/>
      <c r="AV15" s="1980"/>
      <c r="AW15" s="1980"/>
      <c r="AX15" s="1980"/>
      <c r="AY15" s="1980"/>
      <c r="AZ15" s="1980"/>
      <c r="BA15" s="1980"/>
      <c r="BB15" s="1980"/>
      <c r="BC15" s="1980"/>
      <c r="BD15" s="1980"/>
      <c r="BE15" s="1980"/>
      <c r="BF15" s="1980"/>
      <c r="BG15" s="1980"/>
      <c r="BH15" s="1980"/>
      <c r="BI15" s="1980"/>
    </row>
    <row r="16" spans="1:61" s="65" customFormat="1" x14ac:dyDescent="0.25">
      <c r="A16" s="1980"/>
      <c r="B16" s="1987"/>
      <c r="C16" s="1980"/>
      <c r="D16" s="1980"/>
      <c r="E16" s="1980"/>
      <c r="F16" s="1980"/>
      <c r="G16" s="1980"/>
      <c r="H16" s="1980"/>
      <c r="I16" s="1980"/>
      <c r="J16" s="1980"/>
      <c r="K16" s="1980"/>
      <c r="L16" s="1987"/>
      <c r="M16" s="1980"/>
      <c r="N16" s="1980"/>
      <c r="O16" s="1980"/>
      <c r="P16" s="1980"/>
      <c r="Q16" s="1980"/>
      <c r="R16" s="1980"/>
      <c r="S16" s="1980"/>
      <c r="T16" s="1980"/>
      <c r="U16" s="1980"/>
      <c r="V16" s="1980"/>
      <c r="W16" s="1980"/>
      <c r="X16" s="1980"/>
      <c r="Y16" s="1980"/>
      <c r="Z16" s="1980"/>
      <c r="AA16" s="1980"/>
      <c r="AB16" s="1980"/>
      <c r="AC16" s="1980"/>
      <c r="AD16" s="1980"/>
      <c r="AE16" s="1980"/>
      <c r="AF16" s="1980"/>
      <c r="AG16" s="1980"/>
      <c r="AH16" s="1980"/>
      <c r="AI16" s="1980"/>
      <c r="AJ16" s="1980"/>
      <c r="AK16" s="1980"/>
      <c r="AL16" s="1980"/>
      <c r="AM16" s="1980"/>
      <c r="AN16" s="1980"/>
      <c r="AO16" s="1980"/>
      <c r="AP16" s="1980"/>
      <c r="AQ16" s="1980"/>
      <c r="AR16" s="1980"/>
      <c r="AS16" s="1980"/>
      <c r="AT16" s="1980"/>
      <c r="AU16" s="1980"/>
      <c r="AV16" s="1980"/>
      <c r="AW16" s="1980"/>
      <c r="AX16" s="1980"/>
      <c r="AY16" s="1980"/>
      <c r="AZ16" s="1980"/>
      <c r="BA16" s="1980"/>
      <c r="BB16" s="1980"/>
      <c r="BC16" s="1980"/>
      <c r="BD16" s="1980"/>
      <c r="BE16" s="1980"/>
      <c r="BF16" s="1980"/>
      <c r="BG16" s="1980"/>
      <c r="BH16" s="1980"/>
      <c r="BI16" s="1980"/>
    </row>
    <row r="17" spans="1:61" s="65" customFormat="1" x14ac:dyDescent="0.25">
      <c r="A17" s="1980"/>
      <c r="B17" s="1987"/>
      <c r="C17" s="1980"/>
      <c r="D17" s="210" t="s">
        <v>24</v>
      </c>
      <c r="E17" s="1980"/>
      <c r="F17" s="1980"/>
      <c r="G17" s="1980"/>
      <c r="H17" s="1980"/>
      <c r="I17" s="210" t="str">
        <f>I14</f>
        <v>IČ:</v>
      </c>
      <c r="J17" s="221" t="str">
        <f>'Rekapitulace stavby'!AN13</f>
        <v>Vyplň údaj</v>
      </c>
      <c r="K17" s="1980"/>
      <c r="L17" s="1987"/>
      <c r="M17" s="1980"/>
      <c r="N17" s="1980"/>
      <c r="O17" s="1980"/>
      <c r="P17" s="1980"/>
      <c r="Q17" s="1980"/>
      <c r="R17" s="1980"/>
      <c r="S17" s="1980"/>
      <c r="T17" s="1980"/>
      <c r="U17" s="1980"/>
      <c r="V17" s="1980"/>
      <c r="W17" s="1980"/>
      <c r="X17" s="1980"/>
      <c r="Y17" s="1980"/>
      <c r="Z17" s="1980"/>
      <c r="AA17" s="1980"/>
      <c r="AB17" s="1980"/>
      <c r="AC17" s="1980"/>
      <c r="AD17" s="1980"/>
      <c r="AE17" s="1980"/>
      <c r="AF17" s="1980"/>
      <c r="AG17" s="1980"/>
      <c r="AH17" s="1980"/>
      <c r="AI17" s="1980"/>
      <c r="AJ17" s="1980"/>
      <c r="AK17" s="1980"/>
      <c r="AL17" s="1980"/>
      <c r="AM17" s="1980"/>
      <c r="AN17" s="1980"/>
      <c r="AO17" s="1980"/>
      <c r="AP17" s="1980"/>
      <c r="AQ17" s="1980"/>
      <c r="AR17" s="1980"/>
      <c r="AS17" s="1980"/>
      <c r="AT17" s="1980"/>
      <c r="AU17" s="1980"/>
      <c r="AV17" s="1980"/>
      <c r="AW17" s="1980"/>
      <c r="AX17" s="1980"/>
      <c r="AY17" s="1980"/>
      <c r="AZ17" s="1980"/>
      <c r="BA17" s="1980"/>
      <c r="BB17" s="1980"/>
      <c r="BC17" s="1980"/>
      <c r="BD17" s="1980"/>
      <c r="BE17" s="1980"/>
      <c r="BF17" s="1980"/>
      <c r="BG17" s="1980"/>
      <c r="BH17" s="1980"/>
      <c r="BI17" s="1980"/>
    </row>
    <row r="18" spans="1:61" s="65" customFormat="1" x14ac:dyDescent="0.25">
      <c r="A18" s="1980"/>
      <c r="B18" s="1987"/>
      <c r="C18" s="1980"/>
      <c r="D18" s="1980"/>
      <c r="E18" s="3241" t="str">
        <f>'Rekapitulace stavby'!E14</f>
        <v>Vyplň údaj</v>
      </c>
      <c r="F18" s="3329"/>
      <c r="G18" s="3329"/>
      <c r="H18" s="3329"/>
      <c r="I18" s="210" t="str">
        <f>I15</f>
        <v>DIČ:</v>
      </c>
      <c r="J18" s="221" t="str">
        <f>'Rekapitulace stavby'!AN14</f>
        <v>Vyplň údaj</v>
      </c>
      <c r="K18" s="1980"/>
      <c r="L18" s="1987"/>
      <c r="M18" s="1980"/>
      <c r="N18" s="1980"/>
      <c r="O18" s="1980"/>
      <c r="P18" s="1980"/>
      <c r="Q18" s="1980"/>
      <c r="R18" s="1980"/>
      <c r="S18" s="1980"/>
      <c r="T18" s="1980"/>
      <c r="U18" s="1980"/>
      <c r="V18" s="1980"/>
      <c r="W18" s="1980"/>
      <c r="X18" s="1980"/>
      <c r="Y18" s="1980"/>
      <c r="Z18" s="1980"/>
      <c r="AA18" s="1980"/>
      <c r="AB18" s="1980"/>
      <c r="AC18" s="1980"/>
      <c r="AD18" s="1980"/>
      <c r="AE18" s="1980"/>
      <c r="AF18" s="1980"/>
      <c r="AG18" s="1980"/>
      <c r="AH18" s="1980"/>
      <c r="AI18" s="1980"/>
      <c r="AJ18" s="1980"/>
      <c r="AK18" s="1980"/>
      <c r="AL18" s="1980"/>
      <c r="AM18" s="1980"/>
      <c r="AN18" s="1980"/>
      <c r="AO18" s="1980"/>
      <c r="AP18" s="1980"/>
      <c r="AQ18" s="1980"/>
      <c r="AR18" s="1980"/>
      <c r="AS18" s="1980"/>
      <c r="AT18" s="1980"/>
      <c r="AU18" s="1980"/>
      <c r="AV18" s="1980"/>
      <c r="AW18" s="1980"/>
      <c r="AX18" s="1980"/>
      <c r="AY18" s="1980"/>
      <c r="AZ18" s="1980"/>
      <c r="BA18" s="1980"/>
      <c r="BB18" s="1980"/>
      <c r="BC18" s="1980"/>
      <c r="BD18" s="1980"/>
      <c r="BE18" s="1980"/>
      <c r="BF18" s="1980"/>
      <c r="BG18" s="1980"/>
      <c r="BH18" s="1980"/>
      <c r="BI18" s="1980"/>
    </row>
    <row r="19" spans="1:61" s="65" customFormat="1" x14ac:dyDescent="0.25">
      <c r="A19" s="1980"/>
      <c r="B19" s="1987"/>
      <c r="C19" s="1980"/>
      <c r="D19" s="1980"/>
      <c r="E19" s="1980"/>
      <c r="F19" s="1980"/>
      <c r="G19" s="1980"/>
      <c r="H19" s="1980"/>
      <c r="I19" s="1980"/>
      <c r="J19" s="1980"/>
      <c r="K19" s="1980"/>
      <c r="L19" s="1987"/>
      <c r="M19" s="1980"/>
      <c r="N19" s="1980"/>
      <c r="O19" s="1980"/>
      <c r="P19" s="1980"/>
      <c r="Q19" s="1980"/>
      <c r="R19" s="1980"/>
      <c r="S19" s="1980"/>
      <c r="T19" s="1980"/>
      <c r="U19" s="1980"/>
      <c r="V19" s="1980"/>
      <c r="W19" s="1980"/>
      <c r="X19" s="1980"/>
      <c r="Y19" s="1980"/>
      <c r="Z19" s="1980"/>
      <c r="AA19" s="1980"/>
      <c r="AB19" s="1980"/>
      <c r="AC19" s="1980"/>
      <c r="AD19" s="1980"/>
      <c r="AE19" s="1980"/>
      <c r="AF19" s="1980"/>
      <c r="AG19" s="1980"/>
      <c r="AH19" s="1980"/>
      <c r="AI19" s="1980"/>
      <c r="AJ19" s="1980"/>
      <c r="AK19" s="1980"/>
      <c r="AL19" s="1980"/>
      <c r="AM19" s="1980"/>
      <c r="AN19" s="1980"/>
      <c r="AO19" s="1980"/>
      <c r="AP19" s="1980"/>
      <c r="AQ19" s="1980"/>
      <c r="AR19" s="1980"/>
      <c r="AS19" s="1980"/>
      <c r="AT19" s="1980"/>
      <c r="AU19" s="1980"/>
      <c r="AV19" s="1980"/>
      <c r="AW19" s="1980"/>
      <c r="AX19" s="1980"/>
      <c r="AY19" s="1980"/>
      <c r="AZ19" s="1980"/>
      <c r="BA19" s="1980"/>
      <c r="BB19" s="1980"/>
      <c r="BC19" s="1980"/>
      <c r="BD19" s="1980"/>
      <c r="BE19" s="1980"/>
      <c r="BF19" s="1980"/>
      <c r="BG19" s="1980"/>
      <c r="BH19" s="1980"/>
      <c r="BI19" s="1980"/>
    </row>
    <row r="20" spans="1:61" s="65" customFormat="1" x14ac:dyDescent="0.25">
      <c r="A20" s="1980"/>
      <c r="B20" s="1987"/>
      <c r="C20" s="1980"/>
      <c r="D20" s="210" t="s">
        <v>26</v>
      </c>
      <c r="E20" s="1980"/>
      <c r="F20" s="1980"/>
      <c r="G20" s="1980"/>
      <c r="H20" s="1980"/>
      <c r="I20" s="210" t="str">
        <f>I14</f>
        <v>IČ:</v>
      </c>
      <c r="J20" s="214" t="s">
        <v>16</v>
      </c>
      <c r="K20" s="1980"/>
      <c r="L20" s="1987"/>
      <c r="M20" s="1980"/>
      <c r="N20" s="1980"/>
      <c r="O20" s="1980"/>
      <c r="P20" s="1980"/>
      <c r="Q20" s="1980"/>
      <c r="R20" s="1980"/>
      <c r="S20" s="1980"/>
      <c r="T20" s="1980"/>
      <c r="U20" s="1980"/>
      <c r="V20" s="1980"/>
      <c r="W20" s="1980"/>
      <c r="X20" s="1980"/>
      <c r="Y20" s="1980"/>
      <c r="Z20" s="1980"/>
      <c r="AA20" s="1980"/>
      <c r="AB20" s="1980"/>
      <c r="AC20" s="1980"/>
      <c r="AD20" s="1980"/>
      <c r="AE20" s="1980"/>
      <c r="AF20" s="1980"/>
      <c r="AG20" s="1980"/>
      <c r="AH20" s="1980"/>
      <c r="AI20" s="1980"/>
      <c r="AJ20" s="1980"/>
      <c r="AK20" s="1980"/>
      <c r="AL20" s="1980"/>
      <c r="AM20" s="1980"/>
      <c r="AN20" s="1980"/>
      <c r="AO20" s="1980"/>
      <c r="AP20" s="1980"/>
      <c r="AQ20" s="1980"/>
      <c r="AR20" s="1980"/>
      <c r="AS20" s="1980"/>
      <c r="AT20" s="1980"/>
      <c r="AU20" s="1980"/>
      <c r="AV20" s="1980"/>
      <c r="AW20" s="1980"/>
      <c r="AX20" s="1980"/>
      <c r="AY20" s="1980"/>
      <c r="AZ20" s="1980"/>
      <c r="BA20" s="1980"/>
      <c r="BB20" s="1980"/>
      <c r="BC20" s="1980"/>
      <c r="BD20" s="1980"/>
      <c r="BE20" s="1980"/>
      <c r="BF20" s="1980"/>
      <c r="BG20" s="1980"/>
      <c r="BH20" s="1980"/>
      <c r="BI20" s="1980"/>
    </row>
    <row r="21" spans="1:61" s="65" customFormat="1" x14ac:dyDescent="0.25">
      <c r="A21" s="1980"/>
      <c r="B21" s="1987"/>
      <c r="C21" s="1980"/>
      <c r="D21" s="1980"/>
      <c r="E21" s="3239" t="s">
        <v>27</v>
      </c>
      <c r="F21" s="3329"/>
      <c r="G21" s="3329"/>
      <c r="H21" s="3329"/>
      <c r="I21" s="210" t="str">
        <f>I15</f>
        <v>DIČ:</v>
      </c>
      <c r="J21" s="220" t="s">
        <v>16</v>
      </c>
      <c r="K21" s="1980"/>
      <c r="L21" s="1987"/>
      <c r="M21" s="1980"/>
      <c r="N21" s="1980"/>
      <c r="O21" s="1980"/>
      <c r="P21" s="1980"/>
      <c r="Q21" s="1980"/>
      <c r="R21" s="1980"/>
      <c r="S21" s="1980"/>
      <c r="T21" s="1980"/>
      <c r="U21" s="1980"/>
      <c r="V21" s="1980"/>
      <c r="W21" s="1980"/>
      <c r="X21" s="1980"/>
      <c r="Y21" s="1980"/>
      <c r="Z21" s="1980"/>
      <c r="AA21" s="1980"/>
      <c r="AB21" s="1980"/>
      <c r="AC21" s="1980"/>
      <c r="AD21" s="1980"/>
      <c r="AE21" s="1980"/>
      <c r="AF21" s="1980"/>
      <c r="AG21" s="1980"/>
      <c r="AH21" s="1980"/>
      <c r="AI21" s="1980"/>
      <c r="AJ21" s="1980"/>
      <c r="AK21" s="1980"/>
      <c r="AL21" s="1980"/>
      <c r="AM21" s="1980"/>
      <c r="AN21" s="1980"/>
      <c r="AO21" s="1980"/>
      <c r="AP21" s="1980"/>
      <c r="AQ21" s="1980"/>
      <c r="AR21" s="1980"/>
      <c r="AS21" s="1980"/>
      <c r="AT21" s="1980"/>
      <c r="AU21" s="1980"/>
      <c r="AV21" s="1980"/>
      <c r="AW21" s="1980"/>
      <c r="AX21" s="1980"/>
      <c r="AY21" s="1980"/>
      <c r="AZ21" s="1980"/>
      <c r="BA21" s="1980"/>
      <c r="BB21" s="1980"/>
      <c r="BC21" s="1980"/>
      <c r="BD21" s="1980"/>
      <c r="BE21" s="1980"/>
      <c r="BF21" s="1980"/>
      <c r="BG21" s="1980"/>
      <c r="BH21" s="1980"/>
      <c r="BI21" s="1980"/>
    </row>
    <row r="22" spans="1:61" s="65" customFormat="1" x14ac:dyDescent="0.25">
      <c r="A22" s="1980"/>
      <c r="B22" s="1987"/>
      <c r="C22" s="1980"/>
      <c r="D22" s="1980"/>
      <c r="E22" s="1980"/>
      <c r="F22" s="1980"/>
      <c r="G22" s="1980"/>
      <c r="H22" s="1980"/>
      <c r="I22" s="1980"/>
      <c r="J22" s="1980"/>
      <c r="K22" s="1980"/>
      <c r="L22" s="1987"/>
      <c r="M22" s="1980"/>
      <c r="N22" s="1980"/>
      <c r="O22" s="1980"/>
      <c r="P22" s="1980"/>
      <c r="Q22" s="1980"/>
      <c r="R22" s="1980"/>
      <c r="S22" s="1980"/>
      <c r="T22" s="1980"/>
      <c r="U22" s="1980"/>
      <c r="V22" s="1980"/>
      <c r="W22" s="1980"/>
      <c r="X22" s="1980"/>
      <c r="Y22" s="1980"/>
      <c r="Z22" s="1980"/>
      <c r="AA22" s="1980"/>
      <c r="AB22" s="1980"/>
      <c r="AC22" s="1980"/>
      <c r="AD22" s="1980"/>
      <c r="AE22" s="1980"/>
      <c r="AF22" s="1980"/>
      <c r="AG22" s="1980"/>
      <c r="AH22" s="1980"/>
      <c r="AI22" s="1980"/>
      <c r="AJ22" s="1980"/>
      <c r="AK22" s="1980"/>
      <c r="AL22" s="1980"/>
      <c r="AM22" s="1980"/>
      <c r="AN22" s="1980"/>
      <c r="AO22" s="1980"/>
      <c r="AP22" s="1980"/>
      <c r="AQ22" s="1980"/>
      <c r="AR22" s="1980"/>
      <c r="AS22" s="1980"/>
      <c r="AT22" s="1980"/>
      <c r="AU22" s="1980"/>
      <c r="AV22" s="1980"/>
      <c r="AW22" s="1980"/>
      <c r="AX22" s="1980"/>
      <c r="AY22" s="1980"/>
      <c r="AZ22" s="1980"/>
      <c r="BA22" s="1980"/>
      <c r="BB22" s="1980"/>
      <c r="BC22" s="1980"/>
      <c r="BD22" s="1980"/>
      <c r="BE22" s="1980"/>
      <c r="BF22" s="1980"/>
      <c r="BG22" s="1980"/>
      <c r="BH22" s="1980"/>
      <c r="BI22" s="1980"/>
    </row>
    <row r="23" spans="1:61" s="65" customFormat="1" x14ac:dyDescent="0.25">
      <c r="A23" s="1980"/>
      <c r="B23" s="1987"/>
      <c r="C23" s="1980"/>
      <c r="D23" s="210" t="s">
        <v>28</v>
      </c>
      <c r="E23" s="1980"/>
      <c r="F23" s="1980"/>
      <c r="G23" s="1980"/>
      <c r="H23" s="1980"/>
      <c r="I23" s="210" t="str">
        <f>I14</f>
        <v>IČ:</v>
      </c>
      <c r="J23" s="220" t="s">
        <v>29</v>
      </c>
      <c r="K23" s="1980"/>
      <c r="L23" s="1987"/>
      <c r="M23" s="1980"/>
      <c r="N23" s="1980"/>
      <c r="O23" s="1980"/>
      <c r="P23" s="1980"/>
      <c r="Q23" s="1980"/>
      <c r="R23" s="1980"/>
      <c r="S23" s="1980"/>
      <c r="T23" s="1980"/>
      <c r="U23" s="1980"/>
      <c r="V23" s="1980"/>
      <c r="W23" s="1980"/>
      <c r="X23" s="1980"/>
      <c r="Y23" s="1980"/>
      <c r="Z23" s="1980"/>
      <c r="AA23" s="1980"/>
      <c r="AB23" s="1980"/>
      <c r="AC23" s="1980"/>
      <c r="AD23" s="1980"/>
      <c r="AE23" s="1980"/>
      <c r="AF23" s="1980"/>
      <c r="AG23" s="1980"/>
      <c r="AH23" s="1980"/>
      <c r="AI23" s="1980"/>
      <c r="AJ23" s="1980"/>
      <c r="AK23" s="1980"/>
      <c r="AL23" s="1980"/>
      <c r="AM23" s="1980"/>
      <c r="AN23" s="1980"/>
      <c r="AO23" s="1980"/>
      <c r="AP23" s="1980"/>
      <c r="AQ23" s="1980"/>
      <c r="AR23" s="1980"/>
      <c r="AS23" s="1980"/>
      <c r="AT23" s="1980"/>
      <c r="AU23" s="1980"/>
      <c r="AV23" s="1980"/>
      <c r="AW23" s="1980"/>
      <c r="AX23" s="1980"/>
      <c r="AY23" s="1980"/>
      <c r="AZ23" s="1980"/>
      <c r="BA23" s="1980"/>
      <c r="BB23" s="1980"/>
      <c r="BC23" s="1980"/>
      <c r="BD23" s="1980"/>
      <c r="BE23" s="1980"/>
      <c r="BF23" s="1980"/>
      <c r="BG23" s="1980"/>
      <c r="BH23" s="1980"/>
      <c r="BI23" s="1980"/>
    </row>
    <row r="24" spans="1:61" s="65" customFormat="1" x14ac:dyDescent="0.25">
      <c r="A24" s="1980"/>
      <c r="B24" s="1987"/>
      <c r="C24" s="1980"/>
      <c r="D24" s="1980"/>
      <c r="E24" s="3239" t="s">
        <v>30</v>
      </c>
      <c r="F24" s="3329"/>
      <c r="G24" s="3329"/>
      <c r="H24" s="3329"/>
      <c r="I24" s="210" t="str">
        <f>I15</f>
        <v>DIČ:</v>
      </c>
      <c r="J24" s="220" t="s">
        <v>31</v>
      </c>
      <c r="K24" s="1980"/>
      <c r="L24" s="1987"/>
      <c r="M24" s="1980"/>
      <c r="N24" s="1980"/>
      <c r="O24" s="1980"/>
      <c r="P24" s="1980"/>
      <c r="Q24" s="1980"/>
      <c r="R24" s="1980"/>
      <c r="S24" s="1980"/>
      <c r="T24" s="1980"/>
      <c r="U24" s="1980"/>
      <c r="V24" s="1980"/>
      <c r="W24" s="1980"/>
      <c r="X24" s="1980"/>
      <c r="Y24" s="1980"/>
      <c r="Z24" s="1980"/>
      <c r="AA24" s="1980"/>
      <c r="AB24" s="1980"/>
      <c r="AC24" s="1980"/>
      <c r="AD24" s="1980"/>
      <c r="AE24" s="1980"/>
      <c r="AF24" s="1980"/>
      <c r="AG24" s="1980"/>
      <c r="AH24" s="1980"/>
      <c r="AI24" s="1980"/>
      <c r="AJ24" s="1980"/>
      <c r="AK24" s="1980"/>
      <c r="AL24" s="1980"/>
      <c r="AM24" s="1980"/>
      <c r="AN24" s="1980"/>
      <c r="AO24" s="1980"/>
      <c r="AP24" s="1980"/>
      <c r="AQ24" s="1980"/>
      <c r="AR24" s="1980"/>
      <c r="AS24" s="1980"/>
      <c r="AT24" s="1980"/>
      <c r="AU24" s="1980"/>
      <c r="AV24" s="1980"/>
      <c r="AW24" s="1980"/>
      <c r="AX24" s="1980"/>
      <c r="AY24" s="1980"/>
      <c r="AZ24" s="1980"/>
      <c r="BA24" s="1980"/>
      <c r="BB24" s="1980"/>
      <c r="BC24" s="1980"/>
      <c r="BD24" s="1980"/>
      <c r="BE24" s="1980"/>
      <c r="BF24" s="1980"/>
      <c r="BG24" s="1980"/>
      <c r="BH24" s="1980"/>
      <c r="BI24" s="1980"/>
    </row>
    <row r="25" spans="1:61" s="65" customFormat="1" x14ac:dyDescent="0.25">
      <c r="A25" s="1980"/>
      <c r="B25" s="1987"/>
      <c r="C25" s="1980"/>
      <c r="D25" s="1980"/>
      <c r="E25" s="1980"/>
      <c r="F25" s="1980"/>
      <c r="G25" s="1980"/>
      <c r="H25" s="1980"/>
      <c r="I25" s="1980"/>
      <c r="J25" s="1980"/>
      <c r="K25" s="1980"/>
      <c r="L25" s="1987"/>
      <c r="M25" s="1980"/>
      <c r="N25" s="1980"/>
      <c r="O25" s="1980"/>
      <c r="P25" s="1980"/>
      <c r="Q25" s="1980"/>
      <c r="R25" s="1980"/>
      <c r="S25" s="1980"/>
      <c r="T25" s="1980"/>
      <c r="U25" s="1980"/>
      <c r="V25" s="1980"/>
      <c r="W25" s="1980"/>
      <c r="X25" s="1980"/>
      <c r="Y25" s="1980"/>
      <c r="Z25" s="1980"/>
      <c r="AA25" s="1980"/>
      <c r="AB25" s="1980"/>
      <c r="AC25" s="1980"/>
      <c r="AD25" s="1980"/>
      <c r="AE25" s="1980"/>
      <c r="AF25" s="1980"/>
      <c r="AG25" s="1980"/>
      <c r="AH25" s="1980"/>
      <c r="AI25" s="1980"/>
      <c r="AJ25" s="1980"/>
      <c r="AK25" s="1980"/>
      <c r="AL25" s="1980"/>
      <c r="AM25" s="1980"/>
      <c r="AN25" s="1980"/>
      <c r="AO25" s="1980"/>
      <c r="AP25" s="1980"/>
      <c r="AQ25" s="1980"/>
      <c r="AR25" s="1980"/>
      <c r="AS25" s="1980"/>
      <c r="AT25" s="1980"/>
      <c r="AU25" s="1980"/>
      <c r="AV25" s="1980"/>
      <c r="AW25" s="1980"/>
      <c r="AX25" s="1980"/>
      <c r="AY25" s="1980"/>
      <c r="AZ25" s="1980"/>
      <c r="BA25" s="1980"/>
      <c r="BB25" s="1980"/>
      <c r="BC25" s="1980"/>
      <c r="BD25" s="1980"/>
      <c r="BE25" s="1980"/>
      <c r="BF25" s="1980"/>
      <c r="BG25" s="1980"/>
      <c r="BH25" s="1980"/>
      <c r="BI25" s="1980"/>
    </row>
    <row r="26" spans="1:61" s="65" customFormat="1" x14ac:dyDescent="0.25">
      <c r="A26" s="1980"/>
      <c r="B26" s="1987"/>
      <c r="C26" s="1980"/>
      <c r="D26" s="210" t="s">
        <v>32</v>
      </c>
      <c r="E26" s="1980"/>
      <c r="F26" s="1980"/>
      <c r="G26" s="1980"/>
      <c r="H26" s="1980"/>
      <c r="I26" s="1980"/>
      <c r="J26" s="1980"/>
      <c r="K26" s="1980"/>
      <c r="L26" s="1987"/>
      <c r="M26" s="1980"/>
      <c r="N26" s="1980"/>
      <c r="O26" s="1980"/>
      <c r="P26" s="1980"/>
      <c r="Q26" s="1980"/>
      <c r="R26" s="1980"/>
      <c r="S26" s="1980"/>
      <c r="T26" s="1980"/>
      <c r="U26" s="1980"/>
      <c r="V26" s="1980"/>
      <c r="W26" s="1980"/>
      <c r="X26" s="1980"/>
      <c r="Y26" s="1980"/>
      <c r="Z26" s="1980"/>
      <c r="AA26" s="1980"/>
      <c r="AB26" s="1980"/>
      <c r="AC26" s="1980"/>
      <c r="AD26" s="1980"/>
      <c r="AE26" s="1980"/>
      <c r="AF26" s="1980"/>
      <c r="AG26" s="1980"/>
      <c r="AH26" s="1980"/>
      <c r="AI26" s="1980"/>
      <c r="AJ26" s="1980"/>
      <c r="AK26" s="1980"/>
      <c r="AL26" s="1980"/>
      <c r="AM26" s="1980"/>
      <c r="AN26" s="1980"/>
      <c r="AO26" s="1980"/>
      <c r="AP26" s="1980"/>
      <c r="AQ26" s="1980"/>
      <c r="AR26" s="1980"/>
      <c r="AS26" s="1980"/>
      <c r="AT26" s="1980"/>
      <c r="AU26" s="1980"/>
      <c r="AV26" s="1980"/>
      <c r="AW26" s="1980"/>
      <c r="AX26" s="1980"/>
      <c r="AY26" s="1980"/>
      <c r="AZ26" s="1980"/>
      <c r="BA26" s="1980"/>
      <c r="BB26" s="1980"/>
      <c r="BC26" s="1980"/>
      <c r="BD26" s="1980"/>
      <c r="BE26" s="1980"/>
      <c r="BF26" s="1980"/>
      <c r="BG26" s="1980"/>
      <c r="BH26" s="1980"/>
      <c r="BI26" s="1980"/>
    </row>
    <row r="27" spans="1:61" s="66" customFormat="1" x14ac:dyDescent="0.25">
      <c r="A27" s="1980"/>
      <c r="B27" s="3413"/>
      <c r="C27" s="1980"/>
      <c r="D27" s="1980"/>
      <c r="E27" s="3400" t="s">
        <v>3158</v>
      </c>
      <c r="F27" s="3401"/>
      <c r="G27" s="3401"/>
      <c r="H27" s="3401"/>
      <c r="I27" s="1980"/>
      <c r="J27" s="1980"/>
      <c r="K27" s="1980"/>
      <c r="L27" s="3413"/>
      <c r="M27" s="1980"/>
      <c r="N27" s="1980"/>
      <c r="O27" s="1980"/>
      <c r="P27" s="1980"/>
      <c r="Q27" s="1980"/>
      <c r="R27" s="1980"/>
      <c r="S27" s="1980"/>
      <c r="T27" s="1980"/>
      <c r="U27" s="1980"/>
      <c r="V27" s="1980"/>
      <c r="W27" s="1980"/>
      <c r="X27" s="1980"/>
      <c r="Y27" s="1980"/>
      <c r="Z27" s="1980"/>
      <c r="AA27" s="1995" t="str">
        <f>E27</f>
        <v>ZPŮSOBILÉ VÝDAJE</v>
      </c>
      <c r="AB27" s="1980"/>
      <c r="AC27" s="1980"/>
      <c r="AD27" s="1980"/>
      <c r="AE27" s="1980"/>
      <c r="AF27" s="1980"/>
      <c r="AG27" s="1980"/>
      <c r="AH27" s="1980"/>
      <c r="AI27" s="1980"/>
      <c r="AJ27" s="1980"/>
      <c r="AK27" s="1980"/>
      <c r="AL27" s="1980"/>
      <c r="AM27" s="1980"/>
      <c r="AN27" s="1980"/>
      <c r="AO27" s="1980"/>
      <c r="AP27" s="1980"/>
      <c r="AQ27" s="1980"/>
      <c r="AR27" s="1980"/>
      <c r="AS27" s="1980"/>
      <c r="AT27" s="1980"/>
      <c r="AU27" s="1980"/>
      <c r="AV27" s="1980"/>
      <c r="AW27" s="1980"/>
      <c r="AX27" s="1980"/>
      <c r="AY27" s="1980"/>
      <c r="AZ27" s="1980"/>
      <c r="BA27" s="1980"/>
      <c r="BB27" s="1980"/>
      <c r="BC27" s="1980"/>
      <c r="BD27" s="1980"/>
      <c r="BE27" s="1980"/>
      <c r="BF27" s="1980"/>
      <c r="BG27" s="1980"/>
      <c r="BH27" s="1980"/>
      <c r="BI27" s="1980"/>
    </row>
    <row r="28" spans="1:61" s="65" customFormat="1" x14ac:dyDescent="0.25">
      <c r="A28" s="1980"/>
      <c r="B28" s="1987"/>
      <c r="C28" s="1980"/>
      <c r="D28" s="1980"/>
      <c r="E28" s="1980"/>
      <c r="F28" s="1980"/>
      <c r="G28" s="1980"/>
      <c r="H28" s="1980"/>
      <c r="I28" s="1980"/>
      <c r="J28" s="1980"/>
      <c r="K28" s="1980"/>
      <c r="L28" s="1987"/>
      <c r="M28" s="1980"/>
      <c r="N28" s="1980"/>
      <c r="O28" s="1980"/>
      <c r="P28" s="1980"/>
      <c r="Q28" s="1980"/>
      <c r="R28" s="1980"/>
      <c r="S28" s="1980"/>
      <c r="T28" s="1980"/>
      <c r="U28" s="1980"/>
      <c r="V28" s="1980"/>
      <c r="W28" s="1980"/>
      <c r="X28" s="1980"/>
      <c r="Y28" s="1980"/>
      <c r="Z28" s="1980"/>
      <c r="AA28" s="1980"/>
      <c r="AB28" s="1980"/>
      <c r="AC28" s="1980"/>
      <c r="AD28" s="1980"/>
      <c r="AE28" s="1980"/>
      <c r="AF28" s="1980"/>
      <c r="AG28" s="1980"/>
      <c r="AH28" s="1980"/>
      <c r="AI28" s="1980"/>
      <c r="AJ28" s="1980"/>
      <c r="AK28" s="1980"/>
      <c r="AL28" s="1980"/>
      <c r="AM28" s="1980"/>
      <c r="AN28" s="1980"/>
      <c r="AO28" s="1980"/>
      <c r="AP28" s="1980"/>
      <c r="AQ28" s="1980"/>
      <c r="AR28" s="1980"/>
      <c r="AS28" s="1980"/>
      <c r="AT28" s="1980"/>
      <c r="AU28" s="1980"/>
      <c r="AV28" s="1980"/>
      <c r="AW28" s="1980"/>
      <c r="AX28" s="1980"/>
      <c r="AY28" s="1980"/>
      <c r="AZ28" s="1980"/>
      <c r="BA28" s="1980"/>
      <c r="BB28" s="1980"/>
      <c r="BC28" s="1980"/>
      <c r="BD28" s="1980"/>
      <c r="BE28" s="1980"/>
      <c r="BF28" s="1980"/>
      <c r="BG28" s="1980"/>
      <c r="BH28" s="1980"/>
      <c r="BI28" s="1980"/>
    </row>
    <row r="29" spans="1:61" s="65" customFormat="1" ht="6.95" customHeight="1" x14ac:dyDescent="0.25">
      <c r="A29" s="1980"/>
      <c r="B29" s="1987"/>
      <c r="C29" s="1980"/>
      <c r="D29" s="1996"/>
      <c r="E29" s="1996"/>
      <c r="F29" s="1996"/>
      <c r="G29" s="1996"/>
      <c r="H29" s="1996"/>
      <c r="I29" s="1996"/>
      <c r="J29" s="1996"/>
      <c r="K29" s="1996"/>
      <c r="L29" s="1987"/>
      <c r="M29" s="1980"/>
      <c r="N29" s="1980"/>
      <c r="O29" s="1980"/>
      <c r="P29" s="1980"/>
      <c r="Q29" s="1980"/>
      <c r="R29" s="1980"/>
      <c r="S29" s="1980"/>
      <c r="T29" s="1980"/>
      <c r="U29" s="1980"/>
      <c r="V29" s="1980"/>
      <c r="W29" s="1980"/>
      <c r="X29" s="1980"/>
      <c r="Y29" s="1980"/>
      <c r="Z29" s="1980"/>
      <c r="AA29" s="1980"/>
      <c r="AB29" s="1980"/>
      <c r="AC29" s="1980"/>
      <c r="AD29" s="1980"/>
      <c r="AE29" s="1980"/>
      <c r="AF29" s="1980"/>
      <c r="AG29" s="1980"/>
      <c r="AH29" s="1980"/>
      <c r="AI29" s="1980"/>
      <c r="AJ29" s="1980"/>
      <c r="AK29" s="1980"/>
      <c r="AL29" s="1980"/>
      <c r="AM29" s="1980"/>
      <c r="AN29" s="1980"/>
      <c r="AO29" s="1980"/>
      <c r="AP29" s="1980"/>
      <c r="AQ29" s="1980"/>
      <c r="AR29" s="1980"/>
      <c r="AS29" s="1980"/>
      <c r="AT29" s="1980"/>
      <c r="AU29" s="1980"/>
      <c r="AV29" s="1980"/>
      <c r="AW29" s="1980"/>
      <c r="AX29" s="1980"/>
      <c r="AY29" s="1980"/>
      <c r="AZ29" s="1980"/>
      <c r="BA29" s="1980"/>
      <c r="BB29" s="1980"/>
      <c r="BC29" s="1980"/>
      <c r="BD29" s="1980"/>
      <c r="BE29" s="1980"/>
      <c r="BF29" s="1980"/>
      <c r="BG29" s="1980"/>
      <c r="BH29" s="1980"/>
      <c r="BI29" s="1980"/>
    </row>
    <row r="30" spans="1:61" s="65" customFormat="1" ht="25.35" customHeight="1" x14ac:dyDescent="0.25">
      <c r="A30" s="1980"/>
      <c r="B30" s="1987"/>
      <c r="C30" s="1980"/>
      <c r="D30" s="1997" t="s">
        <v>33</v>
      </c>
      <c r="E30" s="1980"/>
      <c r="F30" s="1998"/>
      <c r="G30" s="1980"/>
      <c r="H30" s="1980"/>
      <c r="I30" s="1980"/>
      <c r="J30" s="1999">
        <f>ROUND(J111,2)</f>
        <v>0</v>
      </c>
      <c r="K30" s="1980"/>
      <c r="L30" s="1987"/>
      <c r="M30" s="1980"/>
      <c r="N30" s="1980"/>
      <c r="O30" s="1980"/>
      <c r="P30" s="1980"/>
      <c r="Q30" s="1980"/>
      <c r="R30" s="1980"/>
      <c r="S30" s="1980"/>
      <c r="T30" s="1980"/>
      <c r="U30" s="1980"/>
      <c r="V30" s="1980"/>
      <c r="W30" s="1980"/>
      <c r="X30" s="1980"/>
      <c r="Y30" s="1980"/>
      <c r="Z30" s="1980"/>
      <c r="AA30" s="1980"/>
      <c r="AB30" s="1980"/>
      <c r="AC30" s="1980"/>
      <c r="AD30" s="1980"/>
      <c r="AE30" s="1980"/>
      <c r="AF30" s="1980"/>
      <c r="AG30" s="1980"/>
      <c r="AH30" s="1980"/>
      <c r="AI30" s="1980"/>
      <c r="AJ30" s="1980"/>
      <c r="AK30" s="1980"/>
      <c r="AL30" s="1980"/>
      <c r="AM30" s="1980"/>
      <c r="AN30" s="1980"/>
      <c r="AO30" s="1980"/>
      <c r="AP30" s="1980"/>
      <c r="AQ30" s="1980"/>
      <c r="AR30" s="1980"/>
      <c r="AS30" s="1980"/>
      <c r="AT30" s="1980"/>
      <c r="AU30" s="1980"/>
      <c r="AV30" s="1980"/>
      <c r="AW30" s="1980"/>
      <c r="AX30" s="1980"/>
      <c r="AY30" s="1980"/>
      <c r="AZ30" s="1980"/>
      <c r="BA30" s="1980"/>
      <c r="BB30" s="1980"/>
      <c r="BC30" s="1980"/>
      <c r="BD30" s="1980"/>
      <c r="BE30" s="1980"/>
      <c r="BF30" s="1980"/>
      <c r="BG30" s="1980"/>
      <c r="BH30" s="1980"/>
      <c r="BI30" s="1980"/>
    </row>
    <row r="31" spans="1:61" s="65" customFormat="1" ht="6.95" customHeight="1" x14ac:dyDescent="0.25">
      <c r="A31" s="1980"/>
      <c r="B31" s="1987"/>
      <c r="C31" s="1980"/>
      <c r="D31" s="1996"/>
      <c r="E31" s="1996"/>
      <c r="F31" s="2000"/>
      <c r="G31" s="1996"/>
      <c r="H31" s="1996"/>
      <c r="I31" s="1996"/>
      <c r="J31" s="2000"/>
      <c r="K31" s="1996"/>
      <c r="L31" s="1987"/>
      <c r="M31" s="1980"/>
      <c r="N31" s="1980"/>
      <c r="O31" s="1980"/>
      <c r="P31" s="1980"/>
      <c r="Q31" s="1980"/>
      <c r="R31" s="1980"/>
      <c r="S31" s="1980"/>
      <c r="T31" s="1980"/>
      <c r="U31" s="1980"/>
      <c r="V31" s="1980"/>
      <c r="W31" s="1980"/>
      <c r="X31" s="1980"/>
      <c r="Y31" s="1980"/>
      <c r="Z31" s="1980"/>
      <c r="AA31" s="1980"/>
      <c r="AB31" s="1980"/>
      <c r="AC31" s="1980"/>
      <c r="AD31" s="1980"/>
      <c r="AE31" s="1980"/>
      <c r="AF31" s="1980"/>
      <c r="AG31" s="1980"/>
      <c r="AH31" s="1980"/>
      <c r="AI31" s="1980"/>
      <c r="AJ31" s="1980"/>
      <c r="AK31" s="1980"/>
      <c r="AL31" s="1980"/>
      <c r="AM31" s="1980"/>
      <c r="AN31" s="1980"/>
      <c r="AO31" s="1980"/>
      <c r="AP31" s="1980"/>
      <c r="AQ31" s="1980"/>
      <c r="AR31" s="1980"/>
      <c r="AS31" s="1980"/>
      <c r="AT31" s="1980"/>
      <c r="AU31" s="1980"/>
      <c r="AV31" s="1980"/>
      <c r="AW31" s="1980"/>
      <c r="AX31" s="1980"/>
      <c r="AY31" s="1980"/>
      <c r="AZ31" s="1980"/>
      <c r="BA31" s="1980"/>
      <c r="BB31" s="1980"/>
      <c r="BC31" s="1980"/>
      <c r="BD31" s="1980"/>
      <c r="BE31" s="1980"/>
      <c r="BF31" s="1980"/>
      <c r="BG31" s="1980"/>
      <c r="BH31" s="1980"/>
      <c r="BI31" s="1980"/>
    </row>
    <row r="32" spans="1:61" s="65" customFormat="1" ht="14.45" customHeight="1" x14ac:dyDescent="0.25">
      <c r="A32" s="1980"/>
      <c r="B32" s="1987"/>
      <c r="C32" s="1980"/>
      <c r="D32" s="1980"/>
      <c r="E32" s="1980"/>
      <c r="F32" s="2001" t="s">
        <v>35</v>
      </c>
      <c r="G32" s="1980"/>
      <c r="H32" s="1980"/>
      <c r="I32" s="229" t="s">
        <v>34</v>
      </c>
      <c r="J32" s="230" t="s">
        <v>36</v>
      </c>
      <c r="K32" s="1980"/>
      <c r="L32" s="1987"/>
      <c r="M32" s="1980"/>
      <c r="N32" s="1980"/>
      <c r="O32" s="1980"/>
      <c r="P32" s="1980"/>
      <c r="Q32" s="1980"/>
      <c r="R32" s="1980"/>
      <c r="S32" s="1980"/>
      <c r="T32" s="1980"/>
      <c r="U32" s="1980"/>
      <c r="V32" s="1980"/>
      <c r="W32" s="1980"/>
      <c r="X32" s="1980"/>
      <c r="Y32" s="1980"/>
      <c r="Z32" s="1980"/>
      <c r="AA32" s="1980"/>
      <c r="AB32" s="1980"/>
      <c r="AC32" s="1980"/>
      <c r="AD32" s="1980"/>
      <c r="AE32" s="1980"/>
      <c r="AF32" s="1980"/>
      <c r="AG32" s="1980"/>
      <c r="AH32" s="1980"/>
      <c r="AI32" s="1980"/>
      <c r="AJ32" s="1980"/>
      <c r="AK32" s="1980"/>
      <c r="AL32" s="1980"/>
      <c r="AM32" s="1980"/>
      <c r="AN32" s="1980"/>
      <c r="AO32" s="1980"/>
      <c r="AP32" s="1980"/>
      <c r="AQ32" s="1980"/>
      <c r="AR32" s="1980"/>
      <c r="AS32" s="1980"/>
      <c r="AT32" s="1980"/>
      <c r="AU32" s="1980"/>
      <c r="AV32" s="1980"/>
      <c r="AW32" s="1980"/>
      <c r="AX32" s="1980"/>
      <c r="AY32" s="1980"/>
      <c r="AZ32" s="1980"/>
      <c r="BA32" s="1980"/>
      <c r="BB32" s="1980"/>
      <c r="BC32" s="1980"/>
      <c r="BD32" s="1980"/>
      <c r="BE32" s="1980"/>
      <c r="BF32" s="1980"/>
      <c r="BG32" s="1980"/>
      <c r="BH32" s="1980"/>
      <c r="BI32" s="1980"/>
    </row>
    <row r="33" spans="1:61" s="65" customFormat="1" ht="14.45" customHeight="1" x14ac:dyDescent="0.25">
      <c r="A33" s="1980"/>
      <c r="B33" s="1987"/>
      <c r="C33" s="1980"/>
      <c r="D33" s="210" t="s">
        <v>37</v>
      </c>
      <c r="E33" s="1985" t="s">
        <v>38</v>
      </c>
      <c r="F33" s="2001">
        <f>SUM(BE111:BE131)</f>
        <v>0</v>
      </c>
      <c r="G33" s="1980"/>
      <c r="H33" s="1980"/>
      <c r="I33" s="2002">
        <v>0.21</v>
      </c>
      <c r="J33" s="2003">
        <f>ROUND(F33*I33,2)</f>
        <v>0</v>
      </c>
      <c r="K33" s="1980"/>
      <c r="L33" s="1987"/>
      <c r="M33" s="1980"/>
      <c r="N33" s="1980"/>
      <c r="O33" s="1980"/>
      <c r="P33" s="1980"/>
      <c r="Q33" s="1980"/>
      <c r="R33" s="1980"/>
      <c r="S33" s="1980"/>
      <c r="T33" s="1980"/>
      <c r="U33" s="1980"/>
      <c r="V33" s="1980"/>
      <c r="W33" s="1980"/>
      <c r="X33" s="1980"/>
      <c r="Y33" s="1980"/>
      <c r="Z33" s="1980"/>
      <c r="AA33" s="1980"/>
      <c r="AB33" s="1980"/>
      <c r="AC33" s="1980"/>
      <c r="AD33" s="1980"/>
      <c r="AE33" s="1980"/>
      <c r="AF33" s="1980"/>
      <c r="AG33" s="1980"/>
      <c r="AH33" s="1980"/>
      <c r="AI33" s="1980"/>
      <c r="AJ33" s="1980"/>
      <c r="AK33" s="1980"/>
      <c r="AL33" s="1980"/>
      <c r="AM33" s="1980"/>
      <c r="AN33" s="1980"/>
      <c r="AO33" s="1980"/>
      <c r="AP33" s="1980"/>
      <c r="AQ33" s="1980"/>
      <c r="AR33" s="1980"/>
      <c r="AS33" s="1980"/>
      <c r="AT33" s="1980"/>
      <c r="AU33" s="1980"/>
      <c r="AV33" s="1980"/>
      <c r="AW33" s="1980"/>
      <c r="AX33" s="1980"/>
      <c r="AY33" s="1980"/>
      <c r="AZ33" s="1980"/>
      <c r="BA33" s="1980"/>
      <c r="BB33" s="1980"/>
      <c r="BC33" s="1980"/>
      <c r="BD33" s="1980"/>
      <c r="BE33" s="1980"/>
      <c r="BF33" s="1980"/>
      <c r="BG33" s="1980"/>
      <c r="BH33" s="1980"/>
      <c r="BI33" s="1980"/>
    </row>
    <row r="34" spans="1:61" s="65" customFormat="1" ht="14.45" customHeight="1" x14ac:dyDescent="0.25">
      <c r="A34" s="1980"/>
      <c r="B34" s="1987"/>
      <c r="C34" s="1980"/>
      <c r="D34" s="210"/>
      <c r="E34" s="1985"/>
      <c r="F34" s="2001"/>
      <c r="G34" s="1980"/>
      <c r="H34" s="1980"/>
      <c r="I34" s="2002"/>
      <c r="J34" s="2003"/>
      <c r="K34" s="1980"/>
      <c r="L34" s="1987"/>
      <c r="M34" s="1980"/>
      <c r="N34" s="1980"/>
      <c r="O34" s="1980"/>
      <c r="P34" s="1980"/>
      <c r="Q34" s="1980"/>
      <c r="R34" s="1980"/>
      <c r="S34" s="1980"/>
      <c r="T34" s="1980"/>
      <c r="U34" s="1980"/>
      <c r="V34" s="1980"/>
      <c r="W34" s="1980"/>
      <c r="X34" s="1980"/>
      <c r="Y34" s="1980"/>
      <c r="Z34" s="1980"/>
      <c r="AA34" s="1980"/>
      <c r="AB34" s="1980"/>
      <c r="AC34" s="1980"/>
      <c r="AD34" s="1980"/>
      <c r="AE34" s="1980"/>
      <c r="AF34" s="1980"/>
      <c r="AG34" s="1980"/>
      <c r="AH34" s="1980"/>
      <c r="AI34" s="1980"/>
      <c r="AJ34" s="1980"/>
      <c r="AK34" s="1980"/>
      <c r="AL34" s="1980"/>
      <c r="AM34" s="1980"/>
      <c r="AN34" s="1980"/>
      <c r="AO34" s="1980"/>
      <c r="AP34" s="1980"/>
      <c r="AQ34" s="1980"/>
      <c r="AR34" s="1980"/>
      <c r="AS34" s="1980"/>
      <c r="AT34" s="1980"/>
      <c r="AU34" s="1980"/>
      <c r="AV34" s="1980"/>
      <c r="AW34" s="1980"/>
      <c r="AX34" s="1980"/>
      <c r="AY34" s="1980"/>
      <c r="AZ34" s="1980"/>
      <c r="BA34" s="1980"/>
      <c r="BB34" s="1980"/>
      <c r="BC34" s="1980"/>
      <c r="BD34" s="1980"/>
      <c r="BE34" s="1980"/>
      <c r="BF34" s="1980"/>
      <c r="BG34" s="1980"/>
      <c r="BH34" s="1980"/>
      <c r="BI34" s="1980"/>
    </row>
    <row r="35" spans="1:61" s="65" customFormat="1" ht="6.95" customHeight="1" x14ac:dyDescent="0.25">
      <c r="A35" s="1980"/>
      <c r="B35" s="1987"/>
      <c r="C35" s="1980"/>
      <c r="D35" s="1980"/>
      <c r="E35" s="1980"/>
      <c r="F35" s="1998"/>
      <c r="G35" s="1980"/>
      <c r="H35" s="1980"/>
      <c r="I35" s="1980"/>
      <c r="J35" s="1998"/>
      <c r="K35" s="1980"/>
      <c r="L35" s="1987"/>
      <c r="M35" s="1980"/>
      <c r="N35" s="1980"/>
      <c r="O35" s="1980"/>
      <c r="P35" s="1980"/>
      <c r="Q35" s="1980"/>
      <c r="R35" s="1980"/>
      <c r="S35" s="1980"/>
      <c r="T35" s="1980"/>
      <c r="U35" s="1980"/>
      <c r="V35" s="1980"/>
      <c r="W35" s="1980"/>
      <c r="X35" s="1980"/>
      <c r="Y35" s="1980"/>
      <c r="Z35" s="1980"/>
      <c r="AA35" s="1980"/>
      <c r="AB35" s="1980"/>
      <c r="AC35" s="1980"/>
      <c r="AD35" s="1980"/>
      <c r="AE35" s="1980"/>
      <c r="AF35" s="1980"/>
      <c r="AG35" s="1980"/>
      <c r="AH35" s="1980"/>
      <c r="AI35" s="1980"/>
      <c r="AJ35" s="1980"/>
      <c r="AK35" s="1980"/>
      <c r="AL35" s="1980"/>
      <c r="AM35" s="1980"/>
      <c r="AN35" s="1980"/>
      <c r="AO35" s="1980"/>
      <c r="AP35" s="1980"/>
      <c r="AQ35" s="1980"/>
      <c r="AR35" s="1980"/>
      <c r="AS35" s="1980"/>
      <c r="AT35" s="1980"/>
      <c r="AU35" s="1980"/>
      <c r="AV35" s="1980"/>
      <c r="AW35" s="1980"/>
      <c r="AX35" s="1980"/>
      <c r="AY35" s="1980"/>
      <c r="AZ35" s="1980"/>
      <c r="BA35" s="1980"/>
      <c r="BB35" s="1980"/>
      <c r="BC35" s="1980"/>
      <c r="BD35" s="1980"/>
      <c r="BE35" s="1980"/>
      <c r="BF35" s="1980"/>
      <c r="BG35" s="1980"/>
      <c r="BH35" s="1980"/>
      <c r="BI35" s="1980"/>
    </row>
    <row r="36" spans="1:61" s="65" customFormat="1" ht="25.35" customHeight="1" x14ac:dyDescent="0.25">
      <c r="A36" s="1980"/>
      <c r="B36" s="1987"/>
      <c r="C36" s="2004"/>
      <c r="D36" s="2005" t="s">
        <v>39</v>
      </c>
      <c r="E36" s="2006"/>
      <c r="F36" s="2007"/>
      <c r="G36" s="2008" t="s">
        <v>40</v>
      </c>
      <c r="H36" s="2009" t="s">
        <v>41</v>
      </c>
      <c r="I36" s="2006"/>
      <c r="J36" s="2010">
        <f>SUM(J30:J34)</f>
        <v>0</v>
      </c>
      <c r="K36" s="2011"/>
      <c r="L36" s="1987"/>
      <c r="M36" s="1980"/>
      <c r="N36" s="1980"/>
      <c r="O36" s="1980"/>
      <c r="P36" s="1980"/>
      <c r="Q36" s="1980"/>
      <c r="R36" s="1980"/>
      <c r="S36" s="1980"/>
      <c r="T36" s="1980"/>
      <c r="U36" s="1980"/>
      <c r="V36" s="1980"/>
      <c r="W36" s="1980"/>
      <c r="X36" s="1980"/>
      <c r="Y36" s="1980"/>
      <c r="Z36" s="1980"/>
      <c r="AA36" s="1980"/>
      <c r="AB36" s="1980"/>
      <c r="AC36" s="1980"/>
      <c r="AD36" s="1980"/>
      <c r="AE36" s="1980"/>
      <c r="AF36" s="1980"/>
      <c r="AG36" s="1980"/>
      <c r="AH36" s="1980"/>
      <c r="AI36" s="1980"/>
      <c r="AJ36" s="1980"/>
      <c r="AK36" s="1980"/>
      <c r="AL36" s="1980"/>
      <c r="AM36" s="1980"/>
      <c r="AN36" s="1980"/>
      <c r="AO36" s="1980"/>
      <c r="AP36" s="1980"/>
      <c r="AQ36" s="1980"/>
      <c r="AR36" s="1980"/>
      <c r="AS36" s="1980"/>
      <c r="AT36" s="1980"/>
      <c r="AU36" s="1980"/>
      <c r="AV36" s="1980"/>
      <c r="AW36" s="1980"/>
      <c r="AX36" s="1980"/>
      <c r="AY36" s="1980"/>
      <c r="AZ36" s="1980"/>
      <c r="BA36" s="1980"/>
      <c r="BB36" s="1980"/>
      <c r="BC36" s="1980"/>
      <c r="BD36" s="1980"/>
      <c r="BE36" s="1980"/>
      <c r="BF36" s="1980"/>
      <c r="BG36" s="1980"/>
      <c r="BH36" s="1980"/>
      <c r="BI36" s="1980"/>
    </row>
    <row r="37" spans="1:61" s="65" customFormat="1" ht="14.45" customHeight="1" x14ac:dyDescent="0.25">
      <c r="A37" s="1980"/>
      <c r="B37" s="1987"/>
      <c r="C37" s="1980"/>
      <c r="D37" s="1980"/>
      <c r="E37" s="1980"/>
      <c r="F37" s="1980"/>
      <c r="G37" s="1980"/>
      <c r="H37" s="1980"/>
      <c r="I37" s="1980"/>
      <c r="J37" s="1980"/>
      <c r="K37" s="1980"/>
      <c r="L37" s="1987"/>
      <c r="M37" s="1980"/>
      <c r="N37" s="1980"/>
      <c r="O37" s="1980"/>
      <c r="P37" s="1980"/>
      <c r="Q37" s="1980"/>
      <c r="R37" s="1980"/>
      <c r="S37" s="1980"/>
      <c r="T37" s="1980"/>
      <c r="U37" s="1980"/>
      <c r="V37" s="1980"/>
      <c r="W37" s="1980"/>
      <c r="X37" s="1980"/>
      <c r="Y37" s="1980"/>
      <c r="Z37" s="1980"/>
      <c r="AA37" s="1980"/>
      <c r="AB37" s="1980"/>
      <c r="AC37" s="1980"/>
      <c r="AD37" s="1980"/>
      <c r="AE37" s="1980"/>
      <c r="AF37" s="1980"/>
      <c r="AG37" s="1980"/>
      <c r="AH37" s="1980"/>
      <c r="AI37" s="1980"/>
      <c r="AJ37" s="1980"/>
      <c r="AK37" s="1980"/>
      <c r="AL37" s="1980"/>
      <c r="AM37" s="1980"/>
      <c r="AN37" s="1980"/>
      <c r="AO37" s="1980"/>
      <c r="AP37" s="1980"/>
      <c r="AQ37" s="1980"/>
      <c r="AR37" s="1980"/>
      <c r="AS37" s="1980"/>
      <c r="AT37" s="1980"/>
      <c r="AU37" s="1980"/>
      <c r="AV37" s="1980"/>
      <c r="AW37" s="1980"/>
      <c r="AX37" s="1980"/>
      <c r="AY37" s="1980"/>
      <c r="AZ37" s="1980"/>
      <c r="BA37" s="1980"/>
      <c r="BB37" s="1980"/>
      <c r="BC37" s="1980"/>
      <c r="BD37" s="1980"/>
      <c r="BE37" s="1980"/>
      <c r="BF37" s="1980"/>
      <c r="BG37" s="1980"/>
      <c r="BH37" s="1980"/>
      <c r="BI37" s="1980"/>
    </row>
    <row r="38" spans="1:61" ht="14.45" customHeight="1" x14ac:dyDescent="0.25">
      <c r="A38" s="1980"/>
      <c r="B38" s="1983"/>
      <c r="C38" s="1980"/>
      <c r="D38" s="1980"/>
      <c r="E38" s="1980"/>
      <c r="F38" s="1980"/>
      <c r="G38" s="1980"/>
      <c r="H38" s="1980"/>
      <c r="I38" s="1980"/>
      <c r="J38" s="1980"/>
      <c r="K38" s="1980"/>
      <c r="L38" s="1983"/>
      <c r="M38" s="1980"/>
      <c r="N38" s="1980"/>
      <c r="O38" s="1980"/>
      <c r="P38" s="1980"/>
      <c r="Q38" s="1980"/>
      <c r="R38" s="1980"/>
      <c r="S38" s="1980"/>
      <c r="T38" s="1980"/>
      <c r="U38" s="1980"/>
      <c r="V38" s="1980"/>
      <c r="W38" s="1980"/>
      <c r="X38" s="1980"/>
      <c r="Y38" s="1980"/>
      <c r="Z38" s="1980"/>
      <c r="AA38" s="1980"/>
      <c r="AB38" s="1980"/>
      <c r="AC38" s="1980"/>
      <c r="AD38" s="1980"/>
      <c r="AE38" s="1980"/>
      <c r="AF38" s="1980"/>
      <c r="AG38" s="1980"/>
      <c r="AH38" s="1980"/>
      <c r="AI38" s="1980"/>
      <c r="AJ38" s="1980"/>
      <c r="AK38" s="1980"/>
      <c r="AL38" s="1980"/>
      <c r="AM38" s="1980"/>
      <c r="AN38" s="1980"/>
      <c r="AO38" s="1980"/>
      <c r="AP38" s="1980"/>
      <c r="AQ38" s="1980"/>
      <c r="AR38" s="1980"/>
      <c r="AS38" s="1980"/>
      <c r="AT38" s="1980"/>
      <c r="AU38" s="1980"/>
      <c r="AV38" s="1980"/>
      <c r="AW38" s="1980"/>
      <c r="AX38" s="1980"/>
      <c r="AY38" s="1980"/>
      <c r="AZ38" s="1980"/>
      <c r="BA38" s="1980"/>
      <c r="BB38" s="1980"/>
      <c r="BC38" s="1980"/>
      <c r="BD38" s="1980"/>
      <c r="BE38" s="1980"/>
      <c r="BF38" s="1980"/>
      <c r="BG38" s="1980"/>
      <c r="BH38" s="1980"/>
      <c r="BI38" s="1980"/>
    </row>
    <row r="39" spans="1:61" ht="14.45" customHeight="1" x14ac:dyDescent="0.25">
      <c r="A39" s="1980"/>
      <c r="B39" s="1983"/>
      <c r="C39" s="1980"/>
      <c r="D39" s="1980"/>
      <c r="E39" s="1980"/>
      <c r="F39" s="1980"/>
      <c r="G39" s="1980"/>
      <c r="H39" s="1980"/>
      <c r="I39" s="1980"/>
      <c r="J39" s="1980"/>
      <c r="K39" s="1980"/>
      <c r="L39" s="1983"/>
      <c r="M39" s="1980"/>
      <c r="N39" s="1980"/>
      <c r="O39" s="1980"/>
      <c r="P39" s="1980"/>
      <c r="Q39" s="1980"/>
      <c r="R39" s="1980"/>
      <c r="S39" s="1980"/>
      <c r="T39" s="1980"/>
      <c r="U39" s="1980"/>
      <c r="V39" s="1980"/>
      <c r="W39" s="1980"/>
      <c r="X39" s="1980"/>
      <c r="Y39" s="1980"/>
      <c r="Z39" s="1980"/>
      <c r="AA39" s="1980"/>
      <c r="AB39" s="1980"/>
      <c r="AC39" s="1980"/>
      <c r="AD39" s="1980"/>
      <c r="AE39" s="1980"/>
      <c r="AF39" s="1980"/>
      <c r="AG39" s="1980"/>
      <c r="AH39" s="1980"/>
      <c r="AI39" s="1980"/>
      <c r="AJ39" s="1980"/>
      <c r="AK39" s="1980"/>
      <c r="AL39" s="1980"/>
      <c r="AM39" s="1980"/>
      <c r="AN39" s="1980"/>
      <c r="AO39" s="1980"/>
      <c r="AP39" s="1980"/>
      <c r="AQ39" s="1980"/>
      <c r="AR39" s="1980"/>
      <c r="AS39" s="1980"/>
      <c r="AT39" s="1980"/>
      <c r="AU39" s="1980"/>
      <c r="AV39" s="1980"/>
      <c r="AW39" s="1980"/>
      <c r="AX39" s="1980"/>
      <c r="AY39" s="1980"/>
      <c r="AZ39" s="1980"/>
      <c r="BA39" s="1980"/>
      <c r="BB39" s="1980"/>
      <c r="BC39" s="1980"/>
      <c r="BD39" s="1980"/>
      <c r="BE39" s="1980"/>
      <c r="BF39" s="1980"/>
      <c r="BG39" s="1980"/>
      <c r="BH39" s="1980"/>
      <c r="BI39" s="1980"/>
    </row>
    <row r="40" spans="1:61" ht="14.45" customHeight="1" x14ac:dyDescent="0.25">
      <c r="A40" s="1980"/>
      <c r="B40" s="1983"/>
      <c r="C40" s="1980"/>
      <c r="D40" s="1980"/>
      <c r="E40" s="1980"/>
      <c r="F40" s="1980"/>
      <c r="G40" s="1980"/>
      <c r="H40" s="1980"/>
      <c r="I40" s="1980"/>
      <c r="J40" s="1980"/>
      <c r="K40" s="1980"/>
      <c r="L40" s="1983"/>
      <c r="M40" s="1980"/>
      <c r="N40" s="1980"/>
      <c r="O40" s="1980"/>
      <c r="P40" s="1980"/>
      <c r="Q40" s="1980"/>
      <c r="R40" s="1980"/>
      <c r="S40" s="1980"/>
      <c r="T40" s="1980"/>
      <c r="U40" s="1980"/>
      <c r="V40" s="1980"/>
      <c r="W40" s="1980"/>
      <c r="X40" s="1980"/>
      <c r="Y40" s="1980"/>
      <c r="Z40" s="1980"/>
      <c r="AA40" s="1980"/>
      <c r="AB40" s="1980"/>
      <c r="AC40" s="1980"/>
      <c r="AD40" s="1980"/>
      <c r="AE40" s="1980"/>
      <c r="AF40" s="1980"/>
      <c r="AG40" s="1980"/>
      <c r="AH40" s="1980"/>
      <c r="AI40" s="1980"/>
      <c r="AJ40" s="1980"/>
      <c r="AK40" s="1980"/>
      <c r="AL40" s="1980"/>
      <c r="AM40" s="1980"/>
      <c r="AN40" s="1980"/>
      <c r="AO40" s="1980"/>
      <c r="AP40" s="1980"/>
      <c r="AQ40" s="1980"/>
      <c r="AR40" s="1980"/>
      <c r="AS40" s="1980"/>
      <c r="AT40" s="1980"/>
      <c r="AU40" s="1980"/>
      <c r="AV40" s="1980"/>
      <c r="AW40" s="1980"/>
      <c r="AX40" s="1980"/>
      <c r="AY40" s="1980"/>
      <c r="AZ40" s="1980"/>
      <c r="BA40" s="1980"/>
      <c r="BB40" s="1980"/>
      <c r="BC40" s="1980"/>
      <c r="BD40" s="1980"/>
      <c r="BE40" s="1980"/>
      <c r="BF40" s="1980"/>
      <c r="BG40" s="1980"/>
      <c r="BH40" s="1980"/>
      <c r="BI40" s="1980"/>
    </row>
    <row r="41" spans="1:61" ht="14.45" customHeight="1" x14ac:dyDescent="0.25">
      <c r="A41" s="1980"/>
      <c r="B41" s="1983"/>
      <c r="C41" s="1980"/>
      <c r="D41" s="1980"/>
      <c r="E41" s="1980"/>
      <c r="F41" s="1980"/>
      <c r="G41" s="1980"/>
      <c r="H41" s="1980"/>
      <c r="I41" s="1980"/>
      <c r="J41" s="1980"/>
      <c r="K41" s="1980"/>
      <c r="L41" s="1983"/>
      <c r="M41" s="1980"/>
      <c r="N41" s="1980"/>
      <c r="O41" s="1980"/>
      <c r="P41" s="1980"/>
      <c r="Q41" s="1980"/>
      <c r="R41" s="1980"/>
      <c r="S41" s="1980"/>
      <c r="T41" s="1980"/>
      <c r="U41" s="1980"/>
      <c r="V41" s="1980"/>
      <c r="W41" s="1980"/>
      <c r="X41" s="1980"/>
      <c r="Y41" s="1980"/>
      <c r="Z41" s="1980"/>
      <c r="AA41" s="1980"/>
      <c r="AB41" s="1980"/>
      <c r="AC41" s="1980"/>
      <c r="AD41" s="1980"/>
      <c r="AE41" s="1980"/>
      <c r="AF41" s="1980"/>
      <c r="AG41" s="1980"/>
      <c r="AH41" s="1980"/>
      <c r="AI41" s="1980"/>
      <c r="AJ41" s="1980"/>
      <c r="AK41" s="1980"/>
      <c r="AL41" s="1980"/>
      <c r="AM41" s="1980"/>
      <c r="AN41" s="1980"/>
      <c r="AO41" s="1980"/>
      <c r="AP41" s="1980"/>
      <c r="AQ41" s="1980"/>
      <c r="AR41" s="1980"/>
      <c r="AS41" s="1980"/>
      <c r="AT41" s="1980"/>
      <c r="AU41" s="1980"/>
      <c r="AV41" s="1980"/>
      <c r="AW41" s="1980"/>
      <c r="AX41" s="1980"/>
      <c r="AY41" s="1980"/>
      <c r="AZ41" s="1980"/>
      <c r="BA41" s="1980"/>
      <c r="BB41" s="1980"/>
      <c r="BC41" s="1980"/>
      <c r="BD41" s="1980"/>
      <c r="BE41" s="1980"/>
      <c r="BF41" s="1980"/>
      <c r="BG41" s="1980"/>
      <c r="BH41" s="1980"/>
      <c r="BI41" s="1980"/>
    </row>
    <row r="42" spans="1:61" ht="14.45" customHeight="1" x14ac:dyDescent="0.25">
      <c r="A42" s="1980"/>
      <c r="B42" s="1983"/>
      <c r="C42" s="1980"/>
      <c r="D42" s="1980"/>
      <c r="E42" s="1980"/>
      <c r="F42" s="1980"/>
      <c r="G42" s="1980"/>
      <c r="H42" s="1980"/>
      <c r="I42" s="1980"/>
      <c r="J42" s="1980"/>
      <c r="K42" s="1980"/>
      <c r="L42" s="1983"/>
      <c r="M42" s="1980"/>
      <c r="N42" s="1980"/>
      <c r="O42" s="1980"/>
      <c r="P42" s="1980"/>
      <c r="Q42" s="1980"/>
      <c r="R42" s="1980"/>
      <c r="S42" s="1980"/>
      <c r="T42" s="1980"/>
      <c r="U42" s="1980"/>
      <c r="V42" s="1980"/>
      <c r="W42" s="1980"/>
      <c r="X42" s="1980"/>
      <c r="Y42" s="1980"/>
      <c r="Z42" s="1980"/>
      <c r="AA42" s="1980"/>
      <c r="AB42" s="1980"/>
      <c r="AC42" s="1980"/>
      <c r="AD42" s="1980"/>
      <c r="AE42" s="1980"/>
      <c r="AF42" s="1980"/>
      <c r="AG42" s="1980"/>
      <c r="AH42" s="1980"/>
      <c r="AI42" s="1980"/>
      <c r="AJ42" s="1980"/>
      <c r="AK42" s="1980"/>
      <c r="AL42" s="1980"/>
      <c r="AM42" s="1980"/>
      <c r="AN42" s="1980"/>
      <c r="AO42" s="1980"/>
      <c r="AP42" s="1980"/>
      <c r="AQ42" s="1980"/>
      <c r="AR42" s="1980"/>
      <c r="AS42" s="1980"/>
      <c r="AT42" s="1980"/>
      <c r="AU42" s="1980"/>
      <c r="AV42" s="1980"/>
      <c r="AW42" s="1980"/>
      <c r="AX42" s="1980"/>
      <c r="AY42" s="1980"/>
      <c r="AZ42" s="1980"/>
      <c r="BA42" s="1980"/>
      <c r="BB42" s="1980"/>
      <c r="BC42" s="1980"/>
      <c r="BD42" s="1980"/>
      <c r="BE42" s="1980"/>
      <c r="BF42" s="1980"/>
      <c r="BG42" s="1980"/>
      <c r="BH42" s="1980"/>
      <c r="BI42" s="1980"/>
    </row>
    <row r="43" spans="1:61" s="65" customFormat="1" ht="14.45" customHeight="1" x14ac:dyDescent="0.25">
      <c r="A43" s="1980"/>
      <c r="B43" s="1987"/>
      <c r="C43" s="1980"/>
      <c r="D43" s="241" t="str">
        <f>D20</f>
        <v>Projektant:</v>
      </c>
      <c r="E43" s="2012"/>
      <c r="F43" s="2012"/>
      <c r="G43" s="241" t="str">
        <f>D23</f>
        <v>Zpracovatel:</v>
      </c>
      <c r="H43" s="2012"/>
      <c r="I43" s="2012"/>
      <c r="J43" s="2012"/>
      <c r="K43" s="2012"/>
      <c r="L43" s="1987"/>
      <c r="M43" s="1980"/>
      <c r="N43" s="1980"/>
      <c r="O43" s="1980"/>
      <c r="P43" s="1980"/>
      <c r="Q43" s="1980"/>
      <c r="R43" s="1980"/>
      <c r="S43" s="1980"/>
      <c r="T43" s="1980"/>
      <c r="U43" s="1980"/>
      <c r="V43" s="1980"/>
      <c r="W43" s="1980"/>
      <c r="X43" s="1980"/>
      <c r="Y43" s="1980"/>
      <c r="Z43" s="1980"/>
      <c r="AA43" s="1980"/>
      <c r="AB43" s="1980"/>
      <c r="AC43" s="1980"/>
      <c r="AD43" s="1980"/>
      <c r="AE43" s="1980"/>
      <c r="AF43" s="1980"/>
      <c r="AG43" s="1980"/>
      <c r="AH43" s="1980"/>
      <c r="AI43" s="1980"/>
      <c r="AJ43" s="1980"/>
      <c r="AK43" s="1980"/>
      <c r="AL43" s="1980"/>
      <c r="AM43" s="1980"/>
      <c r="AN43" s="1980"/>
      <c r="AO43" s="1980"/>
      <c r="AP43" s="1980"/>
      <c r="AQ43" s="1980"/>
      <c r="AR43" s="1980"/>
      <c r="AS43" s="1980"/>
      <c r="AT43" s="1980"/>
      <c r="AU43" s="1980"/>
      <c r="AV43" s="1980"/>
      <c r="AW43" s="1980"/>
      <c r="AX43" s="1980"/>
      <c r="AY43" s="1980"/>
      <c r="AZ43" s="1980"/>
      <c r="BA43" s="1980"/>
      <c r="BB43" s="1980"/>
      <c r="BC43" s="1980"/>
      <c r="BD43" s="1980"/>
      <c r="BE43" s="1980"/>
      <c r="BF43" s="1980"/>
      <c r="BG43" s="1980"/>
      <c r="BH43" s="1980"/>
      <c r="BI43" s="1980"/>
    </row>
    <row r="44" spans="1:61" x14ac:dyDescent="0.25">
      <c r="A44" s="1980"/>
      <c r="B44" s="1983"/>
      <c r="C44" s="1980"/>
      <c r="D44" s="1980"/>
      <c r="E44" s="1980"/>
      <c r="F44" s="1980"/>
      <c r="G44" s="1980"/>
      <c r="H44" s="1980"/>
      <c r="I44" s="1980"/>
      <c r="J44" s="1980"/>
      <c r="K44" s="1980"/>
      <c r="L44" s="1983"/>
      <c r="M44" s="1980"/>
      <c r="N44" s="1980"/>
      <c r="O44" s="1980"/>
      <c r="P44" s="1980"/>
      <c r="Q44" s="1980"/>
      <c r="R44" s="1980"/>
      <c r="S44" s="1980"/>
      <c r="T44" s="1980"/>
      <c r="U44" s="1980"/>
      <c r="V44" s="1980"/>
      <c r="W44" s="1980"/>
      <c r="X44" s="1980"/>
      <c r="Y44" s="1980"/>
      <c r="Z44" s="1980"/>
      <c r="AA44" s="1980"/>
      <c r="AB44" s="1980"/>
      <c r="AC44" s="1980"/>
      <c r="AD44" s="1980"/>
      <c r="AE44" s="1980"/>
      <c r="AF44" s="1980"/>
      <c r="AG44" s="1980"/>
      <c r="AH44" s="1980"/>
      <c r="AI44" s="1980"/>
      <c r="AJ44" s="1980"/>
      <c r="AK44" s="1980"/>
      <c r="AL44" s="1980"/>
      <c r="AM44" s="1980"/>
      <c r="AN44" s="1980"/>
      <c r="AO44" s="1980"/>
      <c r="AP44" s="1980"/>
      <c r="AQ44" s="1980"/>
      <c r="AR44" s="1980"/>
      <c r="AS44" s="1980"/>
      <c r="AT44" s="1980"/>
      <c r="AU44" s="1980"/>
      <c r="AV44" s="1980"/>
      <c r="AW44" s="1980"/>
      <c r="AX44" s="1980"/>
      <c r="AY44" s="1980"/>
      <c r="AZ44" s="1980"/>
      <c r="BA44" s="1980"/>
      <c r="BB44" s="1980"/>
      <c r="BC44" s="1980"/>
      <c r="BD44" s="1980"/>
      <c r="BE44" s="1980"/>
      <c r="BF44" s="1980"/>
      <c r="BG44" s="1980"/>
      <c r="BH44" s="1980"/>
      <c r="BI44" s="1980"/>
    </row>
    <row r="45" spans="1:61" x14ac:dyDescent="0.25">
      <c r="A45" s="1980"/>
      <c r="B45" s="1983"/>
      <c r="C45" s="1980"/>
      <c r="D45" s="1980"/>
      <c r="E45" s="1980"/>
      <c r="F45" s="1980"/>
      <c r="G45" s="1980"/>
      <c r="H45" s="1980"/>
      <c r="I45" s="1980"/>
      <c r="J45" s="1980"/>
      <c r="K45" s="1980"/>
      <c r="L45" s="1983"/>
      <c r="M45" s="1980"/>
      <c r="N45" s="1980"/>
      <c r="O45" s="1980"/>
      <c r="P45" s="1980"/>
      <c r="Q45" s="1980"/>
      <c r="R45" s="1980"/>
      <c r="S45" s="1980"/>
      <c r="T45" s="1980"/>
      <c r="U45" s="1980"/>
      <c r="V45" s="1980"/>
      <c r="W45" s="1980"/>
      <c r="X45" s="1980"/>
      <c r="Y45" s="1980"/>
      <c r="Z45" s="1980"/>
      <c r="AA45" s="1980"/>
      <c r="AB45" s="1980"/>
      <c r="AC45" s="1980"/>
      <c r="AD45" s="1980"/>
      <c r="AE45" s="1980"/>
      <c r="AF45" s="1980"/>
      <c r="AG45" s="1980"/>
      <c r="AH45" s="1980"/>
      <c r="AI45" s="1980"/>
      <c r="AJ45" s="1980"/>
      <c r="AK45" s="1980"/>
      <c r="AL45" s="1980"/>
      <c r="AM45" s="1980"/>
      <c r="AN45" s="1980"/>
      <c r="AO45" s="1980"/>
      <c r="AP45" s="1980"/>
      <c r="AQ45" s="1980"/>
      <c r="AR45" s="1980"/>
      <c r="AS45" s="1980"/>
      <c r="AT45" s="1980"/>
      <c r="AU45" s="1980"/>
      <c r="AV45" s="1980"/>
      <c r="AW45" s="1980"/>
      <c r="AX45" s="1980"/>
      <c r="AY45" s="1980"/>
      <c r="AZ45" s="1980"/>
      <c r="BA45" s="1980"/>
      <c r="BB45" s="1980"/>
      <c r="BC45" s="1980"/>
      <c r="BD45" s="1980"/>
      <c r="BE45" s="1980"/>
      <c r="BF45" s="1980"/>
      <c r="BG45" s="1980"/>
      <c r="BH45" s="1980"/>
      <c r="BI45" s="1980"/>
    </row>
    <row r="46" spans="1:61" x14ac:dyDescent="0.25">
      <c r="A46" s="1980"/>
      <c r="B46" s="1983"/>
      <c r="C46" s="1980"/>
      <c r="D46" s="1980"/>
      <c r="E46" s="1980"/>
      <c r="F46" s="1980"/>
      <c r="G46" s="1980"/>
      <c r="H46" s="1980"/>
      <c r="I46" s="1980"/>
      <c r="J46" s="1980"/>
      <c r="K46" s="1980"/>
      <c r="L46" s="1983"/>
      <c r="M46" s="1980"/>
      <c r="N46" s="1980"/>
      <c r="O46" s="1980"/>
      <c r="P46" s="1980"/>
      <c r="Q46" s="1980"/>
      <c r="R46" s="1980"/>
      <c r="S46" s="1980"/>
      <c r="T46" s="1980"/>
      <c r="U46" s="1980"/>
      <c r="V46" s="1980"/>
      <c r="W46" s="1980"/>
      <c r="X46" s="1980"/>
      <c r="Y46" s="1980"/>
      <c r="Z46" s="1980"/>
      <c r="AA46" s="1980"/>
      <c r="AB46" s="1980"/>
      <c r="AC46" s="1980"/>
      <c r="AD46" s="1980"/>
      <c r="AE46" s="1980"/>
      <c r="AF46" s="1980"/>
      <c r="AG46" s="1980"/>
      <c r="AH46" s="1980"/>
      <c r="AI46" s="1980"/>
      <c r="AJ46" s="1980"/>
      <c r="AK46" s="1980"/>
      <c r="AL46" s="1980"/>
      <c r="AM46" s="1980"/>
      <c r="AN46" s="1980"/>
      <c r="AO46" s="1980"/>
      <c r="AP46" s="1980"/>
      <c r="AQ46" s="1980"/>
      <c r="AR46" s="1980"/>
      <c r="AS46" s="1980"/>
      <c r="AT46" s="1980"/>
      <c r="AU46" s="1980"/>
      <c r="AV46" s="1980"/>
      <c r="AW46" s="1980"/>
      <c r="AX46" s="1980"/>
      <c r="AY46" s="1980"/>
      <c r="AZ46" s="1980"/>
      <c r="BA46" s="1980"/>
      <c r="BB46" s="1980"/>
      <c r="BC46" s="1980"/>
      <c r="BD46" s="1980"/>
      <c r="BE46" s="1980"/>
      <c r="BF46" s="1980"/>
      <c r="BG46" s="1980"/>
      <c r="BH46" s="1980"/>
      <c r="BI46" s="1980"/>
    </row>
    <row r="47" spans="1:61" x14ac:dyDescent="0.25">
      <c r="A47" s="1980"/>
      <c r="B47" s="1983"/>
      <c r="C47" s="1980"/>
      <c r="D47" s="1980"/>
      <c r="E47" s="1980"/>
      <c r="F47" s="1980"/>
      <c r="G47" s="1980"/>
      <c r="H47" s="1980"/>
      <c r="I47" s="1980"/>
      <c r="J47" s="1980"/>
      <c r="K47" s="1980"/>
      <c r="L47" s="1983"/>
      <c r="M47" s="1980"/>
      <c r="N47" s="1980"/>
      <c r="O47" s="1980"/>
      <c r="P47" s="1980"/>
      <c r="Q47" s="1980"/>
      <c r="R47" s="1980"/>
      <c r="S47" s="1980"/>
      <c r="T47" s="1980"/>
      <c r="U47" s="1980"/>
      <c r="V47" s="1980"/>
      <c r="W47" s="1980"/>
      <c r="X47" s="1980"/>
      <c r="Y47" s="1980"/>
      <c r="Z47" s="1980"/>
      <c r="AA47" s="1980"/>
      <c r="AB47" s="1980"/>
      <c r="AC47" s="1980"/>
      <c r="AD47" s="1980"/>
      <c r="AE47" s="1980"/>
      <c r="AF47" s="1980"/>
      <c r="AG47" s="1980"/>
      <c r="AH47" s="1980"/>
      <c r="AI47" s="1980"/>
      <c r="AJ47" s="1980"/>
      <c r="AK47" s="1980"/>
      <c r="AL47" s="1980"/>
      <c r="AM47" s="1980"/>
      <c r="AN47" s="1980"/>
      <c r="AO47" s="1980"/>
      <c r="AP47" s="1980"/>
      <c r="AQ47" s="1980"/>
      <c r="AR47" s="1980"/>
      <c r="AS47" s="1980"/>
      <c r="AT47" s="1980"/>
      <c r="AU47" s="1980"/>
      <c r="AV47" s="1980"/>
      <c r="AW47" s="1980"/>
      <c r="AX47" s="1980"/>
      <c r="AY47" s="1980"/>
      <c r="AZ47" s="1980"/>
      <c r="BA47" s="1980"/>
      <c r="BB47" s="1980"/>
      <c r="BC47" s="1980"/>
      <c r="BD47" s="1980"/>
      <c r="BE47" s="1980"/>
      <c r="BF47" s="1980"/>
      <c r="BG47" s="1980"/>
      <c r="BH47" s="1980"/>
      <c r="BI47" s="1980"/>
    </row>
    <row r="48" spans="1:61" x14ac:dyDescent="0.25">
      <c r="A48" s="1980"/>
      <c r="B48" s="1983"/>
      <c r="C48" s="1980"/>
      <c r="D48" s="1980"/>
      <c r="E48" s="1980"/>
      <c r="F48" s="1980"/>
      <c r="G48" s="1980"/>
      <c r="H48" s="1980"/>
      <c r="I48" s="1980"/>
      <c r="J48" s="1980"/>
      <c r="K48" s="1980"/>
      <c r="L48" s="1983"/>
      <c r="M48" s="1980"/>
      <c r="N48" s="1980"/>
      <c r="O48" s="1980"/>
      <c r="P48" s="1980"/>
      <c r="Q48" s="1980"/>
      <c r="R48" s="1980"/>
      <c r="S48" s="1980"/>
      <c r="T48" s="1980"/>
      <c r="U48" s="1980"/>
      <c r="V48" s="1980"/>
      <c r="W48" s="1980"/>
      <c r="X48" s="1980"/>
      <c r="Y48" s="1980"/>
      <c r="Z48" s="1980"/>
      <c r="AA48" s="1980"/>
      <c r="AB48" s="1980"/>
      <c r="AC48" s="1980"/>
      <c r="AD48" s="1980"/>
      <c r="AE48" s="1980"/>
      <c r="AF48" s="1980"/>
      <c r="AG48" s="1980"/>
      <c r="AH48" s="1980"/>
      <c r="AI48" s="1980"/>
      <c r="AJ48" s="1980"/>
      <c r="AK48" s="1980"/>
      <c r="AL48" s="1980"/>
      <c r="AM48" s="1980"/>
      <c r="AN48" s="1980"/>
      <c r="AO48" s="1980"/>
      <c r="AP48" s="1980"/>
      <c r="AQ48" s="1980"/>
      <c r="AR48" s="1980"/>
      <c r="AS48" s="1980"/>
      <c r="AT48" s="1980"/>
      <c r="AU48" s="1980"/>
      <c r="AV48" s="1980"/>
      <c r="AW48" s="1980"/>
      <c r="AX48" s="1980"/>
      <c r="AY48" s="1980"/>
      <c r="AZ48" s="1980"/>
      <c r="BA48" s="1980"/>
      <c r="BB48" s="1980"/>
      <c r="BC48" s="1980"/>
      <c r="BD48" s="1980"/>
      <c r="BE48" s="1980"/>
      <c r="BF48" s="1980"/>
      <c r="BG48" s="1980"/>
      <c r="BH48" s="1980"/>
      <c r="BI48" s="1980"/>
    </row>
    <row r="49" spans="1:61" x14ac:dyDescent="0.25">
      <c r="A49" s="1980"/>
      <c r="B49" s="1983"/>
      <c r="C49" s="1980"/>
      <c r="D49" s="1980"/>
      <c r="E49" s="1980"/>
      <c r="F49" s="1980"/>
      <c r="G49" s="1980"/>
      <c r="H49" s="1980"/>
      <c r="I49" s="1980"/>
      <c r="J49" s="1980"/>
      <c r="K49" s="1980"/>
      <c r="L49" s="1983"/>
      <c r="M49" s="1980"/>
      <c r="N49" s="1980"/>
      <c r="O49" s="1980"/>
      <c r="P49" s="1980"/>
      <c r="Q49" s="1980"/>
      <c r="R49" s="1980"/>
      <c r="S49" s="1980"/>
      <c r="T49" s="1980"/>
      <c r="U49" s="1980"/>
      <c r="V49" s="1980"/>
      <c r="W49" s="1980"/>
      <c r="X49" s="1980"/>
      <c r="Y49" s="1980"/>
      <c r="Z49" s="1980"/>
      <c r="AA49" s="1980"/>
      <c r="AB49" s="1980"/>
      <c r="AC49" s="1980"/>
      <c r="AD49" s="1980"/>
      <c r="AE49" s="1980"/>
      <c r="AF49" s="1980"/>
      <c r="AG49" s="1980"/>
      <c r="AH49" s="1980"/>
      <c r="AI49" s="1980"/>
      <c r="AJ49" s="1980"/>
      <c r="AK49" s="1980"/>
      <c r="AL49" s="1980"/>
      <c r="AM49" s="1980"/>
      <c r="AN49" s="1980"/>
      <c r="AO49" s="1980"/>
      <c r="AP49" s="1980"/>
      <c r="AQ49" s="1980"/>
      <c r="AR49" s="1980"/>
      <c r="AS49" s="1980"/>
      <c r="AT49" s="1980"/>
      <c r="AU49" s="1980"/>
      <c r="AV49" s="1980"/>
      <c r="AW49" s="1980"/>
      <c r="AX49" s="1980"/>
      <c r="AY49" s="1980"/>
      <c r="AZ49" s="1980"/>
      <c r="BA49" s="1980"/>
      <c r="BB49" s="1980"/>
      <c r="BC49" s="1980"/>
      <c r="BD49" s="1980"/>
      <c r="BE49" s="1980"/>
      <c r="BF49" s="1980"/>
      <c r="BG49" s="1980"/>
      <c r="BH49" s="1980"/>
      <c r="BI49" s="1980"/>
    </row>
    <row r="50" spans="1:61" x14ac:dyDescent="0.25">
      <c r="A50" s="1980"/>
      <c r="B50" s="1983"/>
      <c r="C50" s="1980"/>
      <c r="D50" s="1980"/>
      <c r="E50" s="1980"/>
      <c r="F50" s="1980"/>
      <c r="G50" s="1980"/>
      <c r="H50" s="1980"/>
      <c r="I50" s="1980"/>
      <c r="J50" s="1980"/>
      <c r="K50" s="1980"/>
      <c r="L50" s="1983"/>
      <c r="M50" s="1980"/>
      <c r="N50" s="1980"/>
      <c r="O50" s="1980"/>
      <c r="P50" s="1980"/>
      <c r="Q50" s="1980"/>
      <c r="R50" s="1980"/>
      <c r="S50" s="1980"/>
      <c r="T50" s="1980"/>
      <c r="U50" s="1980"/>
      <c r="V50" s="1980"/>
      <c r="W50" s="1980"/>
      <c r="X50" s="1980"/>
      <c r="Y50" s="1980"/>
      <c r="Z50" s="1980"/>
      <c r="AA50" s="1980"/>
      <c r="AB50" s="1980"/>
      <c r="AC50" s="1980"/>
      <c r="AD50" s="1980"/>
      <c r="AE50" s="1980"/>
      <c r="AF50" s="1980"/>
      <c r="AG50" s="1980"/>
      <c r="AH50" s="1980"/>
      <c r="AI50" s="1980"/>
      <c r="AJ50" s="1980"/>
      <c r="AK50" s="1980"/>
      <c r="AL50" s="1980"/>
      <c r="AM50" s="1980"/>
      <c r="AN50" s="1980"/>
      <c r="AO50" s="1980"/>
      <c r="AP50" s="1980"/>
      <c r="AQ50" s="1980"/>
      <c r="AR50" s="1980"/>
      <c r="AS50" s="1980"/>
      <c r="AT50" s="1980"/>
      <c r="AU50" s="1980"/>
      <c r="AV50" s="1980"/>
      <c r="AW50" s="1980"/>
      <c r="AX50" s="1980"/>
      <c r="AY50" s="1980"/>
      <c r="AZ50" s="1980"/>
      <c r="BA50" s="1980"/>
      <c r="BB50" s="1980"/>
      <c r="BC50" s="1980"/>
      <c r="BD50" s="1980"/>
      <c r="BE50" s="1980"/>
      <c r="BF50" s="1980"/>
      <c r="BG50" s="1980"/>
      <c r="BH50" s="1980"/>
      <c r="BI50" s="1980"/>
    </row>
    <row r="51" spans="1:61" x14ac:dyDescent="0.25">
      <c r="A51" s="1980"/>
      <c r="B51" s="1983"/>
      <c r="C51" s="1980"/>
      <c r="D51" s="1980"/>
      <c r="E51" s="1980"/>
      <c r="F51" s="1980"/>
      <c r="G51" s="1980"/>
      <c r="H51" s="1980"/>
      <c r="I51" s="1980"/>
      <c r="J51" s="1980"/>
      <c r="K51" s="1980"/>
      <c r="L51" s="1983"/>
      <c r="M51" s="1980"/>
      <c r="N51" s="1980"/>
      <c r="O51" s="1980"/>
      <c r="P51" s="1980"/>
      <c r="Q51" s="1980"/>
      <c r="R51" s="1980"/>
      <c r="S51" s="1980"/>
      <c r="T51" s="1980"/>
      <c r="U51" s="1980"/>
      <c r="V51" s="1980"/>
      <c r="W51" s="1980"/>
      <c r="X51" s="1980"/>
      <c r="Y51" s="1980"/>
      <c r="Z51" s="1980"/>
      <c r="AA51" s="1980"/>
      <c r="AB51" s="1980"/>
      <c r="AC51" s="1980"/>
      <c r="AD51" s="1980"/>
      <c r="AE51" s="1980"/>
      <c r="AF51" s="1980"/>
      <c r="AG51" s="1980"/>
      <c r="AH51" s="1980"/>
      <c r="AI51" s="1980"/>
      <c r="AJ51" s="1980"/>
      <c r="AK51" s="1980"/>
      <c r="AL51" s="1980"/>
      <c r="AM51" s="1980"/>
      <c r="AN51" s="1980"/>
      <c r="AO51" s="1980"/>
      <c r="AP51" s="1980"/>
      <c r="AQ51" s="1980"/>
      <c r="AR51" s="1980"/>
      <c r="AS51" s="1980"/>
      <c r="AT51" s="1980"/>
      <c r="AU51" s="1980"/>
      <c r="AV51" s="1980"/>
      <c r="AW51" s="1980"/>
      <c r="AX51" s="1980"/>
      <c r="AY51" s="1980"/>
      <c r="AZ51" s="1980"/>
      <c r="BA51" s="1980"/>
      <c r="BB51" s="1980"/>
      <c r="BC51" s="1980"/>
      <c r="BD51" s="1980"/>
      <c r="BE51" s="1980"/>
      <c r="BF51" s="1980"/>
      <c r="BG51" s="1980"/>
      <c r="BH51" s="1980"/>
      <c r="BI51" s="1980"/>
    </row>
    <row r="52" spans="1:61" x14ac:dyDescent="0.25">
      <c r="A52" s="1980"/>
      <c r="B52" s="1983"/>
      <c r="C52" s="1980"/>
      <c r="D52" s="1980"/>
      <c r="E52" s="1980"/>
      <c r="F52" s="1980"/>
      <c r="G52" s="1980"/>
      <c r="H52" s="1980"/>
      <c r="I52" s="1980"/>
      <c r="J52" s="1980"/>
      <c r="K52" s="1980"/>
      <c r="L52" s="1983"/>
      <c r="M52" s="1980"/>
      <c r="N52" s="1980"/>
      <c r="O52" s="1980"/>
      <c r="P52" s="1980"/>
      <c r="Q52" s="1980"/>
      <c r="R52" s="1980"/>
      <c r="S52" s="1980"/>
      <c r="T52" s="1980"/>
      <c r="U52" s="1980"/>
      <c r="V52" s="1980"/>
      <c r="W52" s="1980"/>
      <c r="X52" s="1980"/>
      <c r="Y52" s="1980"/>
      <c r="Z52" s="1980"/>
      <c r="AA52" s="1980"/>
      <c r="AB52" s="1980"/>
      <c r="AC52" s="1980"/>
      <c r="AD52" s="1980"/>
      <c r="AE52" s="1980"/>
      <c r="AF52" s="1980"/>
      <c r="AG52" s="1980"/>
      <c r="AH52" s="1980"/>
      <c r="AI52" s="1980"/>
      <c r="AJ52" s="1980"/>
      <c r="AK52" s="1980"/>
      <c r="AL52" s="1980"/>
      <c r="AM52" s="1980"/>
      <c r="AN52" s="1980"/>
      <c r="AO52" s="1980"/>
      <c r="AP52" s="1980"/>
      <c r="AQ52" s="1980"/>
      <c r="AR52" s="1980"/>
      <c r="AS52" s="1980"/>
      <c r="AT52" s="1980"/>
      <c r="AU52" s="1980"/>
      <c r="AV52" s="1980"/>
      <c r="AW52" s="1980"/>
      <c r="AX52" s="1980"/>
      <c r="AY52" s="1980"/>
      <c r="AZ52" s="1980"/>
      <c r="BA52" s="1980"/>
      <c r="BB52" s="1980"/>
      <c r="BC52" s="1980"/>
      <c r="BD52" s="1980"/>
      <c r="BE52" s="1980"/>
      <c r="BF52" s="1980"/>
      <c r="BG52" s="1980"/>
      <c r="BH52" s="1980"/>
      <c r="BI52" s="1980"/>
    </row>
    <row r="53" spans="1:61" x14ac:dyDescent="0.25">
      <c r="A53" s="1980"/>
      <c r="B53" s="1983"/>
      <c r="C53" s="1980"/>
      <c r="D53" s="1980"/>
      <c r="E53" s="1980"/>
      <c r="F53" s="1980"/>
      <c r="G53" s="1980"/>
      <c r="H53" s="1980"/>
      <c r="I53" s="1980"/>
      <c r="J53" s="1980"/>
      <c r="K53" s="1980"/>
      <c r="L53" s="1983"/>
      <c r="M53" s="1980"/>
      <c r="N53" s="1980"/>
      <c r="O53" s="1980"/>
      <c r="P53" s="1980"/>
      <c r="Q53" s="1980"/>
      <c r="R53" s="1980"/>
      <c r="S53" s="1980"/>
      <c r="T53" s="1980"/>
      <c r="U53" s="1980"/>
      <c r="V53" s="1980"/>
      <c r="W53" s="1980"/>
      <c r="X53" s="1980"/>
      <c r="Y53" s="1980"/>
      <c r="Z53" s="1980"/>
      <c r="AA53" s="1980"/>
      <c r="AB53" s="1980"/>
      <c r="AC53" s="1980"/>
      <c r="AD53" s="1980"/>
      <c r="AE53" s="1980"/>
      <c r="AF53" s="1980"/>
      <c r="AG53" s="1980"/>
      <c r="AH53" s="1980"/>
      <c r="AI53" s="1980"/>
      <c r="AJ53" s="1980"/>
      <c r="AK53" s="1980"/>
      <c r="AL53" s="1980"/>
      <c r="AM53" s="1980"/>
      <c r="AN53" s="1980"/>
      <c r="AO53" s="1980"/>
      <c r="AP53" s="1980"/>
      <c r="AQ53" s="1980"/>
      <c r="AR53" s="1980"/>
      <c r="AS53" s="1980"/>
      <c r="AT53" s="1980"/>
      <c r="AU53" s="1980"/>
      <c r="AV53" s="1980"/>
      <c r="AW53" s="1980"/>
      <c r="AX53" s="1980"/>
      <c r="AY53" s="1980"/>
      <c r="AZ53" s="1980"/>
      <c r="BA53" s="1980"/>
      <c r="BB53" s="1980"/>
      <c r="BC53" s="1980"/>
      <c r="BD53" s="1980"/>
      <c r="BE53" s="1980"/>
      <c r="BF53" s="1980"/>
      <c r="BG53" s="1980"/>
      <c r="BH53" s="1980"/>
      <c r="BI53" s="1980"/>
    </row>
    <row r="54" spans="1:61" s="65" customFormat="1" x14ac:dyDescent="0.25">
      <c r="A54" s="1980"/>
      <c r="B54" s="1987"/>
      <c r="C54" s="1980"/>
      <c r="D54" s="243" t="s">
        <v>42</v>
      </c>
      <c r="E54" s="2013"/>
      <c r="F54" s="2014" t="s">
        <v>43</v>
      </c>
      <c r="G54" s="243" t="str">
        <f>D54</f>
        <v>Datum a podpis:</v>
      </c>
      <c r="H54" s="2013"/>
      <c r="I54" s="2013"/>
      <c r="J54" s="246" t="str">
        <f>F54</f>
        <v>Razítko</v>
      </c>
      <c r="K54" s="2013"/>
      <c r="L54" s="1987"/>
      <c r="M54" s="1980"/>
      <c r="N54" s="1980"/>
      <c r="O54" s="1980"/>
      <c r="P54" s="1980"/>
      <c r="Q54" s="1980"/>
      <c r="R54" s="1980"/>
      <c r="S54" s="1980"/>
      <c r="T54" s="1980"/>
      <c r="U54" s="1980"/>
      <c r="V54" s="1980"/>
      <c r="W54" s="1980"/>
      <c r="X54" s="1980"/>
      <c r="Y54" s="1980"/>
      <c r="Z54" s="1980"/>
      <c r="AA54" s="1980"/>
      <c r="AB54" s="1980"/>
      <c r="AC54" s="1980"/>
      <c r="AD54" s="1980"/>
      <c r="AE54" s="1980"/>
      <c r="AF54" s="1980"/>
      <c r="AG54" s="1980"/>
      <c r="AH54" s="1980"/>
      <c r="AI54" s="1980"/>
      <c r="AJ54" s="1980"/>
      <c r="AK54" s="1980"/>
      <c r="AL54" s="1980"/>
      <c r="AM54" s="1980"/>
      <c r="AN54" s="1980"/>
      <c r="AO54" s="1980"/>
      <c r="AP54" s="1980"/>
      <c r="AQ54" s="1980"/>
      <c r="AR54" s="1980"/>
      <c r="AS54" s="1980"/>
      <c r="AT54" s="1980"/>
      <c r="AU54" s="1980"/>
      <c r="AV54" s="1980"/>
      <c r="AW54" s="1980"/>
      <c r="AX54" s="1980"/>
      <c r="AY54" s="1980"/>
      <c r="AZ54" s="1980"/>
      <c r="BA54" s="1980"/>
      <c r="BB54" s="1980"/>
      <c r="BC54" s="1980"/>
      <c r="BD54" s="1980"/>
      <c r="BE54" s="1980"/>
      <c r="BF54" s="1980"/>
      <c r="BG54" s="1980"/>
      <c r="BH54" s="1980"/>
      <c r="BI54" s="1980"/>
    </row>
    <row r="55" spans="1:61" x14ac:dyDescent="0.25">
      <c r="A55" s="1980"/>
      <c r="B55" s="1983"/>
      <c r="C55" s="1980"/>
      <c r="D55" s="1980"/>
      <c r="E55" s="1980"/>
      <c r="F55" s="1980"/>
      <c r="G55" s="1980"/>
      <c r="H55" s="1980"/>
      <c r="I55" s="1980"/>
      <c r="J55" s="1980"/>
      <c r="K55" s="1980"/>
      <c r="L55" s="1983"/>
      <c r="M55" s="1980"/>
      <c r="N55" s="1980"/>
      <c r="O55" s="1980"/>
      <c r="P55" s="1980"/>
      <c r="Q55" s="1980"/>
      <c r="R55" s="1980"/>
      <c r="S55" s="1980"/>
      <c r="T55" s="1980"/>
      <c r="U55" s="1980"/>
      <c r="V55" s="1980"/>
      <c r="W55" s="1980"/>
      <c r="X55" s="1980"/>
      <c r="Y55" s="1980"/>
      <c r="Z55" s="1980"/>
      <c r="AA55" s="1980"/>
      <c r="AB55" s="1980"/>
      <c r="AC55" s="1980"/>
      <c r="AD55" s="1980"/>
      <c r="AE55" s="1980"/>
      <c r="AF55" s="1980"/>
      <c r="AG55" s="1980"/>
      <c r="AH55" s="1980"/>
      <c r="AI55" s="1980"/>
      <c r="AJ55" s="1980"/>
      <c r="AK55" s="1980"/>
      <c r="AL55" s="1980"/>
      <c r="AM55" s="1980"/>
      <c r="AN55" s="1980"/>
      <c r="AO55" s="1980"/>
      <c r="AP55" s="1980"/>
      <c r="AQ55" s="1980"/>
      <c r="AR55" s="1980"/>
      <c r="AS55" s="1980"/>
      <c r="AT55" s="1980"/>
      <c r="AU55" s="1980"/>
      <c r="AV55" s="1980"/>
      <c r="AW55" s="1980"/>
      <c r="AX55" s="1980"/>
      <c r="AY55" s="1980"/>
      <c r="AZ55" s="1980"/>
      <c r="BA55" s="1980"/>
      <c r="BB55" s="1980"/>
      <c r="BC55" s="1980"/>
      <c r="BD55" s="1980"/>
      <c r="BE55" s="1980"/>
      <c r="BF55" s="1980"/>
      <c r="BG55" s="1980"/>
      <c r="BH55" s="1980"/>
      <c r="BI55" s="1980"/>
    </row>
    <row r="56" spans="1:61" x14ac:dyDescent="0.25">
      <c r="A56" s="1980"/>
      <c r="B56" s="1983"/>
      <c r="C56" s="1980"/>
      <c r="D56" s="1980"/>
      <c r="E56" s="1980"/>
      <c r="F56" s="1980"/>
      <c r="G56" s="1980"/>
      <c r="H56" s="1980"/>
      <c r="I56" s="1980"/>
      <c r="J56" s="1980"/>
      <c r="K56" s="1980"/>
      <c r="L56" s="1983"/>
      <c r="M56" s="1980"/>
      <c r="N56" s="1980"/>
      <c r="O56" s="1980"/>
      <c r="P56" s="1980"/>
      <c r="Q56" s="1980"/>
      <c r="R56" s="1980"/>
      <c r="S56" s="1980"/>
      <c r="T56" s="1980"/>
      <c r="U56" s="1980"/>
      <c r="V56" s="1980"/>
      <c r="W56" s="1980"/>
      <c r="X56" s="1980"/>
      <c r="Y56" s="1980"/>
      <c r="Z56" s="1980"/>
      <c r="AA56" s="1980"/>
      <c r="AB56" s="1980"/>
      <c r="AC56" s="1980"/>
      <c r="AD56" s="1980"/>
      <c r="AE56" s="1980"/>
      <c r="AF56" s="1980"/>
      <c r="AG56" s="1980"/>
      <c r="AH56" s="1980"/>
      <c r="AI56" s="1980"/>
      <c r="AJ56" s="1980"/>
      <c r="AK56" s="1980"/>
      <c r="AL56" s="1980"/>
      <c r="AM56" s="1980"/>
      <c r="AN56" s="1980"/>
      <c r="AO56" s="1980"/>
      <c r="AP56" s="1980"/>
      <c r="AQ56" s="1980"/>
      <c r="AR56" s="1980"/>
      <c r="AS56" s="1980"/>
      <c r="AT56" s="1980"/>
      <c r="AU56" s="1980"/>
      <c r="AV56" s="1980"/>
      <c r="AW56" s="1980"/>
      <c r="AX56" s="1980"/>
      <c r="AY56" s="1980"/>
      <c r="AZ56" s="1980"/>
      <c r="BA56" s="1980"/>
      <c r="BB56" s="1980"/>
      <c r="BC56" s="1980"/>
      <c r="BD56" s="1980"/>
      <c r="BE56" s="1980"/>
      <c r="BF56" s="1980"/>
      <c r="BG56" s="1980"/>
      <c r="BH56" s="1980"/>
      <c r="BI56" s="1980"/>
    </row>
    <row r="57" spans="1:61" x14ac:dyDescent="0.25">
      <c r="A57" s="1980"/>
      <c r="B57" s="1983"/>
      <c r="C57" s="1980"/>
      <c r="D57" s="1980"/>
      <c r="E57" s="1980"/>
      <c r="F57" s="1980"/>
      <c r="G57" s="1980"/>
      <c r="H57" s="1980"/>
      <c r="I57" s="1980"/>
      <c r="J57" s="1980"/>
      <c r="K57" s="1980"/>
      <c r="L57" s="1983"/>
      <c r="M57" s="1980"/>
      <c r="N57" s="1980"/>
      <c r="O57" s="1980"/>
      <c r="P57" s="1980"/>
      <c r="Q57" s="1980"/>
      <c r="R57" s="1980"/>
      <c r="S57" s="1980"/>
      <c r="T57" s="1980"/>
      <c r="U57" s="1980"/>
      <c r="V57" s="1980"/>
      <c r="W57" s="1980"/>
      <c r="X57" s="1980"/>
      <c r="Y57" s="1980"/>
      <c r="Z57" s="1980"/>
      <c r="AA57" s="1980"/>
      <c r="AB57" s="1980"/>
      <c r="AC57" s="1980"/>
      <c r="AD57" s="1980"/>
      <c r="AE57" s="1980"/>
      <c r="AF57" s="1980"/>
      <c r="AG57" s="1980"/>
      <c r="AH57" s="1980"/>
      <c r="AI57" s="1980"/>
      <c r="AJ57" s="1980"/>
      <c r="AK57" s="1980"/>
      <c r="AL57" s="1980"/>
      <c r="AM57" s="1980"/>
      <c r="AN57" s="1980"/>
      <c r="AO57" s="1980"/>
      <c r="AP57" s="1980"/>
      <c r="AQ57" s="1980"/>
      <c r="AR57" s="1980"/>
      <c r="AS57" s="1980"/>
      <c r="AT57" s="1980"/>
      <c r="AU57" s="1980"/>
      <c r="AV57" s="1980"/>
      <c r="AW57" s="1980"/>
      <c r="AX57" s="1980"/>
      <c r="AY57" s="1980"/>
      <c r="AZ57" s="1980"/>
      <c r="BA57" s="1980"/>
      <c r="BB57" s="1980"/>
      <c r="BC57" s="1980"/>
      <c r="BD57" s="1980"/>
      <c r="BE57" s="1980"/>
      <c r="BF57" s="1980"/>
      <c r="BG57" s="1980"/>
      <c r="BH57" s="1980"/>
      <c r="BI57" s="1980"/>
    </row>
    <row r="58" spans="1:61" s="65" customFormat="1" x14ac:dyDescent="0.25">
      <c r="A58" s="1980"/>
      <c r="B58" s="1987"/>
      <c r="C58" s="1980"/>
      <c r="D58" s="241" t="str">
        <f>D14</f>
        <v>Zadavatel:</v>
      </c>
      <c r="E58" s="2012"/>
      <c r="F58" s="2012"/>
      <c r="G58" s="241" t="str">
        <f>D17</f>
        <v>Zhotovitel:</v>
      </c>
      <c r="H58" s="2012"/>
      <c r="I58" s="2012"/>
      <c r="J58" s="2012"/>
      <c r="K58" s="2012"/>
      <c r="L58" s="1987"/>
      <c r="M58" s="1980"/>
      <c r="N58" s="1980"/>
      <c r="O58" s="1980"/>
      <c r="P58" s="1980"/>
      <c r="Q58" s="1980"/>
      <c r="R58" s="1980"/>
      <c r="S58" s="1980"/>
      <c r="T58" s="1980"/>
      <c r="U58" s="1980"/>
      <c r="V58" s="1980"/>
      <c r="W58" s="1980"/>
      <c r="X58" s="1980"/>
      <c r="Y58" s="1980"/>
      <c r="Z58" s="1980"/>
      <c r="AA58" s="1980"/>
      <c r="AB58" s="1980"/>
      <c r="AC58" s="1980"/>
      <c r="AD58" s="1980"/>
      <c r="AE58" s="1980"/>
      <c r="AF58" s="1980"/>
      <c r="AG58" s="1980"/>
      <c r="AH58" s="1980"/>
      <c r="AI58" s="1980"/>
      <c r="AJ58" s="1980"/>
      <c r="AK58" s="1980"/>
      <c r="AL58" s="1980"/>
      <c r="AM58" s="1980"/>
      <c r="AN58" s="1980"/>
      <c r="AO58" s="1980"/>
      <c r="AP58" s="1980"/>
      <c r="AQ58" s="1980"/>
      <c r="AR58" s="1980"/>
      <c r="AS58" s="1980"/>
      <c r="AT58" s="1980"/>
      <c r="AU58" s="1980"/>
      <c r="AV58" s="1980"/>
      <c r="AW58" s="1980"/>
      <c r="AX58" s="1980"/>
      <c r="AY58" s="1980"/>
      <c r="AZ58" s="1980"/>
      <c r="BA58" s="1980"/>
      <c r="BB58" s="1980"/>
      <c r="BC58" s="1980"/>
      <c r="BD58" s="1980"/>
      <c r="BE58" s="1980"/>
      <c r="BF58" s="1980"/>
      <c r="BG58" s="1980"/>
      <c r="BH58" s="1980"/>
      <c r="BI58" s="1980"/>
    </row>
    <row r="59" spans="1:61" x14ac:dyDescent="0.25">
      <c r="A59" s="1980"/>
      <c r="B59" s="1983"/>
      <c r="C59" s="1980"/>
      <c r="D59" s="1980"/>
      <c r="E59" s="1980"/>
      <c r="F59" s="1980"/>
      <c r="G59" s="1980"/>
      <c r="H59" s="1980"/>
      <c r="I59" s="1980"/>
      <c r="J59" s="1980"/>
      <c r="K59" s="1980"/>
      <c r="L59" s="1983"/>
      <c r="M59" s="1980"/>
      <c r="N59" s="1980"/>
      <c r="O59" s="1980"/>
      <c r="P59" s="1980"/>
      <c r="Q59" s="1980"/>
      <c r="R59" s="1980"/>
      <c r="S59" s="1980"/>
      <c r="T59" s="1980"/>
      <c r="U59" s="1980"/>
      <c r="V59" s="1980"/>
      <c r="W59" s="1980"/>
      <c r="X59" s="1980"/>
      <c r="Y59" s="1980"/>
      <c r="Z59" s="1980"/>
      <c r="AA59" s="1980"/>
      <c r="AB59" s="1980"/>
      <c r="AC59" s="1980"/>
      <c r="AD59" s="1980"/>
      <c r="AE59" s="1980"/>
      <c r="AF59" s="1980"/>
      <c r="AG59" s="1980"/>
      <c r="AH59" s="1980"/>
      <c r="AI59" s="1980"/>
      <c r="AJ59" s="1980"/>
      <c r="AK59" s="1980"/>
      <c r="AL59" s="1980"/>
      <c r="AM59" s="1980"/>
      <c r="AN59" s="1980"/>
      <c r="AO59" s="1980"/>
      <c r="AP59" s="1980"/>
      <c r="AQ59" s="1980"/>
      <c r="AR59" s="1980"/>
      <c r="AS59" s="1980"/>
      <c r="AT59" s="1980"/>
      <c r="AU59" s="1980"/>
      <c r="AV59" s="1980"/>
      <c r="AW59" s="1980"/>
      <c r="AX59" s="1980"/>
      <c r="AY59" s="1980"/>
      <c r="AZ59" s="1980"/>
      <c r="BA59" s="1980"/>
      <c r="BB59" s="1980"/>
      <c r="BC59" s="1980"/>
      <c r="BD59" s="1980"/>
      <c r="BE59" s="1980"/>
      <c r="BF59" s="1980"/>
      <c r="BG59" s="1980"/>
      <c r="BH59" s="1980"/>
      <c r="BI59" s="1980"/>
    </row>
    <row r="60" spans="1:61" x14ac:dyDescent="0.25">
      <c r="A60" s="1980"/>
      <c r="B60" s="1983"/>
      <c r="C60" s="1980"/>
      <c r="D60" s="1980"/>
      <c r="E60" s="1980"/>
      <c r="F60" s="1980"/>
      <c r="G60" s="1980"/>
      <c r="H60" s="1980"/>
      <c r="I60" s="1980"/>
      <c r="J60" s="1980"/>
      <c r="K60" s="1980"/>
      <c r="L60" s="1983"/>
      <c r="M60" s="1980"/>
      <c r="N60" s="1980"/>
      <c r="O60" s="1980"/>
      <c r="P60" s="1980"/>
      <c r="Q60" s="1980"/>
      <c r="R60" s="1980"/>
      <c r="S60" s="1980"/>
      <c r="T60" s="1980"/>
      <c r="U60" s="1980"/>
      <c r="V60" s="1980"/>
      <c r="W60" s="1980"/>
      <c r="X60" s="1980"/>
      <c r="Y60" s="1980"/>
      <c r="Z60" s="1980"/>
      <c r="AA60" s="1980"/>
      <c r="AB60" s="1980"/>
      <c r="AC60" s="1980"/>
      <c r="AD60" s="1980"/>
      <c r="AE60" s="1980"/>
      <c r="AF60" s="1980"/>
      <c r="AG60" s="1980"/>
      <c r="AH60" s="1980"/>
      <c r="AI60" s="1980"/>
      <c r="AJ60" s="1980"/>
      <c r="AK60" s="1980"/>
      <c r="AL60" s="1980"/>
      <c r="AM60" s="1980"/>
      <c r="AN60" s="1980"/>
      <c r="AO60" s="1980"/>
      <c r="AP60" s="1980"/>
      <c r="AQ60" s="1980"/>
      <c r="AR60" s="1980"/>
      <c r="AS60" s="1980"/>
      <c r="AT60" s="1980"/>
      <c r="AU60" s="1980"/>
      <c r="AV60" s="1980"/>
      <c r="AW60" s="1980"/>
      <c r="AX60" s="1980"/>
      <c r="AY60" s="1980"/>
      <c r="AZ60" s="1980"/>
      <c r="BA60" s="1980"/>
      <c r="BB60" s="1980"/>
      <c r="BC60" s="1980"/>
      <c r="BD60" s="1980"/>
      <c r="BE60" s="1980"/>
      <c r="BF60" s="1980"/>
      <c r="BG60" s="1980"/>
      <c r="BH60" s="1980"/>
      <c r="BI60" s="1980"/>
    </row>
    <row r="61" spans="1:61" x14ac:dyDescent="0.25">
      <c r="A61" s="1980"/>
      <c r="B61" s="1983"/>
      <c r="C61" s="1980"/>
      <c r="D61" s="1980"/>
      <c r="E61" s="1980"/>
      <c r="F61" s="1980"/>
      <c r="G61" s="1980"/>
      <c r="H61" s="1980"/>
      <c r="I61" s="1980"/>
      <c r="J61" s="1980"/>
      <c r="K61" s="1980"/>
      <c r="L61" s="1983"/>
      <c r="M61" s="1980"/>
      <c r="N61" s="1980"/>
      <c r="O61" s="1980"/>
      <c r="P61" s="1980"/>
      <c r="Q61" s="1980"/>
      <c r="R61" s="1980"/>
      <c r="S61" s="1980"/>
      <c r="T61" s="1980"/>
      <c r="U61" s="1980"/>
      <c r="V61" s="1980"/>
      <c r="W61" s="1980"/>
      <c r="X61" s="1980"/>
      <c r="Y61" s="1980"/>
      <c r="Z61" s="1980"/>
      <c r="AA61" s="1980"/>
      <c r="AB61" s="1980"/>
      <c r="AC61" s="1980"/>
      <c r="AD61" s="1980"/>
      <c r="AE61" s="1980"/>
      <c r="AF61" s="1980"/>
      <c r="AG61" s="1980"/>
      <c r="AH61" s="1980"/>
      <c r="AI61" s="1980"/>
      <c r="AJ61" s="1980"/>
      <c r="AK61" s="1980"/>
      <c r="AL61" s="1980"/>
      <c r="AM61" s="1980"/>
      <c r="AN61" s="1980"/>
      <c r="AO61" s="1980"/>
      <c r="AP61" s="1980"/>
      <c r="AQ61" s="1980"/>
      <c r="AR61" s="1980"/>
      <c r="AS61" s="1980"/>
      <c r="AT61" s="1980"/>
      <c r="AU61" s="1980"/>
      <c r="AV61" s="1980"/>
      <c r="AW61" s="1980"/>
      <c r="AX61" s="1980"/>
      <c r="AY61" s="1980"/>
      <c r="AZ61" s="1980"/>
      <c r="BA61" s="1980"/>
      <c r="BB61" s="1980"/>
      <c r="BC61" s="1980"/>
      <c r="BD61" s="1980"/>
      <c r="BE61" s="1980"/>
      <c r="BF61" s="1980"/>
      <c r="BG61" s="1980"/>
      <c r="BH61" s="1980"/>
      <c r="BI61" s="1980"/>
    </row>
    <row r="62" spans="1:61" x14ac:dyDescent="0.25">
      <c r="A62" s="1980"/>
      <c r="B62" s="1983"/>
      <c r="C62" s="1980"/>
      <c r="D62" s="1980"/>
      <c r="E62" s="1980"/>
      <c r="F62" s="1980"/>
      <c r="G62" s="1980"/>
      <c r="H62" s="1980"/>
      <c r="I62" s="1980"/>
      <c r="J62" s="1980"/>
      <c r="K62" s="1980"/>
      <c r="L62" s="1983"/>
      <c r="M62" s="1980"/>
      <c r="N62" s="1980"/>
      <c r="O62" s="1980"/>
      <c r="P62" s="1980"/>
      <c r="Q62" s="1980"/>
      <c r="R62" s="1980"/>
      <c r="S62" s="1980"/>
      <c r="T62" s="1980"/>
      <c r="U62" s="1980"/>
      <c r="V62" s="1980"/>
      <c r="W62" s="1980"/>
      <c r="X62" s="1980"/>
      <c r="Y62" s="1980"/>
      <c r="Z62" s="1980"/>
      <c r="AA62" s="1980"/>
      <c r="AB62" s="1980"/>
      <c r="AC62" s="1980"/>
      <c r="AD62" s="1980"/>
      <c r="AE62" s="1980"/>
      <c r="AF62" s="1980"/>
      <c r="AG62" s="1980"/>
      <c r="AH62" s="1980"/>
      <c r="AI62" s="1980"/>
      <c r="AJ62" s="1980"/>
      <c r="AK62" s="1980"/>
      <c r="AL62" s="1980"/>
      <c r="AM62" s="1980"/>
      <c r="AN62" s="1980"/>
      <c r="AO62" s="1980"/>
      <c r="AP62" s="1980"/>
      <c r="AQ62" s="1980"/>
      <c r="AR62" s="1980"/>
      <c r="AS62" s="1980"/>
      <c r="AT62" s="1980"/>
      <c r="AU62" s="1980"/>
      <c r="AV62" s="1980"/>
      <c r="AW62" s="1980"/>
      <c r="AX62" s="1980"/>
      <c r="AY62" s="1980"/>
      <c r="AZ62" s="1980"/>
      <c r="BA62" s="1980"/>
      <c r="BB62" s="1980"/>
      <c r="BC62" s="1980"/>
      <c r="BD62" s="1980"/>
      <c r="BE62" s="1980"/>
      <c r="BF62" s="1980"/>
      <c r="BG62" s="1980"/>
      <c r="BH62" s="1980"/>
      <c r="BI62" s="1980"/>
    </row>
    <row r="63" spans="1:61" x14ac:dyDescent="0.25">
      <c r="A63" s="1980"/>
      <c r="B63" s="1983"/>
      <c r="C63" s="1980"/>
      <c r="D63" s="1980"/>
      <c r="E63" s="1980"/>
      <c r="F63" s="1980"/>
      <c r="G63" s="1980"/>
      <c r="H63" s="1980"/>
      <c r="I63" s="1980"/>
      <c r="J63" s="1980"/>
      <c r="K63" s="1980"/>
      <c r="L63" s="1983"/>
      <c r="M63" s="1980"/>
      <c r="N63" s="1980"/>
      <c r="O63" s="1980"/>
      <c r="P63" s="1980"/>
      <c r="Q63" s="1980"/>
      <c r="R63" s="1980"/>
      <c r="S63" s="1980"/>
      <c r="T63" s="1980"/>
      <c r="U63" s="1980"/>
      <c r="V63" s="1980"/>
      <c r="W63" s="1980"/>
      <c r="X63" s="1980"/>
      <c r="Y63" s="1980"/>
      <c r="Z63" s="1980"/>
      <c r="AA63" s="1980"/>
      <c r="AB63" s="1980"/>
      <c r="AC63" s="1980"/>
      <c r="AD63" s="1980"/>
      <c r="AE63" s="1980"/>
      <c r="AF63" s="1980"/>
      <c r="AG63" s="1980"/>
      <c r="AH63" s="1980"/>
      <c r="AI63" s="1980"/>
      <c r="AJ63" s="1980"/>
      <c r="AK63" s="1980"/>
      <c r="AL63" s="1980"/>
      <c r="AM63" s="1980"/>
      <c r="AN63" s="1980"/>
      <c r="AO63" s="1980"/>
      <c r="AP63" s="1980"/>
      <c r="AQ63" s="1980"/>
      <c r="AR63" s="1980"/>
      <c r="AS63" s="1980"/>
      <c r="AT63" s="1980"/>
      <c r="AU63" s="1980"/>
      <c r="AV63" s="1980"/>
      <c r="AW63" s="1980"/>
      <c r="AX63" s="1980"/>
      <c r="AY63" s="1980"/>
      <c r="AZ63" s="1980"/>
      <c r="BA63" s="1980"/>
      <c r="BB63" s="1980"/>
      <c r="BC63" s="1980"/>
      <c r="BD63" s="1980"/>
      <c r="BE63" s="1980"/>
      <c r="BF63" s="1980"/>
      <c r="BG63" s="1980"/>
      <c r="BH63" s="1980"/>
      <c r="BI63" s="1980"/>
    </row>
    <row r="64" spans="1:61" x14ac:dyDescent="0.25">
      <c r="A64" s="1980"/>
      <c r="B64" s="1983"/>
      <c r="C64" s="1980"/>
      <c r="D64" s="1980"/>
      <c r="E64" s="1980"/>
      <c r="F64" s="1980"/>
      <c r="G64" s="1980"/>
      <c r="H64" s="1980"/>
      <c r="I64" s="1980"/>
      <c r="J64" s="1980"/>
      <c r="K64" s="1980"/>
      <c r="L64" s="1983"/>
      <c r="M64" s="1980"/>
      <c r="N64" s="1980"/>
      <c r="O64" s="1980"/>
      <c r="P64" s="1980"/>
      <c r="Q64" s="1980"/>
      <c r="R64" s="1980"/>
      <c r="S64" s="1980"/>
      <c r="T64" s="1980"/>
      <c r="U64" s="1980"/>
      <c r="V64" s="1980"/>
      <c r="W64" s="1980"/>
      <c r="X64" s="1980"/>
      <c r="Y64" s="1980"/>
      <c r="Z64" s="1980"/>
      <c r="AA64" s="1980"/>
      <c r="AB64" s="1980"/>
      <c r="AC64" s="1980"/>
      <c r="AD64" s="1980"/>
      <c r="AE64" s="1980"/>
      <c r="AF64" s="1980"/>
      <c r="AG64" s="1980"/>
      <c r="AH64" s="1980"/>
      <c r="AI64" s="1980"/>
      <c r="AJ64" s="1980"/>
      <c r="AK64" s="1980"/>
      <c r="AL64" s="1980"/>
      <c r="AM64" s="1980"/>
      <c r="AN64" s="1980"/>
      <c r="AO64" s="1980"/>
      <c r="AP64" s="1980"/>
      <c r="AQ64" s="1980"/>
      <c r="AR64" s="1980"/>
      <c r="AS64" s="1980"/>
      <c r="AT64" s="1980"/>
      <c r="AU64" s="1980"/>
      <c r="AV64" s="1980"/>
      <c r="AW64" s="1980"/>
      <c r="AX64" s="1980"/>
      <c r="AY64" s="1980"/>
      <c r="AZ64" s="1980"/>
      <c r="BA64" s="1980"/>
      <c r="BB64" s="1980"/>
      <c r="BC64" s="1980"/>
      <c r="BD64" s="1980"/>
      <c r="BE64" s="1980"/>
      <c r="BF64" s="1980"/>
      <c r="BG64" s="1980"/>
      <c r="BH64" s="1980"/>
      <c r="BI64" s="1980"/>
    </row>
    <row r="65" spans="1:61" x14ac:dyDescent="0.25">
      <c r="A65" s="1980"/>
      <c r="B65" s="1983"/>
      <c r="C65" s="1980"/>
      <c r="D65" s="1980"/>
      <c r="E65" s="1980"/>
      <c r="F65" s="1980"/>
      <c r="G65" s="1980"/>
      <c r="H65" s="1980"/>
      <c r="I65" s="1980"/>
      <c r="J65" s="1980"/>
      <c r="K65" s="1980"/>
      <c r="L65" s="1983"/>
      <c r="M65" s="1980"/>
      <c r="N65" s="1980"/>
      <c r="O65" s="1980"/>
      <c r="P65" s="1980"/>
      <c r="Q65" s="1980"/>
      <c r="R65" s="1980"/>
      <c r="S65" s="1980"/>
      <c r="T65" s="1980"/>
      <c r="U65" s="1980"/>
      <c r="V65" s="1980"/>
      <c r="W65" s="1980"/>
      <c r="X65" s="1980"/>
      <c r="Y65" s="1980"/>
      <c r="Z65" s="1980"/>
      <c r="AA65" s="1980"/>
      <c r="AB65" s="1980"/>
      <c r="AC65" s="1980"/>
      <c r="AD65" s="1980"/>
      <c r="AE65" s="1980"/>
      <c r="AF65" s="1980"/>
      <c r="AG65" s="1980"/>
      <c r="AH65" s="1980"/>
      <c r="AI65" s="1980"/>
      <c r="AJ65" s="1980"/>
      <c r="AK65" s="1980"/>
      <c r="AL65" s="1980"/>
      <c r="AM65" s="1980"/>
      <c r="AN65" s="1980"/>
      <c r="AO65" s="1980"/>
      <c r="AP65" s="1980"/>
      <c r="AQ65" s="1980"/>
      <c r="AR65" s="1980"/>
      <c r="AS65" s="1980"/>
      <c r="AT65" s="1980"/>
      <c r="AU65" s="1980"/>
      <c r="AV65" s="1980"/>
      <c r="AW65" s="1980"/>
      <c r="AX65" s="1980"/>
      <c r="AY65" s="1980"/>
      <c r="AZ65" s="1980"/>
      <c r="BA65" s="1980"/>
      <c r="BB65" s="1980"/>
      <c r="BC65" s="1980"/>
      <c r="BD65" s="1980"/>
      <c r="BE65" s="1980"/>
      <c r="BF65" s="1980"/>
      <c r="BG65" s="1980"/>
      <c r="BH65" s="1980"/>
      <c r="BI65" s="1980"/>
    </row>
    <row r="66" spans="1:61" x14ac:dyDescent="0.25">
      <c r="A66" s="1980"/>
      <c r="B66" s="1983"/>
      <c r="C66" s="1980"/>
      <c r="D66" s="1980"/>
      <c r="E66" s="1980"/>
      <c r="F66" s="1980"/>
      <c r="G66" s="1980"/>
      <c r="H66" s="1980"/>
      <c r="I66" s="1980"/>
      <c r="J66" s="1980"/>
      <c r="K66" s="1980"/>
      <c r="L66" s="1983"/>
      <c r="M66" s="1980"/>
      <c r="N66" s="1980"/>
      <c r="O66" s="1980"/>
      <c r="P66" s="1980"/>
      <c r="Q66" s="1980"/>
      <c r="R66" s="1980"/>
      <c r="S66" s="1980"/>
      <c r="T66" s="1980"/>
      <c r="U66" s="1980"/>
      <c r="V66" s="1980"/>
      <c r="W66" s="1980"/>
      <c r="X66" s="1980"/>
      <c r="Y66" s="1980"/>
      <c r="Z66" s="1980"/>
      <c r="AA66" s="1980"/>
      <c r="AB66" s="1980"/>
      <c r="AC66" s="1980"/>
      <c r="AD66" s="1980"/>
      <c r="AE66" s="1980"/>
      <c r="AF66" s="1980"/>
      <c r="AG66" s="1980"/>
      <c r="AH66" s="1980"/>
      <c r="AI66" s="1980"/>
      <c r="AJ66" s="1980"/>
      <c r="AK66" s="1980"/>
      <c r="AL66" s="1980"/>
      <c r="AM66" s="1980"/>
      <c r="AN66" s="1980"/>
      <c r="AO66" s="1980"/>
      <c r="AP66" s="1980"/>
      <c r="AQ66" s="1980"/>
      <c r="AR66" s="1980"/>
      <c r="AS66" s="1980"/>
      <c r="AT66" s="1980"/>
      <c r="AU66" s="1980"/>
      <c r="AV66" s="1980"/>
      <c r="AW66" s="1980"/>
      <c r="AX66" s="1980"/>
      <c r="AY66" s="1980"/>
      <c r="AZ66" s="1980"/>
      <c r="BA66" s="1980"/>
      <c r="BB66" s="1980"/>
      <c r="BC66" s="1980"/>
      <c r="BD66" s="1980"/>
      <c r="BE66" s="1980"/>
      <c r="BF66" s="1980"/>
      <c r="BG66" s="1980"/>
      <c r="BH66" s="1980"/>
      <c r="BI66" s="1980"/>
    </row>
    <row r="67" spans="1:61" x14ac:dyDescent="0.25">
      <c r="A67" s="1980"/>
      <c r="B67" s="1983"/>
      <c r="C67" s="1980"/>
      <c r="D67" s="1980"/>
      <c r="E67" s="1980"/>
      <c r="F67" s="1980"/>
      <c r="G67" s="1980"/>
      <c r="H67" s="1980"/>
      <c r="I67" s="1980"/>
      <c r="J67" s="1980"/>
      <c r="K67" s="1980"/>
      <c r="L67" s="1983"/>
      <c r="M67" s="1980"/>
      <c r="N67" s="1980"/>
      <c r="O67" s="1980"/>
      <c r="P67" s="1980"/>
      <c r="Q67" s="1980"/>
      <c r="R67" s="1980"/>
      <c r="S67" s="1980"/>
      <c r="T67" s="1980"/>
      <c r="U67" s="1980"/>
      <c r="V67" s="1980"/>
      <c r="W67" s="1980"/>
      <c r="X67" s="1980"/>
      <c r="Y67" s="1980"/>
      <c r="Z67" s="1980"/>
      <c r="AA67" s="1980"/>
      <c r="AB67" s="1980"/>
      <c r="AC67" s="1980"/>
      <c r="AD67" s="1980"/>
      <c r="AE67" s="1980"/>
      <c r="AF67" s="1980"/>
      <c r="AG67" s="1980"/>
      <c r="AH67" s="1980"/>
      <c r="AI67" s="1980"/>
      <c r="AJ67" s="1980"/>
      <c r="AK67" s="1980"/>
      <c r="AL67" s="1980"/>
      <c r="AM67" s="1980"/>
      <c r="AN67" s="1980"/>
      <c r="AO67" s="1980"/>
      <c r="AP67" s="1980"/>
      <c r="AQ67" s="1980"/>
      <c r="AR67" s="1980"/>
      <c r="AS67" s="1980"/>
      <c r="AT67" s="1980"/>
      <c r="AU67" s="1980"/>
      <c r="AV67" s="1980"/>
      <c r="AW67" s="1980"/>
      <c r="AX67" s="1980"/>
      <c r="AY67" s="1980"/>
      <c r="AZ67" s="1980"/>
      <c r="BA67" s="1980"/>
      <c r="BB67" s="1980"/>
      <c r="BC67" s="1980"/>
      <c r="BD67" s="1980"/>
      <c r="BE67" s="1980"/>
      <c r="BF67" s="1980"/>
      <c r="BG67" s="1980"/>
      <c r="BH67" s="1980"/>
      <c r="BI67" s="1980"/>
    </row>
    <row r="68" spans="1:61" x14ac:dyDescent="0.25">
      <c r="A68" s="1980"/>
      <c r="B68" s="1983"/>
      <c r="C68" s="1980"/>
      <c r="D68" s="1980"/>
      <c r="E68" s="1980"/>
      <c r="F68" s="1980"/>
      <c r="G68" s="1980"/>
      <c r="H68" s="1980"/>
      <c r="I68" s="1980"/>
      <c r="J68" s="1980"/>
      <c r="K68" s="1980"/>
      <c r="L68" s="1983"/>
      <c r="M68" s="1980"/>
      <c r="N68" s="1980"/>
      <c r="O68" s="1980"/>
      <c r="P68" s="1980"/>
      <c r="Q68" s="1980"/>
      <c r="R68" s="1980"/>
      <c r="S68" s="1980"/>
      <c r="T68" s="1980"/>
      <c r="U68" s="1980"/>
      <c r="V68" s="1980"/>
      <c r="W68" s="1980"/>
      <c r="X68" s="1980"/>
      <c r="Y68" s="1980"/>
      <c r="Z68" s="1980"/>
      <c r="AA68" s="1980"/>
      <c r="AB68" s="1980"/>
      <c r="AC68" s="1980"/>
      <c r="AD68" s="1980"/>
      <c r="AE68" s="1980"/>
      <c r="AF68" s="1980"/>
      <c r="AG68" s="1980"/>
      <c r="AH68" s="1980"/>
      <c r="AI68" s="1980"/>
      <c r="AJ68" s="1980"/>
      <c r="AK68" s="1980"/>
      <c r="AL68" s="1980"/>
      <c r="AM68" s="1980"/>
      <c r="AN68" s="1980"/>
      <c r="AO68" s="1980"/>
      <c r="AP68" s="1980"/>
      <c r="AQ68" s="1980"/>
      <c r="AR68" s="1980"/>
      <c r="AS68" s="1980"/>
      <c r="AT68" s="1980"/>
      <c r="AU68" s="1980"/>
      <c r="AV68" s="1980"/>
      <c r="AW68" s="1980"/>
      <c r="AX68" s="1980"/>
      <c r="AY68" s="1980"/>
      <c r="AZ68" s="1980"/>
      <c r="BA68" s="1980"/>
      <c r="BB68" s="1980"/>
      <c r="BC68" s="1980"/>
      <c r="BD68" s="1980"/>
      <c r="BE68" s="1980"/>
      <c r="BF68" s="1980"/>
      <c r="BG68" s="1980"/>
      <c r="BH68" s="1980"/>
      <c r="BI68" s="1980"/>
    </row>
    <row r="69" spans="1:61" s="65" customFormat="1" x14ac:dyDescent="0.25">
      <c r="A69" s="1980"/>
      <c r="B69" s="1987"/>
      <c r="C69" s="1980"/>
      <c r="D69" s="243" t="str">
        <f>D54</f>
        <v>Datum a podpis:</v>
      </c>
      <c r="E69" s="2013"/>
      <c r="F69" s="2014" t="str">
        <f>F54</f>
        <v>Razítko</v>
      </c>
      <c r="G69" s="243" t="str">
        <f>D54</f>
        <v>Datum a podpis:</v>
      </c>
      <c r="H69" s="2013"/>
      <c r="I69" s="2013"/>
      <c r="J69" s="246" t="str">
        <f>F54</f>
        <v>Razítko</v>
      </c>
      <c r="K69" s="2013"/>
      <c r="L69" s="1987"/>
      <c r="M69" s="1980"/>
      <c r="N69" s="1980"/>
      <c r="O69" s="1980"/>
      <c r="P69" s="1980"/>
      <c r="Q69" s="1980"/>
      <c r="R69" s="1980"/>
      <c r="S69" s="1980"/>
      <c r="T69" s="1980"/>
      <c r="U69" s="1980"/>
      <c r="V69" s="1980"/>
      <c r="W69" s="1980"/>
      <c r="X69" s="1980"/>
      <c r="Y69" s="1980"/>
      <c r="Z69" s="1980"/>
      <c r="AA69" s="1980"/>
      <c r="AB69" s="1980"/>
      <c r="AC69" s="1980"/>
      <c r="AD69" s="1980"/>
      <c r="AE69" s="1980"/>
      <c r="AF69" s="1980"/>
      <c r="AG69" s="1980"/>
      <c r="AH69" s="1980"/>
      <c r="AI69" s="1980"/>
      <c r="AJ69" s="1980"/>
      <c r="AK69" s="1980"/>
      <c r="AL69" s="1980"/>
      <c r="AM69" s="1980"/>
      <c r="AN69" s="1980"/>
      <c r="AO69" s="1980"/>
      <c r="AP69" s="1980"/>
      <c r="AQ69" s="1980"/>
      <c r="AR69" s="1980"/>
      <c r="AS69" s="1980"/>
      <c r="AT69" s="1980"/>
      <c r="AU69" s="1980"/>
      <c r="AV69" s="1980"/>
      <c r="AW69" s="1980"/>
      <c r="AX69" s="1980"/>
      <c r="AY69" s="1980"/>
      <c r="AZ69" s="1980"/>
      <c r="BA69" s="1980"/>
      <c r="BB69" s="1980"/>
      <c r="BC69" s="1980"/>
      <c r="BD69" s="1980"/>
      <c r="BE69" s="1980"/>
      <c r="BF69" s="1980"/>
      <c r="BG69" s="1980"/>
      <c r="BH69" s="1980"/>
      <c r="BI69" s="1980"/>
    </row>
    <row r="70" spans="1:61" s="65" customFormat="1" ht="14.45" customHeight="1" x14ac:dyDescent="0.25">
      <c r="A70" s="1980"/>
      <c r="B70" s="2015"/>
      <c r="C70" s="2016"/>
      <c r="D70" s="2016"/>
      <c r="E70" s="2016"/>
      <c r="F70" s="2016"/>
      <c r="G70" s="2016"/>
      <c r="H70" s="2016"/>
      <c r="I70" s="2016"/>
      <c r="J70" s="2016"/>
      <c r="K70" s="2016"/>
      <c r="L70" s="1987"/>
      <c r="M70" s="1980"/>
      <c r="N70" s="1980"/>
      <c r="O70" s="1980"/>
      <c r="P70" s="1980"/>
      <c r="Q70" s="1980"/>
      <c r="R70" s="1980"/>
      <c r="S70" s="1980"/>
      <c r="T70" s="1980"/>
      <c r="U70" s="1980"/>
      <c r="V70" s="1980"/>
      <c r="W70" s="1980"/>
      <c r="X70" s="1980"/>
      <c r="Y70" s="1980"/>
      <c r="Z70" s="1980"/>
      <c r="AA70" s="1980"/>
      <c r="AB70" s="1980"/>
      <c r="AC70" s="1980"/>
      <c r="AD70" s="1980"/>
      <c r="AE70" s="1980"/>
      <c r="AF70" s="1980"/>
      <c r="AG70" s="1980"/>
      <c r="AH70" s="1980"/>
      <c r="AI70" s="1980"/>
      <c r="AJ70" s="1980"/>
      <c r="AK70" s="1980"/>
      <c r="AL70" s="1980"/>
      <c r="AM70" s="1980"/>
      <c r="AN70" s="1980"/>
      <c r="AO70" s="1980"/>
      <c r="AP70" s="1980"/>
      <c r="AQ70" s="1980"/>
      <c r="AR70" s="1980"/>
      <c r="AS70" s="1980"/>
      <c r="AT70" s="1980"/>
      <c r="AU70" s="1980"/>
      <c r="AV70" s="1980"/>
      <c r="AW70" s="1980"/>
      <c r="AX70" s="1980"/>
      <c r="AY70" s="1980"/>
      <c r="AZ70" s="1980"/>
      <c r="BA70" s="1980"/>
      <c r="BB70" s="1980"/>
      <c r="BC70" s="1980"/>
      <c r="BD70" s="1980"/>
      <c r="BE70" s="1980"/>
      <c r="BF70" s="1980"/>
      <c r="BG70" s="1980"/>
      <c r="BH70" s="1980"/>
      <c r="BI70" s="1980"/>
    </row>
    <row r="71" spans="1:61" ht="11.25" customHeight="1" x14ac:dyDescent="0.25">
      <c r="A71" s="1980"/>
      <c r="B71" s="1980"/>
      <c r="C71" s="1980"/>
      <c r="D71" s="1980"/>
      <c r="E71" s="1980"/>
      <c r="F71" s="1980"/>
      <c r="G71" s="1980"/>
      <c r="H71" s="1980"/>
      <c r="I71" s="1980"/>
      <c r="J71" s="1980"/>
      <c r="K71" s="1980"/>
      <c r="L71" s="2017"/>
      <c r="M71" s="1980"/>
      <c r="N71" s="1980"/>
      <c r="O71" s="1980"/>
      <c r="P71" s="1980"/>
      <c r="Q71" s="1980"/>
      <c r="R71" s="1980"/>
      <c r="S71" s="1980"/>
      <c r="T71" s="1980"/>
      <c r="U71" s="1980"/>
      <c r="V71" s="1980"/>
      <c r="W71" s="1980"/>
      <c r="X71" s="1980"/>
      <c r="Y71" s="1980"/>
      <c r="Z71" s="1980"/>
      <c r="AA71" s="1980"/>
      <c r="AB71" s="1980"/>
      <c r="AC71" s="1980"/>
      <c r="AD71" s="1980"/>
      <c r="AE71" s="1980"/>
      <c r="AF71" s="1980"/>
      <c r="AG71" s="1980"/>
      <c r="AH71" s="1980"/>
      <c r="AI71" s="1980"/>
      <c r="AJ71" s="1980"/>
      <c r="AK71" s="1980"/>
      <c r="AL71" s="1980"/>
      <c r="AM71" s="1980"/>
      <c r="AN71" s="1980"/>
      <c r="AO71" s="1980"/>
      <c r="AP71" s="1980"/>
      <c r="AQ71" s="1980"/>
      <c r="AR71" s="1980"/>
      <c r="AS71" s="1980"/>
      <c r="AT71" s="1980"/>
      <c r="AU71" s="1980"/>
      <c r="AV71" s="1980"/>
      <c r="AW71" s="1980"/>
      <c r="AX71" s="1980"/>
      <c r="AY71" s="1980"/>
      <c r="AZ71" s="1980"/>
      <c r="BA71" s="1980"/>
      <c r="BB71" s="1980"/>
      <c r="BC71" s="1980"/>
      <c r="BD71" s="1980"/>
      <c r="BE71" s="1980"/>
      <c r="BF71" s="1980"/>
      <c r="BG71" s="1980"/>
      <c r="BH71" s="1980"/>
      <c r="BI71" s="1980"/>
    </row>
    <row r="72" spans="1:61" ht="11.25" customHeight="1" x14ac:dyDescent="0.25">
      <c r="A72" s="1980"/>
      <c r="B72" s="1980"/>
      <c r="C72" s="1980"/>
      <c r="D72" s="1980"/>
      <c r="E72" s="1980"/>
      <c r="F72" s="1980"/>
      <c r="G72" s="1980"/>
      <c r="H72" s="1980"/>
      <c r="I72" s="1980"/>
      <c r="J72" s="1980"/>
      <c r="K72" s="1980"/>
      <c r="L72" s="2017"/>
      <c r="M72" s="1980"/>
      <c r="N72" s="1980"/>
      <c r="O72" s="1980"/>
      <c r="P72" s="1980"/>
      <c r="Q72" s="1980"/>
      <c r="R72" s="1980"/>
      <c r="S72" s="1980"/>
      <c r="T72" s="1980"/>
      <c r="U72" s="1980"/>
      <c r="V72" s="1980"/>
      <c r="W72" s="1980"/>
      <c r="X72" s="1980"/>
      <c r="Y72" s="1980"/>
      <c r="Z72" s="1980"/>
      <c r="AA72" s="1980"/>
      <c r="AB72" s="1980"/>
      <c r="AC72" s="1980"/>
      <c r="AD72" s="1980"/>
      <c r="AE72" s="1980"/>
      <c r="AF72" s="1980"/>
      <c r="AG72" s="1980"/>
      <c r="AH72" s="1980"/>
      <c r="AI72" s="1980"/>
      <c r="AJ72" s="1980"/>
      <c r="AK72" s="1980"/>
      <c r="AL72" s="1980"/>
      <c r="AM72" s="1980"/>
      <c r="AN72" s="1980"/>
      <c r="AO72" s="1980"/>
      <c r="AP72" s="1980"/>
      <c r="AQ72" s="1980"/>
      <c r="AR72" s="1980"/>
      <c r="AS72" s="1980"/>
      <c r="AT72" s="1980"/>
      <c r="AU72" s="1980"/>
      <c r="AV72" s="1980"/>
      <c r="AW72" s="1980"/>
      <c r="AX72" s="1980"/>
      <c r="AY72" s="1980"/>
      <c r="AZ72" s="1980"/>
      <c r="BA72" s="1980"/>
      <c r="BB72" s="1980"/>
      <c r="BC72" s="1980"/>
      <c r="BD72" s="1980"/>
      <c r="BE72" s="1980"/>
      <c r="BF72" s="1980"/>
      <c r="BG72" s="1980"/>
      <c r="BH72" s="1980"/>
      <c r="BI72" s="1980"/>
    </row>
    <row r="73" spans="1:61" ht="11.25" customHeight="1" x14ac:dyDescent="0.25">
      <c r="L73" s="2018"/>
    </row>
    <row r="74" spans="1:61" s="65" customFormat="1" ht="6.95" customHeight="1" x14ac:dyDescent="0.25">
      <c r="B74" s="2019"/>
      <c r="C74" s="2020"/>
      <c r="D74" s="2020"/>
      <c r="E74" s="2020"/>
      <c r="F74" s="2020"/>
      <c r="G74" s="2020"/>
      <c r="H74" s="2020"/>
      <c r="I74" s="2020"/>
      <c r="J74" s="2020"/>
      <c r="K74" s="2021"/>
      <c r="L74" s="2022"/>
    </row>
    <row r="75" spans="1:61" s="65" customFormat="1" ht="24.95" customHeight="1" x14ac:dyDescent="0.25">
      <c r="B75" s="2023"/>
      <c r="C75" s="2024" t="s">
        <v>134</v>
      </c>
      <c r="K75" s="2025"/>
      <c r="L75" s="2022"/>
      <c r="M75" s="2026"/>
    </row>
    <row r="76" spans="1:61" s="65" customFormat="1" ht="6.95" customHeight="1" x14ac:dyDescent="0.25">
      <c r="B76" s="2023"/>
      <c r="K76" s="2025"/>
      <c r="L76" s="2022"/>
    </row>
    <row r="77" spans="1:61" s="65" customFormat="1" ht="12" customHeight="1" x14ac:dyDescent="0.25">
      <c r="B77" s="2023"/>
      <c r="C77" s="259" t="s">
        <v>12</v>
      </c>
      <c r="K77" s="2025"/>
      <c r="L77" s="2022"/>
    </row>
    <row r="78" spans="1:61" s="65" customFormat="1" x14ac:dyDescent="0.25">
      <c r="B78" s="2023"/>
      <c r="E78" s="3242" t="s">
        <v>13</v>
      </c>
      <c r="F78" s="3331"/>
      <c r="G78" s="3331"/>
      <c r="H78" s="3331"/>
      <c r="K78" s="2025"/>
      <c r="L78" s="2022"/>
      <c r="AA78" s="260" t="s">
        <v>13</v>
      </c>
    </row>
    <row r="79" spans="1:61" x14ac:dyDescent="0.25">
      <c r="B79" s="2027"/>
      <c r="C79" s="259" t="s">
        <v>132</v>
      </c>
      <c r="K79" s="2028"/>
      <c r="L79" s="2022"/>
    </row>
    <row r="80" spans="1:61" s="65" customFormat="1" ht="30" x14ac:dyDescent="0.25">
      <c r="B80" s="2023"/>
      <c r="E80" s="3332" t="s">
        <v>1271</v>
      </c>
      <c r="F80" s="3331"/>
      <c r="G80" s="3331"/>
      <c r="H80" s="3331"/>
      <c r="K80" s="2025"/>
      <c r="L80" s="2022"/>
      <c r="AA80" s="2029" t="s">
        <v>1271</v>
      </c>
    </row>
    <row r="81" spans="2:20" s="65" customFormat="1" ht="6.95" customHeight="1" x14ac:dyDescent="0.25">
      <c r="B81" s="2023"/>
      <c r="K81" s="2025"/>
      <c r="L81" s="2022"/>
    </row>
    <row r="82" spans="2:20" s="65" customFormat="1" ht="12" customHeight="1" x14ac:dyDescent="0.25">
      <c r="B82" s="2023"/>
      <c r="C82" s="259" t="s">
        <v>17</v>
      </c>
      <c r="F82" s="264"/>
      <c r="I82" s="259" t="str">
        <f>I12</f>
        <v>Datum:</v>
      </c>
      <c r="J82" s="2030">
        <f>J12</f>
        <v>46300</v>
      </c>
      <c r="K82" s="2025"/>
      <c r="L82" s="2022"/>
    </row>
    <row r="83" spans="2:20" s="65" customFormat="1" ht="6.95" customHeight="1" x14ac:dyDescent="0.25">
      <c r="B83" s="2023"/>
      <c r="K83" s="2025"/>
      <c r="L83" s="2022"/>
    </row>
    <row r="84" spans="2:20" s="65" customFormat="1" ht="15.2" customHeight="1" x14ac:dyDescent="0.25">
      <c r="B84" s="2023"/>
      <c r="C84" s="259" t="s">
        <v>19</v>
      </c>
      <c r="F84" s="264" t="s">
        <v>22</v>
      </c>
      <c r="I84" s="259" t="str">
        <f>D20</f>
        <v>Projektant:</v>
      </c>
      <c r="J84" s="2031" t="str">
        <f>IF(E21="","",E21)</f>
        <v>Studio Anarchitekt s.r.o.</v>
      </c>
      <c r="K84" s="2025"/>
      <c r="L84" s="2022"/>
    </row>
    <row r="85" spans="2:20" s="65" customFormat="1" ht="15.2" customHeight="1" x14ac:dyDescent="0.25">
      <c r="B85" s="2023"/>
      <c r="C85" s="259" t="s">
        <v>24</v>
      </c>
      <c r="F85" s="264" t="str">
        <f>IF(E18="Vyplň údaj","",E18)</f>
        <v/>
      </c>
      <c r="I85" s="259" t="str">
        <f>D23</f>
        <v>Zpracovatel:</v>
      </c>
      <c r="J85" s="2031" t="str">
        <f>IF(E24="","",E24)</f>
        <v>Ing. Theodor Collino</v>
      </c>
      <c r="K85" s="2025"/>
      <c r="L85" s="2022"/>
    </row>
    <row r="86" spans="2:20" s="65" customFormat="1" ht="10.35" customHeight="1" x14ac:dyDescent="0.25">
      <c r="B86" s="2023"/>
      <c r="K86" s="2025"/>
      <c r="L86" s="2022"/>
    </row>
    <row r="87" spans="2:20" s="67" customFormat="1" ht="29.25" customHeight="1" x14ac:dyDescent="0.25">
      <c r="B87" s="2032"/>
      <c r="C87" s="268" t="s">
        <v>135</v>
      </c>
      <c r="D87" s="269"/>
      <c r="E87" s="269"/>
      <c r="F87" s="269"/>
      <c r="G87" s="269"/>
      <c r="H87" s="269"/>
      <c r="I87" s="269"/>
      <c r="J87" s="270" t="s">
        <v>136</v>
      </c>
      <c r="K87" s="271"/>
      <c r="L87" s="2022" t="s">
        <v>16</v>
      </c>
      <c r="M87" s="2033"/>
      <c r="N87" s="2033"/>
      <c r="O87" s="2033"/>
      <c r="P87" s="2033"/>
      <c r="Q87" s="2033"/>
      <c r="R87" s="2033"/>
      <c r="S87" s="2033"/>
      <c r="T87" s="2033"/>
    </row>
    <row r="88" spans="2:20" s="65" customFormat="1" ht="10.35" customHeight="1" x14ac:dyDescent="0.2">
      <c r="B88" s="2023"/>
      <c r="C88" s="2034"/>
      <c r="J88" s="2035"/>
      <c r="K88" s="2025"/>
      <c r="L88" s="2022" t="s">
        <v>16</v>
      </c>
      <c r="M88" s="2036"/>
      <c r="N88" s="2036"/>
      <c r="O88" s="2036"/>
      <c r="P88" s="2037"/>
      <c r="Q88" s="2036"/>
      <c r="R88" s="2037"/>
      <c r="S88" s="2036"/>
      <c r="T88" s="2037"/>
    </row>
    <row r="89" spans="2:20" s="65" customFormat="1" ht="23.1" customHeight="1" x14ac:dyDescent="0.2">
      <c r="B89" s="2023"/>
      <c r="C89" s="2034" t="s">
        <v>137</v>
      </c>
      <c r="J89" s="2035">
        <f>J111</f>
        <v>0</v>
      </c>
      <c r="K89" s="2025"/>
      <c r="L89" s="2022" t="s">
        <v>16</v>
      </c>
      <c r="M89" s="2036"/>
      <c r="N89" s="2036"/>
      <c r="O89" s="2036"/>
      <c r="P89" s="2037"/>
      <c r="Q89" s="2036"/>
      <c r="R89" s="2037"/>
      <c r="S89" s="2036"/>
      <c r="T89" s="2037"/>
    </row>
    <row r="90" spans="2:20" s="68" customFormat="1" ht="24.95" customHeight="1" x14ac:dyDescent="0.2">
      <c r="B90" s="2038"/>
      <c r="C90" s="2039"/>
      <c r="D90" s="2040" t="s">
        <v>138</v>
      </c>
      <c r="E90" s="2040"/>
      <c r="F90" s="2040"/>
      <c r="G90" s="2040"/>
      <c r="H90" s="2041"/>
      <c r="I90" s="2042"/>
      <c r="J90" s="2043">
        <f>J112</f>
        <v>0</v>
      </c>
      <c r="K90" s="2044"/>
      <c r="L90" s="2022" t="s">
        <v>16</v>
      </c>
      <c r="N90" s="2045"/>
      <c r="O90" s="2046"/>
      <c r="P90" s="2046"/>
      <c r="Q90" s="2046"/>
      <c r="R90" s="2046"/>
      <c r="S90" s="2046"/>
      <c r="T90" s="2046"/>
    </row>
    <row r="91" spans="2:20" s="69" customFormat="1" ht="20.100000000000001" customHeight="1" x14ac:dyDescent="0.2">
      <c r="B91" s="2047"/>
      <c r="C91" s="2048"/>
      <c r="D91" s="2049" t="s">
        <v>841</v>
      </c>
      <c r="E91" s="2050"/>
      <c r="F91" s="2051"/>
      <c r="G91" s="2052"/>
      <c r="H91" s="2053"/>
      <c r="I91" s="2054"/>
      <c r="J91" s="2055">
        <f>J113</f>
        <v>0</v>
      </c>
      <c r="K91" s="2056"/>
      <c r="L91" s="2022" t="s">
        <v>16</v>
      </c>
      <c r="M91" s="2057"/>
      <c r="N91" s="2045"/>
      <c r="O91" s="2046"/>
      <c r="P91" s="2046"/>
      <c r="Q91" s="2046"/>
      <c r="R91" s="2046"/>
      <c r="S91" s="2046"/>
      <c r="T91" s="2046"/>
    </row>
    <row r="92" spans="2:20" s="69" customFormat="1" ht="20.100000000000001" customHeight="1" x14ac:dyDescent="0.2">
      <c r="B92" s="2047"/>
      <c r="C92" s="2048"/>
      <c r="D92" s="2049" t="s">
        <v>149</v>
      </c>
      <c r="E92" s="2050"/>
      <c r="F92" s="2051"/>
      <c r="G92" s="2052"/>
      <c r="H92" s="2053"/>
      <c r="I92" s="2054"/>
      <c r="J92" s="2055">
        <f>J127</f>
        <v>0</v>
      </c>
      <c r="K92" s="2056"/>
      <c r="L92" s="2022" t="s">
        <v>16</v>
      </c>
      <c r="M92" s="2057"/>
      <c r="N92" s="2045"/>
      <c r="O92" s="2046"/>
      <c r="P92" s="2046"/>
      <c r="Q92" s="2046"/>
      <c r="R92" s="2046"/>
      <c r="S92" s="2046"/>
      <c r="T92" s="2046"/>
    </row>
    <row r="93" spans="2:20" s="65" customFormat="1" ht="6.95" customHeight="1" x14ac:dyDescent="0.25">
      <c r="B93" s="2058"/>
      <c r="C93" s="2059"/>
      <c r="D93" s="2060"/>
      <c r="E93" s="2059"/>
      <c r="F93" s="2059"/>
      <c r="G93" s="2059"/>
      <c r="H93" s="2059"/>
      <c r="I93" s="2059"/>
      <c r="J93" s="2061"/>
      <c r="K93" s="2062"/>
      <c r="L93" s="2022"/>
    </row>
    <row r="94" spans="2:20" ht="11.25" customHeight="1" x14ac:dyDescent="0.25"/>
    <row r="95" spans="2:20" ht="11.25" customHeight="1" x14ac:dyDescent="0.25"/>
    <row r="96" spans="2:20" ht="11.25" customHeight="1" x14ac:dyDescent="0.25"/>
    <row r="97" spans="2:62" ht="6.95" customHeight="1" x14ac:dyDescent="0.25">
      <c r="B97" s="2019"/>
      <c r="C97" s="2020"/>
      <c r="D97" s="2020"/>
      <c r="E97" s="2020"/>
      <c r="F97" s="2020"/>
      <c r="G97" s="2020"/>
      <c r="H97" s="2020"/>
      <c r="I97" s="2020"/>
      <c r="J97" s="2020"/>
      <c r="K97" s="2021"/>
      <c r="L97" s="2022"/>
    </row>
    <row r="98" spans="2:62" ht="24.95" customHeight="1" x14ac:dyDescent="0.25">
      <c r="B98" s="2023"/>
      <c r="C98" s="2024" t="s">
        <v>150</v>
      </c>
      <c r="D98" s="65"/>
      <c r="E98" s="65"/>
      <c r="F98" s="65"/>
      <c r="G98" s="65"/>
      <c r="H98" s="65"/>
      <c r="I98" s="65"/>
      <c r="J98" s="65"/>
      <c r="K98" s="2025"/>
      <c r="L98" s="2022"/>
      <c r="M98" s="2026" t="s">
        <v>7</v>
      </c>
    </row>
    <row r="99" spans="2:62" ht="6.95" customHeight="1" x14ac:dyDescent="0.25">
      <c r="B99" s="2023"/>
      <c r="C99" s="65"/>
      <c r="D99" s="65"/>
      <c r="E99" s="65"/>
      <c r="F99" s="65"/>
      <c r="G99" s="65"/>
      <c r="H99" s="65"/>
      <c r="I99" s="65"/>
      <c r="J99" s="65"/>
      <c r="K99" s="2025"/>
      <c r="L99" s="2022"/>
    </row>
    <row r="100" spans="2:62" ht="12" customHeight="1" x14ac:dyDescent="0.25">
      <c r="B100" s="2023"/>
      <c r="C100" s="259" t="str">
        <f>D6</f>
        <v>Stavba:</v>
      </c>
      <c r="D100" s="65"/>
      <c r="E100" s="65"/>
      <c r="F100" s="65"/>
      <c r="G100" s="65"/>
      <c r="H100" s="65"/>
      <c r="I100" s="65"/>
      <c r="J100" s="65"/>
      <c r="K100" s="2025"/>
      <c r="L100" s="2022"/>
    </row>
    <row r="101" spans="2:62" x14ac:dyDescent="0.25">
      <c r="B101" s="2023"/>
      <c r="C101" s="65"/>
      <c r="D101" s="65"/>
      <c r="E101" s="3242" t="str">
        <f>IF(E7="","",E7)</f>
        <v>REVITALIZACE ZÁMECKÉHO PARKU ‐ TVRZIŠTĚ KLUČOV</v>
      </c>
      <c r="F101" s="3335"/>
      <c r="G101" s="3335"/>
      <c r="H101" s="3335"/>
      <c r="I101" s="65"/>
      <c r="J101" s="65"/>
      <c r="K101" s="2025"/>
      <c r="L101" s="2022"/>
      <c r="AA101" s="2063" t="str">
        <f>IF(AA7="","",AA7)</f>
        <v>REVITALIZACE ZÁMECKÉHO PARKU ‐ TVRZIŠTĚ KLUČOV</v>
      </c>
    </row>
    <row r="102" spans="2:62" x14ac:dyDescent="0.25">
      <c r="B102" s="2027"/>
      <c r="C102" s="259" t="str">
        <f>D8</f>
        <v>Objekt:</v>
      </c>
      <c r="K102" s="2028"/>
      <c r="L102" s="2022"/>
      <c r="AA102" s="2064"/>
    </row>
    <row r="103" spans="2:62" ht="30" x14ac:dyDescent="0.25">
      <c r="B103" s="2023"/>
      <c r="C103" s="65"/>
      <c r="D103" s="65"/>
      <c r="E103" s="3332" t="str">
        <f>E9</f>
        <v>SO.23 - DEŠŤOVÉ KANALIZACE A PŘÍPOJKY, AKUMULACE DEŠŤOVÝCH VOD, VSAK, ZÁVLAHA </v>
      </c>
      <c r="F103" s="3335"/>
      <c r="G103" s="3335"/>
      <c r="H103" s="3335"/>
      <c r="I103" s="65"/>
      <c r="J103" s="65"/>
      <c r="K103" s="2025"/>
      <c r="L103" s="2022"/>
      <c r="AA103" s="2065" t="str">
        <f>AA9</f>
        <v>SO.23 - DEŠŤOVÉ KANALIZACE A PŘÍPOJKY, AKUMULACE DEŠŤOVÝCH VOD, VSAK, ZÁVLAHA </v>
      </c>
    </row>
    <row r="104" spans="2:62" x14ac:dyDescent="0.25">
      <c r="B104" s="2023"/>
      <c r="C104" s="65"/>
      <c r="D104" s="65"/>
      <c r="E104" s="65"/>
      <c r="F104" s="65"/>
      <c r="G104" s="65"/>
      <c r="H104" s="65"/>
      <c r="I104" s="65"/>
      <c r="J104" s="65"/>
      <c r="K104" s="2025"/>
      <c r="L104" s="2022"/>
    </row>
    <row r="105" spans="2:62" x14ac:dyDescent="0.25">
      <c r="B105" s="2023"/>
      <c r="C105" s="259" t="str">
        <f>D12</f>
        <v>Místo:</v>
      </c>
      <c r="D105" s="65"/>
      <c r="E105" s="65"/>
      <c r="F105" s="264" t="str">
        <f>IF(F12="","",F12)</f>
        <v/>
      </c>
      <c r="G105" s="65"/>
      <c r="H105" s="65"/>
      <c r="I105" s="259" t="str">
        <f>I12</f>
        <v>Datum:</v>
      </c>
      <c r="J105" s="2030">
        <f>J12</f>
        <v>46300</v>
      </c>
      <c r="K105" s="2025"/>
      <c r="L105" s="2022"/>
    </row>
    <row r="106" spans="2:62" x14ac:dyDescent="0.25">
      <c r="B106" s="2023"/>
      <c r="C106" s="65"/>
      <c r="D106" s="65"/>
      <c r="E106" s="65"/>
      <c r="F106" s="65"/>
      <c r="G106" s="65"/>
      <c r="H106" s="65"/>
      <c r="I106" s="65"/>
      <c r="J106" s="65"/>
      <c r="K106" s="2025"/>
      <c r="L106" s="2022"/>
    </row>
    <row r="107" spans="2:62" ht="25.5" x14ac:dyDescent="0.25">
      <c r="B107" s="2023"/>
      <c r="C107" s="259" t="str">
        <f>D14</f>
        <v>Zadavatel:</v>
      </c>
      <c r="D107" s="65"/>
      <c r="E107" s="65"/>
      <c r="F107" s="264" t="str">
        <f>IF(E15="","",E15)</f>
        <v>Obec Klučov</v>
      </c>
      <c r="G107" s="65"/>
      <c r="H107" s="65"/>
      <c r="I107" s="259" t="str">
        <f>D20</f>
        <v>Projektant:</v>
      </c>
      <c r="J107" s="2031" t="str">
        <f>IF(E21="","",E21)</f>
        <v>Studio Anarchitekt s.r.o.</v>
      </c>
      <c r="K107" s="2025"/>
      <c r="L107" s="2022"/>
    </row>
    <row r="108" spans="2:62" x14ac:dyDescent="0.25">
      <c r="B108" s="2023"/>
      <c r="C108" s="259" t="str">
        <f>D17</f>
        <v>Zhotovitel:</v>
      </c>
      <c r="D108" s="65"/>
      <c r="E108" s="65"/>
      <c r="F108" s="264" t="str">
        <f>IF(E18="Vyplň údaj","",E18)</f>
        <v/>
      </c>
      <c r="G108" s="65"/>
      <c r="H108" s="65"/>
      <c r="I108" s="259" t="str">
        <f>D23</f>
        <v>Zpracovatel:</v>
      </c>
      <c r="J108" s="2031" t="str">
        <f>IF(E24="","",E24)</f>
        <v>Ing. Theodor Collino</v>
      </c>
      <c r="K108" s="2025"/>
      <c r="L108" s="2022"/>
    </row>
    <row r="109" spans="2:62" x14ac:dyDescent="0.25">
      <c r="B109" s="2023"/>
      <c r="C109" s="65"/>
      <c r="D109" s="65"/>
      <c r="E109" s="65"/>
      <c r="F109" s="65"/>
      <c r="G109" s="65"/>
      <c r="H109" s="65"/>
      <c r="I109" s="65"/>
      <c r="J109" s="65"/>
      <c r="K109" s="2025"/>
      <c r="L109" s="2022"/>
    </row>
    <row r="110" spans="2:62" ht="36" x14ac:dyDescent="0.25">
      <c r="B110" s="2032"/>
      <c r="C110" s="317" t="s">
        <v>151</v>
      </c>
      <c r="D110" s="318" t="s">
        <v>50</v>
      </c>
      <c r="E110" s="318" t="s">
        <v>45</v>
      </c>
      <c r="F110" s="318" t="s">
        <v>47</v>
      </c>
      <c r="G110" s="318" t="s">
        <v>152</v>
      </c>
      <c r="H110" s="318" t="s">
        <v>153</v>
      </c>
      <c r="I110" s="318" t="s">
        <v>154</v>
      </c>
      <c r="J110" s="319" t="s">
        <v>136</v>
      </c>
      <c r="K110" s="320" t="s">
        <v>155</v>
      </c>
      <c r="L110" s="2022" t="s">
        <v>16</v>
      </c>
      <c r="M110" s="2066"/>
      <c r="N110" s="2067" t="s">
        <v>37</v>
      </c>
      <c r="O110" s="2067" t="s">
        <v>156</v>
      </c>
      <c r="P110" s="2067" t="s">
        <v>53</v>
      </c>
      <c r="Q110" s="2067" t="s">
        <v>157</v>
      </c>
      <c r="R110" s="2067" t="s">
        <v>158</v>
      </c>
      <c r="S110" s="2067" t="s">
        <v>159</v>
      </c>
      <c r="T110" s="2068" t="s">
        <v>160</v>
      </c>
    </row>
    <row r="111" spans="2:62" ht="15.75" x14ac:dyDescent="0.25">
      <c r="B111" s="2023"/>
      <c r="C111" s="2034" t="s">
        <v>63</v>
      </c>
      <c r="D111" s="65"/>
      <c r="E111" s="65"/>
      <c r="F111" s="65"/>
      <c r="G111" s="65"/>
      <c r="H111" s="65"/>
      <c r="I111" s="65"/>
      <c r="J111" s="2069">
        <f>J112</f>
        <v>0</v>
      </c>
      <c r="K111" s="2025"/>
      <c r="L111" s="2022" t="s">
        <v>16</v>
      </c>
      <c r="M111" s="2070"/>
      <c r="N111" s="2071"/>
      <c r="O111" s="2071"/>
      <c r="P111" s="2072">
        <f>P112</f>
        <v>0</v>
      </c>
      <c r="Q111" s="2071"/>
      <c r="R111" s="2072">
        <f>R112</f>
        <v>1.19424755</v>
      </c>
      <c r="S111" s="2071"/>
      <c r="T111" s="2073">
        <f>T112</f>
        <v>0</v>
      </c>
    </row>
    <row r="112" spans="2:62" ht="15.75" x14ac:dyDescent="0.25">
      <c r="B112" s="2038"/>
      <c r="C112" s="2039"/>
      <c r="D112" s="2074" t="s">
        <v>64</v>
      </c>
      <c r="E112" s="2075" t="s">
        <v>161</v>
      </c>
      <c r="F112" s="68" t="s">
        <v>162</v>
      </c>
      <c r="G112" s="2076"/>
      <c r="H112" s="2077"/>
      <c r="I112" s="2078"/>
      <c r="J112" s="2078">
        <f>J113 + J127</f>
        <v>0</v>
      </c>
      <c r="K112" s="2079"/>
      <c r="L112" s="2022" t="s">
        <v>16</v>
      </c>
      <c r="M112" s="2080"/>
      <c r="N112" s="2045"/>
      <c r="O112" s="2046"/>
      <c r="P112" s="2046">
        <f>P113 + P127</f>
        <v>0</v>
      </c>
      <c r="Q112" s="2046"/>
      <c r="R112" s="2046">
        <f>R113 + R127</f>
        <v>1.19424755</v>
      </c>
      <c r="S112" s="2046"/>
      <c r="T112" s="2081">
        <f>T113 + T127</f>
        <v>0</v>
      </c>
      <c r="AR112" s="1979">
        <v>1</v>
      </c>
      <c r="AT112" s="1979" t="s">
        <v>64</v>
      </c>
      <c r="AU112" s="1979">
        <v>0</v>
      </c>
      <c r="AY112" s="68" t="s">
        <v>163</v>
      </c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1979">
        <v>0</v>
      </c>
    </row>
    <row r="113" spans="2:62" ht="23.1" customHeight="1" x14ac:dyDescent="0.25">
      <c r="B113" s="2047"/>
      <c r="C113" s="2048"/>
      <c r="D113" s="2074" t="s">
        <v>64</v>
      </c>
      <c r="E113" s="2082" t="s">
        <v>215</v>
      </c>
      <c r="F113" s="2057" t="s">
        <v>842</v>
      </c>
      <c r="G113" s="2083"/>
      <c r="H113" s="2084"/>
      <c r="I113" s="2085"/>
      <c r="J113" s="2085">
        <f>J114 + J122 + J124 + J126</f>
        <v>0</v>
      </c>
      <c r="K113" s="2085"/>
      <c r="L113" s="2022" t="s">
        <v>16</v>
      </c>
      <c r="M113" s="2086"/>
      <c r="N113" s="2045"/>
      <c r="O113" s="2046"/>
      <c r="P113" s="2046">
        <f>P114 + P122 + P124 + P126</f>
        <v>0</v>
      </c>
      <c r="Q113" s="2046"/>
      <c r="R113" s="2046">
        <f>R114 + R122 + R124 + R126</f>
        <v>1.19424755</v>
      </c>
      <c r="S113" s="2046"/>
      <c r="T113" s="2081">
        <f>T114 + T122 + T124 + T126</f>
        <v>0</v>
      </c>
      <c r="AR113" s="1979">
        <v>1</v>
      </c>
      <c r="AT113" s="1979" t="s">
        <v>64</v>
      </c>
      <c r="AU113" s="1979">
        <v>1</v>
      </c>
      <c r="AY113" s="69" t="s">
        <v>163</v>
      </c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1979">
        <v>0</v>
      </c>
    </row>
    <row r="114" spans="2:62" ht="24" x14ac:dyDescent="0.25">
      <c r="B114" s="2087"/>
      <c r="C114" s="2088" t="s">
        <v>1272</v>
      </c>
      <c r="D114" s="2088" t="s">
        <v>168</v>
      </c>
      <c r="E114" s="2089" t="s">
        <v>1273</v>
      </c>
      <c r="F114" s="351" t="s">
        <v>1274</v>
      </c>
      <c r="G114" s="2090" t="s">
        <v>218</v>
      </c>
      <c r="H114" s="353">
        <v>29</v>
      </c>
      <c r="I114" s="354"/>
      <c r="J114" s="355">
        <f>ROUND(H114*I114,2)</f>
        <v>0</v>
      </c>
      <c r="K114" s="355" t="s">
        <v>172</v>
      </c>
      <c r="L114" s="2022" t="s">
        <v>16</v>
      </c>
      <c r="M114" s="2091"/>
      <c r="N114" s="2092" t="s">
        <v>38</v>
      </c>
      <c r="O114" s="2093"/>
      <c r="P114" s="2093">
        <f>H114*O114</f>
        <v>0</v>
      </c>
      <c r="Q114" s="2093">
        <v>2.0000000000000002E-5</v>
      </c>
      <c r="R114" s="2093">
        <f>H114*Q114</f>
        <v>5.8E-4</v>
      </c>
      <c r="S114" s="2093">
        <v>0</v>
      </c>
      <c r="T114" s="2094">
        <f>H114*S114</f>
        <v>0</v>
      </c>
      <c r="AR114" s="1979">
        <v>4</v>
      </c>
      <c r="AT114" s="1979" t="s">
        <v>168</v>
      </c>
      <c r="AU114" s="1979">
        <v>2</v>
      </c>
      <c r="AY114" s="2095" t="s">
        <v>163</v>
      </c>
      <c r="AZ114" s="2095"/>
      <c r="BA114" s="2095"/>
      <c r="BB114" s="2095"/>
      <c r="BC114" s="2095"/>
      <c r="BD114" s="2095"/>
      <c r="BE114" s="2095">
        <f>IF(N114="základní",J114,0)</f>
        <v>0</v>
      </c>
      <c r="BF114" s="2095">
        <f>IF(N114="snížená",J114,0)</f>
        <v>0</v>
      </c>
      <c r="BG114" s="2095">
        <f>IF(N114="zákl. přenesená",J114,0)</f>
        <v>0</v>
      </c>
      <c r="BH114" s="2095">
        <f>IF(N114="sníž. přenesená",J114,0)</f>
        <v>0</v>
      </c>
      <c r="BI114" s="2095">
        <f>IF(N114="nulová",J114,0)</f>
        <v>0</v>
      </c>
      <c r="BJ114" s="1979">
        <v>1</v>
      </c>
    </row>
    <row r="115" spans="2:62" x14ac:dyDescent="0.25">
      <c r="B115" s="2023"/>
      <c r="C115" s="65"/>
      <c r="D115" s="361" t="s">
        <v>173</v>
      </c>
      <c r="E115" s="65"/>
      <c r="F115" s="362" t="s">
        <v>1275</v>
      </c>
      <c r="G115" s="65"/>
      <c r="H115" s="65"/>
      <c r="I115" s="65"/>
      <c r="J115" s="65"/>
      <c r="K115" s="2025"/>
      <c r="L115" s="2022" t="s">
        <v>16</v>
      </c>
      <c r="M115" s="2096"/>
      <c r="N115" s="65"/>
      <c r="O115" s="65"/>
      <c r="P115" s="65"/>
      <c r="Q115" s="65"/>
      <c r="R115" s="65"/>
      <c r="S115" s="65"/>
      <c r="T115" s="2097"/>
      <c r="AT115" s="2098" t="s">
        <v>173</v>
      </c>
      <c r="AU115" s="2098">
        <v>0</v>
      </c>
      <c r="AV115" s="65"/>
      <c r="AW115" s="65"/>
      <c r="AX115" s="65"/>
      <c r="AY115" s="65" t="s">
        <v>163</v>
      </c>
      <c r="AZ115" s="65"/>
      <c r="BA115" s="65"/>
      <c r="BB115" s="65"/>
      <c r="BC115" s="65"/>
      <c r="BD115" s="65"/>
      <c r="BE115" s="65"/>
      <c r="BF115" s="65"/>
      <c r="BG115" s="65"/>
      <c r="BH115" s="65"/>
      <c r="BI115" s="65"/>
      <c r="BJ115" s="1979">
        <v>0</v>
      </c>
    </row>
    <row r="116" spans="2:62" ht="11.25" customHeight="1" x14ac:dyDescent="0.25">
      <c r="B116" s="2099"/>
      <c r="C116" s="2100"/>
      <c r="D116" s="361" t="s">
        <v>175</v>
      </c>
      <c r="E116" s="2101"/>
      <c r="F116" s="2102" t="s">
        <v>1276</v>
      </c>
      <c r="G116" s="2103"/>
      <c r="H116" s="2104"/>
      <c r="I116" s="2105"/>
      <c r="J116" s="2105"/>
      <c r="K116" s="2105"/>
      <c r="L116" s="2022" t="s">
        <v>16</v>
      </c>
      <c r="M116" s="2106"/>
      <c r="N116" s="2107"/>
      <c r="O116" s="2108"/>
      <c r="P116" s="2108"/>
      <c r="Q116" s="2108"/>
      <c r="R116" s="2108"/>
      <c r="S116" s="2108"/>
      <c r="T116" s="2109"/>
      <c r="AT116" s="2110" t="s">
        <v>175</v>
      </c>
      <c r="AU116" s="2110">
        <v>0</v>
      </c>
      <c r="AV116" s="2110">
        <v>1</v>
      </c>
      <c r="AW116" s="2110" t="b">
        <v>1</v>
      </c>
      <c r="AX116" s="2110"/>
      <c r="AY116" s="2110" t="s">
        <v>163</v>
      </c>
      <c r="AZ116" s="2110"/>
      <c r="BA116" s="2110"/>
      <c r="BB116" s="2110"/>
      <c r="BC116" s="2110"/>
      <c r="BD116" s="2110"/>
      <c r="BE116" s="2110"/>
      <c r="BF116" s="2110"/>
      <c r="BG116" s="2110"/>
      <c r="BH116" s="2110"/>
      <c r="BI116" s="2110"/>
      <c r="BJ116" s="1979">
        <v>0</v>
      </c>
    </row>
    <row r="117" spans="2:62" ht="11.25" customHeight="1" x14ac:dyDescent="0.25">
      <c r="B117" s="2099"/>
      <c r="C117" s="2100"/>
      <c r="D117" s="361" t="s">
        <v>175</v>
      </c>
      <c r="E117" s="2101"/>
      <c r="F117" s="2111" t="s">
        <v>274</v>
      </c>
      <c r="G117" s="2112"/>
      <c r="H117" s="2113">
        <v>18</v>
      </c>
      <c r="I117" s="2105"/>
      <c r="J117" s="2105"/>
      <c r="K117" s="2105"/>
      <c r="L117" s="2022" t="s">
        <v>16</v>
      </c>
      <c r="M117" s="2106"/>
      <c r="N117" s="2107"/>
      <c r="O117" s="2108"/>
      <c r="P117" s="2108"/>
      <c r="Q117" s="2108"/>
      <c r="R117" s="2108"/>
      <c r="S117" s="2108"/>
      <c r="T117" s="2109"/>
      <c r="AT117" s="2110" t="s">
        <v>175</v>
      </c>
      <c r="AU117" s="2110">
        <v>0</v>
      </c>
      <c r="AV117" s="2110">
        <v>2</v>
      </c>
      <c r="AW117" s="2110" t="b">
        <v>1</v>
      </c>
      <c r="AX117" s="2110"/>
      <c r="AY117" s="2110" t="s">
        <v>163</v>
      </c>
      <c r="AZ117" s="2110"/>
      <c r="BA117" s="2110"/>
      <c r="BB117" s="2110"/>
      <c r="BC117" s="2110"/>
      <c r="BD117" s="2110"/>
      <c r="BE117" s="2110"/>
      <c r="BF117" s="2110"/>
      <c r="BG117" s="2110"/>
      <c r="BH117" s="2110"/>
      <c r="BI117" s="2110"/>
      <c r="BJ117" s="1979">
        <v>0</v>
      </c>
    </row>
    <row r="118" spans="2:62" ht="11.25" customHeight="1" x14ac:dyDescent="0.25">
      <c r="B118" s="2099"/>
      <c r="C118" s="2100"/>
      <c r="D118" s="361" t="s">
        <v>175</v>
      </c>
      <c r="E118" s="2101"/>
      <c r="F118" s="2102" t="s">
        <v>1277</v>
      </c>
      <c r="G118" s="2103"/>
      <c r="H118" s="2104"/>
      <c r="I118" s="2105"/>
      <c r="J118" s="2105"/>
      <c r="K118" s="2105"/>
      <c r="L118" s="2022" t="s">
        <v>16</v>
      </c>
      <c r="M118" s="2106"/>
      <c r="N118" s="2107"/>
      <c r="O118" s="2108"/>
      <c r="P118" s="2108"/>
      <c r="Q118" s="2108"/>
      <c r="R118" s="2108"/>
      <c r="S118" s="2108"/>
      <c r="T118" s="2109"/>
      <c r="AT118" s="2110" t="s">
        <v>175</v>
      </c>
      <c r="AU118" s="2110">
        <v>0</v>
      </c>
      <c r="AV118" s="2110">
        <v>1</v>
      </c>
      <c r="AW118" s="2110" t="b">
        <v>1</v>
      </c>
      <c r="AX118" s="2110"/>
      <c r="AY118" s="2110" t="s">
        <v>163</v>
      </c>
      <c r="AZ118" s="2110"/>
      <c r="BA118" s="2110"/>
      <c r="BB118" s="2110"/>
      <c r="BC118" s="2110"/>
      <c r="BD118" s="2110"/>
      <c r="BE118" s="2110"/>
      <c r="BF118" s="2110"/>
      <c r="BG118" s="2110"/>
      <c r="BH118" s="2110"/>
      <c r="BI118" s="2110"/>
      <c r="BJ118" s="1979">
        <v>0</v>
      </c>
    </row>
    <row r="119" spans="2:62" ht="11.25" customHeight="1" x14ac:dyDescent="0.25">
      <c r="B119" s="2099"/>
      <c r="C119" s="2100"/>
      <c r="D119" s="361" t="s">
        <v>175</v>
      </c>
      <c r="E119" s="2101"/>
      <c r="F119" s="2111" t="s">
        <v>235</v>
      </c>
      <c r="G119" s="2112"/>
      <c r="H119" s="2113">
        <v>11</v>
      </c>
      <c r="I119" s="2105"/>
      <c r="J119" s="2105"/>
      <c r="K119" s="2105"/>
      <c r="L119" s="2022" t="s">
        <v>16</v>
      </c>
      <c r="M119" s="2106"/>
      <c r="N119" s="2107"/>
      <c r="O119" s="2108"/>
      <c r="P119" s="2108"/>
      <c r="Q119" s="2108"/>
      <c r="R119" s="2108"/>
      <c r="S119" s="2108"/>
      <c r="T119" s="2109"/>
      <c r="AT119" s="2110" t="s">
        <v>175</v>
      </c>
      <c r="AU119" s="2110">
        <v>0</v>
      </c>
      <c r="AV119" s="2110">
        <v>2</v>
      </c>
      <c r="AW119" s="2110" t="b">
        <v>1</v>
      </c>
      <c r="AX119" s="2110"/>
      <c r="AY119" s="2110" t="s">
        <v>163</v>
      </c>
      <c r="AZ119" s="2110"/>
      <c r="BA119" s="2110"/>
      <c r="BB119" s="2110"/>
      <c r="BC119" s="2110"/>
      <c r="BD119" s="2110"/>
      <c r="BE119" s="2110"/>
      <c r="BF119" s="2110"/>
      <c r="BG119" s="2110"/>
      <c r="BH119" s="2110"/>
      <c r="BI119" s="2110"/>
      <c r="BJ119" s="1979">
        <v>0</v>
      </c>
    </row>
    <row r="120" spans="2:62" ht="11.25" customHeight="1" x14ac:dyDescent="0.25">
      <c r="B120" s="2099"/>
      <c r="C120" s="2100"/>
      <c r="D120" s="361" t="s">
        <v>175</v>
      </c>
      <c r="E120" s="2101"/>
      <c r="F120" s="2102" t="s">
        <v>1278</v>
      </c>
      <c r="G120" s="2103"/>
      <c r="H120" s="2104"/>
      <c r="I120" s="2105"/>
      <c r="J120" s="2105"/>
      <c r="K120" s="2105"/>
      <c r="L120" s="2022" t="s">
        <v>16</v>
      </c>
      <c r="M120" s="2106"/>
      <c r="N120" s="2107"/>
      <c r="O120" s="2108"/>
      <c r="P120" s="2108"/>
      <c r="Q120" s="2108"/>
      <c r="R120" s="2108"/>
      <c r="S120" s="2108"/>
      <c r="T120" s="2109"/>
      <c r="AT120" s="2110" t="s">
        <v>175</v>
      </c>
      <c r="AU120" s="2110">
        <v>0</v>
      </c>
      <c r="AV120" s="2110">
        <v>1</v>
      </c>
      <c r="AW120" s="2110" t="b">
        <v>1</v>
      </c>
      <c r="AX120" s="2110"/>
      <c r="AY120" s="2110" t="s">
        <v>163</v>
      </c>
      <c r="AZ120" s="2110"/>
      <c r="BA120" s="2110"/>
      <c r="BB120" s="2110"/>
      <c r="BC120" s="2110"/>
      <c r="BD120" s="2110"/>
      <c r="BE120" s="2110"/>
      <c r="BF120" s="2110"/>
      <c r="BG120" s="2110"/>
      <c r="BH120" s="2110"/>
      <c r="BI120" s="2110"/>
      <c r="BJ120" s="1979">
        <v>0</v>
      </c>
    </row>
    <row r="121" spans="2:62" ht="11.25" customHeight="1" x14ac:dyDescent="0.25">
      <c r="B121" s="2099"/>
      <c r="C121" s="2100"/>
      <c r="D121" s="361" t="s">
        <v>175</v>
      </c>
      <c r="E121" s="2101"/>
      <c r="F121" s="2114" t="s">
        <v>178</v>
      </c>
      <c r="G121" s="2103"/>
      <c r="H121" s="2115">
        <v>29</v>
      </c>
      <c r="I121" s="2105"/>
      <c r="J121" s="2105"/>
      <c r="K121" s="2105"/>
      <c r="L121" s="2022" t="s">
        <v>16</v>
      </c>
      <c r="M121" s="2106"/>
      <c r="N121" s="2107"/>
      <c r="O121" s="2108"/>
      <c r="P121" s="2108"/>
      <c r="Q121" s="2108"/>
      <c r="R121" s="2108"/>
      <c r="S121" s="2108"/>
      <c r="T121" s="2109"/>
      <c r="AT121" s="2110" t="s">
        <v>175</v>
      </c>
      <c r="AU121" s="2110">
        <v>0</v>
      </c>
      <c r="AV121" s="2110">
        <v>4</v>
      </c>
      <c r="AW121" s="2110" t="b">
        <v>1</v>
      </c>
      <c r="AX121" s="2110" t="b">
        <v>1</v>
      </c>
      <c r="AY121" s="2110" t="s">
        <v>163</v>
      </c>
      <c r="AZ121" s="2110"/>
      <c r="BA121" s="2110"/>
      <c r="BB121" s="2110"/>
      <c r="BC121" s="2110"/>
      <c r="BD121" s="2110"/>
      <c r="BE121" s="2110"/>
      <c r="BF121" s="2110"/>
      <c r="BG121" s="2110"/>
      <c r="BH121" s="2110"/>
      <c r="BI121" s="2110"/>
      <c r="BJ121" s="1979">
        <v>0</v>
      </c>
    </row>
    <row r="122" spans="2:62" x14ac:dyDescent="0.25">
      <c r="B122" s="2116"/>
      <c r="C122" s="2117" t="s">
        <v>1279</v>
      </c>
      <c r="D122" s="2117" t="s">
        <v>241</v>
      </c>
      <c r="E122" s="2118" t="s">
        <v>1280</v>
      </c>
      <c r="F122" s="2118" t="s">
        <v>1281</v>
      </c>
      <c r="G122" s="2119" t="s">
        <v>218</v>
      </c>
      <c r="H122" s="1183">
        <v>29.434999999999999</v>
      </c>
      <c r="I122" s="396"/>
      <c r="J122" s="397">
        <f>ROUND(H122*I122,2)</f>
        <v>0</v>
      </c>
      <c r="K122" s="397" t="s">
        <v>172</v>
      </c>
      <c r="L122" s="2022" t="s">
        <v>16</v>
      </c>
      <c r="M122" s="2120"/>
      <c r="N122" s="2121" t="s">
        <v>38</v>
      </c>
      <c r="O122" s="2122"/>
      <c r="P122" s="2122">
        <f>H122*O122</f>
        <v>0</v>
      </c>
      <c r="Q122" s="2122">
        <v>1.273E-2</v>
      </c>
      <c r="R122" s="2122">
        <f>H122*Q122</f>
        <v>0.37470755</v>
      </c>
      <c r="S122" s="2122">
        <v>0</v>
      </c>
      <c r="T122" s="2123">
        <f>H122*S122</f>
        <v>0</v>
      </c>
      <c r="AR122" s="1979">
        <v>8</v>
      </c>
      <c r="AT122" s="1979" t="s">
        <v>241</v>
      </c>
      <c r="AU122" s="1979">
        <v>2</v>
      </c>
      <c r="AY122" s="2124" t="s">
        <v>163</v>
      </c>
      <c r="AZ122" s="2124"/>
      <c r="BA122" s="2124"/>
      <c r="BB122" s="2124"/>
      <c r="BC122" s="2124"/>
      <c r="BD122" s="2124"/>
      <c r="BE122" s="2124">
        <f>IF(N122="základní",J122,0)</f>
        <v>0</v>
      </c>
      <c r="BF122" s="2124">
        <f>IF(N122="snížená",J122,0)</f>
        <v>0</v>
      </c>
      <c r="BG122" s="2124">
        <f>IF(N122="zákl. přenesená",J122,0)</f>
        <v>0</v>
      </c>
      <c r="BH122" s="2124">
        <f>IF(N122="sníž. přenesená",J122,0)</f>
        <v>0</v>
      </c>
      <c r="BI122" s="2124">
        <f>IF(N122="nulová",J122,0)</f>
        <v>0</v>
      </c>
      <c r="BJ122" s="1979">
        <v>1</v>
      </c>
    </row>
    <row r="123" spans="2:62" ht="11.25" customHeight="1" x14ac:dyDescent="0.25">
      <c r="B123" s="2099"/>
      <c r="C123" s="2100"/>
      <c r="D123" s="361" t="s">
        <v>175</v>
      </c>
      <c r="E123" s="2101"/>
      <c r="F123" s="2111" t="s">
        <v>1282</v>
      </c>
      <c r="G123" s="2112"/>
      <c r="H123" s="2113">
        <v>29.434999999999999</v>
      </c>
      <c r="I123" s="2105"/>
      <c r="J123" s="2105"/>
      <c r="K123" s="2105"/>
      <c r="L123" s="2022" t="s">
        <v>16</v>
      </c>
      <c r="M123" s="2106"/>
      <c r="N123" s="2107"/>
      <c r="O123" s="2108"/>
      <c r="P123" s="2108"/>
      <c r="Q123" s="2108"/>
      <c r="R123" s="2108"/>
      <c r="S123" s="2108"/>
      <c r="T123" s="2109"/>
      <c r="AT123" s="2110" t="s">
        <v>175</v>
      </c>
      <c r="AU123" s="2110">
        <v>0</v>
      </c>
      <c r="AV123" s="2110">
        <v>2</v>
      </c>
      <c r="AW123" s="2110" t="b">
        <v>1</v>
      </c>
      <c r="AX123" s="2110" t="b">
        <v>1</v>
      </c>
      <c r="AY123" s="2110" t="s">
        <v>163</v>
      </c>
      <c r="AZ123" s="2110"/>
      <c r="BA123" s="2110"/>
      <c r="BB123" s="2110"/>
      <c r="BC123" s="2110"/>
      <c r="BD123" s="2110"/>
      <c r="BE123" s="2110"/>
      <c r="BF123" s="2110"/>
      <c r="BG123" s="2110"/>
      <c r="BH123" s="2110"/>
      <c r="BI123" s="2110"/>
      <c r="BJ123" s="1979">
        <v>0</v>
      </c>
    </row>
    <row r="124" spans="2:62" ht="24" x14ac:dyDescent="0.25">
      <c r="B124" s="2087"/>
      <c r="C124" s="2088" t="s">
        <v>1283</v>
      </c>
      <c r="D124" s="2088" t="s">
        <v>168</v>
      </c>
      <c r="E124" s="2089" t="s">
        <v>1284</v>
      </c>
      <c r="F124" s="351" t="s">
        <v>1285</v>
      </c>
      <c r="G124" s="2090" t="s">
        <v>526</v>
      </c>
      <c r="H124" s="403">
        <v>2</v>
      </c>
      <c r="I124" s="354"/>
      <c r="J124" s="355">
        <f>ROUND(H124*I124,2)</f>
        <v>0</v>
      </c>
      <c r="K124" s="355" t="s">
        <v>172</v>
      </c>
      <c r="L124" s="2022" t="s">
        <v>16</v>
      </c>
      <c r="M124" s="2091"/>
      <c r="N124" s="2092" t="s">
        <v>38</v>
      </c>
      <c r="O124" s="2093"/>
      <c r="P124" s="2093">
        <f>H124*O124</f>
        <v>0</v>
      </c>
      <c r="Q124" s="2093">
        <v>1.248E-2</v>
      </c>
      <c r="R124" s="2093">
        <f>H124*Q124</f>
        <v>2.496E-2</v>
      </c>
      <c r="S124" s="2093">
        <v>0</v>
      </c>
      <c r="T124" s="2094">
        <f>H124*S124</f>
        <v>0</v>
      </c>
      <c r="AR124" s="1979">
        <v>4</v>
      </c>
      <c r="AT124" s="1979" t="s">
        <v>168</v>
      </c>
      <c r="AU124" s="1979">
        <v>2</v>
      </c>
      <c r="AY124" s="2095" t="s">
        <v>163</v>
      </c>
      <c r="AZ124" s="2095"/>
      <c r="BA124" s="2095"/>
      <c r="BB124" s="2095"/>
      <c r="BC124" s="2095"/>
      <c r="BD124" s="2095"/>
      <c r="BE124" s="2095">
        <f>IF(N124="základní",J124,0)</f>
        <v>0</v>
      </c>
      <c r="BF124" s="2095">
        <f>IF(N124="snížená",J124,0)</f>
        <v>0</v>
      </c>
      <c r="BG124" s="2095">
        <f>IF(N124="zákl. přenesená",J124,0)</f>
        <v>0</v>
      </c>
      <c r="BH124" s="2095">
        <f>IF(N124="sníž. přenesená",J124,0)</f>
        <v>0</v>
      </c>
      <c r="BI124" s="2095">
        <f>IF(N124="nulová",J124,0)</f>
        <v>0</v>
      </c>
      <c r="BJ124" s="1979">
        <v>1</v>
      </c>
    </row>
    <row r="125" spans="2:62" x14ac:dyDescent="0.25">
      <c r="B125" s="2023"/>
      <c r="C125" s="65"/>
      <c r="D125" s="361" t="s">
        <v>173</v>
      </c>
      <c r="E125" s="65"/>
      <c r="F125" s="362" t="s">
        <v>1286</v>
      </c>
      <c r="G125" s="65"/>
      <c r="H125" s="65"/>
      <c r="I125" s="65"/>
      <c r="J125" s="65"/>
      <c r="K125" s="2025"/>
      <c r="L125" s="2022" t="s">
        <v>16</v>
      </c>
      <c r="M125" s="2096"/>
      <c r="N125" s="65"/>
      <c r="O125" s="65"/>
      <c r="P125" s="65"/>
      <c r="Q125" s="65"/>
      <c r="R125" s="65"/>
      <c r="S125" s="65"/>
      <c r="T125" s="2097"/>
      <c r="AT125" s="2098" t="s">
        <v>173</v>
      </c>
      <c r="AU125" s="2098">
        <v>0</v>
      </c>
      <c r="AV125" s="65"/>
      <c r="AW125" s="65"/>
      <c r="AX125" s="65"/>
      <c r="AY125" s="65" t="s">
        <v>163</v>
      </c>
      <c r="AZ125" s="65"/>
      <c r="BA125" s="65"/>
      <c r="BB125" s="65"/>
      <c r="BC125" s="65"/>
      <c r="BD125" s="65"/>
      <c r="BE125" s="65"/>
      <c r="BF125" s="65"/>
      <c r="BG125" s="65"/>
      <c r="BH125" s="65"/>
      <c r="BI125" s="65"/>
      <c r="BJ125" s="1979">
        <v>0</v>
      </c>
    </row>
    <row r="126" spans="2:62" x14ac:dyDescent="0.25">
      <c r="B126" s="2116"/>
      <c r="C126" s="2117" t="s">
        <v>1287</v>
      </c>
      <c r="D126" s="2117" t="s">
        <v>241</v>
      </c>
      <c r="E126" s="2118" t="s">
        <v>1288</v>
      </c>
      <c r="F126" s="2118" t="s">
        <v>1289</v>
      </c>
      <c r="G126" s="2119" t="s">
        <v>526</v>
      </c>
      <c r="H126" s="1183">
        <v>2</v>
      </c>
      <c r="I126" s="396"/>
      <c r="J126" s="397">
        <f>ROUND(H126*I126,2)</f>
        <v>0</v>
      </c>
      <c r="K126" s="397" t="s">
        <v>16</v>
      </c>
      <c r="L126" s="2022" t="s">
        <v>16</v>
      </c>
      <c r="M126" s="2120"/>
      <c r="N126" s="2121" t="s">
        <v>38</v>
      </c>
      <c r="O126" s="2122"/>
      <c r="P126" s="2122">
        <f>H126*O126</f>
        <v>0</v>
      </c>
      <c r="Q126" s="2122">
        <v>0.39700000000000002</v>
      </c>
      <c r="R126" s="2122">
        <f>H126*Q126</f>
        <v>0.79400000000000004</v>
      </c>
      <c r="S126" s="2122">
        <v>0</v>
      </c>
      <c r="T126" s="2123">
        <f>H126*S126</f>
        <v>0</v>
      </c>
      <c r="AR126" s="1979">
        <v>8</v>
      </c>
      <c r="AT126" s="1979" t="s">
        <v>241</v>
      </c>
      <c r="AU126" s="1979">
        <v>2</v>
      </c>
      <c r="AY126" s="2124" t="s">
        <v>163</v>
      </c>
      <c r="AZ126" s="2124"/>
      <c r="BA126" s="2124"/>
      <c r="BB126" s="2124"/>
      <c r="BC126" s="2124"/>
      <c r="BD126" s="2124"/>
      <c r="BE126" s="2124">
        <f>IF(N126="základní",J126,0)</f>
        <v>0</v>
      </c>
      <c r="BF126" s="2124">
        <f>IF(N126="snížená",J126,0)</f>
        <v>0</v>
      </c>
      <c r="BG126" s="2124">
        <f>IF(N126="zákl. přenesená",J126,0)</f>
        <v>0</v>
      </c>
      <c r="BH126" s="2124">
        <f>IF(N126="sníž. přenesená",J126,0)</f>
        <v>0</v>
      </c>
      <c r="BI126" s="2124">
        <f>IF(N126="nulová",J126,0)</f>
        <v>0</v>
      </c>
      <c r="BJ126" s="1979">
        <v>1</v>
      </c>
    </row>
    <row r="127" spans="2:62" ht="23.1" customHeight="1" x14ac:dyDescent="0.25">
      <c r="B127" s="2047"/>
      <c r="C127" s="2048"/>
      <c r="D127" s="2074" t="s">
        <v>64</v>
      </c>
      <c r="E127" s="2082" t="s">
        <v>264</v>
      </c>
      <c r="F127" s="2057" t="s">
        <v>265</v>
      </c>
      <c r="G127" s="2083"/>
      <c r="H127" s="2084"/>
      <c r="I127" s="2085"/>
      <c r="J127" s="2085">
        <f>J128 + J130</f>
        <v>0</v>
      </c>
      <c r="K127" s="2085"/>
      <c r="L127" s="2022" t="s">
        <v>16</v>
      </c>
      <c r="M127" s="2086"/>
      <c r="N127" s="2045"/>
      <c r="O127" s="2046"/>
      <c r="P127" s="2046">
        <f>P128 + P130</f>
        <v>0</v>
      </c>
      <c r="Q127" s="2046"/>
      <c r="R127" s="2046">
        <f>R128 + R130</f>
        <v>0</v>
      </c>
      <c r="S127" s="2046"/>
      <c r="T127" s="2081">
        <f>T128 + T130</f>
        <v>0</v>
      </c>
      <c r="AR127" s="1979">
        <v>1</v>
      </c>
      <c r="AT127" s="1979" t="s">
        <v>64</v>
      </c>
      <c r="AU127" s="1979">
        <v>1</v>
      </c>
      <c r="AY127" s="69" t="s">
        <v>163</v>
      </c>
      <c r="AZ127" s="69"/>
      <c r="BA127" s="69"/>
      <c r="BB127" s="69"/>
      <c r="BC127" s="69"/>
      <c r="BD127" s="69"/>
      <c r="BE127" s="69"/>
      <c r="BF127" s="69"/>
      <c r="BG127" s="69"/>
      <c r="BH127" s="69"/>
      <c r="BI127" s="69"/>
      <c r="BJ127" s="1979">
        <v>0</v>
      </c>
    </row>
    <row r="128" spans="2:62" ht="24" x14ac:dyDescent="0.25">
      <c r="B128" s="2087"/>
      <c r="C128" s="2088" t="s">
        <v>1290</v>
      </c>
      <c r="D128" s="2088" t="s">
        <v>168</v>
      </c>
      <c r="E128" s="2089" t="s">
        <v>1291</v>
      </c>
      <c r="F128" s="351" t="s">
        <v>1292</v>
      </c>
      <c r="G128" s="2090" t="s">
        <v>202</v>
      </c>
      <c r="H128" s="403">
        <v>1.194</v>
      </c>
      <c r="I128" s="354"/>
      <c r="J128" s="355">
        <f>ROUND(H128*I128,2)</f>
        <v>0</v>
      </c>
      <c r="K128" s="355" t="s">
        <v>172</v>
      </c>
      <c r="L128" s="2022" t="s">
        <v>16</v>
      </c>
      <c r="M128" s="2091"/>
      <c r="N128" s="2092" t="s">
        <v>38</v>
      </c>
      <c r="O128" s="2093"/>
      <c r="P128" s="2093">
        <f>H128*O128</f>
        <v>0</v>
      </c>
      <c r="Q128" s="2093">
        <v>0</v>
      </c>
      <c r="R128" s="2093">
        <f>H128*Q128</f>
        <v>0</v>
      </c>
      <c r="S128" s="2093">
        <v>0</v>
      </c>
      <c r="T128" s="2094">
        <f>H128*S128</f>
        <v>0</v>
      </c>
      <c r="AR128" s="1979">
        <v>4</v>
      </c>
      <c r="AT128" s="1979" t="s">
        <v>168</v>
      </c>
      <c r="AU128" s="1979">
        <v>2</v>
      </c>
      <c r="AY128" s="2095" t="s">
        <v>163</v>
      </c>
      <c r="AZ128" s="2095"/>
      <c r="BA128" s="2095"/>
      <c r="BB128" s="2095"/>
      <c r="BC128" s="2095"/>
      <c r="BD128" s="2095"/>
      <c r="BE128" s="2095">
        <f>IF(N128="základní",J128,0)</f>
        <v>0</v>
      </c>
      <c r="BF128" s="2095">
        <f>IF(N128="snížená",J128,0)</f>
        <v>0</v>
      </c>
      <c r="BG128" s="2095">
        <f>IF(N128="zákl. přenesená",J128,0)</f>
        <v>0</v>
      </c>
      <c r="BH128" s="2095">
        <f>IF(N128="sníž. přenesená",J128,0)</f>
        <v>0</v>
      </c>
      <c r="BI128" s="2095">
        <f>IF(N128="nulová",J128,0)</f>
        <v>0</v>
      </c>
      <c r="BJ128" s="1979">
        <v>1</v>
      </c>
    </row>
    <row r="129" spans="2:62" x14ac:dyDescent="0.25">
      <c r="B129" s="2023"/>
      <c r="C129" s="65"/>
      <c r="D129" s="361" t="s">
        <v>173</v>
      </c>
      <c r="E129" s="65"/>
      <c r="F129" s="362" t="s">
        <v>1293</v>
      </c>
      <c r="G129" s="65"/>
      <c r="H129" s="65"/>
      <c r="I129" s="65"/>
      <c r="J129" s="65"/>
      <c r="K129" s="2025"/>
      <c r="L129" s="2022" t="s">
        <v>16</v>
      </c>
      <c r="M129" s="2096"/>
      <c r="N129" s="65"/>
      <c r="O129" s="65"/>
      <c r="P129" s="65"/>
      <c r="Q129" s="65"/>
      <c r="R129" s="65"/>
      <c r="S129" s="65"/>
      <c r="T129" s="2097"/>
      <c r="AT129" s="2098" t="s">
        <v>173</v>
      </c>
      <c r="AU129" s="2098">
        <v>0</v>
      </c>
      <c r="AV129" s="65"/>
      <c r="AW129" s="65"/>
      <c r="AX129" s="65"/>
      <c r="AY129" s="65" t="s">
        <v>163</v>
      </c>
      <c r="AZ129" s="65"/>
      <c r="BA129" s="65"/>
      <c r="BB129" s="65"/>
      <c r="BC129" s="65"/>
      <c r="BD129" s="65"/>
      <c r="BE129" s="65"/>
      <c r="BF129" s="65"/>
      <c r="BG129" s="65"/>
      <c r="BH129" s="65"/>
      <c r="BI129" s="65"/>
      <c r="BJ129" s="1979">
        <v>0</v>
      </c>
    </row>
    <row r="130" spans="2:62" ht="24" x14ac:dyDescent="0.25">
      <c r="B130" s="2087"/>
      <c r="C130" s="2088" t="s">
        <v>1294</v>
      </c>
      <c r="D130" s="2088" t="s">
        <v>168</v>
      </c>
      <c r="E130" s="2089" t="s">
        <v>1295</v>
      </c>
      <c r="F130" s="351" t="s">
        <v>1296</v>
      </c>
      <c r="G130" s="2090" t="s">
        <v>202</v>
      </c>
      <c r="H130" s="403">
        <v>1.194</v>
      </c>
      <c r="I130" s="354"/>
      <c r="J130" s="355">
        <f>ROUND(H130*I130,2)</f>
        <v>0</v>
      </c>
      <c r="K130" s="355" t="s">
        <v>172</v>
      </c>
      <c r="L130" s="2022" t="s">
        <v>16</v>
      </c>
      <c r="M130" s="2091"/>
      <c r="N130" s="2092" t="s">
        <v>38</v>
      </c>
      <c r="O130" s="2093"/>
      <c r="P130" s="2093">
        <f>H130*O130</f>
        <v>0</v>
      </c>
      <c r="Q130" s="2093">
        <v>0</v>
      </c>
      <c r="R130" s="2093">
        <f>H130*Q130</f>
        <v>0</v>
      </c>
      <c r="S130" s="2093">
        <v>0</v>
      </c>
      <c r="T130" s="2094">
        <f>H130*S130</f>
        <v>0</v>
      </c>
      <c r="AR130" s="1979">
        <v>4</v>
      </c>
      <c r="AT130" s="1979" t="s">
        <v>168</v>
      </c>
      <c r="AU130" s="1979">
        <v>2</v>
      </c>
      <c r="AY130" s="2095" t="s">
        <v>163</v>
      </c>
      <c r="AZ130" s="2095"/>
      <c r="BA130" s="2095"/>
      <c r="BB130" s="2095"/>
      <c r="BC130" s="2095"/>
      <c r="BD130" s="2095"/>
      <c r="BE130" s="2095">
        <f>IF(N130="základní",J130,0)</f>
        <v>0</v>
      </c>
      <c r="BF130" s="2095">
        <f>IF(N130="snížená",J130,0)</f>
        <v>0</v>
      </c>
      <c r="BG130" s="2095">
        <f>IF(N130="zákl. přenesená",J130,0)</f>
        <v>0</v>
      </c>
      <c r="BH130" s="2095">
        <f>IF(N130="sníž. přenesená",J130,0)</f>
        <v>0</v>
      </c>
      <c r="BI130" s="2095">
        <f>IF(N130="nulová",J130,0)</f>
        <v>0</v>
      </c>
      <c r="BJ130" s="1979">
        <v>1</v>
      </c>
    </row>
    <row r="131" spans="2:62" x14ac:dyDescent="0.25">
      <c r="B131" s="2023"/>
      <c r="C131" s="65"/>
      <c r="D131" s="361" t="s">
        <v>173</v>
      </c>
      <c r="E131" s="65"/>
      <c r="F131" s="362" t="s">
        <v>1297</v>
      </c>
      <c r="G131" s="65"/>
      <c r="H131" s="65"/>
      <c r="I131" s="65"/>
      <c r="J131" s="65"/>
      <c r="K131" s="2025"/>
      <c r="L131" s="2022" t="s">
        <v>16</v>
      </c>
      <c r="M131" s="2096"/>
      <c r="N131" s="65"/>
      <c r="O131" s="65"/>
      <c r="P131" s="65"/>
      <c r="Q131" s="65"/>
      <c r="R131" s="65"/>
      <c r="S131" s="65"/>
      <c r="T131" s="2097"/>
      <c r="AT131" s="2098" t="s">
        <v>173</v>
      </c>
      <c r="AU131" s="2098">
        <v>0</v>
      </c>
      <c r="AV131" s="65"/>
      <c r="AW131" s="65"/>
      <c r="AX131" s="65"/>
      <c r="AY131" s="65" t="s">
        <v>163</v>
      </c>
      <c r="AZ131" s="65"/>
      <c r="BA131" s="65"/>
      <c r="BB131" s="65"/>
      <c r="BC131" s="65"/>
      <c r="BD131" s="65"/>
      <c r="BE131" s="65"/>
      <c r="BF131" s="65"/>
      <c r="BG131" s="65"/>
      <c r="BH131" s="65"/>
      <c r="BI131" s="65"/>
      <c r="BJ131" s="1979">
        <v>0</v>
      </c>
    </row>
    <row r="132" spans="2:62" ht="14.45" customHeight="1" x14ac:dyDescent="0.25">
      <c r="B132" s="2099"/>
      <c r="C132" s="2100"/>
      <c r="D132" s="2100"/>
      <c r="E132" s="2101"/>
      <c r="F132" s="2125"/>
      <c r="G132" s="2103"/>
      <c r="H132" s="2104"/>
      <c r="I132" s="2105"/>
      <c r="J132" s="2105"/>
      <c r="K132" s="2105"/>
      <c r="L132" s="2022"/>
      <c r="M132" s="2106"/>
      <c r="N132" s="2107"/>
      <c r="O132" s="2108"/>
      <c r="P132" s="2108"/>
      <c r="Q132" s="2108"/>
      <c r="R132" s="2108"/>
      <c r="S132" s="2108"/>
      <c r="T132" s="2126"/>
    </row>
    <row r="133" spans="2:62" ht="42" customHeight="1" x14ac:dyDescent="0.25">
      <c r="B133" s="2099"/>
      <c r="C133" s="3333" t="s">
        <v>272</v>
      </c>
      <c r="D133" s="3333"/>
      <c r="E133" s="3333"/>
      <c r="F133" s="3333"/>
      <c r="G133" s="3333"/>
      <c r="H133" s="3333"/>
      <c r="I133" s="3333"/>
      <c r="J133" s="3333"/>
      <c r="K133" s="3334"/>
      <c r="L133" s="2022"/>
      <c r="M133" s="2127"/>
      <c r="N133" s="2107"/>
      <c r="O133" s="2108"/>
      <c r="P133" s="2108"/>
      <c r="Q133" s="2108"/>
      <c r="R133" s="2108"/>
      <c r="S133" s="2108"/>
      <c r="T133" s="2128"/>
    </row>
    <row r="134" spans="2:62" x14ac:dyDescent="0.25">
      <c r="B134" s="2058"/>
      <c r="C134" s="2059"/>
      <c r="D134" s="2059"/>
      <c r="E134" s="2059"/>
      <c r="F134" s="2059"/>
      <c r="G134" s="2059"/>
      <c r="H134" s="2059"/>
      <c r="I134" s="2059"/>
      <c r="J134" s="2059"/>
      <c r="K134" s="2062"/>
      <c r="L134" s="2022"/>
    </row>
  </sheetData>
  <autoFilter ref="C110:K111"/>
  <mergeCells count="13">
    <mergeCell ref="E78:H78"/>
    <mergeCell ref="E24:H24"/>
    <mergeCell ref="E27:H27"/>
    <mergeCell ref="E80:H80"/>
    <mergeCell ref="C133:K133"/>
    <mergeCell ref="E103:H103"/>
    <mergeCell ref="E101:H101"/>
    <mergeCell ref="L2:V2"/>
    <mergeCell ref="E7:H7"/>
    <mergeCell ref="E21:H21"/>
    <mergeCell ref="E15:H15"/>
    <mergeCell ref="E9:H9"/>
    <mergeCell ref="E18:H18"/>
  </mergeCells>
  <hyperlinks>
    <hyperlink ref="F131" r:id="rId1"/>
    <hyperlink ref="F129" r:id="rId2"/>
    <hyperlink ref="F125" r:id="rId3"/>
    <hyperlink ref="F115" r:id="rId4"/>
    <hyperlink ref="H114" r:id="rId5" display="29,000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38"/>
  <sheetViews>
    <sheetView showGridLines="0" workbookViewId="0">
      <selection activeCell="A27" sqref="A27:XFD27"/>
    </sheetView>
  </sheetViews>
  <sheetFormatPr defaultColWidth="9.140625" defaultRowHeight="15" x14ac:dyDescent="0.25"/>
  <cols>
    <col min="1" max="1" width="7.140625" style="2129" customWidth="1"/>
    <col min="2" max="2" width="1" style="2129" customWidth="1"/>
    <col min="3" max="3" width="3.5703125" style="2129" customWidth="1"/>
    <col min="4" max="4" width="4.140625" style="2129" customWidth="1"/>
    <col min="5" max="5" width="17.7109375" style="2129" customWidth="1"/>
    <col min="6" max="6" width="55.7109375" style="2129" customWidth="1"/>
    <col min="7" max="7" width="6.7109375" style="2129" customWidth="1"/>
    <col min="8" max="9" width="14.7109375" style="2129" customWidth="1"/>
    <col min="10" max="11" width="20.7109375" style="2129" customWidth="1"/>
    <col min="12" max="12" width="7.7109375" style="2129" customWidth="1"/>
    <col min="13" max="13" width="24.85546875" style="2129" hidden="1" customWidth="1"/>
    <col min="14" max="14" width="12.140625" style="2129" hidden="1" customWidth="1"/>
    <col min="15" max="15" width="10.28515625" style="2129" hidden="1" customWidth="1"/>
    <col min="16" max="16" width="11.140625" style="2129" hidden="1" customWidth="1"/>
    <col min="17" max="18" width="12.42578125" style="2129" hidden="1" customWidth="1"/>
    <col min="19" max="19" width="10.85546875" style="2129" hidden="1" customWidth="1"/>
    <col min="20" max="20" width="8.28515625" style="2129" hidden="1" customWidth="1"/>
    <col min="21" max="21" width="4.140625" style="2129" hidden="1" customWidth="1"/>
    <col min="22" max="22" width="10.5703125" style="2129" customWidth="1"/>
    <col min="23" max="23" width="14" style="2129" customWidth="1"/>
    <col min="24" max="24" width="10.5703125" style="2129" customWidth="1"/>
    <col min="25" max="25" width="12.85546875" style="2129" customWidth="1"/>
    <col min="26" max="26" width="9.42578125" style="2129" customWidth="1"/>
    <col min="27" max="27" width="94.85546875" style="2129" hidden="1" customWidth="1"/>
    <col min="28" max="28" width="14" style="2129" customWidth="1"/>
    <col min="29" max="29" width="9.42578125" style="2129" customWidth="1"/>
    <col min="30" max="30" width="12.85546875" style="2129" customWidth="1"/>
    <col min="31" max="31" width="14" style="2129" customWidth="1"/>
    <col min="32" max="43" width="9.140625" style="2129"/>
    <col min="44" max="65" width="9.140625" style="2129" hidden="1"/>
    <col min="66" max="16384" width="9.140625" style="2129"/>
  </cols>
  <sheetData>
    <row r="1" spans="1:61" ht="11.25" customHeight="1" x14ac:dyDescent="0.25">
      <c r="A1" s="2130"/>
      <c r="B1" s="2130"/>
      <c r="C1" s="2130"/>
      <c r="D1" s="2130"/>
      <c r="E1" s="2130"/>
      <c r="F1" s="2130"/>
      <c r="G1" s="2130"/>
      <c r="H1" s="2130"/>
      <c r="I1" s="2130"/>
      <c r="J1" s="2130"/>
      <c r="K1" s="2130"/>
      <c r="L1" s="2130"/>
      <c r="M1" s="2130"/>
      <c r="N1" s="2130"/>
      <c r="O1" s="2130"/>
      <c r="P1" s="2130"/>
      <c r="Q1" s="2130"/>
      <c r="R1" s="2130"/>
      <c r="S1" s="2130"/>
      <c r="T1" s="2130"/>
      <c r="U1" s="2130"/>
      <c r="V1" s="2130"/>
      <c r="W1" s="2130"/>
      <c r="X1" s="2130"/>
      <c r="Y1" s="2130"/>
      <c r="Z1" s="2130"/>
      <c r="AA1" s="2130"/>
      <c r="AB1" s="2130"/>
      <c r="AC1" s="2130"/>
      <c r="AD1" s="2130"/>
      <c r="AE1" s="2130"/>
      <c r="AF1" s="2130"/>
      <c r="AG1" s="2130"/>
      <c r="AH1" s="2130"/>
      <c r="AI1" s="2130"/>
      <c r="AJ1" s="2130"/>
      <c r="AK1" s="2130"/>
      <c r="AL1" s="2130"/>
      <c r="AM1" s="2130"/>
      <c r="AN1" s="2130"/>
      <c r="AO1" s="2130"/>
      <c r="AP1" s="2130"/>
      <c r="AQ1" s="2130"/>
      <c r="AR1" s="2130"/>
      <c r="AS1" s="2130"/>
      <c r="AT1" s="2130"/>
      <c r="AU1" s="2130"/>
      <c r="AV1" s="2130"/>
      <c r="AW1" s="2130"/>
      <c r="AX1" s="2130"/>
      <c r="AY1" s="2130"/>
      <c r="AZ1" s="2130"/>
      <c r="BA1" s="2130"/>
      <c r="BB1" s="2130"/>
      <c r="BC1" s="2130"/>
      <c r="BD1" s="2130"/>
      <c r="BE1" s="2130"/>
      <c r="BF1" s="2130"/>
      <c r="BG1" s="2130"/>
      <c r="BH1" s="2130"/>
      <c r="BI1" s="2130"/>
    </row>
    <row r="2" spans="1:61" ht="36.75" customHeight="1" x14ac:dyDescent="0.25">
      <c r="A2" s="2130"/>
      <c r="B2" s="2130"/>
      <c r="C2" s="2130"/>
      <c r="D2" s="2130"/>
      <c r="E2" s="2130"/>
      <c r="F2" s="2130"/>
      <c r="G2" s="2130"/>
      <c r="H2" s="2130"/>
      <c r="I2" s="2130"/>
      <c r="J2" s="2130"/>
      <c r="K2" s="2130"/>
      <c r="L2" s="3336" t="s">
        <v>5</v>
      </c>
      <c r="M2" s="3337"/>
      <c r="N2" s="3337"/>
      <c r="O2" s="3337"/>
      <c r="P2" s="3337"/>
      <c r="Q2" s="3337"/>
      <c r="R2" s="3337"/>
      <c r="S2" s="3337"/>
      <c r="T2" s="3337"/>
      <c r="U2" s="3337"/>
      <c r="V2" s="3337"/>
      <c r="W2" s="2130"/>
      <c r="X2" s="2130"/>
      <c r="Y2" s="2130"/>
      <c r="Z2" s="2130"/>
      <c r="AA2" s="2130"/>
      <c r="AB2" s="2130"/>
      <c r="AC2" s="2130"/>
      <c r="AD2" s="2130"/>
      <c r="AE2" s="2130"/>
      <c r="AF2" s="2130"/>
      <c r="AG2" s="2130"/>
      <c r="AH2" s="2130"/>
      <c r="AI2" s="2130"/>
      <c r="AJ2" s="2130"/>
      <c r="AK2" s="2130"/>
      <c r="AL2" s="2130"/>
      <c r="AM2" s="2130"/>
      <c r="AN2" s="2130"/>
      <c r="AO2" s="2130"/>
      <c r="AP2" s="2130"/>
      <c r="AQ2" s="2130"/>
      <c r="AR2" s="2130"/>
      <c r="AS2" s="2130"/>
      <c r="AT2" s="2130" t="s">
        <v>114</v>
      </c>
      <c r="AU2" s="2130"/>
      <c r="AV2" s="2130"/>
      <c r="AW2" s="2130"/>
      <c r="AX2" s="2130"/>
      <c r="AY2" s="2130"/>
      <c r="AZ2" s="2130"/>
      <c r="BA2" s="2130"/>
      <c r="BB2" s="2130"/>
      <c r="BC2" s="2130"/>
      <c r="BD2" s="2130"/>
      <c r="BE2" s="2130"/>
      <c r="BF2" s="2130"/>
      <c r="BG2" s="2130"/>
      <c r="BH2" s="2130"/>
      <c r="BI2" s="2130"/>
    </row>
    <row r="3" spans="1:61" ht="6.95" customHeight="1" x14ac:dyDescent="0.25">
      <c r="A3" s="2130"/>
      <c r="B3" s="2131"/>
      <c r="C3" s="2132"/>
      <c r="D3" s="2132"/>
      <c r="E3" s="2132"/>
      <c r="F3" s="2132"/>
      <c r="G3" s="2132"/>
      <c r="H3" s="2132"/>
      <c r="I3" s="2132"/>
      <c r="J3" s="2132"/>
      <c r="K3" s="2132"/>
      <c r="L3" s="2133"/>
      <c r="M3" s="2130"/>
      <c r="N3" s="2130"/>
      <c r="O3" s="2130"/>
      <c r="P3" s="2130"/>
      <c r="Q3" s="2130"/>
      <c r="R3" s="2130"/>
      <c r="S3" s="2130"/>
      <c r="T3" s="2130"/>
      <c r="U3" s="2130"/>
      <c r="V3" s="2130"/>
      <c r="W3" s="2130"/>
      <c r="X3" s="2130"/>
      <c r="Y3" s="2130"/>
      <c r="Z3" s="2130"/>
      <c r="AA3" s="2130"/>
      <c r="AB3" s="2130"/>
      <c r="AC3" s="2130"/>
      <c r="AD3" s="2130"/>
      <c r="AE3" s="2130"/>
      <c r="AF3" s="2130"/>
      <c r="AG3" s="2130"/>
      <c r="AH3" s="2130"/>
      <c r="AI3" s="2130"/>
      <c r="AJ3" s="2130"/>
      <c r="AK3" s="2130"/>
      <c r="AL3" s="2130"/>
      <c r="AM3" s="2130"/>
      <c r="AN3" s="2130"/>
      <c r="AO3" s="2130"/>
      <c r="AP3" s="2130"/>
      <c r="AQ3" s="2130"/>
      <c r="AR3" s="2130"/>
      <c r="AS3" s="2130"/>
      <c r="AT3" s="2130">
        <v>2</v>
      </c>
      <c r="AU3" s="2130"/>
      <c r="AV3" s="2130"/>
      <c r="AW3" s="2130"/>
      <c r="AX3" s="2130"/>
      <c r="AY3" s="2130"/>
      <c r="AZ3" s="2130"/>
      <c r="BA3" s="2130"/>
      <c r="BB3" s="2130"/>
      <c r="BC3" s="2130"/>
      <c r="BD3" s="2130"/>
      <c r="BE3" s="2130"/>
      <c r="BF3" s="2130"/>
      <c r="BG3" s="2130"/>
      <c r="BH3" s="2130"/>
      <c r="BI3" s="2130"/>
    </row>
    <row r="4" spans="1:61" ht="24.95" customHeight="1" x14ac:dyDescent="0.25">
      <c r="A4" s="2130"/>
      <c r="B4" s="2133"/>
      <c r="C4" s="2130"/>
      <c r="D4" s="2134" t="s">
        <v>131</v>
      </c>
      <c r="E4" s="2130"/>
      <c r="F4" s="2130"/>
      <c r="G4" s="2130"/>
      <c r="H4" s="2130"/>
      <c r="I4" s="2130"/>
      <c r="J4" s="2130"/>
      <c r="K4" s="2130"/>
      <c r="L4" s="2133"/>
      <c r="M4" s="2130"/>
      <c r="N4" s="2130"/>
      <c r="O4" s="2130"/>
      <c r="P4" s="2130"/>
      <c r="Q4" s="2130"/>
      <c r="R4" s="2130"/>
      <c r="S4" s="2130"/>
      <c r="T4" s="2130"/>
      <c r="U4" s="2130"/>
      <c r="V4" s="2130"/>
      <c r="W4" s="2130"/>
      <c r="X4" s="2130"/>
      <c r="Y4" s="2130"/>
      <c r="Z4" s="2130"/>
      <c r="AA4" s="2130"/>
      <c r="AB4" s="2130"/>
      <c r="AC4" s="2130"/>
      <c r="AD4" s="2130"/>
      <c r="AE4" s="2130"/>
      <c r="AF4" s="2130"/>
      <c r="AG4" s="2130"/>
      <c r="AH4" s="2130"/>
      <c r="AI4" s="2130"/>
      <c r="AJ4" s="2130"/>
      <c r="AK4" s="2130"/>
      <c r="AL4" s="2130"/>
      <c r="AM4" s="2130"/>
      <c r="AN4" s="2130"/>
      <c r="AO4" s="2130"/>
      <c r="AP4" s="2130"/>
      <c r="AQ4" s="2130"/>
      <c r="AR4" s="2130"/>
      <c r="AS4" s="2130"/>
      <c r="AT4" s="2130" t="b">
        <v>0</v>
      </c>
      <c r="AU4" s="2130"/>
      <c r="AV4" s="2130"/>
      <c r="AW4" s="2130"/>
      <c r="AX4" s="2130"/>
      <c r="AY4" s="2130"/>
      <c r="AZ4" s="2130"/>
      <c r="BA4" s="2130"/>
      <c r="BB4" s="2130"/>
      <c r="BC4" s="2130"/>
      <c r="BD4" s="2130"/>
      <c r="BE4" s="2130"/>
      <c r="BF4" s="2130"/>
      <c r="BG4" s="2130"/>
      <c r="BH4" s="2130"/>
      <c r="BI4" s="2130"/>
    </row>
    <row r="5" spans="1:61" ht="6.95" customHeight="1" x14ac:dyDescent="0.25">
      <c r="A5" s="2130"/>
      <c r="B5" s="2133"/>
      <c r="C5" s="2130"/>
      <c r="D5" s="2130"/>
      <c r="E5" s="2130"/>
      <c r="F5" s="2130"/>
      <c r="G5" s="2130"/>
      <c r="H5" s="2130"/>
      <c r="I5" s="2130"/>
      <c r="J5" s="2130"/>
      <c r="K5" s="2130"/>
      <c r="L5" s="2133"/>
      <c r="M5" s="2130"/>
      <c r="N5" s="2130"/>
      <c r="O5" s="2130"/>
      <c r="P5" s="2130"/>
      <c r="Q5" s="2130"/>
      <c r="R5" s="2130"/>
      <c r="S5" s="2130"/>
      <c r="T5" s="2130"/>
      <c r="U5" s="2130"/>
      <c r="V5" s="2130"/>
      <c r="W5" s="2130"/>
      <c r="X5" s="2130"/>
      <c r="Y5" s="2130"/>
      <c r="Z5" s="2130"/>
      <c r="AA5" s="2130"/>
      <c r="AB5" s="2130"/>
      <c r="AC5" s="2130"/>
      <c r="AD5" s="2130"/>
      <c r="AE5" s="2130"/>
      <c r="AF5" s="2130"/>
      <c r="AG5" s="2130"/>
      <c r="AH5" s="2130"/>
      <c r="AI5" s="2130"/>
      <c r="AJ5" s="2130"/>
      <c r="AK5" s="2130"/>
      <c r="AL5" s="2130"/>
      <c r="AM5" s="2130"/>
      <c r="AN5" s="2130"/>
      <c r="AO5" s="2130"/>
      <c r="AP5" s="2130"/>
      <c r="AQ5" s="2130"/>
      <c r="AR5" s="2130"/>
      <c r="AS5" s="2130"/>
      <c r="AT5" s="2130"/>
      <c r="AU5" s="2130"/>
      <c r="AV5" s="2130"/>
      <c r="AW5" s="2130"/>
      <c r="AX5" s="2130"/>
      <c r="AY5" s="2130"/>
      <c r="AZ5" s="2130"/>
      <c r="BA5" s="2130"/>
      <c r="BB5" s="2130"/>
      <c r="BC5" s="2130"/>
      <c r="BD5" s="2130"/>
      <c r="BE5" s="2130"/>
      <c r="BF5" s="2130"/>
      <c r="BG5" s="2130"/>
      <c r="BH5" s="2130"/>
      <c r="BI5" s="2130"/>
    </row>
    <row r="6" spans="1:61" ht="12" customHeight="1" x14ac:dyDescent="0.25">
      <c r="A6" s="2130"/>
      <c r="B6" s="2133"/>
      <c r="C6" s="2130"/>
      <c r="D6" s="2135" t="s">
        <v>12</v>
      </c>
      <c r="E6" s="2130"/>
      <c r="F6" s="2130"/>
      <c r="G6" s="2130"/>
      <c r="H6" s="2130"/>
      <c r="I6" s="2130"/>
      <c r="J6" s="2130"/>
      <c r="K6" s="2130"/>
      <c r="L6" s="2133"/>
      <c r="M6" s="2130"/>
      <c r="N6" s="2130"/>
      <c r="O6" s="2130"/>
      <c r="P6" s="2130"/>
      <c r="Q6" s="2130"/>
      <c r="R6" s="2130"/>
      <c r="S6" s="2130"/>
      <c r="T6" s="2130"/>
      <c r="U6" s="2130"/>
      <c r="V6" s="2130"/>
      <c r="W6" s="2130"/>
      <c r="X6" s="2130"/>
      <c r="Y6" s="2130"/>
      <c r="Z6" s="2130"/>
      <c r="AA6" s="2130"/>
      <c r="AB6" s="2130"/>
      <c r="AC6" s="2130"/>
      <c r="AD6" s="2130"/>
      <c r="AE6" s="2130"/>
      <c r="AF6" s="2130"/>
      <c r="AG6" s="2130"/>
      <c r="AH6" s="2130"/>
      <c r="AI6" s="2130"/>
      <c r="AJ6" s="2130"/>
      <c r="AK6" s="2130"/>
      <c r="AL6" s="2130"/>
      <c r="AM6" s="2130"/>
      <c r="AN6" s="2130"/>
      <c r="AO6" s="2130"/>
      <c r="AP6" s="2130"/>
      <c r="AQ6" s="2130"/>
      <c r="AR6" s="2130"/>
      <c r="AS6" s="2130"/>
      <c r="AT6" s="2130"/>
      <c r="AU6" s="2130"/>
      <c r="AV6" s="2130"/>
      <c r="AW6" s="2130"/>
      <c r="AX6" s="2130"/>
      <c r="AY6" s="2130"/>
      <c r="AZ6" s="2130"/>
      <c r="BA6" s="2130"/>
      <c r="BB6" s="2130"/>
      <c r="BC6" s="2130"/>
      <c r="BD6" s="2130"/>
      <c r="BE6" s="2130"/>
      <c r="BF6" s="2130"/>
      <c r="BG6" s="2130"/>
      <c r="BH6" s="2130"/>
      <c r="BI6" s="2130"/>
    </row>
    <row r="7" spans="1:61" x14ac:dyDescent="0.25">
      <c r="A7" s="2130"/>
      <c r="B7" s="2133"/>
      <c r="C7" s="2130"/>
      <c r="D7" s="2130"/>
      <c r="E7" s="3238" t="s">
        <v>13</v>
      </c>
      <c r="F7" s="3337"/>
      <c r="G7" s="3337"/>
      <c r="H7" s="3337"/>
      <c r="I7" s="2130"/>
      <c r="J7" s="2130"/>
      <c r="K7" s="2130"/>
      <c r="L7" s="2133"/>
      <c r="M7" s="2130"/>
      <c r="N7" s="2130"/>
      <c r="O7" s="2130"/>
      <c r="P7" s="2130"/>
      <c r="Q7" s="2130"/>
      <c r="R7" s="2130"/>
      <c r="S7" s="2130"/>
      <c r="T7" s="2130"/>
      <c r="U7" s="2130"/>
      <c r="V7" s="2130"/>
      <c r="W7" s="2130"/>
      <c r="X7" s="2130"/>
      <c r="Y7" s="2130"/>
      <c r="Z7" s="2130"/>
      <c r="AA7" s="2136" t="str">
        <f>E7</f>
        <v>REVITALIZACE ZÁMECKÉHO PARKU ‐ TVRZIŠTĚ KLUČOV</v>
      </c>
      <c r="AB7" s="2130"/>
      <c r="AC7" s="2130"/>
      <c r="AD7" s="2130"/>
      <c r="AE7" s="2130"/>
      <c r="AF7" s="2130"/>
      <c r="AG7" s="2130"/>
      <c r="AH7" s="2130"/>
      <c r="AI7" s="2130"/>
      <c r="AJ7" s="2130"/>
      <c r="AK7" s="2130"/>
      <c r="AL7" s="2130"/>
      <c r="AM7" s="2130"/>
      <c r="AN7" s="2130"/>
      <c r="AO7" s="2130"/>
      <c r="AP7" s="2130"/>
      <c r="AQ7" s="2130"/>
      <c r="AR7" s="2130"/>
      <c r="AS7" s="2130"/>
      <c r="AT7" s="2130"/>
      <c r="AU7" s="2130"/>
      <c r="AV7" s="2130"/>
      <c r="AW7" s="2130"/>
      <c r="AX7" s="2130"/>
      <c r="AY7" s="2130"/>
      <c r="AZ7" s="2130"/>
      <c r="BA7" s="2130"/>
      <c r="BB7" s="2130"/>
      <c r="BC7" s="2130"/>
      <c r="BD7" s="2130"/>
      <c r="BE7" s="2130"/>
      <c r="BF7" s="2130"/>
      <c r="BG7" s="2130"/>
      <c r="BH7" s="2130"/>
      <c r="BI7" s="2130"/>
    </row>
    <row r="8" spans="1:61" x14ac:dyDescent="0.25">
      <c r="A8" s="2130"/>
      <c r="B8" s="2133"/>
      <c r="C8" s="2130"/>
      <c r="D8" s="210" t="s">
        <v>132</v>
      </c>
      <c r="E8" s="2130"/>
      <c r="F8" s="2130"/>
      <c r="G8" s="2130"/>
      <c r="H8" s="2130"/>
      <c r="I8" s="2130"/>
      <c r="J8" s="2130"/>
      <c r="K8" s="2130"/>
      <c r="L8" s="2133"/>
      <c r="M8" s="2130"/>
      <c r="N8" s="2130"/>
      <c r="O8" s="2130"/>
      <c r="P8" s="2130"/>
      <c r="Q8" s="2130"/>
      <c r="R8" s="2130"/>
      <c r="S8" s="2130"/>
      <c r="T8" s="2130"/>
      <c r="U8" s="2130"/>
      <c r="V8" s="2130"/>
      <c r="W8" s="2130"/>
      <c r="X8" s="2130"/>
      <c r="Y8" s="2130"/>
      <c r="Z8" s="2130"/>
      <c r="AA8" s="2130"/>
      <c r="AB8" s="2130"/>
      <c r="AC8" s="2130"/>
      <c r="AD8" s="2130"/>
      <c r="AE8" s="2130"/>
      <c r="AF8" s="2130"/>
      <c r="AG8" s="2130"/>
      <c r="AH8" s="2130"/>
      <c r="AI8" s="2130"/>
      <c r="AJ8" s="2130"/>
      <c r="AK8" s="2130"/>
      <c r="AL8" s="2130"/>
      <c r="AM8" s="2130"/>
      <c r="AN8" s="2130"/>
      <c r="AO8" s="2130"/>
      <c r="AP8" s="2130"/>
      <c r="AQ8" s="2130"/>
      <c r="AR8" s="2130"/>
      <c r="AS8" s="2130"/>
      <c r="AT8" s="2130"/>
      <c r="AU8" s="2130"/>
      <c r="AV8" s="2130"/>
      <c r="AW8" s="2130"/>
      <c r="AX8" s="2130"/>
      <c r="AY8" s="2130"/>
      <c r="AZ8" s="2130"/>
      <c r="BA8" s="2130"/>
      <c r="BB8" s="2130"/>
      <c r="BC8" s="2130"/>
      <c r="BD8" s="2130"/>
      <c r="BE8" s="2130"/>
      <c r="BF8" s="2130"/>
      <c r="BG8" s="2130"/>
      <c r="BH8" s="2130"/>
      <c r="BI8" s="2130"/>
    </row>
    <row r="9" spans="1:61" s="70" customFormat="1" x14ac:dyDescent="0.25">
      <c r="A9" s="2130"/>
      <c r="B9" s="2137"/>
      <c r="C9" s="2130"/>
      <c r="D9" s="2130"/>
      <c r="E9" s="3338" t="s">
        <v>1298</v>
      </c>
      <c r="F9" s="3337"/>
      <c r="G9" s="3337"/>
      <c r="H9" s="3337"/>
      <c r="I9" s="2130"/>
      <c r="J9" s="2130"/>
      <c r="K9" s="2130"/>
      <c r="L9" s="2137"/>
      <c r="M9" s="2130"/>
      <c r="N9" s="2130"/>
      <c r="O9" s="2130"/>
      <c r="P9" s="2130"/>
      <c r="Q9" s="2130"/>
      <c r="R9" s="2130"/>
      <c r="S9" s="2130"/>
      <c r="T9" s="2130"/>
      <c r="U9" s="2130"/>
      <c r="V9" s="2130"/>
      <c r="W9" s="2130"/>
      <c r="X9" s="2130"/>
      <c r="Y9" s="2130"/>
      <c r="Z9" s="2130"/>
      <c r="AA9" s="2138" t="str">
        <f>E9</f>
        <v>SO.24 - Vodovodní přípojka</v>
      </c>
      <c r="AB9" s="2130"/>
      <c r="AC9" s="2130"/>
      <c r="AD9" s="2130"/>
      <c r="AE9" s="2130"/>
      <c r="AF9" s="2130"/>
      <c r="AG9" s="2130"/>
      <c r="AH9" s="2130"/>
      <c r="AI9" s="2130"/>
      <c r="AJ9" s="2130"/>
      <c r="AK9" s="2130"/>
      <c r="AL9" s="2130"/>
      <c r="AM9" s="2130"/>
      <c r="AN9" s="2130"/>
      <c r="AO9" s="2130"/>
      <c r="AP9" s="2130"/>
      <c r="AQ9" s="2130"/>
      <c r="AR9" s="2130"/>
      <c r="AS9" s="2130"/>
      <c r="AT9" s="2130"/>
      <c r="AU9" s="2130"/>
      <c r="AV9" s="2130"/>
      <c r="AW9" s="2130"/>
      <c r="AX9" s="2130"/>
      <c r="AY9" s="2130"/>
      <c r="AZ9" s="2130"/>
      <c r="BA9" s="2130"/>
      <c r="BB9" s="2130"/>
      <c r="BC9" s="2130"/>
      <c r="BD9" s="2130"/>
      <c r="BE9" s="2130"/>
      <c r="BF9" s="2130"/>
      <c r="BG9" s="2130"/>
      <c r="BH9" s="2130"/>
      <c r="BI9" s="2130"/>
    </row>
    <row r="10" spans="1:61" s="70" customFormat="1" x14ac:dyDescent="0.25">
      <c r="A10" s="2130"/>
      <c r="B10" s="2137"/>
      <c r="C10" s="2130"/>
      <c r="D10" s="2130"/>
      <c r="E10" s="2130"/>
      <c r="F10" s="2130"/>
      <c r="G10" s="2130"/>
      <c r="H10" s="2130"/>
      <c r="I10" s="2130"/>
      <c r="J10" s="2130"/>
      <c r="K10" s="2130"/>
      <c r="L10" s="2137"/>
      <c r="M10" s="2130"/>
      <c r="N10" s="2130"/>
      <c r="O10" s="2130"/>
      <c r="P10" s="2130"/>
      <c r="Q10" s="2130"/>
      <c r="R10" s="2130"/>
      <c r="S10" s="2130"/>
      <c r="T10" s="2130"/>
      <c r="U10" s="2130"/>
      <c r="V10" s="2130"/>
      <c r="W10" s="2130"/>
      <c r="X10" s="2130"/>
      <c r="Y10" s="2130"/>
      <c r="Z10" s="2130"/>
      <c r="AA10" s="2130"/>
      <c r="AB10" s="2130"/>
      <c r="AC10" s="2130"/>
      <c r="AD10" s="2130"/>
      <c r="AE10" s="2130"/>
      <c r="AF10" s="2130"/>
      <c r="AG10" s="2130"/>
      <c r="AH10" s="2130"/>
      <c r="AI10" s="2130"/>
      <c r="AJ10" s="2130"/>
      <c r="AK10" s="2130"/>
      <c r="AL10" s="2130"/>
      <c r="AM10" s="2130"/>
      <c r="AN10" s="2130"/>
      <c r="AO10" s="2130"/>
      <c r="AP10" s="2130"/>
      <c r="AQ10" s="2130"/>
      <c r="AR10" s="2130"/>
      <c r="AS10" s="2130"/>
      <c r="AT10" s="2130"/>
      <c r="AU10" s="2130"/>
      <c r="AV10" s="2130"/>
      <c r="AW10" s="2130"/>
      <c r="AX10" s="2130"/>
      <c r="AY10" s="2130"/>
      <c r="AZ10" s="2130"/>
      <c r="BA10" s="2130"/>
      <c r="BB10" s="2130"/>
      <c r="BC10" s="2130"/>
      <c r="BD10" s="2130"/>
      <c r="BE10" s="2130"/>
      <c r="BF10" s="2130"/>
      <c r="BG10" s="2130"/>
      <c r="BH10" s="2130"/>
      <c r="BI10" s="2130"/>
    </row>
    <row r="11" spans="1:61" s="70" customFormat="1" x14ac:dyDescent="0.25">
      <c r="A11" s="2130"/>
      <c r="B11" s="2137"/>
      <c r="C11" s="2130"/>
      <c r="D11" s="210" t="s">
        <v>14</v>
      </c>
      <c r="E11" s="2130"/>
      <c r="F11" s="2139"/>
      <c r="G11" s="2130"/>
      <c r="H11" s="2130"/>
      <c r="I11" s="210" t="s">
        <v>15</v>
      </c>
      <c r="J11" s="214" t="s">
        <v>16</v>
      </c>
      <c r="K11" s="2130"/>
      <c r="L11" s="2137"/>
      <c r="M11" s="2130"/>
      <c r="N11" s="2130"/>
      <c r="O11" s="2130"/>
      <c r="P11" s="2130"/>
      <c r="Q11" s="2130"/>
      <c r="R11" s="2130"/>
      <c r="S11" s="2130"/>
      <c r="T11" s="2130"/>
      <c r="U11" s="2130"/>
      <c r="V11" s="2130"/>
      <c r="W11" s="2130"/>
      <c r="X11" s="2130"/>
      <c r="Y11" s="2130"/>
      <c r="Z11" s="2130"/>
      <c r="AA11" s="2130"/>
      <c r="AB11" s="2130"/>
      <c r="AC11" s="2130"/>
      <c r="AD11" s="2130"/>
      <c r="AE11" s="2130"/>
      <c r="AF11" s="2130"/>
      <c r="AG11" s="2130"/>
      <c r="AH11" s="2130"/>
      <c r="AI11" s="2130"/>
      <c r="AJ11" s="2130"/>
      <c r="AK11" s="2130"/>
      <c r="AL11" s="2130"/>
      <c r="AM11" s="2130"/>
      <c r="AN11" s="2130"/>
      <c r="AO11" s="2130"/>
      <c r="AP11" s="2130"/>
      <c r="AQ11" s="2130"/>
      <c r="AR11" s="2130"/>
      <c r="AS11" s="2130"/>
      <c r="AT11" s="2130"/>
      <c r="AU11" s="2130"/>
      <c r="AV11" s="2130"/>
      <c r="AW11" s="2130"/>
      <c r="AX11" s="2130"/>
      <c r="AY11" s="2130"/>
      <c r="AZ11" s="2130"/>
      <c r="BA11" s="2130"/>
      <c r="BB11" s="2130"/>
      <c r="BC11" s="2130"/>
      <c r="BD11" s="2130"/>
      <c r="BE11" s="2130"/>
      <c r="BF11" s="2130"/>
      <c r="BG11" s="2130"/>
      <c r="BH11" s="2130"/>
      <c r="BI11" s="2130"/>
    </row>
    <row r="12" spans="1:61" s="70" customFormat="1" x14ac:dyDescent="0.25">
      <c r="A12" s="2130"/>
      <c r="B12" s="2137"/>
      <c r="C12" s="2130"/>
      <c r="D12" s="210" t="s">
        <v>17</v>
      </c>
      <c r="E12" s="2130"/>
      <c r="F12" s="2140" t="s">
        <v>16</v>
      </c>
      <c r="G12" s="2130"/>
      <c r="H12" s="2130"/>
      <c r="I12" s="210" t="s">
        <v>18</v>
      </c>
      <c r="J12" s="2141">
        <f>'Rekapitulace stavby'!AN8</f>
        <v>46300</v>
      </c>
      <c r="K12" s="2130"/>
      <c r="L12" s="2137"/>
      <c r="M12" s="2130"/>
      <c r="N12" s="2130"/>
      <c r="O12" s="2130"/>
      <c r="P12" s="2130"/>
      <c r="Q12" s="2130"/>
      <c r="R12" s="2130"/>
      <c r="S12" s="2130"/>
      <c r="T12" s="2130"/>
      <c r="U12" s="2130"/>
      <c r="V12" s="2130"/>
      <c r="W12" s="2130"/>
      <c r="X12" s="2130"/>
      <c r="Y12" s="2130"/>
      <c r="Z12" s="2130"/>
      <c r="AA12" s="2130"/>
      <c r="AB12" s="2130"/>
      <c r="AC12" s="2130"/>
      <c r="AD12" s="2130"/>
      <c r="AE12" s="2130"/>
      <c r="AF12" s="2130"/>
      <c r="AG12" s="2130"/>
      <c r="AH12" s="2130"/>
      <c r="AI12" s="2130"/>
      <c r="AJ12" s="2130"/>
      <c r="AK12" s="2130"/>
      <c r="AL12" s="2130"/>
      <c r="AM12" s="2130"/>
      <c r="AN12" s="2130"/>
      <c r="AO12" s="2130"/>
      <c r="AP12" s="2130"/>
      <c r="AQ12" s="2130"/>
      <c r="AR12" s="2130"/>
      <c r="AS12" s="2130"/>
      <c r="AT12" s="2130"/>
      <c r="AU12" s="2130"/>
      <c r="AV12" s="2130"/>
      <c r="AW12" s="2130"/>
      <c r="AX12" s="2130"/>
      <c r="AY12" s="2130"/>
      <c r="AZ12" s="2130"/>
      <c r="BA12" s="2130"/>
      <c r="BB12" s="2130"/>
      <c r="BC12" s="2130"/>
      <c r="BD12" s="2130"/>
      <c r="BE12" s="2130"/>
      <c r="BF12" s="2130"/>
      <c r="BG12" s="2130"/>
      <c r="BH12" s="2130"/>
      <c r="BI12" s="2130"/>
    </row>
    <row r="13" spans="1:61" s="70" customFormat="1" x14ac:dyDescent="0.25">
      <c r="A13" s="2130"/>
      <c r="B13" s="2137"/>
      <c r="C13" s="2130"/>
      <c r="D13" s="2142" t="s">
        <v>16</v>
      </c>
      <c r="E13" s="2143"/>
      <c r="F13" s="2144" t="s">
        <v>16</v>
      </c>
      <c r="G13" s="2130"/>
      <c r="H13" s="2130"/>
      <c r="I13" s="2142" t="s">
        <v>16</v>
      </c>
      <c r="J13" s="2144" t="s">
        <v>16</v>
      </c>
      <c r="K13" s="2130"/>
      <c r="L13" s="2137"/>
      <c r="M13" s="2130"/>
      <c r="N13" s="2130"/>
      <c r="O13" s="2130"/>
      <c r="P13" s="2130"/>
      <c r="Q13" s="2130"/>
      <c r="R13" s="2130"/>
      <c r="S13" s="2130"/>
      <c r="T13" s="2130"/>
      <c r="U13" s="2130"/>
      <c r="V13" s="2130"/>
      <c r="W13" s="2130"/>
      <c r="X13" s="2130"/>
      <c r="Y13" s="2130"/>
      <c r="Z13" s="2130"/>
      <c r="AA13" s="2130"/>
      <c r="AB13" s="2130"/>
      <c r="AC13" s="2130"/>
      <c r="AD13" s="2130"/>
      <c r="AE13" s="2130"/>
      <c r="AF13" s="2130"/>
      <c r="AG13" s="2130"/>
      <c r="AH13" s="2130"/>
      <c r="AI13" s="2130"/>
      <c r="AJ13" s="2130"/>
      <c r="AK13" s="2130"/>
      <c r="AL13" s="2130"/>
      <c r="AM13" s="2130"/>
      <c r="AN13" s="2130"/>
      <c r="AO13" s="2130"/>
      <c r="AP13" s="2130"/>
      <c r="AQ13" s="2130"/>
      <c r="AR13" s="2130"/>
      <c r="AS13" s="2130"/>
      <c r="AT13" s="2130"/>
      <c r="AU13" s="2130"/>
      <c r="AV13" s="2130"/>
      <c r="AW13" s="2130"/>
      <c r="AX13" s="2130"/>
      <c r="AY13" s="2130"/>
      <c r="AZ13" s="2130"/>
      <c r="BA13" s="2130"/>
      <c r="BB13" s="2130"/>
      <c r="BC13" s="2130"/>
      <c r="BD13" s="2130"/>
      <c r="BE13" s="2130"/>
      <c r="BF13" s="2130"/>
      <c r="BG13" s="2130"/>
      <c r="BH13" s="2130"/>
      <c r="BI13" s="2130"/>
    </row>
    <row r="14" spans="1:61" s="70" customFormat="1" x14ac:dyDescent="0.25">
      <c r="A14" s="2130"/>
      <c r="B14" s="2137"/>
      <c r="C14" s="2130"/>
      <c r="D14" s="210" t="s">
        <v>19</v>
      </c>
      <c r="E14" s="2130"/>
      <c r="F14" s="2130"/>
      <c r="G14" s="2130"/>
      <c r="H14" s="2130"/>
      <c r="I14" s="210" t="s">
        <v>20</v>
      </c>
      <c r="J14" s="220" t="s">
        <v>21</v>
      </c>
      <c r="K14" s="2130"/>
      <c r="L14" s="2137"/>
      <c r="M14" s="2130"/>
      <c r="N14" s="2130"/>
      <c r="O14" s="2130"/>
      <c r="P14" s="2130"/>
      <c r="Q14" s="2130"/>
      <c r="R14" s="2130"/>
      <c r="S14" s="2130"/>
      <c r="T14" s="2130"/>
      <c r="U14" s="2130"/>
      <c r="V14" s="2130"/>
      <c r="W14" s="2130"/>
      <c r="X14" s="2130"/>
      <c r="Y14" s="2130"/>
      <c r="Z14" s="2130"/>
      <c r="AA14" s="2130"/>
      <c r="AB14" s="2130"/>
      <c r="AC14" s="2130"/>
      <c r="AD14" s="2130"/>
      <c r="AE14" s="2130"/>
      <c r="AF14" s="2130"/>
      <c r="AG14" s="2130"/>
      <c r="AH14" s="2130"/>
      <c r="AI14" s="2130"/>
      <c r="AJ14" s="2130"/>
      <c r="AK14" s="2130"/>
      <c r="AL14" s="2130"/>
      <c r="AM14" s="2130"/>
      <c r="AN14" s="2130"/>
      <c r="AO14" s="2130"/>
      <c r="AP14" s="2130"/>
      <c r="AQ14" s="2130"/>
      <c r="AR14" s="2130"/>
      <c r="AS14" s="2130"/>
      <c r="AT14" s="2130"/>
      <c r="AU14" s="2130"/>
      <c r="AV14" s="2130"/>
      <c r="AW14" s="2130"/>
      <c r="AX14" s="2130"/>
      <c r="AY14" s="2130"/>
      <c r="AZ14" s="2130"/>
      <c r="BA14" s="2130"/>
      <c r="BB14" s="2130"/>
      <c r="BC14" s="2130"/>
      <c r="BD14" s="2130"/>
      <c r="BE14" s="2130"/>
      <c r="BF14" s="2130"/>
      <c r="BG14" s="2130"/>
      <c r="BH14" s="2130"/>
      <c r="BI14" s="2130"/>
    </row>
    <row r="15" spans="1:61" s="70" customFormat="1" x14ac:dyDescent="0.25">
      <c r="A15" s="2130"/>
      <c r="B15" s="2137"/>
      <c r="C15" s="2130"/>
      <c r="D15" s="2130"/>
      <c r="E15" s="3239" t="s">
        <v>22</v>
      </c>
      <c r="F15" s="3337"/>
      <c r="G15" s="3337"/>
      <c r="H15" s="3337"/>
      <c r="I15" s="210" t="s">
        <v>23</v>
      </c>
      <c r="J15" s="220" t="s">
        <v>16</v>
      </c>
      <c r="K15" s="2130"/>
      <c r="L15" s="2137"/>
      <c r="M15" s="2130"/>
      <c r="N15" s="2130"/>
      <c r="O15" s="2130"/>
      <c r="P15" s="2130"/>
      <c r="Q15" s="2130"/>
      <c r="R15" s="2130"/>
      <c r="S15" s="2130"/>
      <c r="T15" s="2130"/>
      <c r="U15" s="2130"/>
      <c r="V15" s="2130"/>
      <c r="W15" s="2130"/>
      <c r="X15" s="2130"/>
      <c r="Y15" s="2130"/>
      <c r="Z15" s="2130"/>
      <c r="AA15" s="2130"/>
      <c r="AB15" s="2130"/>
      <c r="AC15" s="2130"/>
      <c r="AD15" s="2130"/>
      <c r="AE15" s="2130"/>
      <c r="AF15" s="2130"/>
      <c r="AG15" s="2130"/>
      <c r="AH15" s="2130"/>
      <c r="AI15" s="2130"/>
      <c r="AJ15" s="2130"/>
      <c r="AK15" s="2130"/>
      <c r="AL15" s="2130"/>
      <c r="AM15" s="2130"/>
      <c r="AN15" s="2130"/>
      <c r="AO15" s="2130"/>
      <c r="AP15" s="2130"/>
      <c r="AQ15" s="2130"/>
      <c r="AR15" s="2130"/>
      <c r="AS15" s="2130"/>
      <c r="AT15" s="2130"/>
      <c r="AU15" s="2130"/>
      <c r="AV15" s="2130"/>
      <c r="AW15" s="2130"/>
      <c r="AX15" s="2130"/>
      <c r="AY15" s="2130"/>
      <c r="AZ15" s="2130"/>
      <c r="BA15" s="2130"/>
      <c r="BB15" s="2130"/>
      <c r="BC15" s="2130"/>
      <c r="BD15" s="2130"/>
      <c r="BE15" s="2130"/>
      <c r="BF15" s="2130"/>
      <c r="BG15" s="2130"/>
      <c r="BH15" s="2130"/>
      <c r="BI15" s="2130"/>
    </row>
    <row r="16" spans="1:61" s="70" customFormat="1" x14ac:dyDescent="0.25">
      <c r="A16" s="2130"/>
      <c r="B16" s="2137"/>
      <c r="C16" s="2130"/>
      <c r="D16" s="2130"/>
      <c r="E16" s="2130"/>
      <c r="F16" s="2130"/>
      <c r="G16" s="2130"/>
      <c r="H16" s="2130"/>
      <c r="I16" s="2130"/>
      <c r="J16" s="2130"/>
      <c r="K16" s="2130"/>
      <c r="L16" s="2137"/>
      <c r="M16" s="2130"/>
      <c r="N16" s="2130"/>
      <c r="O16" s="2130"/>
      <c r="P16" s="2130"/>
      <c r="Q16" s="2130"/>
      <c r="R16" s="2130"/>
      <c r="S16" s="2130"/>
      <c r="T16" s="2130"/>
      <c r="U16" s="2130"/>
      <c r="V16" s="2130"/>
      <c r="W16" s="2130"/>
      <c r="X16" s="2130"/>
      <c r="Y16" s="2130"/>
      <c r="Z16" s="2130"/>
      <c r="AA16" s="2130"/>
      <c r="AB16" s="2130"/>
      <c r="AC16" s="2130"/>
      <c r="AD16" s="2130"/>
      <c r="AE16" s="2130"/>
      <c r="AF16" s="2130"/>
      <c r="AG16" s="2130"/>
      <c r="AH16" s="2130"/>
      <c r="AI16" s="2130"/>
      <c r="AJ16" s="2130"/>
      <c r="AK16" s="2130"/>
      <c r="AL16" s="2130"/>
      <c r="AM16" s="2130"/>
      <c r="AN16" s="2130"/>
      <c r="AO16" s="2130"/>
      <c r="AP16" s="2130"/>
      <c r="AQ16" s="2130"/>
      <c r="AR16" s="2130"/>
      <c r="AS16" s="2130"/>
      <c r="AT16" s="2130"/>
      <c r="AU16" s="2130"/>
      <c r="AV16" s="2130"/>
      <c r="AW16" s="2130"/>
      <c r="AX16" s="2130"/>
      <c r="AY16" s="2130"/>
      <c r="AZ16" s="2130"/>
      <c r="BA16" s="2130"/>
      <c r="BB16" s="2130"/>
      <c r="BC16" s="2130"/>
      <c r="BD16" s="2130"/>
      <c r="BE16" s="2130"/>
      <c r="BF16" s="2130"/>
      <c r="BG16" s="2130"/>
      <c r="BH16" s="2130"/>
      <c r="BI16" s="2130"/>
    </row>
    <row r="17" spans="1:61" s="70" customFormat="1" x14ac:dyDescent="0.25">
      <c r="A17" s="2130"/>
      <c r="B17" s="2137"/>
      <c r="C17" s="2130"/>
      <c r="D17" s="210" t="s">
        <v>24</v>
      </c>
      <c r="E17" s="2130"/>
      <c r="F17" s="2130"/>
      <c r="G17" s="2130"/>
      <c r="H17" s="2130"/>
      <c r="I17" s="210" t="str">
        <f>I14</f>
        <v>IČ:</v>
      </c>
      <c r="J17" s="221" t="str">
        <f>'Rekapitulace stavby'!AN13</f>
        <v>Vyplň údaj</v>
      </c>
      <c r="K17" s="2130"/>
      <c r="L17" s="2137"/>
      <c r="M17" s="2130"/>
      <c r="N17" s="2130"/>
      <c r="O17" s="2130"/>
      <c r="P17" s="2130"/>
      <c r="Q17" s="2130"/>
      <c r="R17" s="2130"/>
      <c r="S17" s="2130"/>
      <c r="T17" s="2130"/>
      <c r="U17" s="2130"/>
      <c r="V17" s="2130"/>
      <c r="W17" s="2130"/>
      <c r="X17" s="2130"/>
      <c r="Y17" s="2130"/>
      <c r="Z17" s="2130"/>
      <c r="AA17" s="2130"/>
      <c r="AB17" s="2130"/>
      <c r="AC17" s="2130"/>
      <c r="AD17" s="2130"/>
      <c r="AE17" s="2130"/>
      <c r="AF17" s="2130"/>
      <c r="AG17" s="2130"/>
      <c r="AH17" s="2130"/>
      <c r="AI17" s="2130"/>
      <c r="AJ17" s="2130"/>
      <c r="AK17" s="2130"/>
      <c r="AL17" s="2130"/>
      <c r="AM17" s="2130"/>
      <c r="AN17" s="2130"/>
      <c r="AO17" s="2130"/>
      <c r="AP17" s="2130"/>
      <c r="AQ17" s="2130"/>
      <c r="AR17" s="2130"/>
      <c r="AS17" s="2130"/>
      <c r="AT17" s="2130"/>
      <c r="AU17" s="2130"/>
      <c r="AV17" s="2130"/>
      <c r="AW17" s="2130"/>
      <c r="AX17" s="2130"/>
      <c r="AY17" s="2130"/>
      <c r="AZ17" s="2130"/>
      <c r="BA17" s="2130"/>
      <c r="BB17" s="2130"/>
      <c r="BC17" s="2130"/>
      <c r="BD17" s="2130"/>
      <c r="BE17" s="2130"/>
      <c r="BF17" s="2130"/>
      <c r="BG17" s="2130"/>
      <c r="BH17" s="2130"/>
      <c r="BI17" s="2130"/>
    </row>
    <row r="18" spans="1:61" s="70" customFormat="1" x14ac:dyDescent="0.25">
      <c r="A18" s="2130"/>
      <c r="B18" s="2137"/>
      <c r="C18" s="2130"/>
      <c r="D18" s="2130"/>
      <c r="E18" s="3241" t="str">
        <f>'Rekapitulace stavby'!E14</f>
        <v>Vyplň údaj</v>
      </c>
      <c r="F18" s="3337"/>
      <c r="G18" s="3337"/>
      <c r="H18" s="3337"/>
      <c r="I18" s="210" t="str">
        <f>I15</f>
        <v>DIČ:</v>
      </c>
      <c r="J18" s="221" t="str">
        <f>'Rekapitulace stavby'!AN14</f>
        <v>Vyplň údaj</v>
      </c>
      <c r="K18" s="2130"/>
      <c r="L18" s="2137"/>
      <c r="M18" s="2130"/>
      <c r="N18" s="2130"/>
      <c r="O18" s="2130"/>
      <c r="P18" s="2130"/>
      <c r="Q18" s="2130"/>
      <c r="R18" s="2130"/>
      <c r="S18" s="2130"/>
      <c r="T18" s="2130"/>
      <c r="U18" s="2130"/>
      <c r="V18" s="2130"/>
      <c r="W18" s="2130"/>
      <c r="X18" s="2130"/>
      <c r="Y18" s="2130"/>
      <c r="Z18" s="2130"/>
      <c r="AA18" s="2130"/>
      <c r="AB18" s="2130"/>
      <c r="AC18" s="2130"/>
      <c r="AD18" s="2130"/>
      <c r="AE18" s="2130"/>
      <c r="AF18" s="2130"/>
      <c r="AG18" s="2130"/>
      <c r="AH18" s="2130"/>
      <c r="AI18" s="2130"/>
      <c r="AJ18" s="2130"/>
      <c r="AK18" s="2130"/>
      <c r="AL18" s="2130"/>
      <c r="AM18" s="2130"/>
      <c r="AN18" s="2130"/>
      <c r="AO18" s="2130"/>
      <c r="AP18" s="2130"/>
      <c r="AQ18" s="2130"/>
      <c r="AR18" s="2130"/>
      <c r="AS18" s="2130"/>
      <c r="AT18" s="2130"/>
      <c r="AU18" s="2130"/>
      <c r="AV18" s="2130"/>
      <c r="AW18" s="2130"/>
      <c r="AX18" s="2130"/>
      <c r="AY18" s="2130"/>
      <c r="AZ18" s="2130"/>
      <c r="BA18" s="2130"/>
      <c r="BB18" s="2130"/>
      <c r="BC18" s="2130"/>
      <c r="BD18" s="2130"/>
      <c r="BE18" s="2130"/>
      <c r="BF18" s="2130"/>
      <c r="BG18" s="2130"/>
      <c r="BH18" s="2130"/>
      <c r="BI18" s="2130"/>
    </row>
    <row r="19" spans="1:61" s="70" customFormat="1" x14ac:dyDescent="0.25">
      <c r="A19" s="2130"/>
      <c r="B19" s="2137"/>
      <c r="C19" s="2130"/>
      <c r="D19" s="2130"/>
      <c r="E19" s="2130"/>
      <c r="F19" s="2130"/>
      <c r="G19" s="2130"/>
      <c r="H19" s="2130"/>
      <c r="I19" s="2130"/>
      <c r="J19" s="2130"/>
      <c r="K19" s="2130"/>
      <c r="L19" s="2137"/>
      <c r="M19" s="2130"/>
      <c r="N19" s="2130"/>
      <c r="O19" s="2130"/>
      <c r="P19" s="2130"/>
      <c r="Q19" s="2130"/>
      <c r="R19" s="2130"/>
      <c r="S19" s="2130"/>
      <c r="T19" s="2130"/>
      <c r="U19" s="2130"/>
      <c r="V19" s="2130"/>
      <c r="W19" s="2130"/>
      <c r="X19" s="2130"/>
      <c r="Y19" s="2130"/>
      <c r="Z19" s="2130"/>
      <c r="AA19" s="2130"/>
      <c r="AB19" s="2130"/>
      <c r="AC19" s="2130"/>
      <c r="AD19" s="2130"/>
      <c r="AE19" s="2130"/>
      <c r="AF19" s="2130"/>
      <c r="AG19" s="2130"/>
      <c r="AH19" s="2130"/>
      <c r="AI19" s="2130"/>
      <c r="AJ19" s="2130"/>
      <c r="AK19" s="2130"/>
      <c r="AL19" s="2130"/>
      <c r="AM19" s="2130"/>
      <c r="AN19" s="2130"/>
      <c r="AO19" s="2130"/>
      <c r="AP19" s="2130"/>
      <c r="AQ19" s="2130"/>
      <c r="AR19" s="2130"/>
      <c r="AS19" s="2130"/>
      <c r="AT19" s="2130"/>
      <c r="AU19" s="2130"/>
      <c r="AV19" s="2130"/>
      <c r="AW19" s="2130"/>
      <c r="AX19" s="2130"/>
      <c r="AY19" s="2130"/>
      <c r="AZ19" s="2130"/>
      <c r="BA19" s="2130"/>
      <c r="BB19" s="2130"/>
      <c r="BC19" s="2130"/>
      <c r="BD19" s="2130"/>
      <c r="BE19" s="2130"/>
      <c r="BF19" s="2130"/>
      <c r="BG19" s="2130"/>
      <c r="BH19" s="2130"/>
      <c r="BI19" s="2130"/>
    </row>
    <row r="20" spans="1:61" s="70" customFormat="1" x14ac:dyDescent="0.25">
      <c r="A20" s="2130"/>
      <c r="B20" s="2137"/>
      <c r="C20" s="2130"/>
      <c r="D20" s="210" t="s">
        <v>26</v>
      </c>
      <c r="E20" s="2130"/>
      <c r="F20" s="2130"/>
      <c r="G20" s="2130"/>
      <c r="H20" s="2130"/>
      <c r="I20" s="210" t="str">
        <f>I14</f>
        <v>IČ:</v>
      </c>
      <c r="J20" s="214" t="s">
        <v>16</v>
      </c>
      <c r="K20" s="2130"/>
      <c r="L20" s="2137"/>
      <c r="M20" s="2130"/>
      <c r="N20" s="2130"/>
      <c r="O20" s="2130"/>
      <c r="P20" s="2130"/>
      <c r="Q20" s="2130"/>
      <c r="R20" s="2130"/>
      <c r="S20" s="2130"/>
      <c r="T20" s="2130"/>
      <c r="U20" s="2130"/>
      <c r="V20" s="2130"/>
      <c r="W20" s="2130"/>
      <c r="X20" s="2130"/>
      <c r="Y20" s="2130"/>
      <c r="Z20" s="2130"/>
      <c r="AA20" s="2130"/>
      <c r="AB20" s="2130"/>
      <c r="AC20" s="2130"/>
      <c r="AD20" s="2130"/>
      <c r="AE20" s="2130"/>
      <c r="AF20" s="2130"/>
      <c r="AG20" s="2130"/>
      <c r="AH20" s="2130"/>
      <c r="AI20" s="2130"/>
      <c r="AJ20" s="2130"/>
      <c r="AK20" s="2130"/>
      <c r="AL20" s="2130"/>
      <c r="AM20" s="2130"/>
      <c r="AN20" s="2130"/>
      <c r="AO20" s="2130"/>
      <c r="AP20" s="2130"/>
      <c r="AQ20" s="2130"/>
      <c r="AR20" s="2130"/>
      <c r="AS20" s="2130"/>
      <c r="AT20" s="2130"/>
      <c r="AU20" s="2130"/>
      <c r="AV20" s="2130"/>
      <c r="AW20" s="2130"/>
      <c r="AX20" s="2130"/>
      <c r="AY20" s="2130"/>
      <c r="AZ20" s="2130"/>
      <c r="BA20" s="2130"/>
      <c r="BB20" s="2130"/>
      <c r="BC20" s="2130"/>
      <c r="BD20" s="2130"/>
      <c r="BE20" s="2130"/>
      <c r="BF20" s="2130"/>
      <c r="BG20" s="2130"/>
      <c r="BH20" s="2130"/>
      <c r="BI20" s="2130"/>
    </row>
    <row r="21" spans="1:61" s="70" customFormat="1" x14ac:dyDescent="0.25">
      <c r="A21" s="2130"/>
      <c r="B21" s="2137"/>
      <c r="C21" s="2130"/>
      <c r="D21" s="2130"/>
      <c r="E21" s="3239" t="s">
        <v>27</v>
      </c>
      <c r="F21" s="3337"/>
      <c r="G21" s="3337"/>
      <c r="H21" s="3337"/>
      <c r="I21" s="210" t="str">
        <f>I15</f>
        <v>DIČ:</v>
      </c>
      <c r="J21" s="220" t="s">
        <v>16</v>
      </c>
      <c r="K21" s="2130"/>
      <c r="L21" s="2137"/>
      <c r="M21" s="2130"/>
      <c r="N21" s="2130"/>
      <c r="O21" s="2130"/>
      <c r="P21" s="2130"/>
      <c r="Q21" s="2130"/>
      <c r="R21" s="2130"/>
      <c r="S21" s="2130"/>
      <c r="T21" s="2130"/>
      <c r="U21" s="2130"/>
      <c r="V21" s="2130"/>
      <c r="W21" s="2130"/>
      <c r="X21" s="2130"/>
      <c r="Y21" s="2130"/>
      <c r="Z21" s="2130"/>
      <c r="AA21" s="2130"/>
      <c r="AB21" s="2130"/>
      <c r="AC21" s="2130"/>
      <c r="AD21" s="2130"/>
      <c r="AE21" s="2130"/>
      <c r="AF21" s="2130"/>
      <c r="AG21" s="2130"/>
      <c r="AH21" s="2130"/>
      <c r="AI21" s="2130"/>
      <c r="AJ21" s="2130"/>
      <c r="AK21" s="2130"/>
      <c r="AL21" s="2130"/>
      <c r="AM21" s="2130"/>
      <c r="AN21" s="2130"/>
      <c r="AO21" s="2130"/>
      <c r="AP21" s="2130"/>
      <c r="AQ21" s="2130"/>
      <c r="AR21" s="2130"/>
      <c r="AS21" s="2130"/>
      <c r="AT21" s="2130"/>
      <c r="AU21" s="2130"/>
      <c r="AV21" s="2130"/>
      <c r="AW21" s="2130"/>
      <c r="AX21" s="2130"/>
      <c r="AY21" s="2130"/>
      <c r="AZ21" s="2130"/>
      <c r="BA21" s="2130"/>
      <c r="BB21" s="2130"/>
      <c r="BC21" s="2130"/>
      <c r="BD21" s="2130"/>
      <c r="BE21" s="2130"/>
      <c r="BF21" s="2130"/>
      <c r="BG21" s="2130"/>
      <c r="BH21" s="2130"/>
      <c r="BI21" s="2130"/>
    </row>
    <row r="22" spans="1:61" s="70" customFormat="1" x14ac:dyDescent="0.25">
      <c r="A22" s="2130"/>
      <c r="B22" s="2137"/>
      <c r="C22" s="2130"/>
      <c r="D22" s="2130"/>
      <c r="E22" s="2130"/>
      <c r="F22" s="2130"/>
      <c r="G22" s="2130"/>
      <c r="H22" s="2130"/>
      <c r="I22" s="2130"/>
      <c r="J22" s="2130"/>
      <c r="K22" s="2130"/>
      <c r="L22" s="2137"/>
      <c r="M22" s="2130"/>
      <c r="N22" s="2130"/>
      <c r="O22" s="2130"/>
      <c r="P22" s="2130"/>
      <c r="Q22" s="2130"/>
      <c r="R22" s="2130"/>
      <c r="S22" s="2130"/>
      <c r="T22" s="2130"/>
      <c r="U22" s="2130"/>
      <c r="V22" s="2130"/>
      <c r="W22" s="2130"/>
      <c r="X22" s="2130"/>
      <c r="Y22" s="2130"/>
      <c r="Z22" s="2130"/>
      <c r="AA22" s="2130"/>
      <c r="AB22" s="2130"/>
      <c r="AC22" s="2130"/>
      <c r="AD22" s="2130"/>
      <c r="AE22" s="2130"/>
      <c r="AF22" s="2130"/>
      <c r="AG22" s="2130"/>
      <c r="AH22" s="2130"/>
      <c r="AI22" s="2130"/>
      <c r="AJ22" s="2130"/>
      <c r="AK22" s="2130"/>
      <c r="AL22" s="2130"/>
      <c r="AM22" s="2130"/>
      <c r="AN22" s="2130"/>
      <c r="AO22" s="2130"/>
      <c r="AP22" s="2130"/>
      <c r="AQ22" s="2130"/>
      <c r="AR22" s="2130"/>
      <c r="AS22" s="2130"/>
      <c r="AT22" s="2130"/>
      <c r="AU22" s="2130"/>
      <c r="AV22" s="2130"/>
      <c r="AW22" s="2130"/>
      <c r="AX22" s="2130"/>
      <c r="AY22" s="2130"/>
      <c r="AZ22" s="2130"/>
      <c r="BA22" s="2130"/>
      <c r="BB22" s="2130"/>
      <c r="BC22" s="2130"/>
      <c r="BD22" s="2130"/>
      <c r="BE22" s="2130"/>
      <c r="BF22" s="2130"/>
      <c r="BG22" s="2130"/>
      <c r="BH22" s="2130"/>
      <c r="BI22" s="2130"/>
    </row>
    <row r="23" spans="1:61" s="70" customFormat="1" x14ac:dyDescent="0.25">
      <c r="A23" s="2130"/>
      <c r="B23" s="2137"/>
      <c r="C23" s="2130"/>
      <c r="D23" s="210" t="s">
        <v>28</v>
      </c>
      <c r="E23" s="2130"/>
      <c r="F23" s="2130"/>
      <c r="G23" s="2130"/>
      <c r="H23" s="2130"/>
      <c r="I23" s="210" t="str">
        <f>I14</f>
        <v>IČ:</v>
      </c>
      <c r="J23" s="220" t="s">
        <v>29</v>
      </c>
      <c r="K23" s="2130"/>
      <c r="L23" s="2137"/>
      <c r="M23" s="2130"/>
      <c r="N23" s="2130"/>
      <c r="O23" s="2130"/>
      <c r="P23" s="2130"/>
      <c r="Q23" s="2130"/>
      <c r="R23" s="2130"/>
      <c r="S23" s="2130"/>
      <c r="T23" s="2130"/>
      <c r="U23" s="2130"/>
      <c r="V23" s="2130"/>
      <c r="W23" s="2130"/>
      <c r="X23" s="2130"/>
      <c r="Y23" s="2130"/>
      <c r="Z23" s="2130"/>
      <c r="AA23" s="2130"/>
      <c r="AB23" s="2130"/>
      <c r="AC23" s="2130"/>
      <c r="AD23" s="2130"/>
      <c r="AE23" s="2130"/>
      <c r="AF23" s="2130"/>
      <c r="AG23" s="2130"/>
      <c r="AH23" s="2130"/>
      <c r="AI23" s="2130"/>
      <c r="AJ23" s="2130"/>
      <c r="AK23" s="2130"/>
      <c r="AL23" s="2130"/>
      <c r="AM23" s="2130"/>
      <c r="AN23" s="2130"/>
      <c r="AO23" s="2130"/>
      <c r="AP23" s="2130"/>
      <c r="AQ23" s="2130"/>
      <c r="AR23" s="2130"/>
      <c r="AS23" s="2130"/>
      <c r="AT23" s="2130"/>
      <c r="AU23" s="2130"/>
      <c r="AV23" s="2130"/>
      <c r="AW23" s="2130"/>
      <c r="AX23" s="2130"/>
      <c r="AY23" s="2130"/>
      <c r="AZ23" s="2130"/>
      <c r="BA23" s="2130"/>
      <c r="BB23" s="2130"/>
      <c r="BC23" s="2130"/>
      <c r="BD23" s="2130"/>
      <c r="BE23" s="2130"/>
      <c r="BF23" s="2130"/>
      <c r="BG23" s="2130"/>
      <c r="BH23" s="2130"/>
      <c r="BI23" s="2130"/>
    </row>
    <row r="24" spans="1:61" s="70" customFormat="1" x14ac:dyDescent="0.25">
      <c r="A24" s="2130"/>
      <c r="B24" s="2137"/>
      <c r="C24" s="2130"/>
      <c r="D24" s="2130"/>
      <c r="E24" s="3239" t="s">
        <v>30</v>
      </c>
      <c r="F24" s="3337"/>
      <c r="G24" s="3337"/>
      <c r="H24" s="3337"/>
      <c r="I24" s="210" t="str">
        <f>I15</f>
        <v>DIČ:</v>
      </c>
      <c r="J24" s="220" t="s">
        <v>31</v>
      </c>
      <c r="K24" s="2130"/>
      <c r="L24" s="2137"/>
      <c r="M24" s="2130"/>
      <c r="N24" s="2130"/>
      <c r="O24" s="2130"/>
      <c r="P24" s="2130"/>
      <c r="Q24" s="2130"/>
      <c r="R24" s="2130"/>
      <c r="S24" s="2130"/>
      <c r="T24" s="2130"/>
      <c r="U24" s="2130"/>
      <c r="V24" s="2130"/>
      <c r="W24" s="2130"/>
      <c r="X24" s="2130"/>
      <c r="Y24" s="2130"/>
      <c r="Z24" s="2130"/>
      <c r="AA24" s="2130"/>
      <c r="AB24" s="2130"/>
      <c r="AC24" s="2130"/>
      <c r="AD24" s="2130"/>
      <c r="AE24" s="2130"/>
      <c r="AF24" s="2130"/>
      <c r="AG24" s="2130"/>
      <c r="AH24" s="2130"/>
      <c r="AI24" s="2130"/>
      <c r="AJ24" s="2130"/>
      <c r="AK24" s="2130"/>
      <c r="AL24" s="2130"/>
      <c r="AM24" s="2130"/>
      <c r="AN24" s="2130"/>
      <c r="AO24" s="2130"/>
      <c r="AP24" s="2130"/>
      <c r="AQ24" s="2130"/>
      <c r="AR24" s="2130"/>
      <c r="AS24" s="2130"/>
      <c r="AT24" s="2130"/>
      <c r="AU24" s="2130"/>
      <c r="AV24" s="2130"/>
      <c r="AW24" s="2130"/>
      <c r="AX24" s="2130"/>
      <c r="AY24" s="2130"/>
      <c r="AZ24" s="2130"/>
      <c r="BA24" s="2130"/>
      <c r="BB24" s="2130"/>
      <c r="BC24" s="2130"/>
      <c r="BD24" s="2130"/>
      <c r="BE24" s="2130"/>
      <c r="BF24" s="2130"/>
      <c r="BG24" s="2130"/>
      <c r="BH24" s="2130"/>
      <c r="BI24" s="2130"/>
    </row>
    <row r="25" spans="1:61" s="70" customFormat="1" x14ac:dyDescent="0.25">
      <c r="A25" s="2130"/>
      <c r="B25" s="2137"/>
      <c r="C25" s="2130"/>
      <c r="D25" s="2130"/>
      <c r="E25" s="2130"/>
      <c r="F25" s="2130"/>
      <c r="G25" s="2130"/>
      <c r="H25" s="2130"/>
      <c r="I25" s="2130"/>
      <c r="J25" s="2130"/>
      <c r="K25" s="2130"/>
      <c r="L25" s="2137"/>
      <c r="M25" s="2130"/>
      <c r="N25" s="2130"/>
      <c r="O25" s="2130"/>
      <c r="P25" s="2130"/>
      <c r="Q25" s="2130"/>
      <c r="R25" s="2130"/>
      <c r="S25" s="2130"/>
      <c r="T25" s="2130"/>
      <c r="U25" s="2130"/>
      <c r="V25" s="2130"/>
      <c r="W25" s="2130"/>
      <c r="X25" s="2130"/>
      <c r="Y25" s="2130"/>
      <c r="Z25" s="2130"/>
      <c r="AA25" s="2130"/>
      <c r="AB25" s="2130"/>
      <c r="AC25" s="2130"/>
      <c r="AD25" s="2130"/>
      <c r="AE25" s="2130"/>
      <c r="AF25" s="2130"/>
      <c r="AG25" s="2130"/>
      <c r="AH25" s="2130"/>
      <c r="AI25" s="2130"/>
      <c r="AJ25" s="2130"/>
      <c r="AK25" s="2130"/>
      <c r="AL25" s="2130"/>
      <c r="AM25" s="2130"/>
      <c r="AN25" s="2130"/>
      <c r="AO25" s="2130"/>
      <c r="AP25" s="2130"/>
      <c r="AQ25" s="2130"/>
      <c r="AR25" s="2130"/>
      <c r="AS25" s="2130"/>
      <c r="AT25" s="2130"/>
      <c r="AU25" s="2130"/>
      <c r="AV25" s="2130"/>
      <c r="AW25" s="2130"/>
      <c r="AX25" s="2130"/>
      <c r="AY25" s="2130"/>
      <c r="AZ25" s="2130"/>
      <c r="BA25" s="2130"/>
      <c r="BB25" s="2130"/>
      <c r="BC25" s="2130"/>
      <c r="BD25" s="2130"/>
      <c r="BE25" s="2130"/>
      <c r="BF25" s="2130"/>
      <c r="BG25" s="2130"/>
      <c r="BH25" s="2130"/>
      <c r="BI25" s="2130"/>
    </row>
    <row r="26" spans="1:61" s="70" customFormat="1" x14ac:dyDescent="0.25">
      <c r="A26" s="2130"/>
      <c r="B26" s="2137"/>
      <c r="C26" s="2130"/>
      <c r="D26" s="210" t="s">
        <v>32</v>
      </c>
      <c r="E26" s="2130"/>
      <c r="F26" s="2130"/>
      <c r="G26" s="2130"/>
      <c r="H26" s="2130"/>
      <c r="I26" s="2130"/>
      <c r="J26" s="2130"/>
      <c r="K26" s="2130"/>
      <c r="L26" s="2137"/>
      <c r="M26" s="2130"/>
      <c r="N26" s="2130"/>
      <c r="O26" s="2130"/>
      <c r="P26" s="2130"/>
      <c r="Q26" s="2130"/>
      <c r="R26" s="2130"/>
      <c r="S26" s="2130"/>
      <c r="T26" s="2130"/>
      <c r="U26" s="2130"/>
      <c r="V26" s="2130"/>
      <c r="W26" s="2130"/>
      <c r="X26" s="2130"/>
      <c r="Y26" s="2130"/>
      <c r="Z26" s="2130"/>
      <c r="AA26" s="2130"/>
      <c r="AB26" s="2130"/>
      <c r="AC26" s="2130"/>
      <c r="AD26" s="2130"/>
      <c r="AE26" s="2130"/>
      <c r="AF26" s="2130"/>
      <c r="AG26" s="2130"/>
      <c r="AH26" s="2130"/>
      <c r="AI26" s="2130"/>
      <c r="AJ26" s="2130"/>
      <c r="AK26" s="2130"/>
      <c r="AL26" s="2130"/>
      <c r="AM26" s="2130"/>
      <c r="AN26" s="2130"/>
      <c r="AO26" s="2130"/>
      <c r="AP26" s="2130"/>
      <c r="AQ26" s="2130"/>
      <c r="AR26" s="2130"/>
      <c r="AS26" s="2130"/>
      <c r="AT26" s="2130"/>
      <c r="AU26" s="2130"/>
      <c r="AV26" s="2130"/>
      <c r="AW26" s="2130"/>
      <c r="AX26" s="2130"/>
      <c r="AY26" s="2130"/>
      <c r="AZ26" s="2130"/>
      <c r="BA26" s="2130"/>
      <c r="BB26" s="2130"/>
      <c r="BC26" s="2130"/>
      <c r="BD26" s="2130"/>
      <c r="BE26" s="2130"/>
      <c r="BF26" s="2130"/>
      <c r="BG26" s="2130"/>
      <c r="BH26" s="2130"/>
      <c r="BI26" s="2130"/>
    </row>
    <row r="27" spans="1:61" s="71" customFormat="1" x14ac:dyDescent="0.25">
      <c r="A27" s="2130"/>
      <c r="B27" s="3414"/>
      <c r="C27" s="2130"/>
      <c r="D27" s="2130"/>
      <c r="E27" s="3400" t="s">
        <v>3158</v>
      </c>
      <c r="F27" s="3401"/>
      <c r="G27" s="3401"/>
      <c r="H27" s="3401"/>
      <c r="I27" s="2130"/>
      <c r="J27" s="2130"/>
      <c r="K27" s="2130"/>
      <c r="L27" s="3414"/>
      <c r="M27" s="2130"/>
      <c r="N27" s="2130"/>
      <c r="O27" s="2130"/>
      <c r="P27" s="2130"/>
      <c r="Q27" s="2130"/>
      <c r="R27" s="2130"/>
      <c r="S27" s="2130"/>
      <c r="T27" s="2130"/>
      <c r="U27" s="2130"/>
      <c r="V27" s="2130"/>
      <c r="W27" s="2130"/>
      <c r="X27" s="2130"/>
      <c r="Y27" s="2130"/>
      <c r="Z27" s="2130"/>
      <c r="AA27" s="2145" t="str">
        <f>E27</f>
        <v>ZPŮSOBILÉ VÝDAJE</v>
      </c>
      <c r="AB27" s="2130"/>
      <c r="AC27" s="2130"/>
      <c r="AD27" s="2130"/>
      <c r="AE27" s="2130"/>
      <c r="AF27" s="2130"/>
      <c r="AG27" s="2130"/>
      <c r="AH27" s="2130"/>
      <c r="AI27" s="2130"/>
      <c r="AJ27" s="2130"/>
      <c r="AK27" s="2130"/>
      <c r="AL27" s="2130"/>
      <c r="AM27" s="2130"/>
      <c r="AN27" s="2130"/>
      <c r="AO27" s="2130"/>
      <c r="AP27" s="2130"/>
      <c r="AQ27" s="2130"/>
      <c r="AR27" s="2130"/>
      <c r="AS27" s="2130"/>
      <c r="AT27" s="2130"/>
      <c r="AU27" s="2130"/>
      <c r="AV27" s="2130"/>
      <c r="AW27" s="2130"/>
      <c r="AX27" s="2130"/>
      <c r="AY27" s="2130"/>
      <c r="AZ27" s="2130"/>
      <c r="BA27" s="2130"/>
      <c r="BB27" s="2130"/>
      <c r="BC27" s="2130"/>
      <c r="BD27" s="2130"/>
      <c r="BE27" s="2130"/>
      <c r="BF27" s="2130"/>
      <c r="BG27" s="2130"/>
      <c r="BH27" s="2130"/>
      <c r="BI27" s="2130"/>
    </row>
    <row r="28" spans="1:61" s="70" customFormat="1" x14ac:dyDescent="0.25">
      <c r="A28" s="2130"/>
      <c r="B28" s="2137"/>
      <c r="C28" s="2130"/>
      <c r="D28" s="2130"/>
      <c r="E28" s="2130"/>
      <c r="F28" s="2130"/>
      <c r="G28" s="2130"/>
      <c r="H28" s="2130"/>
      <c r="I28" s="2130"/>
      <c r="J28" s="2130"/>
      <c r="K28" s="2130"/>
      <c r="L28" s="2137"/>
      <c r="M28" s="2130"/>
      <c r="N28" s="2130"/>
      <c r="O28" s="2130"/>
      <c r="P28" s="2130"/>
      <c r="Q28" s="2130"/>
      <c r="R28" s="2130"/>
      <c r="S28" s="2130"/>
      <c r="T28" s="2130"/>
      <c r="U28" s="2130"/>
      <c r="V28" s="2130"/>
      <c r="W28" s="2130"/>
      <c r="X28" s="2130"/>
      <c r="Y28" s="2130"/>
      <c r="Z28" s="2130"/>
      <c r="AA28" s="2130"/>
      <c r="AB28" s="2130"/>
      <c r="AC28" s="2130"/>
      <c r="AD28" s="2130"/>
      <c r="AE28" s="2130"/>
      <c r="AF28" s="2130"/>
      <c r="AG28" s="2130"/>
      <c r="AH28" s="2130"/>
      <c r="AI28" s="2130"/>
      <c r="AJ28" s="2130"/>
      <c r="AK28" s="2130"/>
      <c r="AL28" s="2130"/>
      <c r="AM28" s="2130"/>
      <c r="AN28" s="2130"/>
      <c r="AO28" s="2130"/>
      <c r="AP28" s="2130"/>
      <c r="AQ28" s="2130"/>
      <c r="AR28" s="2130"/>
      <c r="AS28" s="2130"/>
      <c r="AT28" s="2130"/>
      <c r="AU28" s="2130"/>
      <c r="AV28" s="2130"/>
      <c r="AW28" s="2130"/>
      <c r="AX28" s="2130"/>
      <c r="AY28" s="2130"/>
      <c r="AZ28" s="2130"/>
      <c r="BA28" s="2130"/>
      <c r="BB28" s="2130"/>
      <c r="BC28" s="2130"/>
      <c r="BD28" s="2130"/>
      <c r="BE28" s="2130"/>
      <c r="BF28" s="2130"/>
      <c r="BG28" s="2130"/>
      <c r="BH28" s="2130"/>
      <c r="BI28" s="2130"/>
    </row>
    <row r="29" spans="1:61" s="70" customFormat="1" ht="6.95" customHeight="1" x14ac:dyDescent="0.25">
      <c r="A29" s="2130"/>
      <c r="B29" s="2137"/>
      <c r="C29" s="2130"/>
      <c r="D29" s="2146"/>
      <c r="E29" s="2146"/>
      <c r="F29" s="2146"/>
      <c r="G29" s="2146"/>
      <c r="H29" s="2146"/>
      <c r="I29" s="2146"/>
      <c r="J29" s="2146"/>
      <c r="K29" s="2146"/>
      <c r="L29" s="2137"/>
      <c r="M29" s="2130"/>
      <c r="N29" s="2130"/>
      <c r="O29" s="2130"/>
      <c r="P29" s="2130"/>
      <c r="Q29" s="2130"/>
      <c r="R29" s="2130"/>
      <c r="S29" s="2130"/>
      <c r="T29" s="2130"/>
      <c r="U29" s="2130"/>
      <c r="V29" s="2130"/>
      <c r="W29" s="2130"/>
      <c r="X29" s="2130"/>
      <c r="Y29" s="2130"/>
      <c r="Z29" s="2130"/>
      <c r="AA29" s="2130"/>
      <c r="AB29" s="2130"/>
      <c r="AC29" s="2130"/>
      <c r="AD29" s="2130"/>
      <c r="AE29" s="2130"/>
      <c r="AF29" s="2130"/>
      <c r="AG29" s="2130"/>
      <c r="AH29" s="2130"/>
      <c r="AI29" s="2130"/>
      <c r="AJ29" s="2130"/>
      <c r="AK29" s="2130"/>
      <c r="AL29" s="2130"/>
      <c r="AM29" s="2130"/>
      <c r="AN29" s="2130"/>
      <c r="AO29" s="2130"/>
      <c r="AP29" s="2130"/>
      <c r="AQ29" s="2130"/>
      <c r="AR29" s="2130"/>
      <c r="AS29" s="2130"/>
      <c r="AT29" s="2130"/>
      <c r="AU29" s="2130"/>
      <c r="AV29" s="2130"/>
      <c r="AW29" s="2130"/>
      <c r="AX29" s="2130"/>
      <c r="AY29" s="2130"/>
      <c r="AZ29" s="2130"/>
      <c r="BA29" s="2130"/>
      <c r="BB29" s="2130"/>
      <c r="BC29" s="2130"/>
      <c r="BD29" s="2130"/>
      <c r="BE29" s="2130"/>
      <c r="BF29" s="2130"/>
      <c r="BG29" s="2130"/>
      <c r="BH29" s="2130"/>
      <c r="BI29" s="2130"/>
    </row>
    <row r="30" spans="1:61" s="70" customFormat="1" ht="25.35" customHeight="1" x14ac:dyDescent="0.25">
      <c r="A30" s="2130"/>
      <c r="B30" s="2137"/>
      <c r="C30" s="2130"/>
      <c r="D30" s="2147" t="s">
        <v>33</v>
      </c>
      <c r="E30" s="2130"/>
      <c r="F30" s="2148"/>
      <c r="G30" s="2130"/>
      <c r="H30" s="2130"/>
      <c r="I30" s="2130"/>
      <c r="J30" s="2149">
        <f>ROUND(J115,2)</f>
        <v>0</v>
      </c>
      <c r="K30" s="2130"/>
      <c r="L30" s="2137"/>
      <c r="M30" s="2130"/>
      <c r="N30" s="2130"/>
      <c r="O30" s="2130"/>
      <c r="P30" s="2130"/>
      <c r="Q30" s="2130"/>
      <c r="R30" s="2130"/>
      <c r="S30" s="2130"/>
      <c r="T30" s="2130"/>
      <c r="U30" s="2130"/>
      <c r="V30" s="2130"/>
      <c r="W30" s="2130"/>
      <c r="X30" s="2130"/>
      <c r="Y30" s="2130"/>
      <c r="Z30" s="2130"/>
      <c r="AA30" s="2130"/>
      <c r="AB30" s="2130"/>
      <c r="AC30" s="2130"/>
      <c r="AD30" s="2130"/>
      <c r="AE30" s="2130"/>
      <c r="AF30" s="2130"/>
      <c r="AG30" s="2130"/>
      <c r="AH30" s="2130"/>
      <c r="AI30" s="2130"/>
      <c r="AJ30" s="2130"/>
      <c r="AK30" s="2130"/>
      <c r="AL30" s="2130"/>
      <c r="AM30" s="2130"/>
      <c r="AN30" s="2130"/>
      <c r="AO30" s="2130"/>
      <c r="AP30" s="2130"/>
      <c r="AQ30" s="2130"/>
      <c r="AR30" s="2130"/>
      <c r="AS30" s="2130"/>
      <c r="AT30" s="2130"/>
      <c r="AU30" s="2130"/>
      <c r="AV30" s="2130"/>
      <c r="AW30" s="2130"/>
      <c r="AX30" s="2130"/>
      <c r="AY30" s="2130"/>
      <c r="AZ30" s="2130"/>
      <c r="BA30" s="2130"/>
      <c r="BB30" s="2130"/>
      <c r="BC30" s="2130"/>
      <c r="BD30" s="2130"/>
      <c r="BE30" s="2130"/>
      <c r="BF30" s="2130"/>
      <c r="BG30" s="2130"/>
      <c r="BH30" s="2130"/>
      <c r="BI30" s="2130"/>
    </row>
    <row r="31" spans="1:61" s="70" customFormat="1" ht="6.95" customHeight="1" x14ac:dyDescent="0.25">
      <c r="A31" s="2130"/>
      <c r="B31" s="2137"/>
      <c r="C31" s="2130"/>
      <c r="D31" s="2146"/>
      <c r="E31" s="2146"/>
      <c r="F31" s="2150"/>
      <c r="G31" s="2146"/>
      <c r="H31" s="2146"/>
      <c r="I31" s="2146"/>
      <c r="J31" s="2150"/>
      <c r="K31" s="2146"/>
      <c r="L31" s="2137"/>
      <c r="M31" s="2130"/>
      <c r="N31" s="2130"/>
      <c r="O31" s="2130"/>
      <c r="P31" s="2130"/>
      <c r="Q31" s="2130"/>
      <c r="R31" s="2130"/>
      <c r="S31" s="2130"/>
      <c r="T31" s="2130"/>
      <c r="U31" s="2130"/>
      <c r="V31" s="2130"/>
      <c r="W31" s="2130"/>
      <c r="X31" s="2130"/>
      <c r="Y31" s="2130"/>
      <c r="Z31" s="2130"/>
      <c r="AA31" s="2130"/>
      <c r="AB31" s="2130"/>
      <c r="AC31" s="2130"/>
      <c r="AD31" s="2130"/>
      <c r="AE31" s="2130"/>
      <c r="AF31" s="2130"/>
      <c r="AG31" s="2130"/>
      <c r="AH31" s="2130"/>
      <c r="AI31" s="2130"/>
      <c r="AJ31" s="2130"/>
      <c r="AK31" s="2130"/>
      <c r="AL31" s="2130"/>
      <c r="AM31" s="2130"/>
      <c r="AN31" s="2130"/>
      <c r="AO31" s="2130"/>
      <c r="AP31" s="2130"/>
      <c r="AQ31" s="2130"/>
      <c r="AR31" s="2130"/>
      <c r="AS31" s="2130"/>
      <c r="AT31" s="2130"/>
      <c r="AU31" s="2130"/>
      <c r="AV31" s="2130"/>
      <c r="AW31" s="2130"/>
      <c r="AX31" s="2130"/>
      <c r="AY31" s="2130"/>
      <c r="AZ31" s="2130"/>
      <c r="BA31" s="2130"/>
      <c r="BB31" s="2130"/>
      <c r="BC31" s="2130"/>
      <c r="BD31" s="2130"/>
      <c r="BE31" s="2130"/>
      <c r="BF31" s="2130"/>
      <c r="BG31" s="2130"/>
      <c r="BH31" s="2130"/>
      <c r="BI31" s="2130"/>
    </row>
    <row r="32" spans="1:61" s="70" customFormat="1" ht="14.45" customHeight="1" x14ac:dyDescent="0.25">
      <c r="A32" s="2130"/>
      <c r="B32" s="2137"/>
      <c r="C32" s="2130"/>
      <c r="D32" s="2130"/>
      <c r="E32" s="2130"/>
      <c r="F32" s="2151" t="s">
        <v>35</v>
      </c>
      <c r="G32" s="2130"/>
      <c r="H32" s="2130"/>
      <c r="I32" s="229" t="s">
        <v>34</v>
      </c>
      <c r="J32" s="230" t="s">
        <v>36</v>
      </c>
      <c r="K32" s="2130"/>
      <c r="L32" s="2137"/>
      <c r="M32" s="2130"/>
      <c r="N32" s="2130"/>
      <c r="O32" s="2130"/>
      <c r="P32" s="2130"/>
      <c r="Q32" s="2130"/>
      <c r="R32" s="2130"/>
      <c r="S32" s="2130"/>
      <c r="T32" s="2130"/>
      <c r="U32" s="2130"/>
      <c r="V32" s="2130"/>
      <c r="W32" s="2130"/>
      <c r="X32" s="2130"/>
      <c r="Y32" s="2130"/>
      <c r="Z32" s="2130"/>
      <c r="AA32" s="2130"/>
      <c r="AB32" s="2130"/>
      <c r="AC32" s="2130"/>
      <c r="AD32" s="2130"/>
      <c r="AE32" s="2130"/>
      <c r="AF32" s="2130"/>
      <c r="AG32" s="2130"/>
      <c r="AH32" s="2130"/>
      <c r="AI32" s="2130"/>
      <c r="AJ32" s="2130"/>
      <c r="AK32" s="2130"/>
      <c r="AL32" s="2130"/>
      <c r="AM32" s="2130"/>
      <c r="AN32" s="2130"/>
      <c r="AO32" s="2130"/>
      <c r="AP32" s="2130"/>
      <c r="AQ32" s="2130"/>
      <c r="AR32" s="2130"/>
      <c r="AS32" s="2130"/>
      <c r="AT32" s="2130"/>
      <c r="AU32" s="2130"/>
      <c r="AV32" s="2130"/>
      <c r="AW32" s="2130"/>
      <c r="AX32" s="2130"/>
      <c r="AY32" s="2130"/>
      <c r="AZ32" s="2130"/>
      <c r="BA32" s="2130"/>
      <c r="BB32" s="2130"/>
      <c r="BC32" s="2130"/>
      <c r="BD32" s="2130"/>
      <c r="BE32" s="2130"/>
      <c r="BF32" s="2130"/>
      <c r="BG32" s="2130"/>
      <c r="BH32" s="2130"/>
      <c r="BI32" s="2130"/>
    </row>
    <row r="33" spans="1:61" s="70" customFormat="1" ht="14.45" customHeight="1" x14ac:dyDescent="0.25">
      <c r="A33" s="2130"/>
      <c r="B33" s="2137"/>
      <c r="C33" s="2130"/>
      <c r="D33" s="210" t="s">
        <v>37</v>
      </c>
      <c r="E33" s="2135" t="s">
        <v>38</v>
      </c>
      <c r="F33" s="2151">
        <f>SUM(BE115:BE235)</f>
        <v>0</v>
      </c>
      <c r="G33" s="2130"/>
      <c r="H33" s="2130"/>
      <c r="I33" s="2152">
        <v>0.21</v>
      </c>
      <c r="J33" s="2153">
        <f>ROUND(F33*I33,2)</f>
        <v>0</v>
      </c>
      <c r="K33" s="2130"/>
      <c r="L33" s="2137"/>
      <c r="M33" s="2130"/>
      <c r="N33" s="2130"/>
      <c r="O33" s="2130"/>
      <c r="P33" s="2130"/>
      <c r="Q33" s="2130"/>
      <c r="R33" s="2130"/>
      <c r="S33" s="2130"/>
      <c r="T33" s="2130"/>
      <c r="U33" s="2130"/>
      <c r="V33" s="2130"/>
      <c r="W33" s="2130"/>
      <c r="X33" s="2130"/>
      <c r="Y33" s="2130"/>
      <c r="Z33" s="2130"/>
      <c r="AA33" s="2130"/>
      <c r="AB33" s="2130"/>
      <c r="AC33" s="2130"/>
      <c r="AD33" s="2130"/>
      <c r="AE33" s="2130"/>
      <c r="AF33" s="2130"/>
      <c r="AG33" s="2130"/>
      <c r="AH33" s="2130"/>
      <c r="AI33" s="2130"/>
      <c r="AJ33" s="2130"/>
      <c r="AK33" s="2130"/>
      <c r="AL33" s="2130"/>
      <c r="AM33" s="2130"/>
      <c r="AN33" s="2130"/>
      <c r="AO33" s="2130"/>
      <c r="AP33" s="2130"/>
      <c r="AQ33" s="2130"/>
      <c r="AR33" s="2130"/>
      <c r="AS33" s="2130"/>
      <c r="AT33" s="2130"/>
      <c r="AU33" s="2130"/>
      <c r="AV33" s="2130"/>
      <c r="AW33" s="2130"/>
      <c r="AX33" s="2130"/>
      <c r="AY33" s="2130"/>
      <c r="AZ33" s="2130"/>
      <c r="BA33" s="2130"/>
      <c r="BB33" s="2130"/>
      <c r="BC33" s="2130"/>
      <c r="BD33" s="2130"/>
      <c r="BE33" s="2130"/>
      <c r="BF33" s="2130"/>
      <c r="BG33" s="2130"/>
      <c r="BH33" s="2130"/>
      <c r="BI33" s="2130"/>
    </row>
    <row r="34" spans="1:61" s="70" customFormat="1" ht="14.45" customHeight="1" x14ac:dyDescent="0.25">
      <c r="A34" s="2130"/>
      <c r="B34" s="2137"/>
      <c r="C34" s="2130"/>
      <c r="D34" s="210"/>
      <c r="E34" s="2135"/>
      <c r="F34" s="2151"/>
      <c r="G34" s="2130"/>
      <c r="H34" s="2130"/>
      <c r="I34" s="2152"/>
      <c r="J34" s="2153"/>
      <c r="K34" s="2130"/>
      <c r="L34" s="2137"/>
      <c r="M34" s="2130"/>
      <c r="N34" s="2130"/>
      <c r="O34" s="2130"/>
      <c r="P34" s="2130"/>
      <c r="Q34" s="2130"/>
      <c r="R34" s="2130"/>
      <c r="S34" s="2130"/>
      <c r="T34" s="2130"/>
      <c r="U34" s="2130"/>
      <c r="V34" s="2130"/>
      <c r="W34" s="2130"/>
      <c r="X34" s="2130"/>
      <c r="Y34" s="2130"/>
      <c r="Z34" s="2130"/>
      <c r="AA34" s="2130"/>
      <c r="AB34" s="2130"/>
      <c r="AC34" s="2130"/>
      <c r="AD34" s="2130"/>
      <c r="AE34" s="2130"/>
      <c r="AF34" s="2130"/>
      <c r="AG34" s="2130"/>
      <c r="AH34" s="2130"/>
      <c r="AI34" s="2130"/>
      <c r="AJ34" s="2130"/>
      <c r="AK34" s="2130"/>
      <c r="AL34" s="2130"/>
      <c r="AM34" s="2130"/>
      <c r="AN34" s="2130"/>
      <c r="AO34" s="2130"/>
      <c r="AP34" s="2130"/>
      <c r="AQ34" s="2130"/>
      <c r="AR34" s="2130"/>
      <c r="AS34" s="2130"/>
      <c r="AT34" s="2130"/>
      <c r="AU34" s="2130"/>
      <c r="AV34" s="2130"/>
      <c r="AW34" s="2130"/>
      <c r="AX34" s="2130"/>
      <c r="AY34" s="2130"/>
      <c r="AZ34" s="2130"/>
      <c r="BA34" s="2130"/>
      <c r="BB34" s="2130"/>
      <c r="BC34" s="2130"/>
      <c r="BD34" s="2130"/>
      <c r="BE34" s="2130"/>
      <c r="BF34" s="2130"/>
      <c r="BG34" s="2130"/>
      <c r="BH34" s="2130"/>
      <c r="BI34" s="2130"/>
    </row>
    <row r="35" spans="1:61" s="70" customFormat="1" ht="6.95" customHeight="1" x14ac:dyDescent="0.25">
      <c r="A35" s="2130"/>
      <c r="B35" s="2137"/>
      <c r="C35" s="2130"/>
      <c r="D35" s="2130"/>
      <c r="E35" s="2130"/>
      <c r="F35" s="2148"/>
      <c r="G35" s="2130"/>
      <c r="H35" s="2130"/>
      <c r="I35" s="2130"/>
      <c r="J35" s="2148"/>
      <c r="K35" s="2130"/>
      <c r="L35" s="2137"/>
      <c r="M35" s="2130"/>
      <c r="N35" s="2130"/>
      <c r="O35" s="2130"/>
      <c r="P35" s="2130"/>
      <c r="Q35" s="2130"/>
      <c r="R35" s="2130"/>
      <c r="S35" s="2130"/>
      <c r="T35" s="2130"/>
      <c r="U35" s="2130"/>
      <c r="V35" s="2130"/>
      <c r="W35" s="2130"/>
      <c r="X35" s="2130"/>
      <c r="Y35" s="2130"/>
      <c r="Z35" s="2130"/>
      <c r="AA35" s="2130"/>
      <c r="AB35" s="2130"/>
      <c r="AC35" s="2130"/>
      <c r="AD35" s="2130"/>
      <c r="AE35" s="2130"/>
      <c r="AF35" s="2130"/>
      <c r="AG35" s="2130"/>
      <c r="AH35" s="2130"/>
      <c r="AI35" s="2130"/>
      <c r="AJ35" s="2130"/>
      <c r="AK35" s="2130"/>
      <c r="AL35" s="2130"/>
      <c r="AM35" s="2130"/>
      <c r="AN35" s="2130"/>
      <c r="AO35" s="2130"/>
      <c r="AP35" s="2130"/>
      <c r="AQ35" s="2130"/>
      <c r="AR35" s="2130"/>
      <c r="AS35" s="2130"/>
      <c r="AT35" s="2130"/>
      <c r="AU35" s="2130"/>
      <c r="AV35" s="2130"/>
      <c r="AW35" s="2130"/>
      <c r="AX35" s="2130"/>
      <c r="AY35" s="2130"/>
      <c r="AZ35" s="2130"/>
      <c r="BA35" s="2130"/>
      <c r="BB35" s="2130"/>
      <c r="BC35" s="2130"/>
      <c r="BD35" s="2130"/>
      <c r="BE35" s="2130"/>
      <c r="BF35" s="2130"/>
      <c r="BG35" s="2130"/>
      <c r="BH35" s="2130"/>
      <c r="BI35" s="2130"/>
    </row>
    <row r="36" spans="1:61" s="70" customFormat="1" ht="25.35" customHeight="1" x14ac:dyDescent="0.25">
      <c r="A36" s="2130"/>
      <c r="B36" s="2137"/>
      <c r="C36" s="2154"/>
      <c r="D36" s="2155" t="s">
        <v>39</v>
      </c>
      <c r="E36" s="2156"/>
      <c r="F36" s="2157"/>
      <c r="G36" s="2158" t="s">
        <v>40</v>
      </c>
      <c r="H36" s="2159" t="s">
        <v>41</v>
      </c>
      <c r="I36" s="2156"/>
      <c r="J36" s="2160">
        <f>SUM(J30:J34)</f>
        <v>0</v>
      </c>
      <c r="K36" s="2161"/>
      <c r="L36" s="2137"/>
      <c r="M36" s="2130"/>
      <c r="N36" s="2130"/>
      <c r="O36" s="2130"/>
      <c r="P36" s="2130"/>
      <c r="Q36" s="2130"/>
      <c r="R36" s="2130"/>
      <c r="S36" s="2130"/>
      <c r="T36" s="2130"/>
      <c r="U36" s="2130"/>
      <c r="V36" s="2130"/>
      <c r="W36" s="2130"/>
      <c r="X36" s="2130"/>
      <c r="Y36" s="2130"/>
      <c r="Z36" s="2130"/>
      <c r="AA36" s="2130"/>
      <c r="AB36" s="2130"/>
      <c r="AC36" s="2130"/>
      <c r="AD36" s="2130"/>
      <c r="AE36" s="2130"/>
      <c r="AF36" s="2130"/>
      <c r="AG36" s="2130"/>
      <c r="AH36" s="2130"/>
      <c r="AI36" s="2130"/>
      <c r="AJ36" s="2130"/>
      <c r="AK36" s="2130"/>
      <c r="AL36" s="2130"/>
      <c r="AM36" s="2130"/>
      <c r="AN36" s="2130"/>
      <c r="AO36" s="2130"/>
      <c r="AP36" s="2130"/>
      <c r="AQ36" s="2130"/>
      <c r="AR36" s="2130"/>
      <c r="AS36" s="2130"/>
      <c r="AT36" s="2130"/>
      <c r="AU36" s="2130"/>
      <c r="AV36" s="2130"/>
      <c r="AW36" s="2130"/>
      <c r="AX36" s="2130"/>
      <c r="AY36" s="2130"/>
      <c r="AZ36" s="2130"/>
      <c r="BA36" s="2130"/>
      <c r="BB36" s="2130"/>
      <c r="BC36" s="2130"/>
      <c r="BD36" s="2130"/>
      <c r="BE36" s="2130"/>
      <c r="BF36" s="2130"/>
      <c r="BG36" s="2130"/>
      <c r="BH36" s="2130"/>
      <c r="BI36" s="2130"/>
    </row>
    <row r="37" spans="1:61" s="70" customFormat="1" ht="14.45" customHeight="1" x14ac:dyDescent="0.25">
      <c r="A37" s="2130"/>
      <c r="B37" s="2137"/>
      <c r="C37" s="2130"/>
      <c r="D37" s="2130"/>
      <c r="E37" s="2130"/>
      <c r="F37" s="2130"/>
      <c r="G37" s="2130"/>
      <c r="H37" s="2130"/>
      <c r="I37" s="2130"/>
      <c r="J37" s="2130"/>
      <c r="K37" s="2130"/>
      <c r="L37" s="2137"/>
      <c r="M37" s="2130"/>
      <c r="N37" s="2130"/>
      <c r="O37" s="2130"/>
      <c r="P37" s="2130"/>
      <c r="Q37" s="2130"/>
      <c r="R37" s="2130"/>
      <c r="S37" s="2130"/>
      <c r="T37" s="2130"/>
      <c r="U37" s="2130"/>
      <c r="V37" s="2130"/>
      <c r="W37" s="2130"/>
      <c r="X37" s="2130"/>
      <c r="Y37" s="2130"/>
      <c r="Z37" s="2130"/>
      <c r="AA37" s="2130"/>
      <c r="AB37" s="2130"/>
      <c r="AC37" s="2130"/>
      <c r="AD37" s="2130"/>
      <c r="AE37" s="2130"/>
      <c r="AF37" s="2130"/>
      <c r="AG37" s="2130"/>
      <c r="AH37" s="2130"/>
      <c r="AI37" s="2130"/>
      <c r="AJ37" s="2130"/>
      <c r="AK37" s="2130"/>
      <c r="AL37" s="2130"/>
      <c r="AM37" s="2130"/>
      <c r="AN37" s="2130"/>
      <c r="AO37" s="2130"/>
      <c r="AP37" s="2130"/>
      <c r="AQ37" s="2130"/>
      <c r="AR37" s="2130"/>
      <c r="AS37" s="2130"/>
      <c r="AT37" s="2130"/>
      <c r="AU37" s="2130"/>
      <c r="AV37" s="2130"/>
      <c r="AW37" s="2130"/>
      <c r="AX37" s="2130"/>
      <c r="AY37" s="2130"/>
      <c r="AZ37" s="2130"/>
      <c r="BA37" s="2130"/>
      <c r="BB37" s="2130"/>
      <c r="BC37" s="2130"/>
      <c r="BD37" s="2130"/>
      <c r="BE37" s="2130"/>
      <c r="BF37" s="2130"/>
      <c r="BG37" s="2130"/>
      <c r="BH37" s="2130"/>
      <c r="BI37" s="2130"/>
    </row>
    <row r="38" spans="1:61" ht="14.45" customHeight="1" x14ac:dyDescent="0.25">
      <c r="A38" s="2130"/>
      <c r="B38" s="2133"/>
      <c r="C38" s="2130"/>
      <c r="D38" s="2130"/>
      <c r="E38" s="2130"/>
      <c r="F38" s="2130"/>
      <c r="G38" s="2130"/>
      <c r="H38" s="2130"/>
      <c r="I38" s="2130"/>
      <c r="J38" s="2130"/>
      <c r="K38" s="2130"/>
      <c r="L38" s="2133"/>
      <c r="M38" s="2130"/>
      <c r="N38" s="2130"/>
      <c r="O38" s="2130"/>
      <c r="P38" s="2130"/>
      <c r="Q38" s="2130"/>
      <c r="R38" s="2130"/>
      <c r="S38" s="2130"/>
      <c r="T38" s="2130"/>
      <c r="U38" s="2130"/>
      <c r="V38" s="2130"/>
      <c r="W38" s="2130"/>
      <c r="X38" s="2130"/>
      <c r="Y38" s="2130"/>
      <c r="Z38" s="2130"/>
      <c r="AA38" s="2130"/>
      <c r="AB38" s="2130"/>
      <c r="AC38" s="2130"/>
      <c r="AD38" s="2130"/>
      <c r="AE38" s="2130"/>
      <c r="AF38" s="2130"/>
      <c r="AG38" s="2130"/>
      <c r="AH38" s="2130"/>
      <c r="AI38" s="2130"/>
      <c r="AJ38" s="2130"/>
      <c r="AK38" s="2130"/>
      <c r="AL38" s="2130"/>
      <c r="AM38" s="2130"/>
      <c r="AN38" s="2130"/>
      <c r="AO38" s="2130"/>
      <c r="AP38" s="2130"/>
      <c r="AQ38" s="2130"/>
      <c r="AR38" s="2130"/>
      <c r="AS38" s="2130"/>
      <c r="AT38" s="2130"/>
      <c r="AU38" s="2130"/>
      <c r="AV38" s="2130"/>
      <c r="AW38" s="2130"/>
      <c r="AX38" s="2130"/>
      <c r="AY38" s="2130"/>
      <c r="AZ38" s="2130"/>
      <c r="BA38" s="2130"/>
      <c r="BB38" s="2130"/>
      <c r="BC38" s="2130"/>
      <c r="BD38" s="2130"/>
      <c r="BE38" s="2130"/>
      <c r="BF38" s="2130"/>
      <c r="BG38" s="2130"/>
      <c r="BH38" s="2130"/>
      <c r="BI38" s="2130"/>
    </row>
    <row r="39" spans="1:61" ht="14.45" customHeight="1" x14ac:dyDescent="0.25">
      <c r="A39" s="2130"/>
      <c r="B39" s="2133"/>
      <c r="C39" s="2130"/>
      <c r="D39" s="2130"/>
      <c r="E39" s="2130"/>
      <c r="F39" s="2130"/>
      <c r="G39" s="2130"/>
      <c r="H39" s="2130"/>
      <c r="I39" s="2130"/>
      <c r="J39" s="2130"/>
      <c r="K39" s="2130"/>
      <c r="L39" s="2133"/>
      <c r="M39" s="2130"/>
      <c r="N39" s="2130"/>
      <c r="O39" s="2130"/>
      <c r="P39" s="2130"/>
      <c r="Q39" s="2130"/>
      <c r="R39" s="2130"/>
      <c r="S39" s="2130"/>
      <c r="T39" s="2130"/>
      <c r="U39" s="2130"/>
      <c r="V39" s="2130"/>
      <c r="W39" s="2130"/>
      <c r="X39" s="2130"/>
      <c r="Y39" s="2130"/>
      <c r="Z39" s="2130"/>
      <c r="AA39" s="2130"/>
      <c r="AB39" s="2130"/>
      <c r="AC39" s="2130"/>
      <c r="AD39" s="2130"/>
      <c r="AE39" s="2130"/>
      <c r="AF39" s="2130"/>
      <c r="AG39" s="2130"/>
      <c r="AH39" s="2130"/>
      <c r="AI39" s="2130"/>
      <c r="AJ39" s="2130"/>
      <c r="AK39" s="2130"/>
      <c r="AL39" s="2130"/>
      <c r="AM39" s="2130"/>
      <c r="AN39" s="2130"/>
      <c r="AO39" s="2130"/>
      <c r="AP39" s="2130"/>
      <c r="AQ39" s="2130"/>
      <c r="AR39" s="2130"/>
      <c r="AS39" s="2130"/>
      <c r="AT39" s="2130"/>
      <c r="AU39" s="2130"/>
      <c r="AV39" s="2130"/>
      <c r="AW39" s="2130"/>
      <c r="AX39" s="2130"/>
      <c r="AY39" s="2130"/>
      <c r="AZ39" s="2130"/>
      <c r="BA39" s="2130"/>
      <c r="BB39" s="2130"/>
      <c r="BC39" s="2130"/>
      <c r="BD39" s="2130"/>
      <c r="BE39" s="2130"/>
      <c r="BF39" s="2130"/>
      <c r="BG39" s="2130"/>
      <c r="BH39" s="2130"/>
      <c r="BI39" s="2130"/>
    </row>
    <row r="40" spans="1:61" ht="14.45" customHeight="1" x14ac:dyDescent="0.25">
      <c r="A40" s="2130"/>
      <c r="B40" s="2133"/>
      <c r="C40" s="2130"/>
      <c r="D40" s="2130"/>
      <c r="E40" s="2130"/>
      <c r="F40" s="2130"/>
      <c r="G40" s="2130"/>
      <c r="H40" s="2130"/>
      <c r="I40" s="2130"/>
      <c r="J40" s="2130"/>
      <c r="K40" s="2130"/>
      <c r="L40" s="2133"/>
      <c r="M40" s="2130"/>
      <c r="N40" s="2130"/>
      <c r="O40" s="2130"/>
      <c r="P40" s="2130"/>
      <c r="Q40" s="2130"/>
      <c r="R40" s="2130"/>
      <c r="S40" s="2130"/>
      <c r="T40" s="2130"/>
      <c r="U40" s="2130"/>
      <c r="V40" s="2130"/>
      <c r="W40" s="2130"/>
      <c r="X40" s="2130"/>
      <c r="Y40" s="2130"/>
      <c r="Z40" s="2130"/>
      <c r="AA40" s="2130"/>
      <c r="AB40" s="2130"/>
      <c r="AC40" s="2130"/>
      <c r="AD40" s="2130"/>
      <c r="AE40" s="2130"/>
      <c r="AF40" s="2130"/>
      <c r="AG40" s="2130"/>
      <c r="AH40" s="2130"/>
      <c r="AI40" s="2130"/>
      <c r="AJ40" s="2130"/>
      <c r="AK40" s="2130"/>
      <c r="AL40" s="2130"/>
      <c r="AM40" s="2130"/>
      <c r="AN40" s="2130"/>
      <c r="AO40" s="2130"/>
      <c r="AP40" s="2130"/>
      <c r="AQ40" s="2130"/>
      <c r="AR40" s="2130"/>
      <c r="AS40" s="2130"/>
      <c r="AT40" s="2130"/>
      <c r="AU40" s="2130"/>
      <c r="AV40" s="2130"/>
      <c r="AW40" s="2130"/>
      <c r="AX40" s="2130"/>
      <c r="AY40" s="2130"/>
      <c r="AZ40" s="2130"/>
      <c r="BA40" s="2130"/>
      <c r="BB40" s="2130"/>
      <c r="BC40" s="2130"/>
      <c r="BD40" s="2130"/>
      <c r="BE40" s="2130"/>
      <c r="BF40" s="2130"/>
      <c r="BG40" s="2130"/>
      <c r="BH40" s="2130"/>
      <c r="BI40" s="2130"/>
    </row>
    <row r="41" spans="1:61" ht="14.45" customHeight="1" x14ac:dyDescent="0.25">
      <c r="A41" s="2130"/>
      <c r="B41" s="2133"/>
      <c r="C41" s="2130"/>
      <c r="D41" s="2130"/>
      <c r="E41" s="2130"/>
      <c r="F41" s="2130"/>
      <c r="G41" s="2130"/>
      <c r="H41" s="2130"/>
      <c r="I41" s="2130"/>
      <c r="J41" s="2130"/>
      <c r="K41" s="2130"/>
      <c r="L41" s="2133"/>
      <c r="M41" s="2130"/>
      <c r="N41" s="2130"/>
      <c r="O41" s="2130"/>
      <c r="P41" s="2130"/>
      <c r="Q41" s="2130"/>
      <c r="R41" s="2130"/>
      <c r="S41" s="2130"/>
      <c r="T41" s="2130"/>
      <c r="U41" s="2130"/>
      <c r="V41" s="2130"/>
      <c r="W41" s="2130"/>
      <c r="X41" s="2130"/>
      <c r="Y41" s="2130"/>
      <c r="Z41" s="2130"/>
      <c r="AA41" s="2130"/>
      <c r="AB41" s="2130"/>
      <c r="AC41" s="2130"/>
      <c r="AD41" s="2130"/>
      <c r="AE41" s="2130"/>
      <c r="AF41" s="2130"/>
      <c r="AG41" s="2130"/>
      <c r="AH41" s="2130"/>
      <c r="AI41" s="2130"/>
      <c r="AJ41" s="2130"/>
      <c r="AK41" s="2130"/>
      <c r="AL41" s="2130"/>
      <c r="AM41" s="2130"/>
      <c r="AN41" s="2130"/>
      <c r="AO41" s="2130"/>
      <c r="AP41" s="2130"/>
      <c r="AQ41" s="2130"/>
      <c r="AR41" s="2130"/>
      <c r="AS41" s="2130"/>
      <c r="AT41" s="2130"/>
      <c r="AU41" s="2130"/>
      <c r="AV41" s="2130"/>
      <c r="AW41" s="2130"/>
      <c r="AX41" s="2130"/>
      <c r="AY41" s="2130"/>
      <c r="AZ41" s="2130"/>
      <c r="BA41" s="2130"/>
      <c r="BB41" s="2130"/>
      <c r="BC41" s="2130"/>
      <c r="BD41" s="2130"/>
      <c r="BE41" s="2130"/>
      <c r="BF41" s="2130"/>
      <c r="BG41" s="2130"/>
      <c r="BH41" s="2130"/>
      <c r="BI41" s="2130"/>
    </row>
    <row r="42" spans="1:61" ht="14.45" customHeight="1" x14ac:dyDescent="0.25">
      <c r="A42" s="2130"/>
      <c r="B42" s="2133"/>
      <c r="C42" s="2130"/>
      <c r="D42" s="2130"/>
      <c r="E42" s="2130"/>
      <c r="F42" s="2130"/>
      <c r="G42" s="2130"/>
      <c r="H42" s="2130"/>
      <c r="I42" s="2130"/>
      <c r="J42" s="2130"/>
      <c r="K42" s="2130"/>
      <c r="L42" s="2133"/>
      <c r="M42" s="2130"/>
      <c r="N42" s="2130"/>
      <c r="O42" s="2130"/>
      <c r="P42" s="2130"/>
      <c r="Q42" s="2130"/>
      <c r="R42" s="2130"/>
      <c r="S42" s="2130"/>
      <c r="T42" s="2130"/>
      <c r="U42" s="2130"/>
      <c r="V42" s="2130"/>
      <c r="W42" s="2130"/>
      <c r="X42" s="2130"/>
      <c r="Y42" s="2130"/>
      <c r="Z42" s="2130"/>
      <c r="AA42" s="2130"/>
      <c r="AB42" s="2130"/>
      <c r="AC42" s="2130"/>
      <c r="AD42" s="2130"/>
      <c r="AE42" s="2130"/>
      <c r="AF42" s="2130"/>
      <c r="AG42" s="2130"/>
      <c r="AH42" s="2130"/>
      <c r="AI42" s="2130"/>
      <c r="AJ42" s="2130"/>
      <c r="AK42" s="2130"/>
      <c r="AL42" s="2130"/>
      <c r="AM42" s="2130"/>
      <c r="AN42" s="2130"/>
      <c r="AO42" s="2130"/>
      <c r="AP42" s="2130"/>
      <c r="AQ42" s="2130"/>
      <c r="AR42" s="2130"/>
      <c r="AS42" s="2130"/>
      <c r="AT42" s="2130"/>
      <c r="AU42" s="2130"/>
      <c r="AV42" s="2130"/>
      <c r="AW42" s="2130"/>
      <c r="AX42" s="2130"/>
      <c r="AY42" s="2130"/>
      <c r="AZ42" s="2130"/>
      <c r="BA42" s="2130"/>
      <c r="BB42" s="2130"/>
      <c r="BC42" s="2130"/>
      <c r="BD42" s="2130"/>
      <c r="BE42" s="2130"/>
      <c r="BF42" s="2130"/>
      <c r="BG42" s="2130"/>
      <c r="BH42" s="2130"/>
      <c r="BI42" s="2130"/>
    </row>
    <row r="43" spans="1:61" s="70" customFormat="1" ht="14.45" customHeight="1" x14ac:dyDescent="0.25">
      <c r="A43" s="2130"/>
      <c r="B43" s="2137"/>
      <c r="C43" s="2130"/>
      <c r="D43" s="241" t="str">
        <f>D20</f>
        <v>Projektant:</v>
      </c>
      <c r="E43" s="2162"/>
      <c r="F43" s="2162"/>
      <c r="G43" s="241" t="str">
        <f>D23</f>
        <v>Zpracovatel:</v>
      </c>
      <c r="H43" s="2162"/>
      <c r="I43" s="2162"/>
      <c r="J43" s="2162"/>
      <c r="K43" s="2162"/>
      <c r="L43" s="2137"/>
      <c r="M43" s="2130"/>
      <c r="N43" s="2130"/>
      <c r="O43" s="2130"/>
      <c r="P43" s="2130"/>
      <c r="Q43" s="2130"/>
      <c r="R43" s="2130"/>
      <c r="S43" s="2130"/>
      <c r="T43" s="2130"/>
      <c r="U43" s="2130"/>
      <c r="V43" s="2130"/>
      <c r="W43" s="2130"/>
      <c r="X43" s="2130"/>
      <c r="Y43" s="2130"/>
      <c r="Z43" s="2130"/>
      <c r="AA43" s="2130"/>
      <c r="AB43" s="2130"/>
      <c r="AC43" s="2130"/>
      <c r="AD43" s="2130"/>
      <c r="AE43" s="2130"/>
      <c r="AF43" s="2130"/>
      <c r="AG43" s="2130"/>
      <c r="AH43" s="2130"/>
      <c r="AI43" s="2130"/>
      <c r="AJ43" s="2130"/>
      <c r="AK43" s="2130"/>
      <c r="AL43" s="2130"/>
      <c r="AM43" s="2130"/>
      <c r="AN43" s="2130"/>
      <c r="AO43" s="2130"/>
      <c r="AP43" s="2130"/>
      <c r="AQ43" s="2130"/>
      <c r="AR43" s="2130"/>
      <c r="AS43" s="2130"/>
      <c r="AT43" s="2130"/>
      <c r="AU43" s="2130"/>
      <c r="AV43" s="2130"/>
      <c r="AW43" s="2130"/>
      <c r="AX43" s="2130"/>
      <c r="AY43" s="2130"/>
      <c r="AZ43" s="2130"/>
      <c r="BA43" s="2130"/>
      <c r="BB43" s="2130"/>
      <c r="BC43" s="2130"/>
      <c r="BD43" s="2130"/>
      <c r="BE43" s="2130"/>
      <c r="BF43" s="2130"/>
      <c r="BG43" s="2130"/>
      <c r="BH43" s="2130"/>
      <c r="BI43" s="2130"/>
    </row>
    <row r="44" spans="1:61" x14ac:dyDescent="0.25">
      <c r="A44" s="2130"/>
      <c r="B44" s="2133"/>
      <c r="C44" s="2130"/>
      <c r="D44" s="2130"/>
      <c r="E44" s="2130"/>
      <c r="F44" s="2130"/>
      <c r="G44" s="2130"/>
      <c r="H44" s="2130"/>
      <c r="I44" s="2130"/>
      <c r="J44" s="2130"/>
      <c r="K44" s="2130"/>
      <c r="L44" s="2133"/>
      <c r="M44" s="2130"/>
      <c r="N44" s="2130"/>
      <c r="O44" s="2130"/>
      <c r="P44" s="2130"/>
      <c r="Q44" s="2130"/>
      <c r="R44" s="2130"/>
      <c r="S44" s="2130"/>
      <c r="T44" s="2130"/>
      <c r="U44" s="2130"/>
      <c r="V44" s="2130"/>
      <c r="W44" s="2130"/>
      <c r="X44" s="2130"/>
      <c r="Y44" s="2130"/>
      <c r="Z44" s="2130"/>
      <c r="AA44" s="2130"/>
      <c r="AB44" s="2130"/>
      <c r="AC44" s="2130"/>
      <c r="AD44" s="2130"/>
      <c r="AE44" s="2130"/>
      <c r="AF44" s="2130"/>
      <c r="AG44" s="2130"/>
      <c r="AH44" s="2130"/>
      <c r="AI44" s="2130"/>
      <c r="AJ44" s="2130"/>
      <c r="AK44" s="2130"/>
      <c r="AL44" s="2130"/>
      <c r="AM44" s="2130"/>
      <c r="AN44" s="2130"/>
      <c r="AO44" s="2130"/>
      <c r="AP44" s="2130"/>
      <c r="AQ44" s="2130"/>
      <c r="AR44" s="2130"/>
      <c r="AS44" s="2130"/>
      <c r="AT44" s="2130"/>
      <c r="AU44" s="2130"/>
      <c r="AV44" s="2130"/>
      <c r="AW44" s="2130"/>
      <c r="AX44" s="2130"/>
      <c r="AY44" s="2130"/>
      <c r="AZ44" s="2130"/>
      <c r="BA44" s="2130"/>
      <c r="BB44" s="2130"/>
      <c r="BC44" s="2130"/>
      <c r="BD44" s="2130"/>
      <c r="BE44" s="2130"/>
      <c r="BF44" s="2130"/>
      <c r="BG44" s="2130"/>
      <c r="BH44" s="2130"/>
      <c r="BI44" s="2130"/>
    </row>
    <row r="45" spans="1:61" x14ac:dyDescent="0.25">
      <c r="A45" s="2130"/>
      <c r="B45" s="2133"/>
      <c r="C45" s="2130"/>
      <c r="D45" s="2130"/>
      <c r="E45" s="2130"/>
      <c r="F45" s="2130"/>
      <c r="G45" s="2130"/>
      <c r="H45" s="2130"/>
      <c r="I45" s="2130"/>
      <c r="J45" s="2130"/>
      <c r="K45" s="2130"/>
      <c r="L45" s="2133"/>
      <c r="M45" s="2130"/>
      <c r="N45" s="2130"/>
      <c r="O45" s="2130"/>
      <c r="P45" s="2130"/>
      <c r="Q45" s="2130"/>
      <c r="R45" s="2130"/>
      <c r="S45" s="2130"/>
      <c r="T45" s="2130"/>
      <c r="U45" s="2130"/>
      <c r="V45" s="2130"/>
      <c r="W45" s="2130"/>
      <c r="X45" s="2130"/>
      <c r="Y45" s="2130"/>
      <c r="Z45" s="2130"/>
      <c r="AA45" s="2130"/>
      <c r="AB45" s="2130"/>
      <c r="AC45" s="2130"/>
      <c r="AD45" s="2130"/>
      <c r="AE45" s="2130"/>
      <c r="AF45" s="2130"/>
      <c r="AG45" s="2130"/>
      <c r="AH45" s="2130"/>
      <c r="AI45" s="2130"/>
      <c r="AJ45" s="2130"/>
      <c r="AK45" s="2130"/>
      <c r="AL45" s="2130"/>
      <c r="AM45" s="2130"/>
      <c r="AN45" s="2130"/>
      <c r="AO45" s="2130"/>
      <c r="AP45" s="2130"/>
      <c r="AQ45" s="2130"/>
      <c r="AR45" s="2130"/>
      <c r="AS45" s="2130"/>
      <c r="AT45" s="2130"/>
      <c r="AU45" s="2130"/>
      <c r="AV45" s="2130"/>
      <c r="AW45" s="2130"/>
      <c r="AX45" s="2130"/>
      <c r="AY45" s="2130"/>
      <c r="AZ45" s="2130"/>
      <c r="BA45" s="2130"/>
      <c r="BB45" s="2130"/>
      <c r="BC45" s="2130"/>
      <c r="BD45" s="2130"/>
      <c r="BE45" s="2130"/>
      <c r="BF45" s="2130"/>
      <c r="BG45" s="2130"/>
      <c r="BH45" s="2130"/>
      <c r="BI45" s="2130"/>
    </row>
    <row r="46" spans="1:61" x14ac:dyDescent="0.25">
      <c r="A46" s="2130"/>
      <c r="B46" s="2133"/>
      <c r="C46" s="2130"/>
      <c r="D46" s="2130"/>
      <c r="E46" s="2130"/>
      <c r="F46" s="2130"/>
      <c r="G46" s="2130"/>
      <c r="H46" s="2130"/>
      <c r="I46" s="2130"/>
      <c r="J46" s="2130"/>
      <c r="K46" s="2130"/>
      <c r="L46" s="2133"/>
      <c r="M46" s="2130"/>
      <c r="N46" s="2130"/>
      <c r="O46" s="2130"/>
      <c r="P46" s="2130"/>
      <c r="Q46" s="2130"/>
      <c r="R46" s="2130"/>
      <c r="S46" s="2130"/>
      <c r="T46" s="2130"/>
      <c r="U46" s="2130"/>
      <c r="V46" s="2130"/>
      <c r="W46" s="2130"/>
      <c r="X46" s="2130"/>
      <c r="Y46" s="2130"/>
      <c r="Z46" s="2130"/>
      <c r="AA46" s="2130"/>
      <c r="AB46" s="2130"/>
      <c r="AC46" s="2130"/>
      <c r="AD46" s="2130"/>
      <c r="AE46" s="2130"/>
      <c r="AF46" s="2130"/>
      <c r="AG46" s="2130"/>
      <c r="AH46" s="2130"/>
      <c r="AI46" s="2130"/>
      <c r="AJ46" s="2130"/>
      <c r="AK46" s="2130"/>
      <c r="AL46" s="2130"/>
      <c r="AM46" s="2130"/>
      <c r="AN46" s="2130"/>
      <c r="AO46" s="2130"/>
      <c r="AP46" s="2130"/>
      <c r="AQ46" s="2130"/>
      <c r="AR46" s="2130"/>
      <c r="AS46" s="2130"/>
      <c r="AT46" s="2130"/>
      <c r="AU46" s="2130"/>
      <c r="AV46" s="2130"/>
      <c r="AW46" s="2130"/>
      <c r="AX46" s="2130"/>
      <c r="AY46" s="2130"/>
      <c r="AZ46" s="2130"/>
      <c r="BA46" s="2130"/>
      <c r="BB46" s="2130"/>
      <c r="BC46" s="2130"/>
      <c r="BD46" s="2130"/>
      <c r="BE46" s="2130"/>
      <c r="BF46" s="2130"/>
      <c r="BG46" s="2130"/>
      <c r="BH46" s="2130"/>
      <c r="BI46" s="2130"/>
    </row>
    <row r="47" spans="1:61" x14ac:dyDescent="0.25">
      <c r="A47" s="2130"/>
      <c r="B47" s="2133"/>
      <c r="C47" s="2130"/>
      <c r="D47" s="2130"/>
      <c r="E47" s="2130"/>
      <c r="F47" s="2130"/>
      <c r="G47" s="2130"/>
      <c r="H47" s="2130"/>
      <c r="I47" s="2130"/>
      <c r="J47" s="2130"/>
      <c r="K47" s="2130"/>
      <c r="L47" s="2133"/>
      <c r="M47" s="2130"/>
      <c r="N47" s="2130"/>
      <c r="O47" s="2130"/>
      <c r="P47" s="2130"/>
      <c r="Q47" s="2130"/>
      <c r="R47" s="2130"/>
      <c r="S47" s="2130"/>
      <c r="T47" s="2130"/>
      <c r="U47" s="2130"/>
      <c r="V47" s="2130"/>
      <c r="W47" s="2130"/>
      <c r="X47" s="2130"/>
      <c r="Y47" s="2130"/>
      <c r="Z47" s="2130"/>
      <c r="AA47" s="2130"/>
      <c r="AB47" s="2130"/>
      <c r="AC47" s="2130"/>
      <c r="AD47" s="2130"/>
      <c r="AE47" s="2130"/>
      <c r="AF47" s="2130"/>
      <c r="AG47" s="2130"/>
      <c r="AH47" s="2130"/>
      <c r="AI47" s="2130"/>
      <c r="AJ47" s="2130"/>
      <c r="AK47" s="2130"/>
      <c r="AL47" s="2130"/>
      <c r="AM47" s="2130"/>
      <c r="AN47" s="2130"/>
      <c r="AO47" s="2130"/>
      <c r="AP47" s="2130"/>
      <c r="AQ47" s="2130"/>
      <c r="AR47" s="2130"/>
      <c r="AS47" s="2130"/>
      <c r="AT47" s="2130"/>
      <c r="AU47" s="2130"/>
      <c r="AV47" s="2130"/>
      <c r="AW47" s="2130"/>
      <c r="AX47" s="2130"/>
      <c r="AY47" s="2130"/>
      <c r="AZ47" s="2130"/>
      <c r="BA47" s="2130"/>
      <c r="BB47" s="2130"/>
      <c r="BC47" s="2130"/>
      <c r="BD47" s="2130"/>
      <c r="BE47" s="2130"/>
      <c r="BF47" s="2130"/>
      <c r="BG47" s="2130"/>
      <c r="BH47" s="2130"/>
      <c r="BI47" s="2130"/>
    </row>
    <row r="48" spans="1:61" x14ac:dyDescent="0.25">
      <c r="A48" s="2130"/>
      <c r="B48" s="2133"/>
      <c r="C48" s="2130"/>
      <c r="D48" s="2130"/>
      <c r="E48" s="2130"/>
      <c r="F48" s="2130"/>
      <c r="G48" s="2130"/>
      <c r="H48" s="2130"/>
      <c r="I48" s="2130"/>
      <c r="J48" s="2130"/>
      <c r="K48" s="2130"/>
      <c r="L48" s="2133"/>
      <c r="M48" s="2130"/>
      <c r="N48" s="2130"/>
      <c r="O48" s="2130"/>
      <c r="P48" s="2130"/>
      <c r="Q48" s="2130"/>
      <c r="R48" s="2130"/>
      <c r="S48" s="2130"/>
      <c r="T48" s="2130"/>
      <c r="U48" s="2130"/>
      <c r="V48" s="2130"/>
      <c r="W48" s="2130"/>
      <c r="X48" s="2130"/>
      <c r="Y48" s="2130"/>
      <c r="Z48" s="2130"/>
      <c r="AA48" s="2130"/>
      <c r="AB48" s="2130"/>
      <c r="AC48" s="2130"/>
      <c r="AD48" s="2130"/>
      <c r="AE48" s="2130"/>
      <c r="AF48" s="2130"/>
      <c r="AG48" s="2130"/>
      <c r="AH48" s="2130"/>
      <c r="AI48" s="2130"/>
      <c r="AJ48" s="2130"/>
      <c r="AK48" s="2130"/>
      <c r="AL48" s="2130"/>
      <c r="AM48" s="2130"/>
      <c r="AN48" s="2130"/>
      <c r="AO48" s="2130"/>
      <c r="AP48" s="2130"/>
      <c r="AQ48" s="2130"/>
      <c r="AR48" s="2130"/>
      <c r="AS48" s="2130"/>
      <c r="AT48" s="2130"/>
      <c r="AU48" s="2130"/>
      <c r="AV48" s="2130"/>
      <c r="AW48" s="2130"/>
      <c r="AX48" s="2130"/>
      <c r="AY48" s="2130"/>
      <c r="AZ48" s="2130"/>
      <c r="BA48" s="2130"/>
      <c r="BB48" s="2130"/>
      <c r="BC48" s="2130"/>
      <c r="BD48" s="2130"/>
      <c r="BE48" s="2130"/>
      <c r="BF48" s="2130"/>
      <c r="BG48" s="2130"/>
      <c r="BH48" s="2130"/>
      <c r="BI48" s="2130"/>
    </row>
    <row r="49" spans="1:61" x14ac:dyDescent="0.25">
      <c r="A49" s="2130"/>
      <c r="B49" s="2133"/>
      <c r="C49" s="2130"/>
      <c r="D49" s="2130"/>
      <c r="E49" s="2130"/>
      <c r="F49" s="2130"/>
      <c r="G49" s="2130"/>
      <c r="H49" s="2130"/>
      <c r="I49" s="2130"/>
      <c r="J49" s="2130"/>
      <c r="K49" s="2130"/>
      <c r="L49" s="2133"/>
      <c r="M49" s="2130"/>
      <c r="N49" s="2130"/>
      <c r="O49" s="2130"/>
      <c r="P49" s="2130"/>
      <c r="Q49" s="2130"/>
      <c r="R49" s="2130"/>
      <c r="S49" s="2130"/>
      <c r="T49" s="2130"/>
      <c r="U49" s="2130"/>
      <c r="V49" s="2130"/>
      <c r="W49" s="2130"/>
      <c r="X49" s="2130"/>
      <c r="Y49" s="2130"/>
      <c r="Z49" s="2130"/>
      <c r="AA49" s="2130"/>
      <c r="AB49" s="2130"/>
      <c r="AC49" s="2130"/>
      <c r="AD49" s="2130"/>
      <c r="AE49" s="2130"/>
      <c r="AF49" s="2130"/>
      <c r="AG49" s="2130"/>
      <c r="AH49" s="2130"/>
      <c r="AI49" s="2130"/>
      <c r="AJ49" s="2130"/>
      <c r="AK49" s="2130"/>
      <c r="AL49" s="2130"/>
      <c r="AM49" s="2130"/>
      <c r="AN49" s="2130"/>
      <c r="AO49" s="2130"/>
      <c r="AP49" s="2130"/>
      <c r="AQ49" s="2130"/>
      <c r="AR49" s="2130"/>
      <c r="AS49" s="2130"/>
      <c r="AT49" s="2130"/>
      <c r="AU49" s="2130"/>
      <c r="AV49" s="2130"/>
      <c r="AW49" s="2130"/>
      <c r="AX49" s="2130"/>
      <c r="AY49" s="2130"/>
      <c r="AZ49" s="2130"/>
      <c r="BA49" s="2130"/>
      <c r="BB49" s="2130"/>
      <c r="BC49" s="2130"/>
      <c r="BD49" s="2130"/>
      <c r="BE49" s="2130"/>
      <c r="BF49" s="2130"/>
      <c r="BG49" s="2130"/>
      <c r="BH49" s="2130"/>
      <c r="BI49" s="2130"/>
    </row>
    <row r="50" spans="1:61" x14ac:dyDescent="0.25">
      <c r="A50" s="2130"/>
      <c r="B50" s="2133"/>
      <c r="C50" s="2130"/>
      <c r="D50" s="2130"/>
      <c r="E50" s="2130"/>
      <c r="F50" s="2130"/>
      <c r="G50" s="2130"/>
      <c r="H50" s="2130"/>
      <c r="I50" s="2130"/>
      <c r="J50" s="2130"/>
      <c r="K50" s="2130"/>
      <c r="L50" s="2133"/>
      <c r="M50" s="2130"/>
      <c r="N50" s="2130"/>
      <c r="O50" s="2130"/>
      <c r="P50" s="2130"/>
      <c r="Q50" s="2130"/>
      <c r="R50" s="2130"/>
      <c r="S50" s="2130"/>
      <c r="T50" s="2130"/>
      <c r="U50" s="2130"/>
      <c r="V50" s="2130"/>
      <c r="W50" s="2130"/>
      <c r="X50" s="2130"/>
      <c r="Y50" s="2130"/>
      <c r="Z50" s="2130"/>
      <c r="AA50" s="2130"/>
      <c r="AB50" s="2130"/>
      <c r="AC50" s="2130"/>
      <c r="AD50" s="2130"/>
      <c r="AE50" s="2130"/>
      <c r="AF50" s="2130"/>
      <c r="AG50" s="2130"/>
      <c r="AH50" s="2130"/>
      <c r="AI50" s="2130"/>
      <c r="AJ50" s="2130"/>
      <c r="AK50" s="2130"/>
      <c r="AL50" s="2130"/>
      <c r="AM50" s="2130"/>
      <c r="AN50" s="2130"/>
      <c r="AO50" s="2130"/>
      <c r="AP50" s="2130"/>
      <c r="AQ50" s="2130"/>
      <c r="AR50" s="2130"/>
      <c r="AS50" s="2130"/>
      <c r="AT50" s="2130"/>
      <c r="AU50" s="2130"/>
      <c r="AV50" s="2130"/>
      <c r="AW50" s="2130"/>
      <c r="AX50" s="2130"/>
      <c r="AY50" s="2130"/>
      <c r="AZ50" s="2130"/>
      <c r="BA50" s="2130"/>
      <c r="BB50" s="2130"/>
      <c r="BC50" s="2130"/>
      <c r="BD50" s="2130"/>
      <c r="BE50" s="2130"/>
      <c r="BF50" s="2130"/>
      <c r="BG50" s="2130"/>
      <c r="BH50" s="2130"/>
      <c r="BI50" s="2130"/>
    </row>
    <row r="51" spans="1:61" x14ac:dyDescent="0.25">
      <c r="A51" s="2130"/>
      <c r="B51" s="2133"/>
      <c r="C51" s="2130"/>
      <c r="D51" s="2130"/>
      <c r="E51" s="2130"/>
      <c r="F51" s="2130"/>
      <c r="G51" s="2130"/>
      <c r="H51" s="2130"/>
      <c r="I51" s="2130"/>
      <c r="J51" s="2130"/>
      <c r="K51" s="2130"/>
      <c r="L51" s="2133"/>
      <c r="M51" s="2130"/>
      <c r="N51" s="2130"/>
      <c r="O51" s="2130"/>
      <c r="P51" s="2130"/>
      <c r="Q51" s="2130"/>
      <c r="R51" s="2130"/>
      <c r="S51" s="2130"/>
      <c r="T51" s="2130"/>
      <c r="U51" s="2130"/>
      <c r="V51" s="2130"/>
      <c r="W51" s="2130"/>
      <c r="X51" s="2130"/>
      <c r="Y51" s="2130"/>
      <c r="Z51" s="2130"/>
      <c r="AA51" s="2130"/>
      <c r="AB51" s="2130"/>
      <c r="AC51" s="2130"/>
      <c r="AD51" s="2130"/>
      <c r="AE51" s="2130"/>
      <c r="AF51" s="2130"/>
      <c r="AG51" s="2130"/>
      <c r="AH51" s="2130"/>
      <c r="AI51" s="2130"/>
      <c r="AJ51" s="2130"/>
      <c r="AK51" s="2130"/>
      <c r="AL51" s="2130"/>
      <c r="AM51" s="2130"/>
      <c r="AN51" s="2130"/>
      <c r="AO51" s="2130"/>
      <c r="AP51" s="2130"/>
      <c r="AQ51" s="2130"/>
      <c r="AR51" s="2130"/>
      <c r="AS51" s="2130"/>
      <c r="AT51" s="2130"/>
      <c r="AU51" s="2130"/>
      <c r="AV51" s="2130"/>
      <c r="AW51" s="2130"/>
      <c r="AX51" s="2130"/>
      <c r="AY51" s="2130"/>
      <c r="AZ51" s="2130"/>
      <c r="BA51" s="2130"/>
      <c r="BB51" s="2130"/>
      <c r="BC51" s="2130"/>
      <c r="BD51" s="2130"/>
      <c r="BE51" s="2130"/>
      <c r="BF51" s="2130"/>
      <c r="BG51" s="2130"/>
      <c r="BH51" s="2130"/>
      <c r="BI51" s="2130"/>
    </row>
    <row r="52" spans="1:61" x14ac:dyDescent="0.25">
      <c r="A52" s="2130"/>
      <c r="B52" s="2133"/>
      <c r="C52" s="2130"/>
      <c r="D52" s="2130"/>
      <c r="E52" s="2130"/>
      <c r="F52" s="2130"/>
      <c r="G52" s="2130"/>
      <c r="H52" s="2130"/>
      <c r="I52" s="2130"/>
      <c r="J52" s="2130"/>
      <c r="K52" s="2130"/>
      <c r="L52" s="2133"/>
      <c r="M52" s="2130"/>
      <c r="N52" s="2130"/>
      <c r="O52" s="2130"/>
      <c r="P52" s="2130"/>
      <c r="Q52" s="2130"/>
      <c r="R52" s="2130"/>
      <c r="S52" s="2130"/>
      <c r="T52" s="2130"/>
      <c r="U52" s="2130"/>
      <c r="V52" s="2130"/>
      <c r="W52" s="2130"/>
      <c r="X52" s="2130"/>
      <c r="Y52" s="2130"/>
      <c r="Z52" s="2130"/>
      <c r="AA52" s="2130"/>
      <c r="AB52" s="2130"/>
      <c r="AC52" s="2130"/>
      <c r="AD52" s="2130"/>
      <c r="AE52" s="2130"/>
      <c r="AF52" s="2130"/>
      <c r="AG52" s="2130"/>
      <c r="AH52" s="2130"/>
      <c r="AI52" s="2130"/>
      <c r="AJ52" s="2130"/>
      <c r="AK52" s="2130"/>
      <c r="AL52" s="2130"/>
      <c r="AM52" s="2130"/>
      <c r="AN52" s="2130"/>
      <c r="AO52" s="2130"/>
      <c r="AP52" s="2130"/>
      <c r="AQ52" s="2130"/>
      <c r="AR52" s="2130"/>
      <c r="AS52" s="2130"/>
      <c r="AT52" s="2130"/>
      <c r="AU52" s="2130"/>
      <c r="AV52" s="2130"/>
      <c r="AW52" s="2130"/>
      <c r="AX52" s="2130"/>
      <c r="AY52" s="2130"/>
      <c r="AZ52" s="2130"/>
      <c r="BA52" s="2130"/>
      <c r="BB52" s="2130"/>
      <c r="BC52" s="2130"/>
      <c r="BD52" s="2130"/>
      <c r="BE52" s="2130"/>
      <c r="BF52" s="2130"/>
      <c r="BG52" s="2130"/>
      <c r="BH52" s="2130"/>
      <c r="BI52" s="2130"/>
    </row>
    <row r="53" spans="1:61" x14ac:dyDescent="0.25">
      <c r="A53" s="2130"/>
      <c r="B53" s="2133"/>
      <c r="C53" s="2130"/>
      <c r="D53" s="2130"/>
      <c r="E53" s="2130"/>
      <c r="F53" s="2130"/>
      <c r="G53" s="2130"/>
      <c r="H53" s="2130"/>
      <c r="I53" s="2130"/>
      <c r="J53" s="2130"/>
      <c r="K53" s="2130"/>
      <c r="L53" s="2133"/>
      <c r="M53" s="2130"/>
      <c r="N53" s="2130"/>
      <c r="O53" s="2130"/>
      <c r="P53" s="2130"/>
      <c r="Q53" s="2130"/>
      <c r="R53" s="2130"/>
      <c r="S53" s="2130"/>
      <c r="T53" s="2130"/>
      <c r="U53" s="2130"/>
      <c r="V53" s="2130"/>
      <c r="W53" s="2130"/>
      <c r="X53" s="2130"/>
      <c r="Y53" s="2130"/>
      <c r="Z53" s="2130"/>
      <c r="AA53" s="2130"/>
      <c r="AB53" s="2130"/>
      <c r="AC53" s="2130"/>
      <c r="AD53" s="2130"/>
      <c r="AE53" s="2130"/>
      <c r="AF53" s="2130"/>
      <c r="AG53" s="2130"/>
      <c r="AH53" s="2130"/>
      <c r="AI53" s="2130"/>
      <c r="AJ53" s="2130"/>
      <c r="AK53" s="2130"/>
      <c r="AL53" s="2130"/>
      <c r="AM53" s="2130"/>
      <c r="AN53" s="2130"/>
      <c r="AO53" s="2130"/>
      <c r="AP53" s="2130"/>
      <c r="AQ53" s="2130"/>
      <c r="AR53" s="2130"/>
      <c r="AS53" s="2130"/>
      <c r="AT53" s="2130"/>
      <c r="AU53" s="2130"/>
      <c r="AV53" s="2130"/>
      <c r="AW53" s="2130"/>
      <c r="AX53" s="2130"/>
      <c r="AY53" s="2130"/>
      <c r="AZ53" s="2130"/>
      <c r="BA53" s="2130"/>
      <c r="BB53" s="2130"/>
      <c r="BC53" s="2130"/>
      <c r="BD53" s="2130"/>
      <c r="BE53" s="2130"/>
      <c r="BF53" s="2130"/>
      <c r="BG53" s="2130"/>
      <c r="BH53" s="2130"/>
      <c r="BI53" s="2130"/>
    </row>
    <row r="54" spans="1:61" s="70" customFormat="1" x14ac:dyDescent="0.25">
      <c r="A54" s="2130"/>
      <c r="B54" s="2137"/>
      <c r="C54" s="2130"/>
      <c r="D54" s="243" t="s">
        <v>42</v>
      </c>
      <c r="E54" s="2163"/>
      <c r="F54" s="2164" t="s">
        <v>43</v>
      </c>
      <c r="G54" s="243" t="str">
        <f>D54</f>
        <v>Datum a podpis:</v>
      </c>
      <c r="H54" s="2163"/>
      <c r="I54" s="2163"/>
      <c r="J54" s="246" t="str">
        <f>F54</f>
        <v>Razítko</v>
      </c>
      <c r="K54" s="2163"/>
      <c r="L54" s="2137"/>
      <c r="M54" s="2130"/>
      <c r="N54" s="2130"/>
      <c r="O54" s="2130"/>
      <c r="P54" s="2130"/>
      <c r="Q54" s="2130"/>
      <c r="R54" s="2130"/>
      <c r="S54" s="2130"/>
      <c r="T54" s="2130"/>
      <c r="U54" s="2130"/>
      <c r="V54" s="2130"/>
      <c r="W54" s="2130"/>
      <c r="X54" s="2130"/>
      <c r="Y54" s="2130"/>
      <c r="Z54" s="2130"/>
      <c r="AA54" s="2130"/>
      <c r="AB54" s="2130"/>
      <c r="AC54" s="2130"/>
      <c r="AD54" s="2130"/>
      <c r="AE54" s="2130"/>
      <c r="AF54" s="2130"/>
      <c r="AG54" s="2130"/>
      <c r="AH54" s="2130"/>
      <c r="AI54" s="2130"/>
      <c r="AJ54" s="2130"/>
      <c r="AK54" s="2130"/>
      <c r="AL54" s="2130"/>
      <c r="AM54" s="2130"/>
      <c r="AN54" s="2130"/>
      <c r="AO54" s="2130"/>
      <c r="AP54" s="2130"/>
      <c r="AQ54" s="2130"/>
      <c r="AR54" s="2130"/>
      <c r="AS54" s="2130"/>
      <c r="AT54" s="2130"/>
      <c r="AU54" s="2130"/>
      <c r="AV54" s="2130"/>
      <c r="AW54" s="2130"/>
      <c r="AX54" s="2130"/>
      <c r="AY54" s="2130"/>
      <c r="AZ54" s="2130"/>
      <c r="BA54" s="2130"/>
      <c r="BB54" s="2130"/>
      <c r="BC54" s="2130"/>
      <c r="BD54" s="2130"/>
      <c r="BE54" s="2130"/>
      <c r="BF54" s="2130"/>
      <c r="BG54" s="2130"/>
      <c r="BH54" s="2130"/>
      <c r="BI54" s="2130"/>
    </row>
    <row r="55" spans="1:61" x14ac:dyDescent="0.25">
      <c r="A55" s="2130"/>
      <c r="B55" s="2133"/>
      <c r="C55" s="2130"/>
      <c r="D55" s="2130"/>
      <c r="E55" s="2130"/>
      <c r="F55" s="2130"/>
      <c r="G55" s="2130"/>
      <c r="H55" s="2130"/>
      <c r="I55" s="2130"/>
      <c r="J55" s="2130"/>
      <c r="K55" s="2130"/>
      <c r="L55" s="2133"/>
      <c r="M55" s="2130"/>
      <c r="N55" s="2130"/>
      <c r="O55" s="2130"/>
      <c r="P55" s="2130"/>
      <c r="Q55" s="2130"/>
      <c r="R55" s="2130"/>
      <c r="S55" s="2130"/>
      <c r="T55" s="2130"/>
      <c r="U55" s="2130"/>
      <c r="V55" s="2130"/>
      <c r="W55" s="2130"/>
      <c r="X55" s="2130"/>
      <c r="Y55" s="2130"/>
      <c r="Z55" s="2130"/>
      <c r="AA55" s="2130"/>
      <c r="AB55" s="2130"/>
      <c r="AC55" s="2130"/>
      <c r="AD55" s="2130"/>
      <c r="AE55" s="2130"/>
      <c r="AF55" s="2130"/>
      <c r="AG55" s="2130"/>
      <c r="AH55" s="2130"/>
      <c r="AI55" s="2130"/>
      <c r="AJ55" s="2130"/>
      <c r="AK55" s="2130"/>
      <c r="AL55" s="2130"/>
      <c r="AM55" s="2130"/>
      <c r="AN55" s="2130"/>
      <c r="AO55" s="2130"/>
      <c r="AP55" s="2130"/>
      <c r="AQ55" s="2130"/>
      <c r="AR55" s="2130"/>
      <c r="AS55" s="2130"/>
      <c r="AT55" s="2130"/>
      <c r="AU55" s="2130"/>
      <c r="AV55" s="2130"/>
      <c r="AW55" s="2130"/>
      <c r="AX55" s="2130"/>
      <c r="AY55" s="2130"/>
      <c r="AZ55" s="2130"/>
      <c r="BA55" s="2130"/>
      <c r="BB55" s="2130"/>
      <c r="BC55" s="2130"/>
      <c r="BD55" s="2130"/>
      <c r="BE55" s="2130"/>
      <c r="BF55" s="2130"/>
      <c r="BG55" s="2130"/>
      <c r="BH55" s="2130"/>
      <c r="BI55" s="2130"/>
    </row>
    <row r="56" spans="1:61" x14ac:dyDescent="0.25">
      <c r="A56" s="2130"/>
      <c r="B56" s="2133"/>
      <c r="C56" s="2130"/>
      <c r="D56" s="2130"/>
      <c r="E56" s="2130"/>
      <c r="F56" s="2130"/>
      <c r="G56" s="2130"/>
      <c r="H56" s="2130"/>
      <c r="I56" s="2130"/>
      <c r="J56" s="2130"/>
      <c r="K56" s="2130"/>
      <c r="L56" s="2133"/>
      <c r="M56" s="2130"/>
      <c r="N56" s="2130"/>
      <c r="O56" s="2130"/>
      <c r="P56" s="2130"/>
      <c r="Q56" s="2130"/>
      <c r="R56" s="2130"/>
      <c r="S56" s="2130"/>
      <c r="T56" s="2130"/>
      <c r="U56" s="2130"/>
      <c r="V56" s="2130"/>
      <c r="W56" s="2130"/>
      <c r="X56" s="2130"/>
      <c r="Y56" s="2130"/>
      <c r="Z56" s="2130"/>
      <c r="AA56" s="2130"/>
      <c r="AB56" s="2130"/>
      <c r="AC56" s="2130"/>
      <c r="AD56" s="2130"/>
      <c r="AE56" s="2130"/>
      <c r="AF56" s="2130"/>
      <c r="AG56" s="2130"/>
      <c r="AH56" s="2130"/>
      <c r="AI56" s="2130"/>
      <c r="AJ56" s="2130"/>
      <c r="AK56" s="2130"/>
      <c r="AL56" s="2130"/>
      <c r="AM56" s="2130"/>
      <c r="AN56" s="2130"/>
      <c r="AO56" s="2130"/>
      <c r="AP56" s="2130"/>
      <c r="AQ56" s="2130"/>
      <c r="AR56" s="2130"/>
      <c r="AS56" s="2130"/>
      <c r="AT56" s="2130"/>
      <c r="AU56" s="2130"/>
      <c r="AV56" s="2130"/>
      <c r="AW56" s="2130"/>
      <c r="AX56" s="2130"/>
      <c r="AY56" s="2130"/>
      <c r="AZ56" s="2130"/>
      <c r="BA56" s="2130"/>
      <c r="BB56" s="2130"/>
      <c r="BC56" s="2130"/>
      <c r="BD56" s="2130"/>
      <c r="BE56" s="2130"/>
      <c r="BF56" s="2130"/>
      <c r="BG56" s="2130"/>
      <c r="BH56" s="2130"/>
      <c r="BI56" s="2130"/>
    </row>
    <row r="57" spans="1:61" x14ac:dyDescent="0.25">
      <c r="A57" s="2130"/>
      <c r="B57" s="2133"/>
      <c r="C57" s="2130"/>
      <c r="D57" s="2130"/>
      <c r="E57" s="2130"/>
      <c r="F57" s="2130"/>
      <c r="G57" s="2130"/>
      <c r="H57" s="2130"/>
      <c r="I57" s="2130"/>
      <c r="J57" s="2130"/>
      <c r="K57" s="2130"/>
      <c r="L57" s="2133"/>
      <c r="M57" s="2130"/>
      <c r="N57" s="2130"/>
      <c r="O57" s="2130"/>
      <c r="P57" s="2130"/>
      <c r="Q57" s="2130"/>
      <c r="R57" s="2130"/>
      <c r="S57" s="2130"/>
      <c r="T57" s="2130"/>
      <c r="U57" s="2130"/>
      <c r="V57" s="2130"/>
      <c r="W57" s="2130"/>
      <c r="X57" s="2130"/>
      <c r="Y57" s="2130"/>
      <c r="Z57" s="2130"/>
      <c r="AA57" s="2130"/>
      <c r="AB57" s="2130"/>
      <c r="AC57" s="2130"/>
      <c r="AD57" s="2130"/>
      <c r="AE57" s="2130"/>
      <c r="AF57" s="2130"/>
      <c r="AG57" s="2130"/>
      <c r="AH57" s="2130"/>
      <c r="AI57" s="2130"/>
      <c r="AJ57" s="2130"/>
      <c r="AK57" s="2130"/>
      <c r="AL57" s="2130"/>
      <c r="AM57" s="2130"/>
      <c r="AN57" s="2130"/>
      <c r="AO57" s="2130"/>
      <c r="AP57" s="2130"/>
      <c r="AQ57" s="2130"/>
      <c r="AR57" s="2130"/>
      <c r="AS57" s="2130"/>
      <c r="AT57" s="2130"/>
      <c r="AU57" s="2130"/>
      <c r="AV57" s="2130"/>
      <c r="AW57" s="2130"/>
      <c r="AX57" s="2130"/>
      <c r="AY57" s="2130"/>
      <c r="AZ57" s="2130"/>
      <c r="BA57" s="2130"/>
      <c r="BB57" s="2130"/>
      <c r="BC57" s="2130"/>
      <c r="BD57" s="2130"/>
      <c r="BE57" s="2130"/>
      <c r="BF57" s="2130"/>
      <c r="BG57" s="2130"/>
      <c r="BH57" s="2130"/>
      <c r="BI57" s="2130"/>
    </row>
    <row r="58" spans="1:61" s="70" customFormat="1" x14ac:dyDescent="0.25">
      <c r="A58" s="2130"/>
      <c r="B58" s="2137"/>
      <c r="C58" s="2130"/>
      <c r="D58" s="241" t="str">
        <f>D14</f>
        <v>Zadavatel:</v>
      </c>
      <c r="E58" s="2162"/>
      <c r="F58" s="2162"/>
      <c r="G58" s="241" t="str">
        <f>D17</f>
        <v>Zhotovitel:</v>
      </c>
      <c r="H58" s="2162"/>
      <c r="I58" s="2162"/>
      <c r="J58" s="2162"/>
      <c r="K58" s="2162"/>
      <c r="L58" s="2137"/>
      <c r="M58" s="2130"/>
      <c r="N58" s="2130"/>
      <c r="O58" s="2130"/>
      <c r="P58" s="2130"/>
      <c r="Q58" s="2130"/>
      <c r="R58" s="2130"/>
      <c r="S58" s="2130"/>
      <c r="T58" s="2130"/>
      <c r="U58" s="2130"/>
      <c r="V58" s="2130"/>
      <c r="W58" s="2130"/>
      <c r="X58" s="2130"/>
      <c r="Y58" s="2130"/>
      <c r="Z58" s="2130"/>
      <c r="AA58" s="2130"/>
      <c r="AB58" s="2130"/>
      <c r="AC58" s="2130"/>
      <c r="AD58" s="2130"/>
      <c r="AE58" s="2130"/>
      <c r="AF58" s="2130"/>
      <c r="AG58" s="2130"/>
      <c r="AH58" s="2130"/>
      <c r="AI58" s="2130"/>
      <c r="AJ58" s="2130"/>
      <c r="AK58" s="2130"/>
      <c r="AL58" s="2130"/>
      <c r="AM58" s="2130"/>
      <c r="AN58" s="2130"/>
      <c r="AO58" s="2130"/>
      <c r="AP58" s="2130"/>
      <c r="AQ58" s="2130"/>
      <c r="AR58" s="2130"/>
      <c r="AS58" s="2130"/>
      <c r="AT58" s="2130"/>
      <c r="AU58" s="2130"/>
      <c r="AV58" s="2130"/>
      <c r="AW58" s="2130"/>
      <c r="AX58" s="2130"/>
      <c r="AY58" s="2130"/>
      <c r="AZ58" s="2130"/>
      <c r="BA58" s="2130"/>
      <c r="BB58" s="2130"/>
      <c r="BC58" s="2130"/>
      <c r="BD58" s="2130"/>
      <c r="BE58" s="2130"/>
      <c r="BF58" s="2130"/>
      <c r="BG58" s="2130"/>
      <c r="BH58" s="2130"/>
      <c r="BI58" s="2130"/>
    </row>
    <row r="59" spans="1:61" x14ac:dyDescent="0.25">
      <c r="A59" s="2130"/>
      <c r="B59" s="2133"/>
      <c r="C59" s="2130"/>
      <c r="D59" s="2130"/>
      <c r="E59" s="2130"/>
      <c r="F59" s="2130"/>
      <c r="G59" s="2130"/>
      <c r="H59" s="2130"/>
      <c r="I59" s="2130"/>
      <c r="J59" s="2130"/>
      <c r="K59" s="2130"/>
      <c r="L59" s="2133"/>
      <c r="M59" s="2130"/>
      <c r="N59" s="2130"/>
      <c r="O59" s="2130"/>
      <c r="P59" s="2130"/>
      <c r="Q59" s="2130"/>
      <c r="R59" s="2130"/>
      <c r="S59" s="2130"/>
      <c r="T59" s="2130"/>
      <c r="U59" s="2130"/>
      <c r="V59" s="2130"/>
      <c r="W59" s="2130"/>
      <c r="X59" s="2130"/>
      <c r="Y59" s="2130"/>
      <c r="Z59" s="2130"/>
      <c r="AA59" s="2130"/>
      <c r="AB59" s="2130"/>
      <c r="AC59" s="2130"/>
      <c r="AD59" s="2130"/>
      <c r="AE59" s="2130"/>
      <c r="AF59" s="2130"/>
      <c r="AG59" s="2130"/>
      <c r="AH59" s="2130"/>
      <c r="AI59" s="2130"/>
      <c r="AJ59" s="2130"/>
      <c r="AK59" s="2130"/>
      <c r="AL59" s="2130"/>
      <c r="AM59" s="2130"/>
      <c r="AN59" s="2130"/>
      <c r="AO59" s="2130"/>
      <c r="AP59" s="2130"/>
      <c r="AQ59" s="2130"/>
      <c r="AR59" s="2130"/>
      <c r="AS59" s="2130"/>
      <c r="AT59" s="2130"/>
      <c r="AU59" s="2130"/>
      <c r="AV59" s="2130"/>
      <c r="AW59" s="2130"/>
      <c r="AX59" s="2130"/>
      <c r="AY59" s="2130"/>
      <c r="AZ59" s="2130"/>
      <c r="BA59" s="2130"/>
      <c r="BB59" s="2130"/>
      <c r="BC59" s="2130"/>
      <c r="BD59" s="2130"/>
      <c r="BE59" s="2130"/>
      <c r="BF59" s="2130"/>
      <c r="BG59" s="2130"/>
      <c r="BH59" s="2130"/>
      <c r="BI59" s="2130"/>
    </row>
    <row r="60" spans="1:61" x14ac:dyDescent="0.25">
      <c r="A60" s="2130"/>
      <c r="B60" s="2133"/>
      <c r="C60" s="2130"/>
      <c r="D60" s="2130"/>
      <c r="E60" s="2130"/>
      <c r="F60" s="2130"/>
      <c r="G60" s="2130"/>
      <c r="H60" s="2130"/>
      <c r="I60" s="2130"/>
      <c r="J60" s="2130"/>
      <c r="K60" s="2130"/>
      <c r="L60" s="2133"/>
      <c r="M60" s="2130"/>
      <c r="N60" s="2130"/>
      <c r="O60" s="2130"/>
      <c r="P60" s="2130"/>
      <c r="Q60" s="2130"/>
      <c r="R60" s="2130"/>
      <c r="S60" s="2130"/>
      <c r="T60" s="2130"/>
      <c r="U60" s="2130"/>
      <c r="V60" s="2130"/>
      <c r="W60" s="2130"/>
      <c r="X60" s="2130"/>
      <c r="Y60" s="2130"/>
      <c r="Z60" s="2130"/>
      <c r="AA60" s="2130"/>
      <c r="AB60" s="2130"/>
      <c r="AC60" s="2130"/>
      <c r="AD60" s="2130"/>
      <c r="AE60" s="2130"/>
      <c r="AF60" s="2130"/>
      <c r="AG60" s="2130"/>
      <c r="AH60" s="2130"/>
      <c r="AI60" s="2130"/>
      <c r="AJ60" s="2130"/>
      <c r="AK60" s="2130"/>
      <c r="AL60" s="2130"/>
      <c r="AM60" s="2130"/>
      <c r="AN60" s="2130"/>
      <c r="AO60" s="2130"/>
      <c r="AP60" s="2130"/>
      <c r="AQ60" s="2130"/>
      <c r="AR60" s="2130"/>
      <c r="AS60" s="2130"/>
      <c r="AT60" s="2130"/>
      <c r="AU60" s="2130"/>
      <c r="AV60" s="2130"/>
      <c r="AW60" s="2130"/>
      <c r="AX60" s="2130"/>
      <c r="AY60" s="2130"/>
      <c r="AZ60" s="2130"/>
      <c r="BA60" s="2130"/>
      <c r="BB60" s="2130"/>
      <c r="BC60" s="2130"/>
      <c r="BD60" s="2130"/>
      <c r="BE60" s="2130"/>
      <c r="BF60" s="2130"/>
      <c r="BG60" s="2130"/>
      <c r="BH60" s="2130"/>
      <c r="BI60" s="2130"/>
    </row>
    <row r="61" spans="1:61" x14ac:dyDescent="0.25">
      <c r="A61" s="2130"/>
      <c r="B61" s="2133"/>
      <c r="C61" s="2130"/>
      <c r="D61" s="2130"/>
      <c r="E61" s="2130"/>
      <c r="F61" s="2130"/>
      <c r="G61" s="2130"/>
      <c r="H61" s="2130"/>
      <c r="I61" s="2130"/>
      <c r="J61" s="2130"/>
      <c r="K61" s="2130"/>
      <c r="L61" s="2133"/>
      <c r="M61" s="2130"/>
      <c r="N61" s="2130"/>
      <c r="O61" s="2130"/>
      <c r="P61" s="2130"/>
      <c r="Q61" s="2130"/>
      <c r="R61" s="2130"/>
      <c r="S61" s="2130"/>
      <c r="T61" s="2130"/>
      <c r="U61" s="2130"/>
      <c r="V61" s="2130"/>
      <c r="W61" s="2130"/>
      <c r="X61" s="2130"/>
      <c r="Y61" s="2130"/>
      <c r="Z61" s="2130"/>
      <c r="AA61" s="2130"/>
      <c r="AB61" s="2130"/>
      <c r="AC61" s="2130"/>
      <c r="AD61" s="2130"/>
      <c r="AE61" s="2130"/>
      <c r="AF61" s="2130"/>
      <c r="AG61" s="2130"/>
      <c r="AH61" s="2130"/>
      <c r="AI61" s="2130"/>
      <c r="AJ61" s="2130"/>
      <c r="AK61" s="2130"/>
      <c r="AL61" s="2130"/>
      <c r="AM61" s="2130"/>
      <c r="AN61" s="2130"/>
      <c r="AO61" s="2130"/>
      <c r="AP61" s="2130"/>
      <c r="AQ61" s="2130"/>
      <c r="AR61" s="2130"/>
      <c r="AS61" s="2130"/>
      <c r="AT61" s="2130"/>
      <c r="AU61" s="2130"/>
      <c r="AV61" s="2130"/>
      <c r="AW61" s="2130"/>
      <c r="AX61" s="2130"/>
      <c r="AY61" s="2130"/>
      <c r="AZ61" s="2130"/>
      <c r="BA61" s="2130"/>
      <c r="BB61" s="2130"/>
      <c r="BC61" s="2130"/>
      <c r="BD61" s="2130"/>
      <c r="BE61" s="2130"/>
      <c r="BF61" s="2130"/>
      <c r="BG61" s="2130"/>
      <c r="BH61" s="2130"/>
      <c r="BI61" s="2130"/>
    </row>
    <row r="62" spans="1:61" x14ac:dyDescent="0.25">
      <c r="A62" s="2130"/>
      <c r="B62" s="2133"/>
      <c r="C62" s="2130"/>
      <c r="D62" s="2130"/>
      <c r="E62" s="2130"/>
      <c r="F62" s="2130"/>
      <c r="G62" s="2130"/>
      <c r="H62" s="2130"/>
      <c r="I62" s="2130"/>
      <c r="J62" s="2130"/>
      <c r="K62" s="2130"/>
      <c r="L62" s="2133"/>
      <c r="M62" s="2130"/>
      <c r="N62" s="2130"/>
      <c r="O62" s="2130"/>
      <c r="P62" s="2130"/>
      <c r="Q62" s="2130"/>
      <c r="R62" s="2130"/>
      <c r="S62" s="2130"/>
      <c r="T62" s="2130"/>
      <c r="U62" s="2130"/>
      <c r="V62" s="2130"/>
      <c r="W62" s="2130"/>
      <c r="X62" s="2130"/>
      <c r="Y62" s="2130"/>
      <c r="Z62" s="2130"/>
      <c r="AA62" s="2130"/>
      <c r="AB62" s="2130"/>
      <c r="AC62" s="2130"/>
      <c r="AD62" s="2130"/>
      <c r="AE62" s="2130"/>
      <c r="AF62" s="2130"/>
      <c r="AG62" s="2130"/>
      <c r="AH62" s="2130"/>
      <c r="AI62" s="2130"/>
      <c r="AJ62" s="2130"/>
      <c r="AK62" s="2130"/>
      <c r="AL62" s="2130"/>
      <c r="AM62" s="2130"/>
      <c r="AN62" s="2130"/>
      <c r="AO62" s="2130"/>
      <c r="AP62" s="2130"/>
      <c r="AQ62" s="2130"/>
      <c r="AR62" s="2130"/>
      <c r="AS62" s="2130"/>
      <c r="AT62" s="2130"/>
      <c r="AU62" s="2130"/>
      <c r="AV62" s="2130"/>
      <c r="AW62" s="2130"/>
      <c r="AX62" s="2130"/>
      <c r="AY62" s="2130"/>
      <c r="AZ62" s="2130"/>
      <c r="BA62" s="2130"/>
      <c r="BB62" s="2130"/>
      <c r="BC62" s="2130"/>
      <c r="BD62" s="2130"/>
      <c r="BE62" s="2130"/>
      <c r="BF62" s="2130"/>
      <c r="BG62" s="2130"/>
      <c r="BH62" s="2130"/>
      <c r="BI62" s="2130"/>
    </row>
    <row r="63" spans="1:61" x14ac:dyDescent="0.25">
      <c r="A63" s="2130"/>
      <c r="B63" s="2133"/>
      <c r="C63" s="2130"/>
      <c r="D63" s="2130"/>
      <c r="E63" s="2130"/>
      <c r="F63" s="2130"/>
      <c r="G63" s="2130"/>
      <c r="H63" s="2130"/>
      <c r="I63" s="2130"/>
      <c r="J63" s="2130"/>
      <c r="K63" s="2130"/>
      <c r="L63" s="2133"/>
      <c r="M63" s="2130"/>
      <c r="N63" s="2130"/>
      <c r="O63" s="2130"/>
      <c r="P63" s="2130"/>
      <c r="Q63" s="2130"/>
      <c r="R63" s="2130"/>
      <c r="S63" s="2130"/>
      <c r="T63" s="2130"/>
      <c r="U63" s="2130"/>
      <c r="V63" s="2130"/>
      <c r="W63" s="2130"/>
      <c r="X63" s="2130"/>
      <c r="Y63" s="2130"/>
      <c r="Z63" s="2130"/>
      <c r="AA63" s="2130"/>
      <c r="AB63" s="2130"/>
      <c r="AC63" s="2130"/>
      <c r="AD63" s="2130"/>
      <c r="AE63" s="2130"/>
      <c r="AF63" s="2130"/>
      <c r="AG63" s="2130"/>
      <c r="AH63" s="2130"/>
      <c r="AI63" s="2130"/>
      <c r="AJ63" s="2130"/>
      <c r="AK63" s="2130"/>
      <c r="AL63" s="2130"/>
      <c r="AM63" s="2130"/>
      <c r="AN63" s="2130"/>
      <c r="AO63" s="2130"/>
      <c r="AP63" s="2130"/>
      <c r="AQ63" s="2130"/>
      <c r="AR63" s="2130"/>
      <c r="AS63" s="2130"/>
      <c r="AT63" s="2130"/>
      <c r="AU63" s="2130"/>
      <c r="AV63" s="2130"/>
      <c r="AW63" s="2130"/>
      <c r="AX63" s="2130"/>
      <c r="AY63" s="2130"/>
      <c r="AZ63" s="2130"/>
      <c r="BA63" s="2130"/>
      <c r="BB63" s="2130"/>
      <c r="BC63" s="2130"/>
      <c r="BD63" s="2130"/>
      <c r="BE63" s="2130"/>
      <c r="BF63" s="2130"/>
      <c r="BG63" s="2130"/>
      <c r="BH63" s="2130"/>
      <c r="BI63" s="2130"/>
    </row>
    <row r="64" spans="1:61" x14ac:dyDescent="0.25">
      <c r="A64" s="2130"/>
      <c r="B64" s="2133"/>
      <c r="C64" s="2130"/>
      <c r="D64" s="2130"/>
      <c r="E64" s="2130"/>
      <c r="F64" s="2130"/>
      <c r="G64" s="2130"/>
      <c r="H64" s="2130"/>
      <c r="I64" s="2130"/>
      <c r="J64" s="2130"/>
      <c r="K64" s="2130"/>
      <c r="L64" s="2133"/>
      <c r="M64" s="2130"/>
      <c r="N64" s="2130"/>
      <c r="O64" s="2130"/>
      <c r="P64" s="2130"/>
      <c r="Q64" s="2130"/>
      <c r="R64" s="2130"/>
      <c r="S64" s="2130"/>
      <c r="T64" s="2130"/>
      <c r="U64" s="2130"/>
      <c r="V64" s="2130"/>
      <c r="W64" s="2130"/>
      <c r="X64" s="2130"/>
      <c r="Y64" s="2130"/>
      <c r="Z64" s="2130"/>
      <c r="AA64" s="2130"/>
      <c r="AB64" s="2130"/>
      <c r="AC64" s="2130"/>
      <c r="AD64" s="2130"/>
      <c r="AE64" s="2130"/>
      <c r="AF64" s="2130"/>
      <c r="AG64" s="2130"/>
      <c r="AH64" s="2130"/>
      <c r="AI64" s="2130"/>
      <c r="AJ64" s="2130"/>
      <c r="AK64" s="2130"/>
      <c r="AL64" s="2130"/>
      <c r="AM64" s="2130"/>
      <c r="AN64" s="2130"/>
      <c r="AO64" s="2130"/>
      <c r="AP64" s="2130"/>
      <c r="AQ64" s="2130"/>
      <c r="AR64" s="2130"/>
      <c r="AS64" s="2130"/>
      <c r="AT64" s="2130"/>
      <c r="AU64" s="2130"/>
      <c r="AV64" s="2130"/>
      <c r="AW64" s="2130"/>
      <c r="AX64" s="2130"/>
      <c r="AY64" s="2130"/>
      <c r="AZ64" s="2130"/>
      <c r="BA64" s="2130"/>
      <c r="BB64" s="2130"/>
      <c r="BC64" s="2130"/>
      <c r="BD64" s="2130"/>
      <c r="BE64" s="2130"/>
      <c r="BF64" s="2130"/>
      <c r="BG64" s="2130"/>
      <c r="BH64" s="2130"/>
      <c r="BI64" s="2130"/>
    </row>
    <row r="65" spans="1:61" x14ac:dyDescent="0.25">
      <c r="A65" s="2130"/>
      <c r="B65" s="2133"/>
      <c r="C65" s="2130"/>
      <c r="D65" s="2130"/>
      <c r="E65" s="2130"/>
      <c r="F65" s="2130"/>
      <c r="G65" s="2130"/>
      <c r="H65" s="2130"/>
      <c r="I65" s="2130"/>
      <c r="J65" s="2130"/>
      <c r="K65" s="2130"/>
      <c r="L65" s="2133"/>
      <c r="M65" s="2130"/>
      <c r="N65" s="2130"/>
      <c r="O65" s="2130"/>
      <c r="P65" s="2130"/>
      <c r="Q65" s="2130"/>
      <c r="R65" s="2130"/>
      <c r="S65" s="2130"/>
      <c r="T65" s="2130"/>
      <c r="U65" s="2130"/>
      <c r="V65" s="2130"/>
      <c r="W65" s="2130"/>
      <c r="X65" s="2130"/>
      <c r="Y65" s="2130"/>
      <c r="Z65" s="2130"/>
      <c r="AA65" s="2130"/>
      <c r="AB65" s="2130"/>
      <c r="AC65" s="2130"/>
      <c r="AD65" s="2130"/>
      <c r="AE65" s="2130"/>
      <c r="AF65" s="2130"/>
      <c r="AG65" s="2130"/>
      <c r="AH65" s="2130"/>
      <c r="AI65" s="2130"/>
      <c r="AJ65" s="2130"/>
      <c r="AK65" s="2130"/>
      <c r="AL65" s="2130"/>
      <c r="AM65" s="2130"/>
      <c r="AN65" s="2130"/>
      <c r="AO65" s="2130"/>
      <c r="AP65" s="2130"/>
      <c r="AQ65" s="2130"/>
      <c r="AR65" s="2130"/>
      <c r="AS65" s="2130"/>
      <c r="AT65" s="2130"/>
      <c r="AU65" s="2130"/>
      <c r="AV65" s="2130"/>
      <c r="AW65" s="2130"/>
      <c r="AX65" s="2130"/>
      <c r="AY65" s="2130"/>
      <c r="AZ65" s="2130"/>
      <c r="BA65" s="2130"/>
      <c r="BB65" s="2130"/>
      <c r="BC65" s="2130"/>
      <c r="BD65" s="2130"/>
      <c r="BE65" s="2130"/>
      <c r="BF65" s="2130"/>
      <c r="BG65" s="2130"/>
      <c r="BH65" s="2130"/>
      <c r="BI65" s="2130"/>
    </row>
    <row r="66" spans="1:61" x14ac:dyDescent="0.25">
      <c r="A66" s="2130"/>
      <c r="B66" s="2133"/>
      <c r="C66" s="2130"/>
      <c r="D66" s="2130"/>
      <c r="E66" s="2130"/>
      <c r="F66" s="2130"/>
      <c r="G66" s="2130"/>
      <c r="H66" s="2130"/>
      <c r="I66" s="2130"/>
      <c r="J66" s="2130"/>
      <c r="K66" s="2130"/>
      <c r="L66" s="2133"/>
      <c r="M66" s="2130"/>
      <c r="N66" s="2130"/>
      <c r="O66" s="2130"/>
      <c r="P66" s="2130"/>
      <c r="Q66" s="2130"/>
      <c r="R66" s="2130"/>
      <c r="S66" s="2130"/>
      <c r="T66" s="2130"/>
      <c r="U66" s="2130"/>
      <c r="V66" s="2130"/>
      <c r="W66" s="2130"/>
      <c r="X66" s="2130"/>
      <c r="Y66" s="2130"/>
      <c r="Z66" s="2130"/>
      <c r="AA66" s="2130"/>
      <c r="AB66" s="2130"/>
      <c r="AC66" s="2130"/>
      <c r="AD66" s="2130"/>
      <c r="AE66" s="2130"/>
      <c r="AF66" s="2130"/>
      <c r="AG66" s="2130"/>
      <c r="AH66" s="2130"/>
      <c r="AI66" s="2130"/>
      <c r="AJ66" s="2130"/>
      <c r="AK66" s="2130"/>
      <c r="AL66" s="2130"/>
      <c r="AM66" s="2130"/>
      <c r="AN66" s="2130"/>
      <c r="AO66" s="2130"/>
      <c r="AP66" s="2130"/>
      <c r="AQ66" s="2130"/>
      <c r="AR66" s="2130"/>
      <c r="AS66" s="2130"/>
      <c r="AT66" s="2130"/>
      <c r="AU66" s="2130"/>
      <c r="AV66" s="2130"/>
      <c r="AW66" s="2130"/>
      <c r="AX66" s="2130"/>
      <c r="AY66" s="2130"/>
      <c r="AZ66" s="2130"/>
      <c r="BA66" s="2130"/>
      <c r="BB66" s="2130"/>
      <c r="BC66" s="2130"/>
      <c r="BD66" s="2130"/>
      <c r="BE66" s="2130"/>
      <c r="BF66" s="2130"/>
      <c r="BG66" s="2130"/>
      <c r="BH66" s="2130"/>
      <c r="BI66" s="2130"/>
    </row>
    <row r="67" spans="1:61" x14ac:dyDescent="0.25">
      <c r="A67" s="2130"/>
      <c r="B67" s="2133"/>
      <c r="C67" s="2130"/>
      <c r="D67" s="2130"/>
      <c r="E67" s="2130"/>
      <c r="F67" s="2130"/>
      <c r="G67" s="2130"/>
      <c r="H67" s="2130"/>
      <c r="I67" s="2130"/>
      <c r="J67" s="2130"/>
      <c r="K67" s="2130"/>
      <c r="L67" s="2133"/>
      <c r="M67" s="2130"/>
      <c r="N67" s="2130"/>
      <c r="O67" s="2130"/>
      <c r="P67" s="2130"/>
      <c r="Q67" s="2130"/>
      <c r="R67" s="2130"/>
      <c r="S67" s="2130"/>
      <c r="T67" s="2130"/>
      <c r="U67" s="2130"/>
      <c r="V67" s="2130"/>
      <c r="W67" s="2130"/>
      <c r="X67" s="2130"/>
      <c r="Y67" s="2130"/>
      <c r="Z67" s="2130"/>
      <c r="AA67" s="2130"/>
      <c r="AB67" s="2130"/>
      <c r="AC67" s="2130"/>
      <c r="AD67" s="2130"/>
      <c r="AE67" s="2130"/>
      <c r="AF67" s="2130"/>
      <c r="AG67" s="2130"/>
      <c r="AH67" s="2130"/>
      <c r="AI67" s="2130"/>
      <c r="AJ67" s="2130"/>
      <c r="AK67" s="2130"/>
      <c r="AL67" s="2130"/>
      <c r="AM67" s="2130"/>
      <c r="AN67" s="2130"/>
      <c r="AO67" s="2130"/>
      <c r="AP67" s="2130"/>
      <c r="AQ67" s="2130"/>
      <c r="AR67" s="2130"/>
      <c r="AS67" s="2130"/>
      <c r="AT67" s="2130"/>
      <c r="AU67" s="2130"/>
      <c r="AV67" s="2130"/>
      <c r="AW67" s="2130"/>
      <c r="AX67" s="2130"/>
      <c r="AY67" s="2130"/>
      <c r="AZ67" s="2130"/>
      <c r="BA67" s="2130"/>
      <c r="BB67" s="2130"/>
      <c r="BC67" s="2130"/>
      <c r="BD67" s="2130"/>
      <c r="BE67" s="2130"/>
      <c r="BF67" s="2130"/>
      <c r="BG67" s="2130"/>
      <c r="BH67" s="2130"/>
      <c r="BI67" s="2130"/>
    </row>
    <row r="68" spans="1:61" x14ac:dyDescent="0.25">
      <c r="A68" s="2130"/>
      <c r="B68" s="2133"/>
      <c r="C68" s="2130"/>
      <c r="D68" s="2130"/>
      <c r="E68" s="2130"/>
      <c r="F68" s="2130"/>
      <c r="G68" s="2130"/>
      <c r="H68" s="2130"/>
      <c r="I68" s="2130"/>
      <c r="J68" s="2130"/>
      <c r="K68" s="2130"/>
      <c r="L68" s="2133"/>
      <c r="M68" s="2130"/>
      <c r="N68" s="2130"/>
      <c r="O68" s="2130"/>
      <c r="P68" s="2130"/>
      <c r="Q68" s="2130"/>
      <c r="R68" s="2130"/>
      <c r="S68" s="2130"/>
      <c r="T68" s="2130"/>
      <c r="U68" s="2130"/>
      <c r="V68" s="2130"/>
      <c r="W68" s="2130"/>
      <c r="X68" s="2130"/>
      <c r="Y68" s="2130"/>
      <c r="Z68" s="2130"/>
      <c r="AA68" s="2130"/>
      <c r="AB68" s="2130"/>
      <c r="AC68" s="2130"/>
      <c r="AD68" s="2130"/>
      <c r="AE68" s="2130"/>
      <c r="AF68" s="2130"/>
      <c r="AG68" s="2130"/>
      <c r="AH68" s="2130"/>
      <c r="AI68" s="2130"/>
      <c r="AJ68" s="2130"/>
      <c r="AK68" s="2130"/>
      <c r="AL68" s="2130"/>
      <c r="AM68" s="2130"/>
      <c r="AN68" s="2130"/>
      <c r="AO68" s="2130"/>
      <c r="AP68" s="2130"/>
      <c r="AQ68" s="2130"/>
      <c r="AR68" s="2130"/>
      <c r="AS68" s="2130"/>
      <c r="AT68" s="2130"/>
      <c r="AU68" s="2130"/>
      <c r="AV68" s="2130"/>
      <c r="AW68" s="2130"/>
      <c r="AX68" s="2130"/>
      <c r="AY68" s="2130"/>
      <c r="AZ68" s="2130"/>
      <c r="BA68" s="2130"/>
      <c r="BB68" s="2130"/>
      <c r="BC68" s="2130"/>
      <c r="BD68" s="2130"/>
      <c r="BE68" s="2130"/>
      <c r="BF68" s="2130"/>
      <c r="BG68" s="2130"/>
      <c r="BH68" s="2130"/>
      <c r="BI68" s="2130"/>
    </row>
    <row r="69" spans="1:61" s="70" customFormat="1" x14ac:dyDescent="0.25">
      <c r="A69" s="2130"/>
      <c r="B69" s="2137"/>
      <c r="C69" s="2130"/>
      <c r="D69" s="243" t="str">
        <f>D54</f>
        <v>Datum a podpis:</v>
      </c>
      <c r="E69" s="2163"/>
      <c r="F69" s="2164" t="str">
        <f>F54</f>
        <v>Razítko</v>
      </c>
      <c r="G69" s="243" t="str">
        <f>D54</f>
        <v>Datum a podpis:</v>
      </c>
      <c r="H69" s="2163"/>
      <c r="I69" s="2163"/>
      <c r="J69" s="246" t="str">
        <f>F54</f>
        <v>Razítko</v>
      </c>
      <c r="K69" s="2163"/>
      <c r="L69" s="2137"/>
      <c r="M69" s="2130"/>
      <c r="N69" s="2130"/>
      <c r="O69" s="2130"/>
      <c r="P69" s="2130"/>
      <c r="Q69" s="2130"/>
      <c r="R69" s="2130"/>
      <c r="S69" s="2130"/>
      <c r="T69" s="2130"/>
      <c r="U69" s="2130"/>
      <c r="V69" s="2130"/>
      <c r="W69" s="2130"/>
      <c r="X69" s="2130"/>
      <c r="Y69" s="2130"/>
      <c r="Z69" s="2130"/>
      <c r="AA69" s="2130"/>
      <c r="AB69" s="2130"/>
      <c r="AC69" s="2130"/>
      <c r="AD69" s="2130"/>
      <c r="AE69" s="2130"/>
      <c r="AF69" s="2130"/>
      <c r="AG69" s="2130"/>
      <c r="AH69" s="2130"/>
      <c r="AI69" s="2130"/>
      <c r="AJ69" s="2130"/>
      <c r="AK69" s="2130"/>
      <c r="AL69" s="2130"/>
      <c r="AM69" s="2130"/>
      <c r="AN69" s="2130"/>
      <c r="AO69" s="2130"/>
      <c r="AP69" s="2130"/>
      <c r="AQ69" s="2130"/>
      <c r="AR69" s="2130"/>
      <c r="AS69" s="2130"/>
      <c r="AT69" s="2130"/>
      <c r="AU69" s="2130"/>
      <c r="AV69" s="2130"/>
      <c r="AW69" s="2130"/>
      <c r="AX69" s="2130"/>
      <c r="AY69" s="2130"/>
      <c r="AZ69" s="2130"/>
      <c r="BA69" s="2130"/>
      <c r="BB69" s="2130"/>
      <c r="BC69" s="2130"/>
      <c r="BD69" s="2130"/>
      <c r="BE69" s="2130"/>
      <c r="BF69" s="2130"/>
      <c r="BG69" s="2130"/>
      <c r="BH69" s="2130"/>
      <c r="BI69" s="2130"/>
    </row>
    <row r="70" spans="1:61" s="70" customFormat="1" ht="14.45" customHeight="1" x14ac:dyDescent="0.25">
      <c r="A70" s="2130"/>
      <c r="B70" s="2165"/>
      <c r="C70" s="2166"/>
      <c r="D70" s="2166"/>
      <c r="E70" s="2166"/>
      <c r="F70" s="2166"/>
      <c r="G70" s="2166"/>
      <c r="H70" s="2166"/>
      <c r="I70" s="2166"/>
      <c r="J70" s="2166"/>
      <c r="K70" s="2166"/>
      <c r="L70" s="2137"/>
      <c r="M70" s="2130"/>
      <c r="N70" s="2130"/>
      <c r="O70" s="2130"/>
      <c r="P70" s="2130"/>
      <c r="Q70" s="2130"/>
      <c r="R70" s="2130"/>
      <c r="S70" s="2130"/>
      <c r="T70" s="2130"/>
      <c r="U70" s="2130"/>
      <c r="V70" s="2130"/>
      <c r="W70" s="2130"/>
      <c r="X70" s="2130"/>
      <c r="Y70" s="2130"/>
      <c r="Z70" s="2130"/>
      <c r="AA70" s="2130"/>
      <c r="AB70" s="2130"/>
      <c r="AC70" s="2130"/>
      <c r="AD70" s="2130"/>
      <c r="AE70" s="2130"/>
      <c r="AF70" s="2130"/>
      <c r="AG70" s="2130"/>
      <c r="AH70" s="2130"/>
      <c r="AI70" s="2130"/>
      <c r="AJ70" s="2130"/>
      <c r="AK70" s="2130"/>
      <c r="AL70" s="2130"/>
      <c r="AM70" s="2130"/>
      <c r="AN70" s="2130"/>
      <c r="AO70" s="2130"/>
      <c r="AP70" s="2130"/>
      <c r="AQ70" s="2130"/>
      <c r="AR70" s="2130"/>
      <c r="AS70" s="2130"/>
      <c r="AT70" s="2130"/>
      <c r="AU70" s="2130"/>
      <c r="AV70" s="2130"/>
      <c r="AW70" s="2130"/>
      <c r="AX70" s="2130"/>
      <c r="AY70" s="2130"/>
      <c r="AZ70" s="2130"/>
      <c r="BA70" s="2130"/>
      <c r="BB70" s="2130"/>
      <c r="BC70" s="2130"/>
      <c r="BD70" s="2130"/>
      <c r="BE70" s="2130"/>
      <c r="BF70" s="2130"/>
      <c r="BG70" s="2130"/>
      <c r="BH70" s="2130"/>
      <c r="BI70" s="2130"/>
    </row>
    <row r="71" spans="1:61" ht="11.25" customHeight="1" x14ac:dyDescent="0.25">
      <c r="A71" s="2130"/>
      <c r="B71" s="2130"/>
      <c r="C71" s="2130"/>
      <c r="D71" s="2130"/>
      <c r="E71" s="2130"/>
      <c r="F71" s="2130"/>
      <c r="G71" s="2130"/>
      <c r="H71" s="2130"/>
      <c r="I71" s="2130"/>
      <c r="J71" s="2130"/>
      <c r="K71" s="2130"/>
      <c r="L71" s="2167"/>
      <c r="M71" s="2130"/>
      <c r="N71" s="2130"/>
      <c r="O71" s="2130"/>
      <c r="P71" s="2130"/>
      <c r="Q71" s="2130"/>
      <c r="R71" s="2130"/>
      <c r="S71" s="2130"/>
      <c r="T71" s="2130"/>
      <c r="U71" s="2130"/>
      <c r="V71" s="2130"/>
      <c r="W71" s="2130"/>
      <c r="X71" s="2130"/>
      <c r="Y71" s="2130"/>
      <c r="Z71" s="2130"/>
      <c r="AA71" s="2130"/>
      <c r="AB71" s="2130"/>
      <c r="AC71" s="2130"/>
      <c r="AD71" s="2130"/>
      <c r="AE71" s="2130"/>
      <c r="AF71" s="2130"/>
      <c r="AG71" s="2130"/>
      <c r="AH71" s="2130"/>
      <c r="AI71" s="2130"/>
      <c r="AJ71" s="2130"/>
      <c r="AK71" s="2130"/>
      <c r="AL71" s="2130"/>
      <c r="AM71" s="2130"/>
      <c r="AN71" s="2130"/>
      <c r="AO71" s="2130"/>
      <c r="AP71" s="2130"/>
      <c r="AQ71" s="2130"/>
      <c r="AR71" s="2130"/>
      <c r="AS71" s="2130"/>
      <c r="AT71" s="2130"/>
      <c r="AU71" s="2130"/>
      <c r="AV71" s="2130"/>
      <c r="AW71" s="2130"/>
      <c r="AX71" s="2130"/>
      <c r="AY71" s="2130"/>
      <c r="AZ71" s="2130"/>
      <c r="BA71" s="2130"/>
      <c r="BB71" s="2130"/>
      <c r="BC71" s="2130"/>
      <c r="BD71" s="2130"/>
      <c r="BE71" s="2130"/>
      <c r="BF71" s="2130"/>
      <c r="BG71" s="2130"/>
      <c r="BH71" s="2130"/>
      <c r="BI71" s="2130"/>
    </row>
    <row r="72" spans="1:61" ht="11.25" customHeight="1" x14ac:dyDescent="0.25">
      <c r="A72" s="2130"/>
      <c r="B72" s="2130"/>
      <c r="C72" s="2130"/>
      <c r="D72" s="2130"/>
      <c r="E72" s="2130"/>
      <c r="F72" s="2130"/>
      <c r="G72" s="2130"/>
      <c r="H72" s="2130"/>
      <c r="I72" s="2130"/>
      <c r="J72" s="2130"/>
      <c r="K72" s="2130"/>
      <c r="L72" s="2167"/>
      <c r="M72" s="2130"/>
      <c r="N72" s="2130"/>
      <c r="O72" s="2130"/>
      <c r="P72" s="2130"/>
      <c r="Q72" s="2130"/>
      <c r="R72" s="2130"/>
      <c r="S72" s="2130"/>
      <c r="T72" s="2130"/>
      <c r="U72" s="2130"/>
      <c r="V72" s="2130"/>
      <c r="W72" s="2130"/>
      <c r="X72" s="2130"/>
      <c r="Y72" s="2130"/>
      <c r="Z72" s="2130"/>
      <c r="AA72" s="2130"/>
      <c r="AB72" s="2130"/>
      <c r="AC72" s="2130"/>
      <c r="AD72" s="2130"/>
      <c r="AE72" s="2130"/>
      <c r="AF72" s="2130"/>
      <c r="AG72" s="2130"/>
      <c r="AH72" s="2130"/>
      <c r="AI72" s="2130"/>
      <c r="AJ72" s="2130"/>
      <c r="AK72" s="2130"/>
      <c r="AL72" s="2130"/>
      <c r="AM72" s="2130"/>
      <c r="AN72" s="2130"/>
      <c r="AO72" s="2130"/>
      <c r="AP72" s="2130"/>
      <c r="AQ72" s="2130"/>
      <c r="AR72" s="2130"/>
      <c r="AS72" s="2130"/>
      <c r="AT72" s="2130"/>
      <c r="AU72" s="2130"/>
      <c r="AV72" s="2130"/>
      <c r="AW72" s="2130"/>
      <c r="AX72" s="2130"/>
      <c r="AY72" s="2130"/>
      <c r="AZ72" s="2130"/>
      <c r="BA72" s="2130"/>
      <c r="BB72" s="2130"/>
      <c r="BC72" s="2130"/>
      <c r="BD72" s="2130"/>
      <c r="BE72" s="2130"/>
      <c r="BF72" s="2130"/>
      <c r="BG72" s="2130"/>
      <c r="BH72" s="2130"/>
      <c r="BI72" s="2130"/>
    </row>
    <row r="73" spans="1:61" ht="11.25" customHeight="1" x14ac:dyDescent="0.25">
      <c r="L73" s="2168"/>
    </row>
    <row r="74" spans="1:61" s="70" customFormat="1" ht="6.95" customHeight="1" x14ac:dyDescent="0.25">
      <c r="B74" s="2169"/>
      <c r="C74" s="2170"/>
      <c r="D74" s="2170"/>
      <c r="E74" s="2170"/>
      <c r="F74" s="2170"/>
      <c r="G74" s="2170"/>
      <c r="H74" s="2170"/>
      <c r="I74" s="2170"/>
      <c r="J74" s="2170"/>
      <c r="K74" s="2171"/>
      <c r="L74" s="2172"/>
    </row>
    <row r="75" spans="1:61" s="70" customFormat="1" ht="24.95" customHeight="1" x14ac:dyDescent="0.25">
      <c r="B75" s="2173"/>
      <c r="C75" s="2174" t="s">
        <v>134</v>
      </c>
      <c r="K75" s="2175"/>
      <c r="L75" s="2172"/>
      <c r="M75" s="2176"/>
    </row>
    <row r="76" spans="1:61" s="70" customFormat="1" ht="6.95" customHeight="1" x14ac:dyDescent="0.25">
      <c r="B76" s="2173"/>
      <c r="K76" s="2175"/>
      <c r="L76" s="2172"/>
    </row>
    <row r="77" spans="1:61" s="70" customFormat="1" ht="12" customHeight="1" x14ac:dyDescent="0.25">
      <c r="B77" s="2173"/>
      <c r="C77" s="259" t="s">
        <v>12</v>
      </c>
      <c r="K77" s="2175"/>
      <c r="L77" s="2172"/>
    </row>
    <row r="78" spans="1:61" s="70" customFormat="1" x14ac:dyDescent="0.25">
      <c r="B78" s="2173"/>
      <c r="E78" s="3242" t="s">
        <v>13</v>
      </c>
      <c r="F78" s="3339"/>
      <c r="G78" s="3339"/>
      <c r="H78" s="3339"/>
      <c r="K78" s="2175"/>
      <c r="L78" s="2172"/>
      <c r="AA78" s="260" t="s">
        <v>13</v>
      </c>
    </row>
    <row r="79" spans="1:61" x14ac:dyDescent="0.25">
      <c r="B79" s="2177"/>
      <c r="C79" s="259" t="s">
        <v>132</v>
      </c>
      <c r="K79" s="2178"/>
      <c r="L79" s="2172"/>
    </row>
    <row r="80" spans="1:61" s="70" customFormat="1" x14ac:dyDescent="0.25">
      <c r="B80" s="2173"/>
      <c r="E80" s="3340" t="s">
        <v>1298</v>
      </c>
      <c r="F80" s="3339"/>
      <c r="G80" s="3339"/>
      <c r="H80" s="3339"/>
      <c r="K80" s="2175"/>
      <c r="L80" s="2172"/>
      <c r="AA80" s="2179" t="s">
        <v>1298</v>
      </c>
    </row>
    <row r="81" spans="2:20" s="70" customFormat="1" ht="6.95" customHeight="1" x14ac:dyDescent="0.25">
      <c r="B81" s="2173"/>
      <c r="K81" s="2175"/>
      <c r="L81" s="2172"/>
    </row>
    <row r="82" spans="2:20" s="70" customFormat="1" ht="12" customHeight="1" x14ac:dyDescent="0.25">
      <c r="B82" s="2173"/>
      <c r="C82" s="259" t="s">
        <v>17</v>
      </c>
      <c r="F82" s="264"/>
      <c r="I82" s="259" t="str">
        <f>I12</f>
        <v>Datum:</v>
      </c>
      <c r="J82" s="2180">
        <f>J12</f>
        <v>46300</v>
      </c>
      <c r="K82" s="2175"/>
      <c r="L82" s="2172"/>
    </row>
    <row r="83" spans="2:20" s="70" customFormat="1" ht="6.95" customHeight="1" x14ac:dyDescent="0.25">
      <c r="B83" s="2173"/>
      <c r="K83" s="2175"/>
      <c r="L83" s="2172"/>
    </row>
    <row r="84" spans="2:20" s="70" customFormat="1" ht="15.2" customHeight="1" x14ac:dyDescent="0.25">
      <c r="B84" s="2173"/>
      <c r="C84" s="259" t="s">
        <v>19</v>
      </c>
      <c r="F84" s="264" t="s">
        <v>22</v>
      </c>
      <c r="I84" s="259" t="str">
        <f>D20</f>
        <v>Projektant:</v>
      </c>
      <c r="J84" s="2181" t="str">
        <f>IF(E21="","",E21)</f>
        <v>Studio Anarchitekt s.r.o.</v>
      </c>
      <c r="K84" s="2175"/>
      <c r="L84" s="2172"/>
    </row>
    <row r="85" spans="2:20" s="70" customFormat="1" ht="15.2" customHeight="1" x14ac:dyDescent="0.25">
      <c r="B85" s="2173"/>
      <c r="C85" s="259" t="s">
        <v>24</v>
      </c>
      <c r="F85" s="264" t="str">
        <f>IF(E18="Vyplň údaj","",E18)</f>
        <v/>
      </c>
      <c r="I85" s="259" t="str">
        <f>D23</f>
        <v>Zpracovatel:</v>
      </c>
      <c r="J85" s="2181" t="str">
        <f>IF(E24="","",E24)</f>
        <v>Ing. Theodor Collino</v>
      </c>
      <c r="K85" s="2175"/>
      <c r="L85" s="2172"/>
    </row>
    <row r="86" spans="2:20" s="70" customFormat="1" ht="10.35" customHeight="1" x14ac:dyDescent="0.25">
      <c r="B86" s="2173"/>
      <c r="K86" s="2175"/>
      <c r="L86" s="2172"/>
    </row>
    <row r="87" spans="2:20" s="72" customFormat="1" ht="29.25" customHeight="1" x14ac:dyDescent="0.25">
      <c r="B87" s="2182"/>
      <c r="C87" s="268" t="s">
        <v>135</v>
      </c>
      <c r="D87" s="269"/>
      <c r="E87" s="269"/>
      <c r="F87" s="269"/>
      <c r="G87" s="269"/>
      <c r="H87" s="269"/>
      <c r="I87" s="269"/>
      <c r="J87" s="270" t="s">
        <v>136</v>
      </c>
      <c r="K87" s="271"/>
      <c r="L87" s="2172" t="s">
        <v>16</v>
      </c>
      <c r="M87" s="2183"/>
      <c r="N87" s="2183"/>
      <c r="O87" s="2183"/>
      <c r="P87" s="2183"/>
      <c r="Q87" s="2183"/>
      <c r="R87" s="2183"/>
      <c r="S87" s="2183"/>
      <c r="T87" s="2183"/>
    </row>
    <row r="88" spans="2:20" s="70" customFormat="1" ht="10.35" customHeight="1" x14ac:dyDescent="0.2">
      <c r="B88" s="2173"/>
      <c r="C88" s="2184"/>
      <c r="J88" s="2185"/>
      <c r="K88" s="2175"/>
      <c r="L88" s="2172" t="s">
        <v>16</v>
      </c>
      <c r="M88" s="2186"/>
      <c r="N88" s="2186"/>
      <c r="O88" s="2186"/>
      <c r="P88" s="2187"/>
      <c r="Q88" s="2186"/>
      <c r="R88" s="2187"/>
      <c r="S88" s="2186"/>
      <c r="T88" s="2187"/>
    </row>
    <row r="89" spans="2:20" s="70" customFormat="1" ht="23.1" customHeight="1" x14ac:dyDescent="0.2">
      <c r="B89" s="2173"/>
      <c r="C89" s="2184" t="s">
        <v>137</v>
      </c>
      <c r="J89" s="2185">
        <f>J115</f>
        <v>0</v>
      </c>
      <c r="K89" s="2175"/>
      <c r="L89" s="2172" t="s">
        <v>16</v>
      </c>
      <c r="M89" s="2186"/>
      <c r="N89" s="2186"/>
      <c r="O89" s="2186"/>
      <c r="P89" s="2187"/>
      <c r="Q89" s="2186"/>
      <c r="R89" s="2187"/>
      <c r="S89" s="2186"/>
      <c r="T89" s="2187"/>
    </row>
    <row r="90" spans="2:20" s="73" customFormat="1" ht="24.95" customHeight="1" x14ac:dyDescent="0.2">
      <c r="B90" s="2188"/>
      <c r="C90" s="2189"/>
      <c r="D90" s="2190" t="s">
        <v>138</v>
      </c>
      <c r="E90" s="2190"/>
      <c r="F90" s="2190"/>
      <c r="G90" s="2190"/>
      <c r="H90" s="2191"/>
      <c r="I90" s="2192"/>
      <c r="J90" s="2193">
        <f>J116</f>
        <v>0</v>
      </c>
      <c r="K90" s="2194"/>
      <c r="L90" s="2172" t="s">
        <v>16</v>
      </c>
      <c r="N90" s="2195"/>
      <c r="O90" s="2196"/>
      <c r="P90" s="2196"/>
      <c r="Q90" s="2196"/>
      <c r="R90" s="2196"/>
      <c r="S90" s="2196"/>
      <c r="T90" s="2196"/>
    </row>
    <row r="91" spans="2:20" s="74" customFormat="1" ht="20.100000000000001" customHeight="1" x14ac:dyDescent="0.2">
      <c r="B91" s="2197"/>
      <c r="C91" s="2198"/>
      <c r="D91" s="2199" t="s">
        <v>139</v>
      </c>
      <c r="E91" s="2200"/>
      <c r="F91" s="2201"/>
      <c r="G91" s="2202"/>
      <c r="H91" s="2203"/>
      <c r="I91" s="2204"/>
      <c r="J91" s="2205">
        <f>J117</f>
        <v>0</v>
      </c>
      <c r="K91" s="2206"/>
      <c r="L91" s="2172" t="s">
        <v>16</v>
      </c>
      <c r="M91" s="2207"/>
      <c r="N91" s="2195"/>
      <c r="O91" s="2196"/>
      <c r="P91" s="2196"/>
      <c r="Q91" s="2196"/>
      <c r="R91" s="2196"/>
      <c r="S91" s="2196"/>
      <c r="T91" s="2196"/>
    </row>
    <row r="92" spans="2:20" s="74" customFormat="1" ht="20.100000000000001" customHeight="1" x14ac:dyDescent="0.2">
      <c r="B92" s="2197"/>
      <c r="C92" s="2198"/>
      <c r="D92" s="2199" t="s">
        <v>1142</v>
      </c>
      <c r="E92" s="2200"/>
      <c r="F92" s="2201"/>
      <c r="G92" s="2202"/>
      <c r="H92" s="2203"/>
      <c r="I92" s="2204"/>
      <c r="J92" s="2205">
        <f>J178</f>
        <v>0</v>
      </c>
      <c r="K92" s="2206"/>
      <c r="L92" s="2172" t="s">
        <v>16</v>
      </c>
      <c r="M92" s="2207"/>
      <c r="N92" s="2195"/>
      <c r="O92" s="2196"/>
      <c r="P92" s="2196"/>
      <c r="Q92" s="2196"/>
      <c r="R92" s="2196"/>
      <c r="S92" s="2196"/>
      <c r="T92" s="2196"/>
    </row>
    <row r="93" spans="2:20" s="74" customFormat="1" ht="20.100000000000001" customHeight="1" x14ac:dyDescent="0.2">
      <c r="B93" s="2197"/>
      <c r="C93" s="2198"/>
      <c r="D93" s="2199" t="s">
        <v>1143</v>
      </c>
      <c r="E93" s="2200"/>
      <c r="F93" s="2201"/>
      <c r="G93" s="2202"/>
      <c r="H93" s="2203"/>
      <c r="I93" s="2204"/>
      <c r="J93" s="2205">
        <f>J184</f>
        <v>0</v>
      </c>
      <c r="K93" s="2206"/>
      <c r="L93" s="2172" t="s">
        <v>16</v>
      </c>
      <c r="M93" s="2207"/>
      <c r="N93" s="2195"/>
      <c r="O93" s="2196"/>
      <c r="P93" s="2196"/>
      <c r="Q93" s="2196"/>
      <c r="R93" s="2196"/>
      <c r="S93" s="2196"/>
      <c r="T93" s="2196"/>
    </row>
    <row r="94" spans="2:20" s="74" customFormat="1" ht="20.100000000000001" customHeight="1" x14ac:dyDescent="0.2">
      <c r="B94" s="2197"/>
      <c r="C94" s="2198"/>
      <c r="D94" s="2199" t="s">
        <v>149</v>
      </c>
      <c r="E94" s="2200"/>
      <c r="F94" s="2201"/>
      <c r="G94" s="2202"/>
      <c r="H94" s="2203"/>
      <c r="I94" s="2204"/>
      <c r="J94" s="2205">
        <f>J211</f>
        <v>0</v>
      </c>
      <c r="K94" s="2206"/>
      <c r="L94" s="2172" t="s">
        <v>16</v>
      </c>
      <c r="M94" s="2207"/>
      <c r="N94" s="2195"/>
      <c r="O94" s="2196"/>
      <c r="P94" s="2196"/>
      <c r="Q94" s="2196"/>
      <c r="R94" s="2196"/>
      <c r="S94" s="2196"/>
      <c r="T94" s="2196"/>
    </row>
    <row r="95" spans="2:20" s="73" customFormat="1" ht="24.95" customHeight="1" x14ac:dyDescent="0.2">
      <c r="B95" s="2188"/>
      <c r="C95" s="2189"/>
      <c r="D95" s="2190" t="s">
        <v>328</v>
      </c>
      <c r="E95" s="2190"/>
      <c r="F95" s="2190"/>
      <c r="G95" s="2190"/>
      <c r="H95" s="2191"/>
      <c r="I95" s="2192"/>
      <c r="J95" s="2193">
        <f>J216</f>
        <v>0</v>
      </c>
      <c r="K95" s="2194"/>
      <c r="L95" s="2172" t="s">
        <v>16</v>
      </c>
      <c r="N95" s="2195"/>
      <c r="O95" s="2196"/>
      <c r="P95" s="2196"/>
      <c r="Q95" s="2196"/>
      <c r="R95" s="2196"/>
      <c r="S95" s="2196"/>
      <c r="T95" s="2196"/>
    </row>
    <row r="96" spans="2:20" s="74" customFormat="1" ht="20.100000000000001" customHeight="1" x14ac:dyDescent="0.2">
      <c r="B96" s="2197"/>
      <c r="C96" s="2198"/>
      <c r="D96" s="2199" t="s">
        <v>1145</v>
      </c>
      <c r="E96" s="2200"/>
      <c r="F96" s="2201"/>
      <c r="G96" s="2202"/>
      <c r="H96" s="2203"/>
      <c r="I96" s="2204"/>
      <c r="J96" s="2205">
        <f>J217</f>
        <v>0</v>
      </c>
      <c r="K96" s="2206"/>
      <c r="L96" s="2172" t="s">
        <v>16</v>
      </c>
      <c r="M96" s="2207"/>
      <c r="N96" s="2195"/>
      <c r="O96" s="2196"/>
      <c r="P96" s="2196"/>
      <c r="Q96" s="2196"/>
      <c r="R96" s="2196"/>
      <c r="S96" s="2196"/>
      <c r="T96" s="2196"/>
    </row>
    <row r="97" spans="2:27" s="70" customFormat="1" ht="6.95" customHeight="1" x14ac:dyDescent="0.25">
      <c r="B97" s="2208"/>
      <c r="C97" s="2209"/>
      <c r="D97" s="2210"/>
      <c r="E97" s="2209"/>
      <c r="F97" s="2209"/>
      <c r="G97" s="2209"/>
      <c r="H97" s="2209"/>
      <c r="I97" s="2209"/>
      <c r="J97" s="2211"/>
      <c r="K97" s="2212"/>
      <c r="L97" s="2172"/>
    </row>
    <row r="98" spans="2:27" ht="11.25" customHeight="1" x14ac:dyDescent="0.25"/>
    <row r="99" spans="2:27" ht="11.25" customHeight="1" x14ac:dyDescent="0.25"/>
    <row r="100" spans="2:27" ht="11.25" customHeight="1" x14ac:dyDescent="0.25"/>
    <row r="101" spans="2:27" ht="6.95" customHeight="1" x14ac:dyDescent="0.25">
      <c r="B101" s="2169"/>
      <c r="C101" s="2170"/>
      <c r="D101" s="2170"/>
      <c r="E101" s="2170"/>
      <c r="F101" s="2170"/>
      <c r="G101" s="2170"/>
      <c r="H101" s="2170"/>
      <c r="I101" s="2170"/>
      <c r="J101" s="2170"/>
      <c r="K101" s="2171"/>
      <c r="L101" s="2172"/>
    </row>
    <row r="102" spans="2:27" ht="24.95" customHeight="1" x14ac:dyDescent="0.25">
      <c r="B102" s="2173"/>
      <c r="C102" s="2174" t="s">
        <v>150</v>
      </c>
      <c r="D102" s="70"/>
      <c r="E102" s="70"/>
      <c r="F102" s="70"/>
      <c r="G102" s="70"/>
      <c r="H102" s="70"/>
      <c r="I102" s="70"/>
      <c r="J102" s="70"/>
      <c r="K102" s="2175"/>
      <c r="L102" s="2172"/>
      <c r="M102" s="2176" t="s">
        <v>7</v>
      </c>
    </row>
    <row r="103" spans="2:27" ht="6.95" customHeight="1" x14ac:dyDescent="0.25">
      <c r="B103" s="2173"/>
      <c r="C103" s="70"/>
      <c r="D103" s="70"/>
      <c r="E103" s="70"/>
      <c r="F103" s="70"/>
      <c r="G103" s="70"/>
      <c r="H103" s="70"/>
      <c r="I103" s="70"/>
      <c r="J103" s="70"/>
      <c r="K103" s="2175"/>
      <c r="L103" s="2172"/>
    </row>
    <row r="104" spans="2:27" ht="12" customHeight="1" x14ac:dyDescent="0.25">
      <c r="B104" s="2173"/>
      <c r="C104" s="259" t="str">
        <f>D6</f>
        <v>Stavba:</v>
      </c>
      <c r="D104" s="70"/>
      <c r="E104" s="70"/>
      <c r="F104" s="70"/>
      <c r="G104" s="70"/>
      <c r="H104" s="70"/>
      <c r="I104" s="70"/>
      <c r="J104" s="70"/>
      <c r="K104" s="2175"/>
      <c r="L104" s="2172"/>
    </row>
    <row r="105" spans="2:27" x14ac:dyDescent="0.25">
      <c r="B105" s="2173"/>
      <c r="C105" s="70"/>
      <c r="D105" s="70"/>
      <c r="E105" s="3242" t="str">
        <f>IF(E7="","",E7)</f>
        <v>REVITALIZACE ZÁMECKÉHO PARKU ‐ TVRZIŠTĚ KLUČOV</v>
      </c>
      <c r="F105" s="3343"/>
      <c r="G105" s="3343"/>
      <c r="H105" s="3343"/>
      <c r="I105" s="70"/>
      <c r="J105" s="70"/>
      <c r="K105" s="2175"/>
      <c r="L105" s="2172"/>
      <c r="AA105" s="2213" t="str">
        <f>IF(AA7="","",AA7)</f>
        <v>REVITALIZACE ZÁMECKÉHO PARKU ‐ TVRZIŠTĚ KLUČOV</v>
      </c>
    </row>
    <row r="106" spans="2:27" x14ac:dyDescent="0.25">
      <c r="B106" s="2177"/>
      <c r="C106" s="259" t="str">
        <f>D8</f>
        <v>Objekt:</v>
      </c>
      <c r="K106" s="2178"/>
      <c r="L106" s="2172"/>
      <c r="AA106" s="2214"/>
    </row>
    <row r="107" spans="2:27" x14ac:dyDescent="0.25">
      <c r="B107" s="2173"/>
      <c r="C107" s="70"/>
      <c r="D107" s="70"/>
      <c r="E107" s="3340" t="str">
        <f>E9</f>
        <v>SO.24 - Vodovodní přípojka</v>
      </c>
      <c r="F107" s="3343"/>
      <c r="G107" s="3343"/>
      <c r="H107" s="3343"/>
      <c r="I107" s="70"/>
      <c r="J107" s="70"/>
      <c r="K107" s="2175"/>
      <c r="L107" s="2172"/>
      <c r="AA107" s="2215" t="str">
        <f>AA9</f>
        <v>SO.24 - Vodovodní přípojka</v>
      </c>
    </row>
    <row r="108" spans="2:27" x14ac:dyDescent="0.25">
      <c r="B108" s="2173"/>
      <c r="C108" s="70"/>
      <c r="D108" s="70"/>
      <c r="E108" s="70"/>
      <c r="F108" s="70"/>
      <c r="G108" s="70"/>
      <c r="H108" s="70"/>
      <c r="I108" s="70"/>
      <c r="J108" s="70"/>
      <c r="K108" s="2175"/>
      <c r="L108" s="2172"/>
    </row>
    <row r="109" spans="2:27" x14ac:dyDescent="0.25">
      <c r="B109" s="2173"/>
      <c r="C109" s="259" t="str">
        <f>D12</f>
        <v>Místo:</v>
      </c>
      <c r="D109" s="70"/>
      <c r="E109" s="70"/>
      <c r="F109" s="264" t="str">
        <f>IF(F12="","",F12)</f>
        <v/>
      </c>
      <c r="G109" s="70"/>
      <c r="H109" s="70"/>
      <c r="I109" s="259" t="str">
        <f>I12</f>
        <v>Datum:</v>
      </c>
      <c r="J109" s="2180">
        <f>J12</f>
        <v>46300</v>
      </c>
      <c r="K109" s="2175"/>
      <c r="L109" s="2172"/>
    </row>
    <row r="110" spans="2:27" x14ac:dyDescent="0.25">
      <c r="B110" s="2173"/>
      <c r="C110" s="70"/>
      <c r="D110" s="70"/>
      <c r="E110" s="70"/>
      <c r="F110" s="70"/>
      <c r="G110" s="70"/>
      <c r="H110" s="70"/>
      <c r="I110" s="70"/>
      <c r="J110" s="70"/>
      <c r="K110" s="2175"/>
      <c r="L110" s="2172"/>
    </row>
    <row r="111" spans="2:27" ht="25.5" x14ac:dyDescent="0.25">
      <c r="B111" s="2173"/>
      <c r="C111" s="259" t="str">
        <f>D14</f>
        <v>Zadavatel:</v>
      </c>
      <c r="D111" s="70"/>
      <c r="E111" s="70"/>
      <c r="F111" s="264" t="str">
        <f>IF(E15="","",E15)</f>
        <v>Obec Klučov</v>
      </c>
      <c r="G111" s="70"/>
      <c r="H111" s="70"/>
      <c r="I111" s="259" t="str">
        <f>D20</f>
        <v>Projektant:</v>
      </c>
      <c r="J111" s="2181" t="str">
        <f>IF(E21="","",E21)</f>
        <v>Studio Anarchitekt s.r.o.</v>
      </c>
      <c r="K111" s="2175"/>
      <c r="L111" s="2172"/>
    </row>
    <row r="112" spans="2:27" x14ac:dyDescent="0.25">
      <c r="B112" s="2173"/>
      <c r="C112" s="259" t="str">
        <f>D17</f>
        <v>Zhotovitel:</v>
      </c>
      <c r="D112" s="70"/>
      <c r="E112" s="70"/>
      <c r="F112" s="264" t="str">
        <f>IF(E18="Vyplň údaj","",E18)</f>
        <v/>
      </c>
      <c r="G112" s="70"/>
      <c r="H112" s="70"/>
      <c r="I112" s="259" t="str">
        <f>D23</f>
        <v>Zpracovatel:</v>
      </c>
      <c r="J112" s="2181" t="str">
        <f>IF(E24="","",E24)</f>
        <v>Ing. Theodor Collino</v>
      </c>
      <c r="K112" s="2175"/>
      <c r="L112" s="2172"/>
    </row>
    <row r="113" spans="2:62" x14ac:dyDescent="0.25">
      <c r="B113" s="2173"/>
      <c r="C113" s="70"/>
      <c r="D113" s="70"/>
      <c r="E113" s="70"/>
      <c r="F113" s="70"/>
      <c r="G113" s="70"/>
      <c r="H113" s="70"/>
      <c r="I113" s="70"/>
      <c r="J113" s="70"/>
      <c r="K113" s="2175"/>
      <c r="L113" s="2172"/>
    </row>
    <row r="114" spans="2:62" ht="36" x14ac:dyDescent="0.25">
      <c r="B114" s="2182"/>
      <c r="C114" s="317" t="s">
        <v>151</v>
      </c>
      <c r="D114" s="318" t="s">
        <v>50</v>
      </c>
      <c r="E114" s="318" t="s">
        <v>45</v>
      </c>
      <c r="F114" s="318" t="s">
        <v>47</v>
      </c>
      <c r="G114" s="318" t="s">
        <v>152</v>
      </c>
      <c r="H114" s="318" t="s">
        <v>153</v>
      </c>
      <c r="I114" s="318" t="s">
        <v>154</v>
      </c>
      <c r="J114" s="319" t="s">
        <v>136</v>
      </c>
      <c r="K114" s="320" t="s">
        <v>155</v>
      </c>
      <c r="L114" s="2172" t="s">
        <v>16</v>
      </c>
      <c r="M114" s="2216"/>
      <c r="N114" s="2217" t="s">
        <v>37</v>
      </c>
      <c r="O114" s="2217" t="s">
        <v>156</v>
      </c>
      <c r="P114" s="2217" t="s">
        <v>53</v>
      </c>
      <c r="Q114" s="2217" t="s">
        <v>157</v>
      </c>
      <c r="R114" s="2217" t="s">
        <v>158</v>
      </c>
      <c r="S114" s="2217" t="s">
        <v>159</v>
      </c>
      <c r="T114" s="2218" t="s">
        <v>160</v>
      </c>
    </row>
    <row r="115" spans="2:62" ht="15.75" x14ac:dyDescent="0.25">
      <c r="B115" s="2173"/>
      <c r="C115" s="2184" t="s">
        <v>63</v>
      </c>
      <c r="D115" s="70"/>
      <c r="E115" s="70"/>
      <c r="F115" s="70"/>
      <c r="G115" s="70"/>
      <c r="H115" s="70"/>
      <c r="I115" s="70"/>
      <c r="J115" s="2219">
        <f>J116 + J216</f>
        <v>0</v>
      </c>
      <c r="K115" s="2175"/>
      <c r="L115" s="2172" t="s">
        <v>16</v>
      </c>
      <c r="M115" s="2220"/>
      <c r="N115" s="2221"/>
      <c r="O115" s="2221"/>
      <c r="P115" s="2222">
        <f>P116 + P216</f>
        <v>0</v>
      </c>
      <c r="Q115" s="2221"/>
      <c r="R115" s="2222">
        <f>R116 + R216</f>
        <v>42.786610920000001</v>
      </c>
      <c r="S115" s="2221"/>
      <c r="T115" s="2223">
        <f>T116 + T216</f>
        <v>0</v>
      </c>
    </row>
    <row r="116" spans="2:62" ht="15.75" x14ac:dyDescent="0.25">
      <c r="B116" s="2188"/>
      <c r="C116" s="2189"/>
      <c r="D116" s="2224" t="s">
        <v>64</v>
      </c>
      <c r="E116" s="2225" t="s">
        <v>161</v>
      </c>
      <c r="F116" s="73" t="s">
        <v>162</v>
      </c>
      <c r="G116" s="2226"/>
      <c r="H116" s="2227"/>
      <c r="I116" s="2228"/>
      <c r="J116" s="2228">
        <f>J117 + J178 + J184 + J211</f>
        <v>0</v>
      </c>
      <c r="K116" s="2229"/>
      <c r="L116" s="2172" t="s">
        <v>16</v>
      </c>
      <c r="M116" s="2230"/>
      <c r="N116" s="2195"/>
      <c r="O116" s="2196"/>
      <c r="P116" s="2196">
        <f>P117 + P178 + P184 + P211</f>
        <v>0</v>
      </c>
      <c r="Q116" s="2196"/>
      <c r="R116" s="2196">
        <f>R117 + R178 + R184 + R211</f>
        <v>42.777362920000002</v>
      </c>
      <c r="S116" s="2196"/>
      <c r="T116" s="2231">
        <f>T117 + T178 + T184 + T211</f>
        <v>0</v>
      </c>
      <c r="AR116" s="2129">
        <v>1</v>
      </c>
      <c r="AT116" s="2129" t="s">
        <v>64</v>
      </c>
      <c r="AU116" s="2129">
        <v>0</v>
      </c>
      <c r="AY116" s="73" t="s">
        <v>163</v>
      </c>
      <c r="AZ116" s="73"/>
      <c r="BA116" s="73"/>
      <c r="BB116" s="73"/>
      <c r="BC116" s="73"/>
      <c r="BD116" s="73"/>
      <c r="BE116" s="73"/>
      <c r="BF116" s="73"/>
      <c r="BG116" s="73"/>
      <c r="BH116" s="73"/>
      <c r="BI116" s="73"/>
      <c r="BJ116" s="2129">
        <v>0</v>
      </c>
    </row>
    <row r="117" spans="2:62" ht="23.1" customHeight="1" x14ac:dyDescent="0.25">
      <c r="B117" s="2197"/>
      <c r="C117" s="2198"/>
      <c r="D117" s="2224" t="s">
        <v>64</v>
      </c>
      <c r="E117" s="2232" t="s">
        <v>164</v>
      </c>
      <c r="F117" s="2207" t="s">
        <v>165</v>
      </c>
      <c r="G117" s="2233"/>
      <c r="H117" s="2234"/>
      <c r="I117" s="2235"/>
      <c r="J117" s="2235">
        <f>J118 + J125 + J132 + J141 + J146 + J153 + J159 + J164 + J169 + J176</f>
        <v>0</v>
      </c>
      <c r="K117" s="2235"/>
      <c r="L117" s="2172" t="s">
        <v>16</v>
      </c>
      <c r="M117" s="2236"/>
      <c r="N117" s="2195"/>
      <c r="O117" s="2196"/>
      <c r="P117" s="2196">
        <f>P118 + P125 + P132 + P141 + P146 + P153 + P159 + P164 + P169 + P176</f>
        <v>0</v>
      </c>
      <c r="Q117" s="2196"/>
      <c r="R117" s="2196">
        <f>R118 + R125 + R132 + R141 + R146 + R153 + R159 + R164 + R169 + R176</f>
        <v>42.222000000000001</v>
      </c>
      <c r="S117" s="2196"/>
      <c r="T117" s="2231">
        <f>T118 + T125 + T132 + T141 + T146 + T153 + T159 + T164 + T169 + T176</f>
        <v>0</v>
      </c>
      <c r="AR117" s="2129">
        <v>1</v>
      </c>
      <c r="AT117" s="2129" t="s">
        <v>64</v>
      </c>
      <c r="AU117" s="2129">
        <v>1</v>
      </c>
      <c r="AY117" s="74" t="s">
        <v>163</v>
      </c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2129">
        <v>0</v>
      </c>
    </row>
    <row r="118" spans="2:62" ht="24" x14ac:dyDescent="0.25">
      <c r="B118" s="2237"/>
      <c r="C118" s="2238" t="s">
        <v>1299</v>
      </c>
      <c r="D118" s="2238" t="s">
        <v>168</v>
      </c>
      <c r="E118" s="2239" t="s">
        <v>1147</v>
      </c>
      <c r="F118" s="351" t="s">
        <v>1148</v>
      </c>
      <c r="G118" s="2240" t="s">
        <v>171</v>
      </c>
      <c r="H118" s="353">
        <v>51.311999999999998</v>
      </c>
      <c r="I118" s="354"/>
      <c r="J118" s="355">
        <f>ROUND(H118*I118,2)</f>
        <v>0</v>
      </c>
      <c r="K118" s="355" t="s">
        <v>172</v>
      </c>
      <c r="L118" s="2172" t="s">
        <v>16</v>
      </c>
      <c r="M118" s="2241"/>
      <c r="N118" s="2242" t="s">
        <v>38</v>
      </c>
      <c r="O118" s="2243"/>
      <c r="P118" s="2243">
        <f>H118*O118</f>
        <v>0</v>
      </c>
      <c r="Q118" s="2243">
        <v>0</v>
      </c>
      <c r="R118" s="2243">
        <f>H118*Q118</f>
        <v>0</v>
      </c>
      <c r="S118" s="2243">
        <v>0</v>
      </c>
      <c r="T118" s="2244">
        <f>H118*S118</f>
        <v>0</v>
      </c>
      <c r="AR118" s="2129">
        <v>4</v>
      </c>
      <c r="AT118" s="2129" t="s">
        <v>168</v>
      </c>
      <c r="AU118" s="2129">
        <v>2</v>
      </c>
      <c r="AY118" s="2245" t="s">
        <v>163</v>
      </c>
      <c r="AZ118" s="2245"/>
      <c r="BA118" s="2245"/>
      <c r="BB118" s="2245"/>
      <c r="BC118" s="2245"/>
      <c r="BD118" s="2245"/>
      <c r="BE118" s="2245">
        <f>IF(N118="základní",J118,0)</f>
        <v>0</v>
      </c>
      <c r="BF118" s="2245">
        <f>IF(N118="snížená",J118,0)</f>
        <v>0</v>
      </c>
      <c r="BG118" s="2245">
        <f>IF(N118="zákl. přenesená",J118,0)</f>
        <v>0</v>
      </c>
      <c r="BH118" s="2245">
        <f>IF(N118="sníž. přenesená",J118,0)</f>
        <v>0</v>
      </c>
      <c r="BI118" s="2245">
        <f>IF(N118="nulová",J118,0)</f>
        <v>0</v>
      </c>
      <c r="BJ118" s="2129">
        <v>1</v>
      </c>
    </row>
    <row r="119" spans="2:62" x14ac:dyDescent="0.25">
      <c r="B119" s="2173"/>
      <c r="C119" s="70"/>
      <c r="D119" s="361" t="s">
        <v>173</v>
      </c>
      <c r="E119" s="70"/>
      <c r="F119" s="362" t="s">
        <v>1149</v>
      </c>
      <c r="G119" s="70"/>
      <c r="H119" s="70"/>
      <c r="I119" s="70"/>
      <c r="J119" s="70"/>
      <c r="K119" s="2175"/>
      <c r="L119" s="2172" t="s">
        <v>16</v>
      </c>
      <c r="M119" s="2246"/>
      <c r="N119" s="70"/>
      <c r="O119" s="70"/>
      <c r="P119" s="70"/>
      <c r="Q119" s="70"/>
      <c r="R119" s="70"/>
      <c r="S119" s="70"/>
      <c r="T119" s="2247"/>
      <c r="AT119" s="2248" t="s">
        <v>173</v>
      </c>
      <c r="AU119" s="2248">
        <v>0</v>
      </c>
      <c r="AV119" s="70"/>
      <c r="AW119" s="70"/>
      <c r="AX119" s="70"/>
      <c r="AY119" s="70" t="s">
        <v>163</v>
      </c>
      <c r="AZ119" s="70"/>
      <c r="BA119" s="70"/>
      <c r="BB119" s="70"/>
      <c r="BC119" s="70"/>
      <c r="BD119" s="70"/>
      <c r="BE119" s="70"/>
      <c r="BF119" s="70"/>
      <c r="BG119" s="70"/>
      <c r="BH119" s="70"/>
      <c r="BI119" s="70"/>
      <c r="BJ119" s="2129">
        <v>0</v>
      </c>
    </row>
    <row r="120" spans="2:62" ht="11.25" customHeight="1" x14ac:dyDescent="0.25">
      <c r="B120" s="2249"/>
      <c r="C120" s="2250"/>
      <c r="D120" s="361" t="s">
        <v>175</v>
      </c>
      <c r="E120" s="2251"/>
      <c r="F120" s="2252" t="s">
        <v>1300</v>
      </c>
      <c r="G120" s="2253"/>
      <c r="H120" s="2254"/>
      <c r="I120" s="2255"/>
      <c r="J120" s="2255"/>
      <c r="K120" s="2255"/>
      <c r="L120" s="2172" t="s">
        <v>16</v>
      </c>
      <c r="M120" s="2256"/>
      <c r="N120" s="2257"/>
      <c r="O120" s="2258"/>
      <c r="P120" s="2258"/>
      <c r="Q120" s="2258"/>
      <c r="R120" s="2258"/>
      <c r="S120" s="2258"/>
      <c r="T120" s="2259"/>
      <c r="AT120" s="2260" t="s">
        <v>175</v>
      </c>
      <c r="AU120" s="2260">
        <v>0</v>
      </c>
      <c r="AV120" s="2260">
        <v>1</v>
      </c>
      <c r="AW120" s="2260" t="b">
        <v>1</v>
      </c>
      <c r="AX120" s="2260"/>
      <c r="AY120" s="2260" t="s">
        <v>163</v>
      </c>
      <c r="AZ120" s="2260"/>
      <c r="BA120" s="2260"/>
      <c r="BB120" s="2260"/>
      <c r="BC120" s="2260"/>
      <c r="BD120" s="2260"/>
      <c r="BE120" s="2260"/>
      <c r="BF120" s="2260"/>
      <c r="BG120" s="2260"/>
      <c r="BH120" s="2260"/>
      <c r="BI120" s="2260"/>
      <c r="BJ120" s="2129">
        <v>0</v>
      </c>
    </row>
    <row r="121" spans="2:62" ht="11.25" customHeight="1" x14ac:dyDescent="0.25">
      <c r="B121" s="2249"/>
      <c r="C121" s="2250"/>
      <c r="D121" s="361" t="s">
        <v>175</v>
      </c>
      <c r="E121" s="2251"/>
      <c r="F121" s="2261" t="s">
        <v>1301</v>
      </c>
      <c r="G121" s="2262"/>
      <c r="H121" s="2263">
        <v>47.712000000000003</v>
      </c>
      <c r="I121" s="2255"/>
      <c r="J121" s="2255"/>
      <c r="K121" s="2255"/>
      <c r="L121" s="2172" t="s">
        <v>16</v>
      </c>
      <c r="M121" s="2256"/>
      <c r="N121" s="2257"/>
      <c r="O121" s="2258"/>
      <c r="P121" s="2258"/>
      <c r="Q121" s="2258"/>
      <c r="R121" s="2258"/>
      <c r="S121" s="2258"/>
      <c r="T121" s="2259"/>
      <c r="AT121" s="2260" t="s">
        <v>175</v>
      </c>
      <c r="AU121" s="2260">
        <v>0</v>
      </c>
      <c r="AV121" s="2260">
        <v>2</v>
      </c>
      <c r="AW121" s="2260" t="b">
        <v>1</v>
      </c>
      <c r="AX121" s="2260"/>
      <c r="AY121" s="2260" t="s">
        <v>163</v>
      </c>
      <c r="AZ121" s="2260"/>
      <c r="BA121" s="2260"/>
      <c r="BB121" s="2260"/>
      <c r="BC121" s="2260"/>
      <c r="BD121" s="2260"/>
      <c r="BE121" s="2260"/>
      <c r="BF121" s="2260"/>
      <c r="BG121" s="2260"/>
      <c r="BH121" s="2260"/>
      <c r="BI121" s="2260"/>
      <c r="BJ121" s="2129">
        <v>0</v>
      </c>
    </row>
    <row r="122" spans="2:62" ht="11.25" customHeight="1" x14ac:dyDescent="0.25">
      <c r="B122" s="2249"/>
      <c r="C122" s="2250"/>
      <c r="D122" s="361" t="s">
        <v>175</v>
      </c>
      <c r="E122" s="2251"/>
      <c r="F122" s="2252" t="s">
        <v>1302</v>
      </c>
      <c r="G122" s="2253"/>
      <c r="H122" s="2254"/>
      <c r="I122" s="2255"/>
      <c r="J122" s="2255"/>
      <c r="K122" s="2255"/>
      <c r="L122" s="2172" t="s">
        <v>16</v>
      </c>
      <c r="M122" s="2256"/>
      <c r="N122" s="2257"/>
      <c r="O122" s="2258"/>
      <c r="P122" s="2258"/>
      <c r="Q122" s="2258"/>
      <c r="R122" s="2258"/>
      <c r="S122" s="2258"/>
      <c r="T122" s="2259"/>
      <c r="AT122" s="2260" t="s">
        <v>175</v>
      </c>
      <c r="AU122" s="2260">
        <v>0</v>
      </c>
      <c r="AV122" s="2260">
        <v>1</v>
      </c>
      <c r="AW122" s="2260" t="b">
        <v>1</v>
      </c>
      <c r="AX122" s="2260"/>
      <c r="AY122" s="2260" t="s">
        <v>163</v>
      </c>
      <c r="AZ122" s="2260"/>
      <c r="BA122" s="2260"/>
      <c r="BB122" s="2260"/>
      <c r="BC122" s="2260"/>
      <c r="BD122" s="2260"/>
      <c r="BE122" s="2260"/>
      <c r="BF122" s="2260"/>
      <c r="BG122" s="2260"/>
      <c r="BH122" s="2260"/>
      <c r="BI122" s="2260"/>
      <c r="BJ122" s="2129">
        <v>0</v>
      </c>
    </row>
    <row r="123" spans="2:62" ht="11.25" customHeight="1" x14ac:dyDescent="0.25">
      <c r="B123" s="2249"/>
      <c r="C123" s="2250"/>
      <c r="D123" s="361" t="s">
        <v>175</v>
      </c>
      <c r="E123" s="2251"/>
      <c r="F123" s="2261" t="s">
        <v>1303</v>
      </c>
      <c r="G123" s="2262"/>
      <c r="H123" s="2263">
        <v>3.6</v>
      </c>
      <c r="I123" s="2255"/>
      <c r="J123" s="2255"/>
      <c r="K123" s="2255"/>
      <c r="L123" s="2172" t="s">
        <v>16</v>
      </c>
      <c r="M123" s="2256"/>
      <c r="N123" s="2257"/>
      <c r="O123" s="2258"/>
      <c r="P123" s="2258"/>
      <c r="Q123" s="2258"/>
      <c r="R123" s="2258"/>
      <c r="S123" s="2258"/>
      <c r="T123" s="2259"/>
      <c r="AT123" s="2260" t="s">
        <v>175</v>
      </c>
      <c r="AU123" s="2260">
        <v>0</v>
      </c>
      <c r="AV123" s="2260">
        <v>2</v>
      </c>
      <c r="AW123" s="2260" t="b">
        <v>1</v>
      </c>
      <c r="AX123" s="2260"/>
      <c r="AY123" s="2260" t="s">
        <v>163</v>
      </c>
      <c r="AZ123" s="2260"/>
      <c r="BA123" s="2260"/>
      <c r="BB123" s="2260"/>
      <c r="BC123" s="2260"/>
      <c r="BD123" s="2260"/>
      <c r="BE123" s="2260"/>
      <c r="BF123" s="2260"/>
      <c r="BG123" s="2260"/>
      <c r="BH123" s="2260"/>
      <c r="BI123" s="2260"/>
      <c r="BJ123" s="2129">
        <v>0</v>
      </c>
    </row>
    <row r="124" spans="2:62" ht="11.25" customHeight="1" x14ac:dyDescent="0.25">
      <c r="B124" s="2249"/>
      <c r="C124" s="2250"/>
      <c r="D124" s="361" t="s">
        <v>175</v>
      </c>
      <c r="E124" s="2251"/>
      <c r="F124" s="2264" t="s">
        <v>178</v>
      </c>
      <c r="G124" s="2253"/>
      <c r="H124" s="2265">
        <v>51.311999999999998</v>
      </c>
      <c r="I124" s="2255"/>
      <c r="J124" s="2255"/>
      <c r="K124" s="2255"/>
      <c r="L124" s="2172" t="s">
        <v>16</v>
      </c>
      <c r="M124" s="2256"/>
      <c r="N124" s="2257"/>
      <c r="O124" s="2258"/>
      <c r="P124" s="2258"/>
      <c r="Q124" s="2258"/>
      <c r="R124" s="2258"/>
      <c r="S124" s="2258"/>
      <c r="T124" s="2259"/>
      <c r="AT124" s="2260" t="s">
        <v>175</v>
      </c>
      <c r="AU124" s="2260">
        <v>0</v>
      </c>
      <c r="AV124" s="2260">
        <v>4</v>
      </c>
      <c r="AW124" s="2260" t="b">
        <v>1</v>
      </c>
      <c r="AX124" s="2260" t="b">
        <v>1</v>
      </c>
      <c r="AY124" s="2260" t="s">
        <v>163</v>
      </c>
      <c r="AZ124" s="2260"/>
      <c r="BA124" s="2260"/>
      <c r="BB124" s="2260"/>
      <c r="BC124" s="2260"/>
      <c r="BD124" s="2260"/>
      <c r="BE124" s="2260"/>
      <c r="BF124" s="2260"/>
      <c r="BG124" s="2260"/>
      <c r="BH124" s="2260"/>
      <c r="BI124" s="2260"/>
      <c r="BJ124" s="2129">
        <v>0</v>
      </c>
    </row>
    <row r="125" spans="2:62" ht="24" x14ac:dyDescent="0.25">
      <c r="B125" s="2237"/>
      <c r="C125" s="2238" t="s">
        <v>1304</v>
      </c>
      <c r="D125" s="2238" t="s">
        <v>168</v>
      </c>
      <c r="E125" s="2239" t="s">
        <v>1155</v>
      </c>
      <c r="F125" s="351" t="s">
        <v>1156</v>
      </c>
      <c r="G125" s="2240" t="s">
        <v>171</v>
      </c>
      <c r="H125" s="353">
        <v>51.311999999999998</v>
      </c>
      <c r="I125" s="354"/>
      <c r="J125" s="355">
        <f>ROUND(H125*I125,2)</f>
        <v>0</v>
      </c>
      <c r="K125" s="355" t="s">
        <v>172</v>
      </c>
      <c r="L125" s="2172" t="s">
        <v>16</v>
      </c>
      <c r="M125" s="2241"/>
      <c r="N125" s="2242" t="s">
        <v>38</v>
      </c>
      <c r="O125" s="2243"/>
      <c r="P125" s="2243">
        <f>H125*O125</f>
        <v>0</v>
      </c>
      <c r="Q125" s="2243">
        <v>0</v>
      </c>
      <c r="R125" s="2243">
        <f>H125*Q125</f>
        <v>0</v>
      </c>
      <c r="S125" s="2243">
        <v>0</v>
      </c>
      <c r="T125" s="2244">
        <f>H125*S125</f>
        <v>0</v>
      </c>
      <c r="AR125" s="2129">
        <v>4</v>
      </c>
      <c r="AT125" s="2129" t="s">
        <v>168</v>
      </c>
      <c r="AU125" s="2129">
        <v>2</v>
      </c>
      <c r="AY125" s="2245" t="s">
        <v>163</v>
      </c>
      <c r="AZ125" s="2245"/>
      <c r="BA125" s="2245"/>
      <c r="BB125" s="2245"/>
      <c r="BC125" s="2245"/>
      <c r="BD125" s="2245"/>
      <c r="BE125" s="2245">
        <f>IF(N125="základní",J125,0)</f>
        <v>0</v>
      </c>
      <c r="BF125" s="2245">
        <f>IF(N125="snížená",J125,0)</f>
        <v>0</v>
      </c>
      <c r="BG125" s="2245">
        <f>IF(N125="zákl. přenesená",J125,0)</f>
        <v>0</v>
      </c>
      <c r="BH125" s="2245">
        <f>IF(N125="sníž. přenesená",J125,0)</f>
        <v>0</v>
      </c>
      <c r="BI125" s="2245">
        <f>IF(N125="nulová",J125,0)</f>
        <v>0</v>
      </c>
      <c r="BJ125" s="2129">
        <v>1</v>
      </c>
    </row>
    <row r="126" spans="2:62" x14ac:dyDescent="0.25">
      <c r="B126" s="2173"/>
      <c r="C126" s="70"/>
      <c r="D126" s="361" t="s">
        <v>173</v>
      </c>
      <c r="E126" s="70"/>
      <c r="F126" s="362" t="s">
        <v>1157</v>
      </c>
      <c r="G126" s="70"/>
      <c r="H126" s="70"/>
      <c r="I126" s="70"/>
      <c r="J126" s="70"/>
      <c r="K126" s="2175"/>
      <c r="L126" s="2172" t="s">
        <v>16</v>
      </c>
      <c r="M126" s="2246"/>
      <c r="N126" s="70"/>
      <c r="O126" s="70"/>
      <c r="P126" s="70"/>
      <c r="Q126" s="70"/>
      <c r="R126" s="70"/>
      <c r="S126" s="70"/>
      <c r="T126" s="2247"/>
      <c r="AT126" s="2248" t="s">
        <v>173</v>
      </c>
      <c r="AU126" s="2248">
        <v>0</v>
      </c>
      <c r="AV126" s="70"/>
      <c r="AW126" s="70"/>
      <c r="AX126" s="70"/>
      <c r="AY126" s="70" t="s">
        <v>163</v>
      </c>
      <c r="AZ126" s="70"/>
      <c r="BA126" s="70"/>
      <c r="BB126" s="70"/>
      <c r="BC126" s="70"/>
      <c r="BD126" s="70"/>
      <c r="BE126" s="70"/>
      <c r="BF126" s="70"/>
      <c r="BG126" s="70"/>
      <c r="BH126" s="70"/>
      <c r="BI126" s="70"/>
      <c r="BJ126" s="2129">
        <v>0</v>
      </c>
    </row>
    <row r="127" spans="2:62" ht="11.25" customHeight="1" x14ac:dyDescent="0.25">
      <c r="B127" s="2249"/>
      <c r="C127" s="2250"/>
      <c r="D127" s="361" t="s">
        <v>175</v>
      </c>
      <c r="E127" s="2251"/>
      <c r="F127" s="2252" t="s">
        <v>1300</v>
      </c>
      <c r="G127" s="2253"/>
      <c r="H127" s="2254"/>
      <c r="I127" s="2255"/>
      <c r="J127" s="2255"/>
      <c r="K127" s="2255"/>
      <c r="L127" s="2172" t="s">
        <v>16</v>
      </c>
      <c r="M127" s="2256"/>
      <c r="N127" s="2257"/>
      <c r="O127" s="2258"/>
      <c r="P127" s="2258"/>
      <c r="Q127" s="2258"/>
      <c r="R127" s="2258"/>
      <c r="S127" s="2258"/>
      <c r="T127" s="2259"/>
      <c r="AT127" s="2260" t="s">
        <v>175</v>
      </c>
      <c r="AU127" s="2260">
        <v>0</v>
      </c>
      <c r="AV127" s="2260">
        <v>1</v>
      </c>
      <c r="AW127" s="2260" t="b">
        <v>1</v>
      </c>
      <c r="AX127" s="2260"/>
      <c r="AY127" s="2260" t="s">
        <v>163</v>
      </c>
      <c r="AZ127" s="2260"/>
      <c r="BA127" s="2260"/>
      <c r="BB127" s="2260"/>
      <c r="BC127" s="2260"/>
      <c r="BD127" s="2260"/>
      <c r="BE127" s="2260"/>
      <c r="BF127" s="2260"/>
      <c r="BG127" s="2260"/>
      <c r="BH127" s="2260"/>
      <c r="BI127" s="2260"/>
      <c r="BJ127" s="2129">
        <v>0</v>
      </c>
    </row>
    <row r="128" spans="2:62" ht="11.25" customHeight="1" x14ac:dyDescent="0.25">
      <c r="B128" s="2249"/>
      <c r="C128" s="2250"/>
      <c r="D128" s="361" t="s">
        <v>175</v>
      </c>
      <c r="E128" s="2251"/>
      <c r="F128" s="2261" t="s">
        <v>1301</v>
      </c>
      <c r="G128" s="2262"/>
      <c r="H128" s="2263">
        <v>47.712000000000003</v>
      </c>
      <c r="I128" s="2255"/>
      <c r="J128" s="2255"/>
      <c r="K128" s="2255"/>
      <c r="L128" s="2172" t="s">
        <v>16</v>
      </c>
      <c r="M128" s="2256"/>
      <c r="N128" s="2257"/>
      <c r="O128" s="2258"/>
      <c r="P128" s="2258"/>
      <c r="Q128" s="2258"/>
      <c r="R128" s="2258"/>
      <c r="S128" s="2258"/>
      <c r="T128" s="2259"/>
      <c r="AT128" s="2260" t="s">
        <v>175</v>
      </c>
      <c r="AU128" s="2260">
        <v>0</v>
      </c>
      <c r="AV128" s="2260">
        <v>2</v>
      </c>
      <c r="AW128" s="2260" t="b">
        <v>1</v>
      </c>
      <c r="AX128" s="2260"/>
      <c r="AY128" s="2260" t="s">
        <v>163</v>
      </c>
      <c r="AZ128" s="2260"/>
      <c r="BA128" s="2260"/>
      <c r="BB128" s="2260"/>
      <c r="BC128" s="2260"/>
      <c r="BD128" s="2260"/>
      <c r="BE128" s="2260"/>
      <c r="BF128" s="2260"/>
      <c r="BG128" s="2260"/>
      <c r="BH128" s="2260"/>
      <c r="BI128" s="2260"/>
      <c r="BJ128" s="2129">
        <v>0</v>
      </c>
    </row>
    <row r="129" spans="2:62" ht="11.25" customHeight="1" x14ac:dyDescent="0.25">
      <c r="B129" s="2249"/>
      <c r="C129" s="2250"/>
      <c r="D129" s="361" t="s">
        <v>175</v>
      </c>
      <c r="E129" s="2251"/>
      <c r="F129" s="2252" t="s">
        <v>1302</v>
      </c>
      <c r="G129" s="2253"/>
      <c r="H129" s="2254"/>
      <c r="I129" s="2255"/>
      <c r="J129" s="2255"/>
      <c r="K129" s="2255"/>
      <c r="L129" s="2172" t="s">
        <v>16</v>
      </c>
      <c r="M129" s="2256"/>
      <c r="N129" s="2257"/>
      <c r="O129" s="2258"/>
      <c r="P129" s="2258"/>
      <c r="Q129" s="2258"/>
      <c r="R129" s="2258"/>
      <c r="S129" s="2258"/>
      <c r="T129" s="2259"/>
      <c r="AT129" s="2260" t="s">
        <v>175</v>
      </c>
      <c r="AU129" s="2260">
        <v>0</v>
      </c>
      <c r="AV129" s="2260">
        <v>1</v>
      </c>
      <c r="AW129" s="2260" t="b">
        <v>1</v>
      </c>
      <c r="AX129" s="2260"/>
      <c r="AY129" s="2260" t="s">
        <v>163</v>
      </c>
      <c r="AZ129" s="2260"/>
      <c r="BA129" s="2260"/>
      <c r="BB129" s="2260"/>
      <c r="BC129" s="2260"/>
      <c r="BD129" s="2260"/>
      <c r="BE129" s="2260"/>
      <c r="BF129" s="2260"/>
      <c r="BG129" s="2260"/>
      <c r="BH129" s="2260"/>
      <c r="BI129" s="2260"/>
      <c r="BJ129" s="2129">
        <v>0</v>
      </c>
    </row>
    <row r="130" spans="2:62" ht="11.25" customHeight="1" x14ac:dyDescent="0.25">
      <c r="B130" s="2249"/>
      <c r="C130" s="2250"/>
      <c r="D130" s="361" t="s">
        <v>175</v>
      </c>
      <c r="E130" s="2251"/>
      <c r="F130" s="2261" t="s">
        <v>1303</v>
      </c>
      <c r="G130" s="2262"/>
      <c r="H130" s="2263">
        <v>3.6</v>
      </c>
      <c r="I130" s="2255"/>
      <c r="J130" s="2255"/>
      <c r="K130" s="2255"/>
      <c r="L130" s="2172" t="s">
        <v>16</v>
      </c>
      <c r="M130" s="2256"/>
      <c r="N130" s="2257"/>
      <c r="O130" s="2258"/>
      <c r="P130" s="2258"/>
      <c r="Q130" s="2258"/>
      <c r="R130" s="2258"/>
      <c r="S130" s="2258"/>
      <c r="T130" s="2259"/>
      <c r="AT130" s="2260" t="s">
        <v>175</v>
      </c>
      <c r="AU130" s="2260">
        <v>0</v>
      </c>
      <c r="AV130" s="2260">
        <v>2</v>
      </c>
      <c r="AW130" s="2260" t="b">
        <v>1</v>
      </c>
      <c r="AX130" s="2260"/>
      <c r="AY130" s="2260" t="s">
        <v>163</v>
      </c>
      <c r="AZ130" s="2260"/>
      <c r="BA130" s="2260"/>
      <c r="BB130" s="2260"/>
      <c r="BC130" s="2260"/>
      <c r="BD130" s="2260"/>
      <c r="BE130" s="2260"/>
      <c r="BF130" s="2260"/>
      <c r="BG130" s="2260"/>
      <c r="BH130" s="2260"/>
      <c r="BI130" s="2260"/>
      <c r="BJ130" s="2129">
        <v>0</v>
      </c>
    </row>
    <row r="131" spans="2:62" ht="11.25" customHeight="1" x14ac:dyDescent="0.25">
      <c r="B131" s="2249"/>
      <c r="C131" s="2250"/>
      <c r="D131" s="361" t="s">
        <v>175</v>
      </c>
      <c r="E131" s="2251"/>
      <c r="F131" s="2264" t="s">
        <v>178</v>
      </c>
      <c r="G131" s="2253"/>
      <c r="H131" s="2265">
        <v>51.311999999999998</v>
      </c>
      <c r="I131" s="2255"/>
      <c r="J131" s="2255"/>
      <c r="K131" s="2255"/>
      <c r="L131" s="2172" t="s">
        <v>16</v>
      </c>
      <c r="M131" s="2256"/>
      <c r="N131" s="2257"/>
      <c r="O131" s="2258"/>
      <c r="P131" s="2258"/>
      <c r="Q131" s="2258"/>
      <c r="R131" s="2258"/>
      <c r="S131" s="2258"/>
      <c r="T131" s="2259"/>
      <c r="AT131" s="2260" t="s">
        <v>175</v>
      </c>
      <c r="AU131" s="2260">
        <v>0</v>
      </c>
      <c r="AV131" s="2260">
        <v>4</v>
      </c>
      <c r="AW131" s="2260" t="b">
        <v>1</v>
      </c>
      <c r="AX131" s="2260" t="b">
        <v>1</v>
      </c>
      <c r="AY131" s="2260" t="s">
        <v>163</v>
      </c>
      <c r="AZ131" s="2260"/>
      <c r="BA131" s="2260"/>
      <c r="BB131" s="2260"/>
      <c r="BC131" s="2260"/>
      <c r="BD131" s="2260"/>
      <c r="BE131" s="2260"/>
      <c r="BF131" s="2260"/>
      <c r="BG131" s="2260"/>
      <c r="BH131" s="2260"/>
      <c r="BI131" s="2260"/>
      <c r="BJ131" s="2129">
        <v>0</v>
      </c>
    </row>
    <row r="132" spans="2:62" ht="24" x14ac:dyDescent="0.25">
      <c r="B132" s="2237"/>
      <c r="C132" s="2238" t="s">
        <v>1305</v>
      </c>
      <c r="D132" s="2238" t="s">
        <v>168</v>
      </c>
      <c r="E132" s="2239" t="s">
        <v>1159</v>
      </c>
      <c r="F132" s="351" t="s">
        <v>1160</v>
      </c>
      <c r="G132" s="2240" t="s">
        <v>171</v>
      </c>
      <c r="H132" s="353">
        <v>76.11</v>
      </c>
      <c r="I132" s="354"/>
      <c r="J132" s="355">
        <f>ROUND(H132*I132,2)</f>
        <v>0</v>
      </c>
      <c r="K132" s="355" t="s">
        <v>172</v>
      </c>
      <c r="L132" s="2172" t="s">
        <v>16</v>
      </c>
      <c r="M132" s="2241"/>
      <c r="N132" s="2242" t="s">
        <v>38</v>
      </c>
      <c r="O132" s="2243"/>
      <c r="P132" s="2243">
        <f>H132*O132</f>
        <v>0</v>
      </c>
      <c r="Q132" s="2243">
        <v>0</v>
      </c>
      <c r="R132" s="2243">
        <f>H132*Q132</f>
        <v>0</v>
      </c>
      <c r="S132" s="2243">
        <v>0</v>
      </c>
      <c r="T132" s="2244">
        <f>H132*S132</f>
        <v>0</v>
      </c>
      <c r="AR132" s="2129">
        <v>4</v>
      </c>
      <c r="AT132" s="2129" t="s">
        <v>168</v>
      </c>
      <c r="AU132" s="2129">
        <v>2</v>
      </c>
      <c r="AY132" s="2245" t="s">
        <v>163</v>
      </c>
      <c r="AZ132" s="2245"/>
      <c r="BA132" s="2245"/>
      <c r="BB132" s="2245"/>
      <c r="BC132" s="2245"/>
      <c r="BD132" s="2245"/>
      <c r="BE132" s="2245">
        <f>IF(N132="základní",J132,0)</f>
        <v>0</v>
      </c>
      <c r="BF132" s="2245">
        <f>IF(N132="snížená",J132,0)</f>
        <v>0</v>
      </c>
      <c r="BG132" s="2245">
        <f>IF(N132="zákl. přenesená",J132,0)</f>
        <v>0</v>
      </c>
      <c r="BH132" s="2245">
        <f>IF(N132="sníž. přenesená",J132,0)</f>
        <v>0</v>
      </c>
      <c r="BI132" s="2245">
        <f>IF(N132="nulová",J132,0)</f>
        <v>0</v>
      </c>
      <c r="BJ132" s="2129">
        <v>1</v>
      </c>
    </row>
    <row r="133" spans="2:62" x14ac:dyDescent="0.25">
      <c r="B133" s="2173"/>
      <c r="C133" s="70"/>
      <c r="D133" s="361" t="s">
        <v>173</v>
      </c>
      <c r="E133" s="70"/>
      <c r="F133" s="362" t="s">
        <v>1161</v>
      </c>
      <c r="G133" s="70"/>
      <c r="H133" s="70"/>
      <c r="I133" s="70"/>
      <c r="J133" s="70"/>
      <c r="K133" s="2175"/>
      <c r="L133" s="2172" t="s">
        <v>16</v>
      </c>
      <c r="M133" s="2246"/>
      <c r="N133" s="70"/>
      <c r="O133" s="70"/>
      <c r="P133" s="70"/>
      <c r="Q133" s="70"/>
      <c r="R133" s="70"/>
      <c r="S133" s="70"/>
      <c r="T133" s="2247"/>
      <c r="AT133" s="2248" t="s">
        <v>173</v>
      </c>
      <c r="AU133" s="2248">
        <v>0</v>
      </c>
      <c r="AV133" s="70"/>
      <c r="AW133" s="70"/>
      <c r="AX133" s="70"/>
      <c r="AY133" s="70" t="s">
        <v>163</v>
      </c>
      <c r="AZ133" s="70"/>
      <c r="BA133" s="70"/>
      <c r="BB133" s="70"/>
      <c r="BC133" s="70"/>
      <c r="BD133" s="70"/>
      <c r="BE133" s="70"/>
      <c r="BF133" s="70"/>
      <c r="BG133" s="70"/>
      <c r="BH133" s="70"/>
      <c r="BI133" s="70"/>
      <c r="BJ133" s="2129">
        <v>0</v>
      </c>
    </row>
    <row r="134" spans="2:62" ht="11.25" customHeight="1" x14ac:dyDescent="0.25">
      <c r="B134" s="2249"/>
      <c r="C134" s="2250"/>
      <c r="D134" s="361" t="s">
        <v>175</v>
      </c>
      <c r="E134" s="2251"/>
      <c r="F134" s="2252" t="s">
        <v>1300</v>
      </c>
      <c r="G134" s="2253"/>
      <c r="H134" s="2254"/>
      <c r="I134" s="2255"/>
      <c r="J134" s="2255"/>
      <c r="K134" s="2255"/>
      <c r="L134" s="2172" t="s">
        <v>16</v>
      </c>
      <c r="M134" s="2256"/>
      <c r="N134" s="2257"/>
      <c r="O134" s="2258"/>
      <c r="P134" s="2258"/>
      <c r="Q134" s="2258"/>
      <c r="R134" s="2258"/>
      <c r="S134" s="2258"/>
      <c r="T134" s="2259"/>
      <c r="AT134" s="2260" t="s">
        <v>175</v>
      </c>
      <c r="AU134" s="2260">
        <v>0</v>
      </c>
      <c r="AV134" s="2260">
        <v>1</v>
      </c>
      <c r="AW134" s="2260" t="b">
        <v>1</v>
      </c>
      <c r="AX134" s="2260"/>
      <c r="AY134" s="2260" t="s">
        <v>163</v>
      </c>
      <c r="AZ134" s="2260"/>
      <c r="BA134" s="2260"/>
      <c r="BB134" s="2260"/>
      <c r="BC134" s="2260"/>
      <c r="BD134" s="2260"/>
      <c r="BE134" s="2260"/>
      <c r="BF134" s="2260"/>
      <c r="BG134" s="2260"/>
      <c r="BH134" s="2260"/>
      <c r="BI134" s="2260"/>
      <c r="BJ134" s="2129">
        <v>0</v>
      </c>
    </row>
    <row r="135" spans="2:62" ht="11.25" customHeight="1" x14ac:dyDescent="0.25">
      <c r="B135" s="2249"/>
      <c r="C135" s="2250"/>
      <c r="D135" s="361" t="s">
        <v>175</v>
      </c>
      <c r="E135" s="2251"/>
      <c r="F135" s="2261" t="s">
        <v>1301</v>
      </c>
      <c r="G135" s="2262"/>
      <c r="H135" s="2263">
        <v>47.712000000000003</v>
      </c>
      <c r="I135" s="2255"/>
      <c r="J135" s="2255"/>
      <c r="K135" s="2255"/>
      <c r="L135" s="2172" t="s">
        <v>16</v>
      </c>
      <c r="M135" s="2256"/>
      <c r="N135" s="2257"/>
      <c r="O135" s="2258"/>
      <c r="P135" s="2258"/>
      <c r="Q135" s="2258"/>
      <c r="R135" s="2258"/>
      <c r="S135" s="2258"/>
      <c r="T135" s="2259"/>
      <c r="AT135" s="2260" t="s">
        <v>175</v>
      </c>
      <c r="AU135" s="2260">
        <v>0</v>
      </c>
      <c r="AV135" s="2260">
        <v>2</v>
      </c>
      <c r="AW135" s="2260" t="b">
        <v>1</v>
      </c>
      <c r="AX135" s="2260"/>
      <c r="AY135" s="2260" t="s">
        <v>163</v>
      </c>
      <c r="AZ135" s="2260"/>
      <c r="BA135" s="2260"/>
      <c r="BB135" s="2260"/>
      <c r="BC135" s="2260"/>
      <c r="BD135" s="2260"/>
      <c r="BE135" s="2260"/>
      <c r="BF135" s="2260"/>
      <c r="BG135" s="2260"/>
      <c r="BH135" s="2260"/>
      <c r="BI135" s="2260"/>
      <c r="BJ135" s="2129">
        <v>0</v>
      </c>
    </row>
    <row r="136" spans="2:62" ht="11.25" customHeight="1" x14ac:dyDescent="0.25">
      <c r="B136" s="2249"/>
      <c r="C136" s="2250"/>
      <c r="D136" s="361" t="s">
        <v>175</v>
      </c>
      <c r="E136" s="2251"/>
      <c r="F136" s="2252" t="s">
        <v>1302</v>
      </c>
      <c r="G136" s="2253"/>
      <c r="H136" s="2254"/>
      <c r="I136" s="2255"/>
      <c r="J136" s="2255"/>
      <c r="K136" s="2255"/>
      <c r="L136" s="2172" t="s">
        <v>16</v>
      </c>
      <c r="M136" s="2256"/>
      <c r="N136" s="2257"/>
      <c r="O136" s="2258"/>
      <c r="P136" s="2258"/>
      <c r="Q136" s="2258"/>
      <c r="R136" s="2258"/>
      <c r="S136" s="2258"/>
      <c r="T136" s="2259"/>
      <c r="AT136" s="2260" t="s">
        <v>175</v>
      </c>
      <c r="AU136" s="2260">
        <v>0</v>
      </c>
      <c r="AV136" s="2260">
        <v>1</v>
      </c>
      <c r="AW136" s="2260" t="b">
        <v>1</v>
      </c>
      <c r="AX136" s="2260"/>
      <c r="AY136" s="2260" t="s">
        <v>163</v>
      </c>
      <c r="AZ136" s="2260"/>
      <c r="BA136" s="2260"/>
      <c r="BB136" s="2260"/>
      <c r="BC136" s="2260"/>
      <c r="BD136" s="2260"/>
      <c r="BE136" s="2260"/>
      <c r="BF136" s="2260"/>
      <c r="BG136" s="2260"/>
      <c r="BH136" s="2260"/>
      <c r="BI136" s="2260"/>
      <c r="BJ136" s="2129">
        <v>0</v>
      </c>
    </row>
    <row r="137" spans="2:62" ht="11.25" customHeight="1" x14ac:dyDescent="0.25">
      <c r="B137" s="2249"/>
      <c r="C137" s="2250"/>
      <c r="D137" s="361" t="s">
        <v>175</v>
      </c>
      <c r="E137" s="2251"/>
      <c r="F137" s="2261" t="s">
        <v>1303</v>
      </c>
      <c r="G137" s="2262"/>
      <c r="H137" s="2263">
        <v>3.6</v>
      </c>
      <c r="I137" s="2255"/>
      <c r="J137" s="2255"/>
      <c r="K137" s="2255"/>
      <c r="L137" s="2172" t="s">
        <v>16</v>
      </c>
      <c r="M137" s="2256"/>
      <c r="N137" s="2257"/>
      <c r="O137" s="2258"/>
      <c r="P137" s="2258"/>
      <c r="Q137" s="2258"/>
      <c r="R137" s="2258"/>
      <c r="S137" s="2258"/>
      <c r="T137" s="2259"/>
      <c r="AT137" s="2260" t="s">
        <v>175</v>
      </c>
      <c r="AU137" s="2260">
        <v>0</v>
      </c>
      <c r="AV137" s="2260">
        <v>2</v>
      </c>
      <c r="AW137" s="2260" t="b">
        <v>1</v>
      </c>
      <c r="AX137" s="2260"/>
      <c r="AY137" s="2260" t="s">
        <v>163</v>
      </c>
      <c r="AZ137" s="2260"/>
      <c r="BA137" s="2260"/>
      <c r="BB137" s="2260"/>
      <c r="BC137" s="2260"/>
      <c r="BD137" s="2260"/>
      <c r="BE137" s="2260"/>
      <c r="BF137" s="2260"/>
      <c r="BG137" s="2260"/>
      <c r="BH137" s="2260"/>
      <c r="BI137" s="2260"/>
      <c r="BJ137" s="2129">
        <v>0</v>
      </c>
    </row>
    <row r="138" spans="2:62" ht="11.25" customHeight="1" x14ac:dyDescent="0.25">
      <c r="B138" s="2249"/>
      <c r="C138" s="2250"/>
      <c r="D138" s="361" t="s">
        <v>175</v>
      </c>
      <c r="E138" s="2251"/>
      <c r="F138" s="2252" t="s">
        <v>1163</v>
      </c>
      <c r="G138" s="2253"/>
      <c r="H138" s="2254"/>
      <c r="I138" s="2255"/>
      <c r="J138" s="2255"/>
      <c r="K138" s="2255"/>
      <c r="L138" s="2172" t="s">
        <v>16</v>
      </c>
      <c r="M138" s="2256"/>
      <c r="N138" s="2257"/>
      <c r="O138" s="2258"/>
      <c r="P138" s="2258"/>
      <c r="Q138" s="2258"/>
      <c r="R138" s="2258"/>
      <c r="S138" s="2258"/>
      <c r="T138" s="2259"/>
      <c r="AT138" s="2260" t="s">
        <v>175</v>
      </c>
      <c r="AU138" s="2260">
        <v>0</v>
      </c>
      <c r="AV138" s="2260">
        <v>1</v>
      </c>
      <c r="AW138" s="2260" t="b">
        <v>1</v>
      </c>
      <c r="AX138" s="2260"/>
      <c r="AY138" s="2260" t="s">
        <v>163</v>
      </c>
      <c r="AZ138" s="2260"/>
      <c r="BA138" s="2260"/>
      <c r="BB138" s="2260"/>
      <c r="BC138" s="2260"/>
      <c r="BD138" s="2260"/>
      <c r="BE138" s="2260"/>
      <c r="BF138" s="2260"/>
      <c r="BG138" s="2260"/>
      <c r="BH138" s="2260"/>
      <c r="BI138" s="2260"/>
      <c r="BJ138" s="2129">
        <v>0</v>
      </c>
    </row>
    <row r="139" spans="2:62" ht="11.25" customHeight="1" x14ac:dyDescent="0.25">
      <c r="B139" s="2249"/>
      <c r="C139" s="2250"/>
      <c r="D139" s="361" t="s">
        <v>175</v>
      </c>
      <c r="E139" s="2251"/>
      <c r="F139" s="2261" t="s">
        <v>1306</v>
      </c>
      <c r="G139" s="2262"/>
      <c r="H139" s="2263">
        <v>24.797999999999998</v>
      </c>
      <c r="I139" s="2255"/>
      <c r="J139" s="2255"/>
      <c r="K139" s="2255"/>
      <c r="L139" s="2172" t="s">
        <v>16</v>
      </c>
      <c r="M139" s="2256"/>
      <c r="N139" s="2257"/>
      <c r="O139" s="2258"/>
      <c r="P139" s="2258"/>
      <c r="Q139" s="2258"/>
      <c r="R139" s="2258"/>
      <c r="S139" s="2258"/>
      <c r="T139" s="2259"/>
      <c r="AT139" s="2260" t="s">
        <v>175</v>
      </c>
      <c r="AU139" s="2260">
        <v>0</v>
      </c>
      <c r="AV139" s="2260">
        <v>2</v>
      </c>
      <c r="AW139" s="2260" t="b">
        <v>1</v>
      </c>
      <c r="AX139" s="2260"/>
      <c r="AY139" s="2260" t="s">
        <v>163</v>
      </c>
      <c r="AZ139" s="2260"/>
      <c r="BA139" s="2260"/>
      <c r="BB139" s="2260"/>
      <c r="BC139" s="2260"/>
      <c r="BD139" s="2260"/>
      <c r="BE139" s="2260"/>
      <c r="BF139" s="2260"/>
      <c r="BG139" s="2260"/>
      <c r="BH139" s="2260"/>
      <c r="BI139" s="2260"/>
      <c r="BJ139" s="2129">
        <v>0</v>
      </c>
    </row>
    <row r="140" spans="2:62" ht="11.25" customHeight="1" x14ac:dyDescent="0.25">
      <c r="B140" s="2249"/>
      <c r="C140" s="2250"/>
      <c r="D140" s="361" t="s">
        <v>175</v>
      </c>
      <c r="E140" s="2251"/>
      <c r="F140" s="2264" t="s">
        <v>178</v>
      </c>
      <c r="G140" s="2253"/>
      <c r="H140" s="2265">
        <v>76.11</v>
      </c>
      <c r="I140" s="2255"/>
      <c r="J140" s="2255"/>
      <c r="K140" s="2255"/>
      <c r="L140" s="2172" t="s">
        <v>16</v>
      </c>
      <c r="M140" s="2256"/>
      <c r="N140" s="2257"/>
      <c r="O140" s="2258"/>
      <c r="P140" s="2258"/>
      <c r="Q140" s="2258"/>
      <c r="R140" s="2258"/>
      <c r="S140" s="2258"/>
      <c r="T140" s="2259"/>
      <c r="AT140" s="2260" t="s">
        <v>175</v>
      </c>
      <c r="AU140" s="2260">
        <v>0</v>
      </c>
      <c r="AV140" s="2260">
        <v>4</v>
      </c>
      <c r="AW140" s="2260" t="b">
        <v>1</v>
      </c>
      <c r="AX140" s="2260" t="b">
        <v>1</v>
      </c>
      <c r="AY140" s="2260" t="s">
        <v>163</v>
      </c>
      <c r="AZ140" s="2260"/>
      <c r="BA140" s="2260"/>
      <c r="BB140" s="2260"/>
      <c r="BC140" s="2260"/>
      <c r="BD140" s="2260"/>
      <c r="BE140" s="2260"/>
      <c r="BF140" s="2260"/>
      <c r="BG140" s="2260"/>
      <c r="BH140" s="2260"/>
      <c r="BI140" s="2260"/>
      <c r="BJ140" s="2129">
        <v>0</v>
      </c>
    </row>
    <row r="141" spans="2:62" ht="24" x14ac:dyDescent="0.25">
      <c r="B141" s="2237"/>
      <c r="C141" s="2238" t="s">
        <v>1307</v>
      </c>
      <c r="D141" s="2238" t="s">
        <v>168</v>
      </c>
      <c r="E141" s="2239" t="s">
        <v>407</v>
      </c>
      <c r="F141" s="351" t="s">
        <v>1166</v>
      </c>
      <c r="G141" s="2240" t="s">
        <v>171</v>
      </c>
      <c r="H141" s="353">
        <v>24.797999999999998</v>
      </c>
      <c r="I141" s="354"/>
      <c r="J141" s="355">
        <f>ROUND(H141*I141,2)</f>
        <v>0</v>
      </c>
      <c r="K141" s="355" t="s">
        <v>172</v>
      </c>
      <c r="L141" s="2172" t="s">
        <v>16</v>
      </c>
      <c r="M141" s="2241"/>
      <c r="N141" s="2242" t="s">
        <v>38</v>
      </c>
      <c r="O141" s="2243"/>
      <c r="P141" s="2243">
        <f>H141*O141</f>
        <v>0</v>
      </c>
      <c r="Q141" s="2243">
        <v>0</v>
      </c>
      <c r="R141" s="2243">
        <f>H141*Q141</f>
        <v>0</v>
      </c>
      <c r="S141" s="2243">
        <v>0</v>
      </c>
      <c r="T141" s="2244">
        <f>H141*S141</f>
        <v>0</v>
      </c>
      <c r="AR141" s="2129">
        <v>4</v>
      </c>
      <c r="AT141" s="2129" t="s">
        <v>168</v>
      </c>
      <c r="AU141" s="2129">
        <v>2</v>
      </c>
      <c r="AY141" s="2245" t="s">
        <v>163</v>
      </c>
      <c r="AZ141" s="2245"/>
      <c r="BA141" s="2245"/>
      <c r="BB141" s="2245"/>
      <c r="BC141" s="2245"/>
      <c r="BD141" s="2245"/>
      <c r="BE141" s="2245">
        <f>IF(N141="základní",J141,0)</f>
        <v>0</v>
      </c>
      <c r="BF141" s="2245">
        <f>IF(N141="snížená",J141,0)</f>
        <v>0</v>
      </c>
      <c r="BG141" s="2245">
        <f>IF(N141="zákl. přenesená",J141,0)</f>
        <v>0</v>
      </c>
      <c r="BH141" s="2245">
        <f>IF(N141="sníž. přenesená",J141,0)</f>
        <v>0</v>
      </c>
      <c r="BI141" s="2245">
        <f>IF(N141="nulová",J141,0)</f>
        <v>0</v>
      </c>
      <c r="BJ141" s="2129">
        <v>1</v>
      </c>
    </row>
    <row r="142" spans="2:62" x14ac:dyDescent="0.25">
      <c r="B142" s="2173"/>
      <c r="C142" s="70"/>
      <c r="D142" s="361" t="s">
        <v>173</v>
      </c>
      <c r="E142" s="70"/>
      <c r="F142" s="362" t="s">
        <v>1167</v>
      </c>
      <c r="G142" s="70"/>
      <c r="H142" s="70"/>
      <c r="I142" s="70"/>
      <c r="J142" s="70"/>
      <c r="K142" s="2175"/>
      <c r="L142" s="2172" t="s">
        <v>16</v>
      </c>
      <c r="M142" s="2246"/>
      <c r="N142" s="70"/>
      <c r="O142" s="70"/>
      <c r="P142" s="70"/>
      <c r="Q142" s="70"/>
      <c r="R142" s="70"/>
      <c r="S142" s="70"/>
      <c r="T142" s="2247"/>
      <c r="AT142" s="2248" t="s">
        <v>173</v>
      </c>
      <c r="AU142" s="2248">
        <v>0</v>
      </c>
      <c r="AV142" s="70"/>
      <c r="AW142" s="70"/>
      <c r="AX142" s="70"/>
      <c r="AY142" s="70" t="s">
        <v>163</v>
      </c>
      <c r="AZ142" s="70"/>
      <c r="BA142" s="70"/>
      <c r="BB142" s="70"/>
      <c r="BC142" s="70"/>
      <c r="BD142" s="70"/>
      <c r="BE142" s="70"/>
      <c r="BF142" s="70"/>
      <c r="BG142" s="70"/>
      <c r="BH142" s="70"/>
      <c r="BI142" s="70"/>
      <c r="BJ142" s="2129">
        <v>0</v>
      </c>
    </row>
    <row r="143" spans="2:62" ht="11.25" customHeight="1" x14ac:dyDescent="0.25">
      <c r="B143" s="2249"/>
      <c r="C143" s="2250"/>
      <c r="D143" s="361" t="s">
        <v>175</v>
      </c>
      <c r="E143" s="2251"/>
      <c r="F143" s="2252" t="s">
        <v>1163</v>
      </c>
      <c r="G143" s="2253"/>
      <c r="H143" s="2254"/>
      <c r="I143" s="2255"/>
      <c r="J143" s="2255"/>
      <c r="K143" s="2255"/>
      <c r="L143" s="2172" t="s">
        <v>16</v>
      </c>
      <c r="M143" s="2256"/>
      <c r="N143" s="2257"/>
      <c r="O143" s="2258"/>
      <c r="P143" s="2258"/>
      <c r="Q143" s="2258"/>
      <c r="R143" s="2258"/>
      <c r="S143" s="2258"/>
      <c r="T143" s="2259"/>
      <c r="AT143" s="2260" t="s">
        <v>175</v>
      </c>
      <c r="AU143" s="2260">
        <v>0</v>
      </c>
      <c r="AV143" s="2260">
        <v>1</v>
      </c>
      <c r="AW143" s="2260" t="b">
        <v>1</v>
      </c>
      <c r="AX143" s="2260"/>
      <c r="AY143" s="2260" t="s">
        <v>163</v>
      </c>
      <c r="AZ143" s="2260"/>
      <c r="BA143" s="2260"/>
      <c r="BB143" s="2260"/>
      <c r="BC143" s="2260"/>
      <c r="BD143" s="2260"/>
      <c r="BE143" s="2260"/>
      <c r="BF143" s="2260"/>
      <c r="BG143" s="2260"/>
      <c r="BH143" s="2260"/>
      <c r="BI143" s="2260"/>
      <c r="BJ143" s="2129">
        <v>0</v>
      </c>
    </row>
    <row r="144" spans="2:62" ht="11.25" customHeight="1" x14ac:dyDescent="0.25">
      <c r="B144" s="2249"/>
      <c r="C144" s="2250"/>
      <c r="D144" s="361" t="s">
        <v>175</v>
      </c>
      <c r="E144" s="2251"/>
      <c r="F144" s="2261" t="s">
        <v>1306</v>
      </c>
      <c r="G144" s="2262"/>
      <c r="H144" s="2263">
        <v>24.797999999999998</v>
      </c>
      <c r="I144" s="2255"/>
      <c r="J144" s="2255"/>
      <c r="K144" s="2255"/>
      <c r="L144" s="2172" t="s">
        <v>16</v>
      </c>
      <c r="M144" s="2256"/>
      <c r="N144" s="2257"/>
      <c r="O144" s="2258"/>
      <c r="P144" s="2258"/>
      <c r="Q144" s="2258"/>
      <c r="R144" s="2258"/>
      <c r="S144" s="2258"/>
      <c r="T144" s="2259"/>
      <c r="AT144" s="2260" t="s">
        <v>175</v>
      </c>
      <c r="AU144" s="2260">
        <v>0</v>
      </c>
      <c r="AV144" s="2260">
        <v>2</v>
      </c>
      <c r="AW144" s="2260" t="b">
        <v>1</v>
      </c>
      <c r="AX144" s="2260"/>
      <c r="AY144" s="2260" t="s">
        <v>163</v>
      </c>
      <c r="AZ144" s="2260"/>
      <c r="BA144" s="2260"/>
      <c r="BB144" s="2260"/>
      <c r="BC144" s="2260"/>
      <c r="BD144" s="2260"/>
      <c r="BE144" s="2260"/>
      <c r="BF144" s="2260"/>
      <c r="BG144" s="2260"/>
      <c r="BH144" s="2260"/>
      <c r="BI144" s="2260"/>
      <c r="BJ144" s="2129">
        <v>0</v>
      </c>
    </row>
    <row r="145" spans="2:62" ht="11.25" customHeight="1" x14ac:dyDescent="0.25">
      <c r="B145" s="2249"/>
      <c r="C145" s="2250"/>
      <c r="D145" s="361" t="s">
        <v>175</v>
      </c>
      <c r="E145" s="2251"/>
      <c r="F145" s="2264" t="s">
        <v>178</v>
      </c>
      <c r="G145" s="2253"/>
      <c r="H145" s="2265">
        <v>24.797999999999998</v>
      </c>
      <c r="I145" s="2255"/>
      <c r="J145" s="2255"/>
      <c r="K145" s="2255"/>
      <c r="L145" s="2172" t="s">
        <v>16</v>
      </c>
      <c r="M145" s="2256"/>
      <c r="N145" s="2257"/>
      <c r="O145" s="2258"/>
      <c r="P145" s="2258"/>
      <c r="Q145" s="2258"/>
      <c r="R145" s="2258"/>
      <c r="S145" s="2258"/>
      <c r="T145" s="2259"/>
      <c r="AT145" s="2260" t="s">
        <v>175</v>
      </c>
      <c r="AU145" s="2260">
        <v>0</v>
      </c>
      <c r="AV145" s="2260">
        <v>4</v>
      </c>
      <c r="AW145" s="2260" t="b">
        <v>1</v>
      </c>
      <c r="AX145" s="2260" t="b">
        <v>1</v>
      </c>
      <c r="AY145" s="2260" t="s">
        <v>163</v>
      </c>
      <c r="AZ145" s="2260"/>
      <c r="BA145" s="2260"/>
      <c r="BB145" s="2260"/>
      <c r="BC145" s="2260"/>
      <c r="BD145" s="2260"/>
      <c r="BE145" s="2260"/>
      <c r="BF145" s="2260"/>
      <c r="BG145" s="2260"/>
      <c r="BH145" s="2260"/>
      <c r="BI145" s="2260"/>
      <c r="BJ145" s="2129">
        <v>0</v>
      </c>
    </row>
    <row r="146" spans="2:62" x14ac:dyDescent="0.25">
      <c r="B146" s="2237"/>
      <c r="C146" s="2238" t="s">
        <v>1308</v>
      </c>
      <c r="D146" s="2238" t="s">
        <v>168</v>
      </c>
      <c r="E146" s="2239" t="s">
        <v>412</v>
      </c>
      <c r="F146" s="351" t="s">
        <v>413</v>
      </c>
      <c r="G146" s="2240" t="s">
        <v>171</v>
      </c>
      <c r="H146" s="353">
        <v>51.311999999999998</v>
      </c>
      <c r="I146" s="354"/>
      <c r="J146" s="355">
        <f>ROUND(H146*I146,2)</f>
        <v>0</v>
      </c>
      <c r="K146" s="355" t="s">
        <v>172</v>
      </c>
      <c r="L146" s="2172" t="s">
        <v>16</v>
      </c>
      <c r="M146" s="2241"/>
      <c r="N146" s="2242" t="s">
        <v>38</v>
      </c>
      <c r="O146" s="2243"/>
      <c r="P146" s="2243">
        <f>H146*O146</f>
        <v>0</v>
      </c>
      <c r="Q146" s="2243">
        <v>0</v>
      </c>
      <c r="R146" s="2243">
        <f>H146*Q146</f>
        <v>0</v>
      </c>
      <c r="S146" s="2243">
        <v>0</v>
      </c>
      <c r="T146" s="2244">
        <f>H146*S146</f>
        <v>0</v>
      </c>
      <c r="AR146" s="2129">
        <v>4</v>
      </c>
      <c r="AT146" s="2129" t="s">
        <v>168</v>
      </c>
      <c r="AU146" s="2129">
        <v>2</v>
      </c>
      <c r="AY146" s="2245" t="s">
        <v>163</v>
      </c>
      <c r="AZ146" s="2245"/>
      <c r="BA146" s="2245"/>
      <c r="BB146" s="2245"/>
      <c r="BC146" s="2245"/>
      <c r="BD146" s="2245"/>
      <c r="BE146" s="2245">
        <f>IF(N146="základní",J146,0)</f>
        <v>0</v>
      </c>
      <c r="BF146" s="2245">
        <f>IF(N146="snížená",J146,0)</f>
        <v>0</v>
      </c>
      <c r="BG146" s="2245">
        <f>IF(N146="zákl. přenesená",J146,0)</f>
        <v>0</v>
      </c>
      <c r="BH146" s="2245">
        <f>IF(N146="sníž. přenesená",J146,0)</f>
        <v>0</v>
      </c>
      <c r="BI146" s="2245">
        <f>IF(N146="nulová",J146,0)</f>
        <v>0</v>
      </c>
      <c r="BJ146" s="2129">
        <v>1</v>
      </c>
    </row>
    <row r="147" spans="2:62" x14ac:dyDescent="0.25">
      <c r="B147" s="2173"/>
      <c r="C147" s="70"/>
      <c r="D147" s="361" t="s">
        <v>173</v>
      </c>
      <c r="E147" s="70"/>
      <c r="F147" s="362" t="s">
        <v>1171</v>
      </c>
      <c r="G147" s="70"/>
      <c r="H147" s="70"/>
      <c r="I147" s="70"/>
      <c r="J147" s="70"/>
      <c r="K147" s="2175"/>
      <c r="L147" s="2172" t="s">
        <v>16</v>
      </c>
      <c r="M147" s="2246"/>
      <c r="N147" s="70"/>
      <c r="O147" s="70"/>
      <c r="P147" s="70"/>
      <c r="Q147" s="70"/>
      <c r="R147" s="70"/>
      <c r="S147" s="70"/>
      <c r="T147" s="2247"/>
      <c r="AT147" s="2248" t="s">
        <v>173</v>
      </c>
      <c r="AU147" s="2248">
        <v>0</v>
      </c>
      <c r="AV147" s="70"/>
      <c r="AW147" s="70"/>
      <c r="AX147" s="70"/>
      <c r="AY147" s="70" t="s">
        <v>163</v>
      </c>
      <c r="AZ147" s="70"/>
      <c r="BA147" s="70"/>
      <c r="BB147" s="70"/>
      <c r="BC147" s="70"/>
      <c r="BD147" s="70"/>
      <c r="BE147" s="70"/>
      <c r="BF147" s="70"/>
      <c r="BG147" s="70"/>
      <c r="BH147" s="70"/>
      <c r="BI147" s="70"/>
      <c r="BJ147" s="2129">
        <v>0</v>
      </c>
    </row>
    <row r="148" spans="2:62" ht="11.25" customHeight="1" x14ac:dyDescent="0.25">
      <c r="B148" s="2249"/>
      <c r="C148" s="2250"/>
      <c r="D148" s="361" t="s">
        <v>175</v>
      </c>
      <c r="E148" s="2251"/>
      <c r="F148" s="2252" t="s">
        <v>1300</v>
      </c>
      <c r="G148" s="2253"/>
      <c r="H148" s="2254"/>
      <c r="I148" s="2255"/>
      <c r="J148" s="2255"/>
      <c r="K148" s="2255"/>
      <c r="L148" s="2172" t="s">
        <v>16</v>
      </c>
      <c r="M148" s="2256"/>
      <c r="N148" s="2257"/>
      <c r="O148" s="2258"/>
      <c r="P148" s="2258"/>
      <c r="Q148" s="2258"/>
      <c r="R148" s="2258"/>
      <c r="S148" s="2258"/>
      <c r="T148" s="2259"/>
      <c r="AT148" s="2260" t="s">
        <v>175</v>
      </c>
      <c r="AU148" s="2260">
        <v>0</v>
      </c>
      <c r="AV148" s="2260">
        <v>1</v>
      </c>
      <c r="AW148" s="2260" t="b">
        <v>1</v>
      </c>
      <c r="AX148" s="2260"/>
      <c r="AY148" s="2260" t="s">
        <v>163</v>
      </c>
      <c r="AZ148" s="2260"/>
      <c r="BA148" s="2260"/>
      <c r="BB148" s="2260"/>
      <c r="BC148" s="2260"/>
      <c r="BD148" s="2260"/>
      <c r="BE148" s="2260"/>
      <c r="BF148" s="2260"/>
      <c r="BG148" s="2260"/>
      <c r="BH148" s="2260"/>
      <c r="BI148" s="2260"/>
      <c r="BJ148" s="2129">
        <v>0</v>
      </c>
    </row>
    <row r="149" spans="2:62" ht="11.25" customHeight="1" x14ac:dyDescent="0.25">
      <c r="B149" s="2249"/>
      <c r="C149" s="2250"/>
      <c r="D149" s="361" t="s">
        <v>175</v>
      </c>
      <c r="E149" s="2251"/>
      <c r="F149" s="2261" t="s">
        <v>1301</v>
      </c>
      <c r="G149" s="2262"/>
      <c r="H149" s="2263">
        <v>47.712000000000003</v>
      </c>
      <c r="I149" s="2255"/>
      <c r="J149" s="2255"/>
      <c r="K149" s="2255"/>
      <c r="L149" s="2172" t="s">
        <v>16</v>
      </c>
      <c r="M149" s="2256"/>
      <c r="N149" s="2257"/>
      <c r="O149" s="2258"/>
      <c r="P149" s="2258"/>
      <c r="Q149" s="2258"/>
      <c r="R149" s="2258"/>
      <c r="S149" s="2258"/>
      <c r="T149" s="2259"/>
      <c r="AT149" s="2260" t="s">
        <v>175</v>
      </c>
      <c r="AU149" s="2260">
        <v>0</v>
      </c>
      <c r="AV149" s="2260">
        <v>2</v>
      </c>
      <c r="AW149" s="2260" t="b">
        <v>1</v>
      </c>
      <c r="AX149" s="2260"/>
      <c r="AY149" s="2260" t="s">
        <v>163</v>
      </c>
      <c r="AZ149" s="2260"/>
      <c r="BA149" s="2260"/>
      <c r="BB149" s="2260"/>
      <c r="BC149" s="2260"/>
      <c r="BD149" s="2260"/>
      <c r="BE149" s="2260"/>
      <c r="BF149" s="2260"/>
      <c r="BG149" s="2260"/>
      <c r="BH149" s="2260"/>
      <c r="BI149" s="2260"/>
      <c r="BJ149" s="2129">
        <v>0</v>
      </c>
    </row>
    <row r="150" spans="2:62" ht="11.25" customHeight="1" x14ac:dyDescent="0.25">
      <c r="B150" s="2249"/>
      <c r="C150" s="2250"/>
      <c r="D150" s="361" t="s">
        <v>175</v>
      </c>
      <c r="E150" s="2251"/>
      <c r="F150" s="2252" t="s">
        <v>1302</v>
      </c>
      <c r="G150" s="2253"/>
      <c r="H150" s="2254"/>
      <c r="I150" s="2255"/>
      <c r="J150" s="2255"/>
      <c r="K150" s="2255"/>
      <c r="L150" s="2172" t="s">
        <v>16</v>
      </c>
      <c r="M150" s="2256"/>
      <c r="N150" s="2257"/>
      <c r="O150" s="2258"/>
      <c r="P150" s="2258"/>
      <c r="Q150" s="2258"/>
      <c r="R150" s="2258"/>
      <c r="S150" s="2258"/>
      <c r="T150" s="2259"/>
      <c r="AT150" s="2260" t="s">
        <v>175</v>
      </c>
      <c r="AU150" s="2260">
        <v>0</v>
      </c>
      <c r="AV150" s="2260">
        <v>1</v>
      </c>
      <c r="AW150" s="2260" t="b">
        <v>1</v>
      </c>
      <c r="AX150" s="2260"/>
      <c r="AY150" s="2260" t="s">
        <v>163</v>
      </c>
      <c r="AZ150" s="2260"/>
      <c r="BA150" s="2260"/>
      <c r="BB150" s="2260"/>
      <c r="BC150" s="2260"/>
      <c r="BD150" s="2260"/>
      <c r="BE150" s="2260"/>
      <c r="BF150" s="2260"/>
      <c r="BG150" s="2260"/>
      <c r="BH150" s="2260"/>
      <c r="BI150" s="2260"/>
      <c r="BJ150" s="2129">
        <v>0</v>
      </c>
    </row>
    <row r="151" spans="2:62" ht="11.25" customHeight="1" x14ac:dyDescent="0.25">
      <c r="B151" s="2249"/>
      <c r="C151" s="2250"/>
      <c r="D151" s="361" t="s">
        <v>175</v>
      </c>
      <c r="E151" s="2251"/>
      <c r="F151" s="2261" t="s">
        <v>1303</v>
      </c>
      <c r="G151" s="2262"/>
      <c r="H151" s="2263">
        <v>3.6</v>
      </c>
      <c r="I151" s="2255"/>
      <c r="J151" s="2255"/>
      <c r="K151" s="2255"/>
      <c r="L151" s="2172" t="s">
        <v>16</v>
      </c>
      <c r="M151" s="2256"/>
      <c r="N151" s="2257"/>
      <c r="O151" s="2258"/>
      <c r="P151" s="2258"/>
      <c r="Q151" s="2258"/>
      <c r="R151" s="2258"/>
      <c r="S151" s="2258"/>
      <c r="T151" s="2259"/>
      <c r="AT151" s="2260" t="s">
        <v>175</v>
      </c>
      <c r="AU151" s="2260">
        <v>0</v>
      </c>
      <c r="AV151" s="2260">
        <v>2</v>
      </c>
      <c r="AW151" s="2260" t="b">
        <v>1</v>
      </c>
      <c r="AX151" s="2260"/>
      <c r="AY151" s="2260" t="s">
        <v>163</v>
      </c>
      <c r="AZ151" s="2260"/>
      <c r="BA151" s="2260"/>
      <c r="BB151" s="2260"/>
      <c r="BC151" s="2260"/>
      <c r="BD151" s="2260"/>
      <c r="BE151" s="2260"/>
      <c r="BF151" s="2260"/>
      <c r="BG151" s="2260"/>
      <c r="BH151" s="2260"/>
      <c r="BI151" s="2260"/>
      <c r="BJ151" s="2129">
        <v>0</v>
      </c>
    </row>
    <row r="152" spans="2:62" ht="11.25" customHeight="1" x14ac:dyDescent="0.25">
      <c r="B152" s="2249"/>
      <c r="C152" s="2250"/>
      <c r="D152" s="361" t="s">
        <v>175</v>
      </c>
      <c r="E152" s="2251"/>
      <c r="F152" s="2264" t="s">
        <v>178</v>
      </c>
      <c r="G152" s="2253"/>
      <c r="H152" s="2265">
        <v>51.311999999999998</v>
      </c>
      <c r="I152" s="2255"/>
      <c r="J152" s="2255"/>
      <c r="K152" s="2255"/>
      <c r="L152" s="2172" t="s">
        <v>16</v>
      </c>
      <c r="M152" s="2256"/>
      <c r="N152" s="2257"/>
      <c r="O152" s="2258"/>
      <c r="P152" s="2258"/>
      <c r="Q152" s="2258"/>
      <c r="R152" s="2258"/>
      <c r="S152" s="2258"/>
      <c r="T152" s="2259"/>
      <c r="AT152" s="2260" t="s">
        <v>175</v>
      </c>
      <c r="AU152" s="2260">
        <v>0</v>
      </c>
      <c r="AV152" s="2260">
        <v>4</v>
      </c>
      <c r="AW152" s="2260" t="b">
        <v>1</v>
      </c>
      <c r="AX152" s="2260" t="b">
        <v>1</v>
      </c>
      <c r="AY152" s="2260" t="s">
        <v>163</v>
      </c>
      <c r="AZ152" s="2260"/>
      <c r="BA152" s="2260"/>
      <c r="BB152" s="2260"/>
      <c r="BC152" s="2260"/>
      <c r="BD152" s="2260"/>
      <c r="BE152" s="2260"/>
      <c r="BF152" s="2260"/>
      <c r="BG152" s="2260"/>
      <c r="BH152" s="2260"/>
      <c r="BI152" s="2260"/>
      <c r="BJ152" s="2129">
        <v>0</v>
      </c>
    </row>
    <row r="153" spans="2:62" x14ac:dyDescent="0.25">
      <c r="B153" s="2237"/>
      <c r="C153" s="2238" t="s">
        <v>1309</v>
      </c>
      <c r="D153" s="2238" t="s">
        <v>168</v>
      </c>
      <c r="E153" s="2239" t="s">
        <v>416</v>
      </c>
      <c r="F153" s="351" t="s">
        <v>1173</v>
      </c>
      <c r="G153" s="2240" t="s">
        <v>171</v>
      </c>
      <c r="H153" s="353">
        <v>32.988999999999997</v>
      </c>
      <c r="I153" s="354"/>
      <c r="J153" s="355">
        <f>ROUND(H153*I153,2)</f>
        <v>0</v>
      </c>
      <c r="K153" s="355" t="s">
        <v>172</v>
      </c>
      <c r="L153" s="2172" t="s">
        <v>16</v>
      </c>
      <c r="M153" s="2241"/>
      <c r="N153" s="2242" t="s">
        <v>38</v>
      </c>
      <c r="O153" s="2243"/>
      <c r="P153" s="2243">
        <f>H153*O153</f>
        <v>0</v>
      </c>
      <c r="Q153" s="2243">
        <v>0</v>
      </c>
      <c r="R153" s="2243">
        <f>H153*Q153</f>
        <v>0</v>
      </c>
      <c r="S153" s="2243">
        <v>0</v>
      </c>
      <c r="T153" s="2244">
        <f>H153*S153</f>
        <v>0</v>
      </c>
      <c r="AR153" s="2129">
        <v>4</v>
      </c>
      <c r="AT153" s="2129" t="s">
        <v>168</v>
      </c>
      <c r="AU153" s="2129">
        <v>2</v>
      </c>
      <c r="AY153" s="2245" t="s">
        <v>163</v>
      </c>
      <c r="AZ153" s="2245"/>
      <c r="BA153" s="2245"/>
      <c r="BB153" s="2245"/>
      <c r="BC153" s="2245"/>
      <c r="BD153" s="2245"/>
      <c r="BE153" s="2245">
        <f>IF(N153="základní",J153,0)</f>
        <v>0</v>
      </c>
      <c r="BF153" s="2245">
        <f>IF(N153="snížená",J153,0)</f>
        <v>0</v>
      </c>
      <c r="BG153" s="2245">
        <f>IF(N153="zákl. přenesená",J153,0)</f>
        <v>0</v>
      </c>
      <c r="BH153" s="2245">
        <f>IF(N153="sníž. přenesená",J153,0)</f>
        <v>0</v>
      </c>
      <c r="BI153" s="2245">
        <f>IF(N153="nulová",J153,0)</f>
        <v>0</v>
      </c>
      <c r="BJ153" s="2129">
        <v>1</v>
      </c>
    </row>
    <row r="154" spans="2:62" x14ac:dyDescent="0.25">
      <c r="B154" s="2173"/>
      <c r="C154" s="70"/>
      <c r="D154" s="361" t="s">
        <v>173</v>
      </c>
      <c r="E154" s="70"/>
      <c r="F154" s="362" t="s">
        <v>1174</v>
      </c>
      <c r="G154" s="70"/>
      <c r="H154" s="70"/>
      <c r="I154" s="70"/>
      <c r="J154" s="70"/>
      <c r="K154" s="2175"/>
      <c r="L154" s="2172" t="s">
        <v>16</v>
      </c>
      <c r="M154" s="2246"/>
      <c r="N154" s="70"/>
      <c r="O154" s="70"/>
      <c r="P154" s="70"/>
      <c r="Q154" s="70"/>
      <c r="R154" s="70"/>
      <c r="S154" s="70"/>
      <c r="T154" s="2247"/>
      <c r="AT154" s="2248" t="s">
        <v>173</v>
      </c>
      <c r="AU154" s="2248">
        <v>0</v>
      </c>
      <c r="AV154" s="70"/>
      <c r="AW154" s="70"/>
      <c r="AX154" s="70"/>
      <c r="AY154" s="70" t="s">
        <v>163</v>
      </c>
      <c r="AZ154" s="70"/>
      <c r="BA154" s="70"/>
      <c r="BB154" s="70"/>
      <c r="BC154" s="70"/>
      <c r="BD154" s="70"/>
      <c r="BE154" s="70"/>
      <c r="BF154" s="70"/>
      <c r="BG154" s="70"/>
      <c r="BH154" s="70"/>
      <c r="BI154" s="70"/>
      <c r="BJ154" s="2129">
        <v>0</v>
      </c>
    </row>
    <row r="155" spans="2:62" ht="29.25" x14ac:dyDescent="0.25">
      <c r="B155" s="2237"/>
      <c r="C155" s="2266"/>
      <c r="D155" s="2267" t="s">
        <v>239</v>
      </c>
      <c r="E155" s="2268"/>
      <c r="F155" s="2269" t="s">
        <v>1310</v>
      </c>
      <c r="G155" s="2270"/>
      <c r="H155" s="2271"/>
      <c r="I155" s="2272"/>
      <c r="J155" s="2272"/>
      <c r="K155" s="2273"/>
      <c r="L155" s="2172" t="s">
        <v>16</v>
      </c>
      <c r="M155" s="2241"/>
      <c r="N155" s="2242"/>
      <c r="O155" s="2243"/>
      <c r="P155" s="2243"/>
      <c r="Q155" s="2243"/>
      <c r="R155" s="2243"/>
      <c r="S155" s="2243"/>
      <c r="T155" s="2244"/>
      <c r="AT155" s="2274" t="s">
        <v>239</v>
      </c>
      <c r="AU155" s="2274">
        <v>0</v>
      </c>
      <c r="AV155" s="2274"/>
      <c r="AW155" s="2274"/>
      <c r="AX155" s="2274"/>
      <c r="AY155" s="2274" t="s">
        <v>163</v>
      </c>
      <c r="AZ155" s="2274"/>
      <c r="BA155" s="2274"/>
      <c r="BB155" s="2274"/>
      <c r="BC155" s="2274"/>
      <c r="BD155" s="2274"/>
      <c r="BE155" s="2274"/>
      <c r="BF155" s="2274"/>
      <c r="BG155" s="2274"/>
      <c r="BH155" s="2274"/>
      <c r="BI155" s="2274"/>
      <c r="BJ155" s="2129">
        <v>0</v>
      </c>
    </row>
    <row r="156" spans="2:62" ht="11.25" customHeight="1" x14ac:dyDescent="0.25">
      <c r="B156" s="2249"/>
      <c r="C156" s="2250"/>
      <c r="D156" s="361" t="s">
        <v>175</v>
      </c>
      <c r="E156" s="2251"/>
      <c r="F156" s="2252" t="s">
        <v>1311</v>
      </c>
      <c r="G156" s="2253"/>
      <c r="H156" s="2254"/>
      <c r="I156" s="2255"/>
      <c r="J156" s="2255"/>
      <c r="K156" s="2255"/>
      <c r="L156" s="2172" t="s">
        <v>16</v>
      </c>
      <c r="M156" s="2256"/>
      <c r="N156" s="2257"/>
      <c r="O156" s="2258"/>
      <c r="P156" s="2258"/>
      <c r="Q156" s="2258"/>
      <c r="R156" s="2258"/>
      <c r="S156" s="2258"/>
      <c r="T156" s="2259"/>
      <c r="AT156" s="2260" t="s">
        <v>175</v>
      </c>
      <c r="AU156" s="2260">
        <v>0</v>
      </c>
      <c r="AV156" s="2260">
        <v>1</v>
      </c>
      <c r="AW156" s="2260" t="b">
        <v>1</v>
      </c>
      <c r="AX156" s="2260"/>
      <c r="AY156" s="2260" t="s">
        <v>163</v>
      </c>
      <c r="AZ156" s="2260"/>
      <c r="BA156" s="2260"/>
      <c r="BB156" s="2260"/>
      <c r="BC156" s="2260"/>
      <c r="BD156" s="2260"/>
      <c r="BE156" s="2260"/>
      <c r="BF156" s="2260"/>
      <c r="BG156" s="2260"/>
      <c r="BH156" s="2260"/>
      <c r="BI156" s="2260"/>
      <c r="BJ156" s="2129">
        <v>0</v>
      </c>
    </row>
    <row r="157" spans="2:62" ht="11.25" customHeight="1" x14ac:dyDescent="0.25">
      <c r="B157" s="2249"/>
      <c r="C157" s="2250"/>
      <c r="D157" s="361" t="s">
        <v>175</v>
      </c>
      <c r="E157" s="2251"/>
      <c r="F157" s="2261" t="s">
        <v>1312</v>
      </c>
      <c r="G157" s="2262"/>
      <c r="H157" s="2263">
        <v>32.988999999999997</v>
      </c>
      <c r="I157" s="2255"/>
      <c r="J157" s="2255"/>
      <c r="K157" s="2255"/>
      <c r="L157" s="2172" t="s">
        <v>16</v>
      </c>
      <c r="M157" s="2256"/>
      <c r="N157" s="2257"/>
      <c r="O157" s="2258"/>
      <c r="P157" s="2258"/>
      <c r="Q157" s="2258"/>
      <c r="R157" s="2258"/>
      <c r="S157" s="2258"/>
      <c r="T157" s="2259"/>
      <c r="AT157" s="2260" t="s">
        <v>175</v>
      </c>
      <c r="AU157" s="2260">
        <v>0</v>
      </c>
      <c r="AV157" s="2260">
        <v>2</v>
      </c>
      <c r="AW157" s="2260" t="b">
        <v>1</v>
      </c>
      <c r="AX157" s="2260"/>
      <c r="AY157" s="2260" t="s">
        <v>163</v>
      </c>
      <c r="AZ157" s="2260"/>
      <c r="BA157" s="2260"/>
      <c r="BB157" s="2260"/>
      <c r="BC157" s="2260"/>
      <c r="BD157" s="2260"/>
      <c r="BE157" s="2260"/>
      <c r="BF157" s="2260"/>
      <c r="BG157" s="2260"/>
      <c r="BH157" s="2260"/>
      <c r="BI157" s="2260"/>
      <c r="BJ157" s="2129">
        <v>0</v>
      </c>
    </row>
    <row r="158" spans="2:62" ht="11.25" customHeight="1" x14ac:dyDescent="0.25">
      <c r="B158" s="2249"/>
      <c r="C158" s="2250"/>
      <c r="D158" s="361" t="s">
        <v>175</v>
      </c>
      <c r="E158" s="2251"/>
      <c r="F158" s="2264" t="s">
        <v>178</v>
      </c>
      <c r="G158" s="2253"/>
      <c r="H158" s="2265">
        <v>32.988999999999997</v>
      </c>
      <c r="I158" s="2255"/>
      <c r="J158" s="2255"/>
      <c r="K158" s="2255"/>
      <c r="L158" s="2172" t="s">
        <v>16</v>
      </c>
      <c r="M158" s="2256"/>
      <c r="N158" s="2257"/>
      <c r="O158" s="2258"/>
      <c r="P158" s="2258"/>
      <c r="Q158" s="2258"/>
      <c r="R158" s="2258"/>
      <c r="S158" s="2258"/>
      <c r="T158" s="2259"/>
      <c r="AT158" s="2260" t="s">
        <v>175</v>
      </c>
      <c r="AU158" s="2260">
        <v>0</v>
      </c>
      <c r="AV158" s="2260">
        <v>4</v>
      </c>
      <c r="AW158" s="2260" t="b">
        <v>1</v>
      </c>
      <c r="AX158" s="2260" t="b">
        <v>1</v>
      </c>
      <c r="AY158" s="2260" t="s">
        <v>163</v>
      </c>
      <c r="AZ158" s="2260"/>
      <c r="BA158" s="2260"/>
      <c r="BB158" s="2260"/>
      <c r="BC158" s="2260"/>
      <c r="BD158" s="2260"/>
      <c r="BE158" s="2260"/>
      <c r="BF158" s="2260"/>
      <c r="BG158" s="2260"/>
      <c r="BH158" s="2260"/>
      <c r="BI158" s="2260"/>
      <c r="BJ158" s="2129">
        <v>0</v>
      </c>
    </row>
    <row r="159" spans="2:62" x14ac:dyDescent="0.25">
      <c r="B159" s="2275"/>
      <c r="C159" s="2276" t="s">
        <v>1313</v>
      </c>
      <c r="D159" s="2276" t="s">
        <v>241</v>
      </c>
      <c r="E159" s="2277" t="s">
        <v>1314</v>
      </c>
      <c r="F159" s="2277" t="s">
        <v>1315</v>
      </c>
      <c r="G159" s="2278" t="s">
        <v>202</v>
      </c>
      <c r="H159" s="353">
        <v>14.746</v>
      </c>
      <c r="I159" s="396"/>
      <c r="J159" s="397">
        <f>ROUND(H159*I159,2)</f>
        <v>0</v>
      </c>
      <c r="K159" s="397" t="s">
        <v>172</v>
      </c>
      <c r="L159" s="2172" t="s">
        <v>16</v>
      </c>
      <c r="M159" s="2279"/>
      <c r="N159" s="2280" t="s">
        <v>38</v>
      </c>
      <c r="O159" s="2281"/>
      <c r="P159" s="2281">
        <f>H159*O159</f>
        <v>0</v>
      </c>
      <c r="Q159" s="2281">
        <v>1</v>
      </c>
      <c r="R159" s="2281">
        <f>H159*Q159</f>
        <v>14.746</v>
      </c>
      <c r="S159" s="2281">
        <v>0</v>
      </c>
      <c r="T159" s="2282">
        <f>H159*S159</f>
        <v>0</v>
      </c>
      <c r="AR159" s="2129">
        <v>8</v>
      </c>
      <c r="AT159" s="2129" t="s">
        <v>241</v>
      </c>
      <c r="AU159" s="2129">
        <v>2</v>
      </c>
      <c r="AY159" s="2283" t="s">
        <v>163</v>
      </c>
      <c r="AZ159" s="2283"/>
      <c r="BA159" s="2283"/>
      <c r="BB159" s="2283"/>
      <c r="BC159" s="2283"/>
      <c r="BD159" s="2283"/>
      <c r="BE159" s="2283">
        <f>IF(N159="základní",J159,0)</f>
        <v>0</v>
      </c>
      <c r="BF159" s="2283">
        <f>IF(N159="snížená",J159,0)</f>
        <v>0</v>
      </c>
      <c r="BG159" s="2283">
        <f>IF(N159="zákl. přenesená",J159,0)</f>
        <v>0</v>
      </c>
      <c r="BH159" s="2283">
        <f>IF(N159="sníž. přenesená",J159,0)</f>
        <v>0</v>
      </c>
      <c r="BI159" s="2283">
        <f>IF(N159="nulová",J159,0)</f>
        <v>0</v>
      </c>
      <c r="BJ159" s="2129">
        <v>1</v>
      </c>
    </row>
    <row r="160" spans="2:62" ht="11.25" customHeight="1" x14ac:dyDescent="0.25">
      <c r="B160" s="2249"/>
      <c r="C160" s="2250"/>
      <c r="D160" s="361" t="s">
        <v>175</v>
      </c>
      <c r="E160" s="2251"/>
      <c r="F160" s="2252" t="s">
        <v>1316</v>
      </c>
      <c r="G160" s="2253"/>
      <c r="H160" s="2254"/>
      <c r="I160" s="2255"/>
      <c r="J160" s="2255"/>
      <c r="K160" s="2255"/>
      <c r="L160" s="2172" t="s">
        <v>16</v>
      </c>
      <c r="M160" s="2256"/>
      <c r="N160" s="2257"/>
      <c r="O160" s="2258"/>
      <c r="P160" s="2258"/>
      <c r="Q160" s="2258"/>
      <c r="R160" s="2258"/>
      <c r="S160" s="2258"/>
      <c r="T160" s="2259"/>
      <c r="AT160" s="2260" t="s">
        <v>175</v>
      </c>
      <c r="AU160" s="2260">
        <v>0</v>
      </c>
      <c r="AV160" s="2260">
        <v>1</v>
      </c>
      <c r="AW160" s="2260" t="b">
        <v>1</v>
      </c>
      <c r="AX160" s="2260"/>
      <c r="AY160" s="2260" t="s">
        <v>163</v>
      </c>
      <c r="AZ160" s="2260"/>
      <c r="BA160" s="2260"/>
      <c r="BB160" s="2260"/>
      <c r="BC160" s="2260"/>
      <c r="BD160" s="2260"/>
      <c r="BE160" s="2260"/>
      <c r="BF160" s="2260"/>
      <c r="BG160" s="2260"/>
      <c r="BH160" s="2260"/>
      <c r="BI160" s="2260"/>
      <c r="BJ160" s="2129">
        <v>0</v>
      </c>
    </row>
    <row r="161" spans="2:62" ht="11.25" customHeight="1" x14ac:dyDescent="0.25">
      <c r="B161" s="2249"/>
      <c r="C161" s="2250"/>
      <c r="D161" s="361" t="s">
        <v>175</v>
      </c>
      <c r="E161" s="2251"/>
      <c r="F161" s="2261" t="s">
        <v>1317</v>
      </c>
      <c r="G161" s="2262"/>
      <c r="H161" s="2263">
        <v>8.1920000000000002</v>
      </c>
      <c r="I161" s="2255"/>
      <c r="J161" s="2255"/>
      <c r="K161" s="2255"/>
      <c r="L161" s="2172" t="s">
        <v>16</v>
      </c>
      <c r="M161" s="2256"/>
      <c r="N161" s="2257"/>
      <c r="O161" s="2258"/>
      <c r="P161" s="2258"/>
      <c r="Q161" s="2258"/>
      <c r="R161" s="2258"/>
      <c r="S161" s="2258"/>
      <c r="T161" s="2259"/>
      <c r="AT161" s="2260" t="s">
        <v>175</v>
      </c>
      <c r="AU161" s="2260">
        <v>0</v>
      </c>
      <c r="AV161" s="2260">
        <v>2</v>
      </c>
      <c r="AW161" s="2260" t="b">
        <v>1</v>
      </c>
      <c r="AX161" s="2260"/>
      <c r="AY161" s="2260" t="s">
        <v>163</v>
      </c>
      <c r="AZ161" s="2260"/>
      <c r="BA161" s="2260"/>
      <c r="BB161" s="2260"/>
      <c r="BC161" s="2260"/>
      <c r="BD161" s="2260"/>
      <c r="BE161" s="2260"/>
      <c r="BF161" s="2260"/>
      <c r="BG161" s="2260"/>
      <c r="BH161" s="2260"/>
      <c r="BI161" s="2260"/>
      <c r="BJ161" s="2129">
        <v>0</v>
      </c>
    </row>
    <row r="162" spans="2:62" ht="11.25" customHeight="1" x14ac:dyDescent="0.25">
      <c r="B162" s="2249"/>
      <c r="C162" s="2250"/>
      <c r="D162" s="361" t="s">
        <v>175</v>
      </c>
      <c r="E162" s="2251"/>
      <c r="F162" s="2264" t="s">
        <v>178</v>
      </c>
      <c r="G162" s="2253"/>
      <c r="H162" s="2265">
        <v>8.1920000000000002</v>
      </c>
      <c r="I162" s="2255"/>
      <c r="J162" s="2255"/>
      <c r="K162" s="2255"/>
      <c r="L162" s="2172" t="s">
        <v>16</v>
      </c>
      <c r="M162" s="2256"/>
      <c r="N162" s="2257"/>
      <c r="O162" s="2258"/>
      <c r="P162" s="2258"/>
      <c r="Q162" s="2258"/>
      <c r="R162" s="2258"/>
      <c r="S162" s="2258"/>
      <c r="T162" s="2259"/>
      <c r="AT162" s="2260" t="s">
        <v>175</v>
      </c>
      <c r="AU162" s="2260">
        <v>0</v>
      </c>
      <c r="AV162" s="2260">
        <v>4</v>
      </c>
      <c r="AW162" s="2260" t="b">
        <v>1</v>
      </c>
      <c r="AX162" s="2260"/>
      <c r="AY162" s="2260" t="s">
        <v>163</v>
      </c>
      <c r="AZ162" s="2260"/>
      <c r="BA162" s="2260"/>
      <c r="BB162" s="2260"/>
      <c r="BC162" s="2260"/>
      <c r="BD162" s="2260"/>
      <c r="BE162" s="2260"/>
      <c r="BF162" s="2260"/>
      <c r="BG162" s="2260"/>
      <c r="BH162" s="2260"/>
      <c r="BI162" s="2260"/>
      <c r="BJ162" s="2129">
        <v>0</v>
      </c>
    </row>
    <row r="163" spans="2:62" ht="11.25" customHeight="1" x14ac:dyDescent="0.25">
      <c r="B163" s="2249"/>
      <c r="C163" s="2250"/>
      <c r="D163" s="361" t="s">
        <v>175</v>
      </c>
      <c r="E163" s="2251"/>
      <c r="F163" s="2261" t="s">
        <v>1318</v>
      </c>
      <c r="G163" s="2262"/>
      <c r="H163" s="2263">
        <v>14.746</v>
      </c>
      <c r="I163" s="2255"/>
      <c r="J163" s="2255"/>
      <c r="K163" s="2255"/>
      <c r="L163" s="2172" t="s">
        <v>16</v>
      </c>
      <c r="M163" s="2256"/>
      <c r="N163" s="2257"/>
      <c r="O163" s="2258"/>
      <c r="P163" s="2258"/>
      <c r="Q163" s="2258"/>
      <c r="R163" s="2258"/>
      <c r="S163" s="2258"/>
      <c r="T163" s="2259"/>
      <c r="AT163" s="2260" t="s">
        <v>175</v>
      </c>
      <c r="AU163" s="2260">
        <v>0</v>
      </c>
      <c r="AV163" s="2260">
        <v>2</v>
      </c>
      <c r="AW163" s="2260" t="b">
        <v>1</v>
      </c>
      <c r="AX163" s="2260" t="b">
        <v>1</v>
      </c>
      <c r="AY163" s="2260" t="s">
        <v>163</v>
      </c>
      <c r="AZ163" s="2260"/>
      <c r="BA163" s="2260"/>
      <c r="BB163" s="2260"/>
      <c r="BC163" s="2260"/>
      <c r="BD163" s="2260"/>
      <c r="BE163" s="2260"/>
      <c r="BF163" s="2260"/>
      <c r="BG163" s="2260"/>
      <c r="BH163" s="2260"/>
      <c r="BI163" s="2260"/>
      <c r="BJ163" s="2129">
        <v>0</v>
      </c>
    </row>
    <row r="164" spans="2:62" x14ac:dyDescent="0.25">
      <c r="B164" s="2237"/>
      <c r="C164" s="2238" t="s">
        <v>1319</v>
      </c>
      <c r="D164" s="2238" t="s">
        <v>168</v>
      </c>
      <c r="E164" s="2239" t="s">
        <v>1177</v>
      </c>
      <c r="F164" s="351" t="s">
        <v>1178</v>
      </c>
      <c r="G164" s="2240" t="s">
        <v>171</v>
      </c>
      <c r="H164" s="353">
        <v>24.797999999999998</v>
      </c>
      <c r="I164" s="354"/>
      <c r="J164" s="355">
        <f>ROUND(H164*I164,2)</f>
        <v>0</v>
      </c>
      <c r="K164" s="355" t="s">
        <v>172</v>
      </c>
      <c r="L164" s="2172" t="s">
        <v>16</v>
      </c>
      <c r="M164" s="2241"/>
      <c r="N164" s="2242" t="s">
        <v>38</v>
      </c>
      <c r="O164" s="2243"/>
      <c r="P164" s="2243">
        <f>H164*O164</f>
        <v>0</v>
      </c>
      <c r="Q164" s="2243">
        <v>0</v>
      </c>
      <c r="R164" s="2243">
        <f>H164*Q164</f>
        <v>0</v>
      </c>
      <c r="S164" s="2243">
        <v>0</v>
      </c>
      <c r="T164" s="2244">
        <f>H164*S164</f>
        <v>0</v>
      </c>
      <c r="AR164" s="2129">
        <v>4</v>
      </c>
      <c r="AT164" s="2129" t="s">
        <v>168</v>
      </c>
      <c r="AU164" s="2129">
        <v>2</v>
      </c>
      <c r="AY164" s="2245" t="s">
        <v>163</v>
      </c>
      <c r="AZ164" s="2245"/>
      <c r="BA164" s="2245"/>
      <c r="BB164" s="2245"/>
      <c r="BC164" s="2245"/>
      <c r="BD164" s="2245"/>
      <c r="BE164" s="2245">
        <f>IF(N164="základní",J164,0)</f>
        <v>0</v>
      </c>
      <c r="BF164" s="2245">
        <f>IF(N164="snížená",J164,0)</f>
        <v>0</v>
      </c>
      <c r="BG164" s="2245">
        <f>IF(N164="zákl. přenesená",J164,0)</f>
        <v>0</v>
      </c>
      <c r="BH164" s="2245">
        <f>IF(N164="sníž. přenesená",J164,0)</f>
        <v>0</v>
      </c>
      <c r="BI164" s="2245">
        <f>IF(N164="nulová",J164,0)</f>
        <v>0</v>
      </c>
      <c r="BJ164" s="2129">
        <v>1</v>
      </c>
    </row>
    <row r="165" spans="2:62" x14ac:dyDescent="0.25">
      <c r="B165" s="2173"/>
      <c r="C165" s="70"/>
      <c r="D165" s="361" t="s">
        <v>173</v>
      </c>
      <c r="E165" s="70"/>
      <c r="F165" s="362" t="s">
        <v>1179</v>
      </c>
      <c r="G165" s="70"/>
      <c r="H165" s="70"/>
      <c r="I165" s="70"/>
      <c r="J165" s="70"/>
      <c r="K165" s="2175"/>
      <c r="L165" s="2172" t="s">
        <v>16</v>
      </c>
      <c r="M165" s="2246"/>
      <c r="N165" s="70"/>
      <c r="O165" s="70"/>
      <c r="P165" s="70"/>
      <c r="Q165" s="70"/>
      <c r="R165" s="70"/>
      <c r="S165" s="70"/>
      <c r="T165" s="2247"/>
      <c r="AT165" s="2248" t="s">
        <v>173</v>
      </c>
      <c r="AU165" s="2248">
        <v>0</v>
      </c>
      <c r="AV165" s="70"/>
      <c r="AW165" s="70"/>
      <c r="AX165" s="70"/>
      <c r="AY165" s="70" t="s">
        <v>163</v>
      </c>
      <c r="AZ165" s="70"/>
      <c r="BA165" s="70"/>
      <c r="BB165" s="70"/>
      <c r="BC165" s="70"/>
      <c r="BD165" s="70"/>
      <c r="BE165" s="70"/>
      <c r="BF165" s="70"/>
      <c r="BG165" s="70"/>
      <c r="BH165" s="70"/>
      <c r="BI165" s="70"/>
      <c r="BJ165" s="2129">
        <v>0</v>
      </c>
    </row>
    <row r="166" spans="2:62" ht="11.25" customHeight="1" x14ac:dyDescent="0.25">
      <c r="B166" s="2249"/>
      <c r="C166" s="2250"/>
      <c r="D166" s="361" t="s">
        <v>175</v>
      </c>
      <c r="E166" s="2251"/>
      <c r="F166" s="2252" t="s">
        <v>1163</v>
      </c>
      <c r="G166" s="2253"/>
      <c r="H166" s="2254"/>
      <c r="I166" s="2255"/>
      <c r="J166" s="2255"/>
      <c r="K166" s="2255"/>
      <c r="L166" s="2172" t="s">
        <v>16</v>
      </c>
      <c r="M166" s="2256"/>
      <c r="N166" s="2257"/>
      <c r="O166" s="2258"/>
      <c r="P166" s="2258"/>
      <c r="Q166" s="2258"/>
      <c r="R166" s="2258"/>
      <c r="S166" s="2258"/>
      <c r="T166" s="2259"/>
      <c r="AT166" s="2260" t="s">
        <v>175</v>
      </c>
      <c r="AU166" s="2260">
        <v>0</v>
      </c>
      <c r="AV166" s="2260">
        <v>1</v>
      </c>
      <c r="AW166" s="2260" t="b">
        <v>1</v>
      </c>
      <c r="AX166" s="2260"/>
      <c r="AY166" s="2260" t="s">
        <v>163</v>
      </c>
      <c r="AZ166" s="2260"/>
      <c r="BA166" s="2260"/>
      <c r="BB166" s="2260"/>
      <c r="BC166" s="2260"/>
      <c r="BD166" s="2260"/>
      <c r="BE166" s="2260"/>
      <c r="BF166" s="2260"/>
      <c r="BG166" s="2260"/>
      <c r="BH166" s="2260"/>
      <c r="BI166" s="2260"/>
      <c r="BJ166" s="2129">
        <v>0</v>
      </c>
    </row>
    <row r="167" spans="2:62" ht="11.25" customHeight="1" x14ac:dyDescent="0.25">
      <c r="B167" s="2249"/>
      <c r="C167" s="2250"/>
      <c r="D167" s="361" t="s">
        <v>175</v>
      </c>
      <c r="E167" s="2251"/>
      <c r="F167" s="2261" t="s">
        <v>1306</v>
      </c>
      <c r="G167" s="2262"/>
      <c r="H167" s="2263">
        <v>24.797999999999998</v>
      </c>
      <c r="I167" s="2255"/>
      <c r="J167" s="2255"/>
      <c r="K167" s="2255"/>
      <c r="L167" s="2172" t="s">
        <v>16</v>
      </c>
      <c r="M167" s="2256"/>
      <c r="N167" s="2257"/>
      <c r="O167" s="2258"/>
      <c r="P167" s="2258"/>
      <c r="Q167" s="2258"/>
      <c r="R167" s="2258"/>
      <c r="S167" s="2258"/>
      <c r="T167" s="2259"/>
      <c r="AT167" s="2260" t="s">
        <v>175</v>
      </c>
      <c r="AU167" s="2260">
        <v>0</v>
      </c>
      <c r="AV167" s="2260">
        <v>2</v>
      </c>
      <c r="AW167" s="2260" t="b">
        <v>1</v>
      </c>
      <c r="AX167" s="2260"/>
      <c r="AY167" s="2260" t="s">
        <v>163</v>
      </c>
      <c r="AZ167" s="2260"/>
      <c r="BA167" s="2260"/>
      <c r="BB167" s="2260"/>
      <c r="BC167" s="2260"/>
      <c r="BD167" s="2260"/>
      <c r="BE167" s="2260"/>
      <c r="BF167" s="2260"/>
      <c r="BG167" s="2260"/>
      <c r="BH167" s="2260"/>
      <c r="BI167" s="2260"/>
      <c r="BJ167" s="2129">
        <v>0</v>
      </c>
    </row>
    <row r="168" spans="2:62" ht="11.25" customHeight="1" x14ac:dyDescent="0.25">
      <c r="B168" s="2249"/>
      <c r="C168" s="2250"/>
      <c r="D168" s="361" t="s">
        <v>175</v>
      </c>
      <c r="E168" s="2251"/>
      <c r="F168" s="2264" t="s">
        <v>178</v>
      </c>
      <c r="G168" s="2253"/>
      <c r="H168" s="2265">
        <v>24.797999999999998</v>
      </c>
      <c r="I168" s="2255"/>
      <c r="J168" s="2255"/>
      <c r="K168" s="2255"/>
      <c r="L168" s="2172" t="s">
        <v>16</v>
      </c>
      <c r="M168" s="2256"/>
      <c r="N168" s="2257"/>
      <c r="O168" s="2258"/>
      <c r="P168" s="2258"/>
      <c r="Q168" s="2258"/>
      <c r="R168" s="2258"/>
      <c r="S168" s="2258"/>
      <c r="T168" s="2259"/>
      <c r="AT168" s="2260" t="s">
        <v>175</v>
      </c>
      <c r="AU168" s="2260">
        <v>0</v>
      </c>
      <c r="AV168" s="2260">
        <v>4</v>
      </c>
      <c r="AW168" s="2260" t="b">
        <v>1</v>
      </c>
      <c r="AX168" s="2260" t="b">
        <v>1</v>
      </c>
      <c r="AY168" s="2260" t="s">
        <v>163</v>
      </c>
      <c r="AZ168" s="2260"/>
      <c r="BA168" s="2260"/>
      <c r="BB168" s="2260"/>
      <c r="BC168" s="2260"/>
      <c r="BD168" s="2260"/>
      <c r="BE168" s="2260"/>
      <c r="BF168" s="2260"/>
      <c r="BG168" s="2260"/>
      <c r="BH168" s="2260"/>
      <c r="BI168" s="2260"/>
      <c r="BJ168" s="2129">
        <v>0</v>
      </c>
    </row>
    <row r="169" spans="2:62" x14ac:dyDescent="0.25">
      <c r="B169" s="2237"/>
      <c r="C169" s="2238" t="s">
        <v>1320</v>
      </c>
      <c r="D169" s="2238" t="s">
        <v>168</v>
      </c>
      <c r="E169" s="2239" t="s">
        <v>1181</v>
      </c>
      <c r="F169" s="351" t="s">
        <v>1182</v>
      </c>
      <c r="G169" s="2240" t="s">
        <v>171</v>
      </c>
      <c r="H169" s="353">
        <v>13.738</v>
      </c>
      <c r="I169" s="354"/>
      <c r="J169" s="355">
        <f>ROUND(H169*I169,2)</f>
        <v>0</v>
      </c>
      <c r="K169" s="355" t="s">
        <v>172</v>
      </c>
      <c r="L169" s="2172" t="s">
        <v>16</v>
      </c>
      <c r="M169" s="2241"/>
      <c r="N169" s="2242" t="s">
        <v>38</v>
      </c>
      <c r="O169" s="2243"/>
      <c r="P169" s="2243">
        <f>H169*O169</f>
        <v>0</v>
      </c>
      <c r="Q169" s="2243">
        <v>0</v>
      </c>
      <c r="R169" s="2243">
        <f>H169*Q169</f>
        <v>0</v>
      </c>
      <c r="S169" s="2243">
        <v>0</v>
      </c>
      <c r="T169" s="2244">
        <f>H169*S169</f>
        <v>0</v>
      </c>
      <c r="AR169" s="2129">
        <v>4</v>
      </c>
      <c r="AT169" s="2129" t="s">
        <v>168</v>
      </c>
      <c r="AU169" s="2129">
        <v>2</v>
      </c>
      <c r="AY169" s="2245" t="s">
        <v>163</v>
      </c>
      <c r="AZ169" s="2245"/>
      <c r="BA169" s="2245"/>
      <c r="BB169" s="2245"/>
      <c r="BC169" s="2245"/>
      <c r="BD169" s="2245"/>
      <c r="BE169" s="2245">
        <f>IF(N169="základní",J169,0)</f>
        <v>0</v>
      </c>
      <c r="BF169" s="2245">
        <f>IF(N169="snížená",J169,0)</f>
        <v>0</v>
      </c>
      <c r="BG169" s="2245">
        <f>IF(N169="zákl. přenesená",J169,0)</f>
        <v>0</v>
      </c>
      <c r="BH169" s="2245">
        <f>IF(N169="sníž. přenesená",J169,0)</f>
        <v>0</v>
      </c>
      <c r="BI169" s="2245">
        <f>IF(N169="nulová",J169,0)</f>
        <v>0</v>
      </c>
      <c r="BJ169" s="2129">
        <v>1</v>
      </c>
    </row>
    <row r="170" spans="2:62" x14ac:dyDescent="0.25">
      <c r="B170" s="2173"/>
      <c r="C170" s="70"/>
      <c r="D170" s="361" t="s">
        <v>173</v>
      </c>
      <c r="E170" s="70"/>
      <c r="F170" s="362" t="s">
        <v>1183</v>
      </c>
      <c r="G170" s="70"/>
      <c r="H170" s="70"/>
      <c r="I170" s="70"/>
      <c r="J170" s="70"/>
      <c r="K170" s="2175"/>
      <c r="L170" s="2172" t="s">
        <v>16</v>
      </c>
      <c r="M170" s="2246"/>
      <c r="N170" s="70"/>
      <c r="O170" s="70"/>
      <c r="P170" s="70"/>
      <c r="Q170" s="70"/>
      <c r="R170" s="70"/>
      <c r="S170" s="70"/>
      <c r="T170" s="2247"/>
      <c r="AT170" s="2248" t="s">
        <v>173</v>
      </c>
      <c r="AU170" s="2248">
        <v>0</v>
      </c>
      <c r="AV170" s="70"/>
      <c r="AW170" s="70"/>
      <c r="AX170" s="70"/>
      <c r="AY170" s="70" t="s">
        <v>163</v>
      </c>
      <c r="AZ170" s="70"/>
      <c r="BA170" s="70"/>
      <c r="BB170" s="70"/>
      <c r="BC170" s="70"/>
      <c r="BD170" s="70"/>
      <c r="BE170" s="70"/>
      <c r="BF170" s="70"/>
      <c r="BG170" s="70"/>
      <c r="BH170" s="70"/>
      <c r="BI170" s="70"/>
      <c r="BJ170" s="2129">
        <v>0</v>
      </c>
    </row>
    <row r="171" spans="2:62" ht="11.25" customHeight="1" x14ac:dyDescent="0.25">
      <c r="B171" s="2249"/>
      <c r="C171" s="2250"/>
      <c r="D171" s="361" t="s">
        <v>175</v>
      </c>
      <c r="E171" s="2251"/>
      <c r="F171" s="2252" t="s">
        <v>1321</v>
      </c>
      <c r="G171" s="2253"/>
      <c r="H171" s="2254"/>
      <c r="I171" s="2255"/>
      <c r="J171" s="2255"/>
      <c r="K171" s="2255"/>
      <c r="L171" s="2172" t="s">
        <v>16</v>
      </c>
      <c r="M171" s="2256"/>
      <c r="N171" s="2257"/>
      <c r="O171" s="2258"/>
      <c r="P171" s="2258"/>
      <c r="Q171" s="2258"/>
      <c r="R171" s="2258"/>
      <c r="S171" s="2258"/>
      <c r="T171" s="2259"/>
      <c r="AT171" s="2260" t="s">
        <v>175</v>
      </c>
      <c r="AU171" s="2260">
        <v>0</v>
      </c>
      <c r="AV171" s="2260">
        <v>1</v>
      </c>
      <c r="AW171" s="2260" t="b">
        <v>1</v>
      </c>
      <c r="AX171" s="2260"/>
      <c r="AY171" s="2260" t="s">
        <v>163</v>
      </c>
      <c r="AZ171" s="2260"/>
      <c r="BA171" s="2260"/>
      <c r="BB171" s="2260"/>
      <c r="BC171" s="2260"/>
      <c r="BD171" s="2260"/>
      <c r="BE171" s="2260"/>
      <c r="BF171" s="2260"/>
      <c r="BG171" s="2260"/>
      <c r="BH171" s="2260"/>
      <c r="BI171" s="2260"/>
      <c r="BJ171" s="2129">
        <v>0</v>
      </c>
    </row>
    <row r="172" spans="2:62" ht="11.25" customHeight="1" x14ac:dyDescent="0.25">
      <c r="B172" s="2249"/>
      <c r="C172" s="2250"/>
      <c r="D172" s="361" t="s">
        <v>175</v>
      </c>
      <c r="E172" s="2251"/>
      <c r="F172" s="2261" t="s">
        <v>1322</v>
      </c>
      <c r="G172" s="2262"/>
      <c r="H172" s="2263">
        <v>11.315</v>
      </c>
      <c r="I172" s="2255"/>
      <c r="J172" s="2255"/>
      <c r="K172" s="2255"/>
      <c r="L172" s="2172" t="s">
        <v>16</v>
      </c>
      <c r="M172" s="2256"/>
      <c r="N172" s="2257"/>
      <c r="O172" s="2258"/>
      <c r="P172" s="2258"/>
      <c r="Q172" s="2258"/>
      <c r="R172" s="2258"/>
      <c r="S172" s="2258"/>
      <c r="T172" s="2259"/>
      <c r="AT172" s="2260" t="s">
        <v>175</v>
      </c>
      <c r="AU172" s="2260">
        <v>0</v>
      </c>
      <c r="AV172" s="2260">
        <v>2</v>
      </c>
      <c r="AW172" s="2260" t="b">
        <v>1</v>
      </c>
      <c r="AX172" s="2260"/>
      <c r="AY172" s="2260" t="s">
        <v>163</v>
      </c>
      <c r="AZ172" s="2260"/>
      <c r="BA172" s="2260"/>
      <c r="BB172" s="2260"/>
      <c r="BC172" s="2260"/>
      <c r="BD172" s="2260"/>
      <c r="BE172" s="2260"/>
      <c r="BF172" s="2260"/>
      <c r="BG172" s="2260"/>
      <c r="BH172" s="2260"/>
      <c r="BI172" s="2260"/>
      <c r="BJ172" s="2129">
        <v>0</v>
      </c>
    </row>
    <row r="173" spans="2:62" ht="11.25" customHeight="1" x14ac:dyDescent="0.25">
      <c r="B173" s="2249"/>
      <c r="C173" s="2250"/>
      <c r="D173" s="361" t="s">
        <v>175</v>
      </c>
      <c r="E173" s="2251"/>
      <c r="F173" s="2252" t="s">
        <v>1323</v>
      </c>
      <c r="G173" s="2253"/>
      <c r="H173" s="2254"/>
      <c r="I173" s="2255"/>
      <c r="J173" s="2255"/>
      <c r="K173" s="2255"/>
      <c r="L173" s="2172" t="s">
        <v>16</v>
      </c>
      <c r="M173" s="2256"/>
      <c r="N173" s="2257"/>
      <c r="O173" s="2258"/>
      <c r="P173" s="2258"/>
      <c r="Q173" s="2258"/>
      <c r="R173" s="2258"/>
      <c r="S173" s="2258"/>
      <c r="T173" s="2259"/>
      <c r="AT173" s="2260" t="s">
        <v>175</v>
      </c>
      <c r="AU173" s="2260">
        <v>0</v>
      </c>
      <c r="AV173" s="2260">
        <v>1</v>
      </c>
      <c r="AW173" s="2260" t="b">
        <v>1</v>
      </c>
      <c r="AX173" s="2260"/>
      <c r="AY173" s="2260" t="s">
        <v>163</v>
      </c>
      <c r="AZ173" s="2260"/>
      <c r="BA173" s="2260"/>
      <c r="BB173" s="2260"/>
      <c r="BC173" s="2260"/>
      <c r="BD173" s="2260"/>
      <c r="BE173" s="2260"/>
      <c r="BF173" s="2260"/>
      <c r="BG173" s="2260"/>
      <c r="BH173" s="2260"/>
      <c r="BI173" s="2260"/>
      <c r="BJ173" s="2129">
        <v>0</v>
      </c>
    </row>
    <row r="174" spans="2:62" ht="11.25" customHeight="1" x14ac:dyDescent="0.25">
      <c r="B174" s="2249"/>
      <c r="C174" s="2250"/>
      <c r="D174" s="361" t="s">
        <v>175</v>
      </c>
      <c r="E174" s="2251"/>
      <c r="F174" s="2261" t="s">
        <v>1324</v>
      </c>
      <c r="G174" s="2262"/>
      <c r="H174" s="2263">
        <v>2.423</v>
      </c>
      <c r="I174" s="2255"/>
      <c r="J174" s="2255"/>
      <c r="K174" s="2255"/>
      <c r="L174" s="2172" t="s">
        <v>16</v>
      </c>
      <c r="M174" s="2256"/>
      <c r="N174" s="2257"/>
      <c r="O174" s="2258"/>
      <c r="P174" s="2258"/>
      <c r="Q174" s="2258"/>
      <c r="R174" s="2258"/>
      <c r="S174" s="2258"/>
      <c r="T174" s="2259"/>
      <c r="AT174" s="2260" t="s">
        <v>175</v>
      </c>
      <c r="AU174" s="2260">
        <v>0</v>
      </c>
      <c r="AV174" s="2260">
        <v>2</v>
      </c>
      <c r="AW174" s="2260" t="b">
        <v>1</v>
      </c>
      <c r="AX174" s="2260"/>
      <c r="AY174" s="2260" t="s">
        <v>163</v>
      </c>
      <c r="AZ174" s="2260"/>
      <c r="BA174" s="2260"/>
      <c r="BB174" s="2260"/>
      <c r="BC174" s="2260"/>
      <c r="BD174" s="2260"/>
      <c r="BE174" s="2260"/>
      <c r="BF174" s="2260"/>
      <c r="BG174" s="2260"/>
      <c r="BH174" s="2260"/>
      <c r="BI174" s="2260"/>
      <c r="BJ174" s="2129">
        <v>0</v>
      </c>
    </row>
    <row r="175" spans="2:62" ht="11.25" customHeight="1" x14ac:dyDescent="0.25">
      <c r="B175" s="2249"/>
      <c r="C175" s="2250"/>
      <c r="D175" s="361" t="s">
        <v>175</v>
      </c>
      <c r="E175" s="2251"/>
      <c r="F175" s="2264" t="s">
        <v>178</v>
      </c>
      <c r="G175" s="2253"/>
      <c r="H175" s="2265">
        <v>13.738</v>
      </c>
      <c r="I175" s="2255"/>
      <c r="J175" s="2255"/>
      <c r="K175" s="2255"/>
      <c r="L175" s="2172" t="s">
        <v>16</v>
      </c>
      <c r="M175" s="2256"/>
      <c r="N175" s="2257"/>
      <c r="O175" s="2258"/>
      <c r="P175" s="2258"/>
      <c r="Q175" s="2258"/>
      <c r="R175" s="2258"/>
      <c r="S175" s="2258"/>
      <c r="T175" s="2259"/>
      <c r="AT175" s="2260" t="s">
        <v>175</v>
      </c>
      <c r="AU175" s="2260">
        <v>0</v>
      </c>
      <c r="AV175" s="2260">
        <v>4</v>
      </c>
      <c r="AW175" s="2260" t="b">
        <v>1</v>
      </c>
      <c r="AX175" s="2260" t="b">
        <v>1</v>
      </c>
      <c r="AY175" s="2260" t="s">
        <v>163</v>
      </c>
      <c r="AZ175" s="2260"/>
      <c r="BA175" s="2260"/>
      <c r="BB175" s="2260"/>
      <c r="BC175" s="2260"/>
      <c r="BD175" s="2260"/>
      <c r="BE175" s="2260"/>
      <c r="BF175" s="2260"/>
      <c r="BG175" s="2260"/>
      <c r="BH175" s="2260"/>
      <c r="BI175" s="2260"/>
      <c r="BJ175" s="2129">
        <v>0</v>
      </c>
    </row>
    <row r="176" spans="2:62" x14ac:dyDescent="0.25">
      <c r="B176" s="2275"/>
      <c r="C176" s="2276" t="s">
        <v>1325</v>
      </c>
      <c r="D176" s="2276" t="s">
        <v>241</v>
      </c>
      <c r="E176" s="2277" t="s">
        <v>299</v>
      </c>
      <c r="F176" s="2277" t="s">
        <v>300</v>
      </c>
      <c r="G176" s="2278" t="s">
        <v>202</v>
      </c>
      <c r="H176" s="1183">
        <v>27.475999999999999</v>
      </c>
      <c r="I176" s="396"/>
      <c r="J176" s="397">
        <f>ROUND(H176*I176,2)</f>
        <v>0</v>
      </c>
      <c r="K176" s="397" t="s">
        <v>172</v>
      </c>
      <c r="L176" s="2172" t="s">
        <v>16</v>
      </c>
      <c r="M176" s="2279"/>
      <c r="N176" s="2280" t="s">
        <v>38</v>
      </c>
      <c r="O176" s="2281"/>
      <c r="P176" s="2281">
        <f>H176*O176</f>
        <v>0</v>
      </c>
      <c r="Q176" s="2281">
        <v>1</v>
      </c>
      <c r="R176" s="2281">
        <f>H176*Q176</f>
        <v>27.475999999999999</v>
      </c>
      <c r="S176" s="2281">
        <v>0</v>
      </c>
      <c r="T176" s="2282">
        <f>H176*S176</f>
        <v>0</v>
      </c>
      <c r="AR176" s="2129">
        <v>8</v>
      </c>
      <c r="AT176" s="2129" t="s">
        <v>241</v>
      </c>
      <c r="AU176" s="2129">
        <v>2</v>
      </c>
      <c r="AY176" s="2283" t="s">
        <v>163</v>
      </c>
      <c r="AZ176" s="2283"/>
      <c r="BA176" s="2283"/>
      <c r="BB176" s="2283"/>
      <c r="BC176" s="2283"/>
      <c r="BD176" s="2283"/>
      <c r="BE176" s="2283">
        <f>IF(N176="základní",J176,0)</f>
        <v>0</v>
      </c>
      <c r="BF176" s="2283">
        <f>IF(N176="snížená",J176,0)</f>
        <v>0</v>
      </c>
      <c r="BG176" s="2283">
        <f>IF(N176="zákl. přenesená",J176,0)</f>
        <v>0</v>
      </c>
      <c r="BH176" s="2283">
        <f>IF(N176="sníž. přenesená",J176,0)</f>
        <v>0</v>
      </c>
      <c r="BI176" s="2283">
        <f>IF(N176="nulová",J176,0)</f>
        <v>0</v>
      </c>
      <c r="BJ176" s="2129">
        <v>1</v>
      </c>
    </row>
    <row r="177" spans="2:62" ht="11.25" customHeight="1" x14ac:dyDescent="0.25">
      <c r="B177" s="2249"/>
      <c r="C177" s="2250"/>
      <c r="D177" s="361" t="s">
        <v>175</v>
      </c>
      <c r="E177" s="2251"/>
      <c r="F177" s="2261" t="s">
        <v>1326</v>
      </c>
      <c r="G177" s="2262"/>
      <c r="H177" s="2263">
        <v>27.475999999999999</v>
      </c>
      <c r="I177" s="2255"/>
      <c r="J177" s="2255"/>
      <c r="K177" s="2255"/>
      <c r="L177" s="2172" t="s">
        <v>16</v>
      </c>
      <c r="M177" s="2256"/>
      <c r="N177" s="2257"/>
      <c r="O177" s="2258"/>
      <c r="P177" s="2258"/>
      <c r="Q177" s="2258"/>
      <c r="R177" s="2258"/>
      <c r="S177" s="2258"/>
      <c r="T177" s="2259"/>
      <c r="AT177" s="2260" t="s">
        <v>175</v>
      </c>
      <c r="AU177" s="2260">
        <v>0</v>
      </c>
      <c r="AV177" s="2260">
        <v>2</v>
      </c>
      <c r="AW177" s="2260" t="b">
        <v>1</v>
      </c>
      <c r="AX177" s="2260" t="b">
        <v>1</v>
      </c>
      <c r="AY177" s="2260" t="s">
        <v>163</v>
      </c>
      <c r="AZ177" s="2260"/>
      <c r="BA177" s="2260"/>
      <c r="BB177" s="2260"/>
      <c r="BC177" s="2260"/>
      <c r="BD177" s="2260"/>
      <c r="BE177" s="2260"/>
      <c r="BF177" s="2260"/>
      <c r="BG177" s="2260"/>
      <c r="BH177" s="2260"/>
      <c r="BI177" s="2260"/>
      <c r="BJ177" s="2129">
        <v>0</v>
      </c>
    </row>
    <row r="178" spans="2:62" ht="23.1" customHeight="1" x14ac:dyDescent="0.25">
      <c r="B178" s="2197"/>
      <c r="C178" s="2198"/>
      <c r="D178" s="2224" t="s">
        <v>64</v>
      </c>
      <c r="E178" s="2232" t="s">
        <v>193</v>
      </c>
      <c r="F178" s="2207" t="s">
        <v>444</v>
      </c>
      <c r="G178" s="2233"/>
      <c r="H178" s="2234"/>
      <c r="I178" s="2235"/>
      <c r="J178" s="2235">
        <f>J179</f>
        <v>0</v>
      </c>
      <c r="K178" s="2235"/>
      <c r="L178" s="2172" t="s">
        <v>16</v>
      </c>
      <c r="M178" s="2236"/>
      <c r="N178" s="2195"/>
      <c r="O178" s="2196"/>
      <c r="P178" s="2196">
        <f>P179</f>
        <v>0</v>
      </c>
      <c r="Q178" s="2196"/>
      <c r="R178" s="2196">
        <f>R179</f>
        <v>0</v>
      </c>
      <c r="S178" s="2196"/>
      <c r="T178" s="2231">
        <f>T179</f>
        <v>0</v>
      </c>
      <c r="AR178" s="2129">
        <v>1</v>
      </c>
      <c r="AT178" s="2129" t="s">
        <v>64</v>
      </c>
      <c r="AU178" s="2129">
        <v>1</v>
      </c>
      <c r="AY178" s="74" t="s">
        <v>163</v>
      </c>
      <c r="AZ178" s="74"/>
      <c r="BA178" s="74"/>
      <c r="BB178" s="74"/>
      <c r="BC178" s="74"/>
      <c r="BD178" s="74"/>
      <c r="BE178" s="74"/>
      <c r="BF178" s="74"/>
      <c r="BG178" s="74"/>
      <c r="BH178" s="74"/>
      <c r="BI178" s="74"/>
      <c r="BJ178" s="2129">
        <v>0</v>
      </c>
    </row>
    <row r="179" spans="2:62" x14ac:dyDescent="0.25">
      <c r="B179" s="2237"/>
      <c r="C179" s="2238" t="s">
        <v>1327</v>
      </c>
      <c r="D179" s="2238" t="s">
        <v>168</v>
      </c>
      <c r="E179" s="2239" t="s">
        <v>1196</v>
      </c>
      <c r="F179" s="351" t="s">
        <v>1197</v>
      </c>
      <c r="G179" s="2240" t="s">
        <v>171</v>
      </c>
      <c r="H179" s="353">
        <v>3.4079999999999999</v>
      </c>
      <c r="I179" s="354"/>
      <c r="J179" s="355">
        <f>ROUND(H179*I179,2)</f>
        <v>0</v>
      </c>
      <c r="K179" s="355" t="s">
        <v>172</v>
      </c>
      <c r="L179" s="2172" t="s">
        <v>16</v>
      </c>
      <c r="M179" s="2241"/>
      <c r="N179" s="2242" t="s">
        <v>38</v>
      </c>
      <c r="O179" s="2243"/>
      <c r="P179" s="2243">
        <f>H179*O179</f>
        <v>0</v>
      </c>
      <c r="Q179" s="2243">
        <v>0</v>
      </c>
      <c r="R179" s="2243">
        <f>H179*Q179</f>
        <v>0</v>
      </c>
      <c r="S179" s="2243">
        <v>0</v>
      </c>
      <c r="T179" s="2244">
        <f>H179*S179</f>
        <v>0</v>
      </c>
      <c r="AR179" s="2129">
        <v>4</v>
      </c>
      <c r="AT179" s="2129" t="s">
        <v>168</v>
      </c>
      <c r="AU179" s="2129">
        <v>2</v>
      </c>
      <c r="AY179" s="2245" t="s">
        <v>163</v>
      </c>
      <c r="AZ179" s="2245"/>
      <c r="BA179" s="2245"/>
      <c r="BB179" s="2245"/>
      <c r="BC179" s="2245"/>
      <c r="BD179" s="2245"/>
      <c r="BE179" s="2245">
        <f>IF(N179="základní",J179,0)</f>
        <v>0</v>
      </c>
      <c r="BF179" s="2245">
        <f>IF(N179="snížená",J179,0)</f>
        <v>0</v>
      </c>
      <c r="BG179" s="2245">
        <f>IF(N179="zákl. přenesená",J179,0)</f>
        <v>0</v>
      </c>
      <c r="BH179" s="2245">
        <f>IF(N179="sníž. přenesená",J179,0)</f>
        <v>0</v>
      </c>
      <c r="BI179" s="2245">
        <f>IF(N179="nulová",J179,0)</f>
        <v>0</v>
      </c>
      <c r="BJ179" s="2129">
        <v>1</v>
      </c>
    </row>
    <row r="180" spans="2:62" x14ac:dyDescent="0.25">
      <c r="B180" s="2173"/>
      <c r="C180" s="70"/>
      <c r="D180" s="361" t="s">
        <v>173</v>
      </c>
      <c r="E180" s="70"/>
      <c r="F180" s="362" t="s">
        <v>1198</v>
      </c>
      <c r="G180" s="70"/>
      <c r="H180" s="70"/>
      <c r="I180" s="70"/>
      <c r="J180" s="70"/>
      <c r="K180" s="2175"/>
      <c r="L180" s="2172" t="s">
        <v>16</v>
      </c>
      <c r="M180" s="2246"/>
      <c r="N180" s="70"/>
      <c r="O180" s="70"/>
      <c r="P180" s="70"/>
      <c r="Q180" s="70"/>
      <c r="R180" s="70"/>
      <c r="S180" s="70"/>
      <c r="T180" s="2247"/>
      <c r="AT180" s="2248" t="s">
        <v>173</v>
      </c>
      <c r="AU180" s="2248">
        <v>0</v>
      </c>
      <c r="AV180" s="70"/>
      <c r="AW180" s="70"/>
      <c r="AX180" s="70"/>
      <c r="AY180" s="70" t="s">
        <v>163</v>
      </c>
      <c r="AZ180" s="70"/>
      <c r="BA180" s="70"/>
      <c r="BB180" s="70"/>
      <c r="BC180" s="70"/>
      <c r="BD180" s="70"/>
      <c r="BE180" s="70"/>
      <c r="BF180" s="70"/>
      <c r="BG180" s="70"/>
      <c r="BH180" s="70"/>
      <c r="BI180" s="70"/>
      <c r="BJ180" s="2129">
        <v>0</v>
      </c>
    </row>
    <row r="181" spans="2:62" ht="11.25" customHeight="1" x14ac:dyDescent="0.25">
      <c r="B181" s="2249"/>
      <c r="C181" s="2250"/>
      <c r="D181" s="361" t="s">
        <v>175</v>
      </c>
      <c r="E181" s="2251"/>
      <c r="F181" s="2252" t="s">
        <v>1328</v>
      </c>
      <c r="G181" s="2253"/>
      <c r="H181" s="2254"/>
      <c r="I181" s="2255"/>
      <c r="J181" s="2255"/>
      <c r="K181" s="2255"/>
      <c r="L181" s="2172" t="s">
        <v>16</v>
      </c>
      <c r="M181" s="2256"/>
      <c r="N181" s="2257"/>
      <c r="O181" s="2258"/>
      <c r="P181" s="2258"/>
      <c r="Q181" s="2258"/>
      <c r="R181" s="2258"/>
      <c r="S181" s="2258"/>
      <c r="T181" s="2259"/>
      <c r="AT181" s="2260" t="s">
        <v>175</v>
      </c>
      <c r="AU181" s="2260">
        <v>0</v>
      </c>
      <c r="AV181" s="2260">
        <v>1</v>
      </c>
      <c r="AW181" s="2260" t="b">
        <v>1</v>
      </c>
      <c r="AX181" s="2260"/>
      <c r="AY181" s="2260" t="s">
        <v>163</v>
      </c>
      <c r="AZ181" s="2260"/>
      <c r="BA181" s="2260"/>
      <c r="BB181" s="2260"/>
      <c r="BC181" s="2260"/>
      <c r="BD181" s="2260"/>
      <c r="BE181" s="2260"/>
      <c r="BF181" s="2260"/>
      <c r="BG181" s="2260"/>
      <c r="BH181" s="2260"/>
      <c r="BI181" s="2260"/>
      <c r="BJ181" s="2129">
        <v>0</v>
      </c>
    </row>
    <row r="182" spans="2:62" ht="11.25" customHeight="1" x14ac:dyDescent="0.25">
      <c r="B182" s="2249"/>
      <c r="C182" s="2250"/>
      <c r="D182" s="361" t="s">
        <v>175</v>
      </c>
      <c r="E182" s="2251"/>
      <c r="F182" s="2261" t="s">
        <v>1329</v>
      </c>
      <c r="G182" s="2262"/>
      <c r="H182" s="2263">
        <v>3.4079999999999999</v>
      </c>
      <c r="I182" s="2255"/>
      <c r="J182" s="2255"/>
      <c r="K182" s="2255"/>
      <c r="L182" s="2172" t="s">
        <v>16</v>
      </c>
      <c r="M182" s="2256"/>
      <c r="N182" s="2257"/>
      <c r="O182" s="2258"/>
      <c r="P182" s="2258"/>
      <c r="Q182" s="2258"/>
      <c r="R182" s="2258"/>
      <c r="S182" s="2258"/>
      <c r="T182" s="2259"/>
      <c r="AT182" s="2260" t="s">
        <v>175</v>
      </c>
      <c r="AU182" s="2260">
        <v>0</v>
      </c>
      <c r="AV182" s="2260">
        <v>2</v>
      </c>
      <c r="AW182" s="2260" t="b">
        <v>1</v>
      </c>
      <c r="AX182" s="2260"/>
      <c r="AY182" s="2260" t="s">
        <v>163</v>
      </c>
      <c r="AZ182" s="2260"/>
      <c r="BA182" s="2260"/>
      <c r="BB182" s="2260"/>
      <c r="BC182" s="2260"/>
      <c r="BD182" s="2260"/>
      <c r="BE182" s="2260"/>
      <c r="BF182" s="2260"/>
      <c r="BG182" s="2260"/>
      <c r="BH182" s="2260"/>
      <c r="BI182" s="2260"/>
      <c r="BJ182" s="2129">
        <v>0</v>
      </c>
    </row>
    <row r="183" spans="2:62" ht="11.25" customHeight="1" x14ac:dyDescent="0.25">
      <c r="B183" s="2249"/>
      <c r="C183" s="2250"/>
      <c r="D183" s="361" t="s">
        <v>175</v>
      </c>
      <c r="E183" s="2251"/>
      <c r="F183" s="2264" t="s">
        <v>178</v>
      </c>
      <c r="G183" s="2253"/>
      <c r="H183" s="2265">
        <v>3.4079999999999999</v>
      </c>
      <c r="I183" s="2255"/>
      <c r="J183" s="2255"/>
      <c r="K183" s="2255"/>
      <c r="L183" s="2172" t="s">
        <v>16</v>
      </c>
      <c r="M183" s="2256"/>
      <c r="N183" s="2257"/>
      <c r="O183" s="2258"/>
      <c r="P183" s="2258"/>
      <c r="Q183" s="2258"/>
      <c r="R183" s="2258"/>
      <c r="S183" s="2258"/>
      <c r="T183" s="2259"/>
      <c r="AT183" s="2260" t="s">
        <v>175</v>
      </c>
      <c r="AU183" s="2260">
        <v>0</v>
      </c>
      <c r="AV183" s="2260">
        <v>4</v>
      </c>
      <c r="AW183" s="2260" t="b">
        <v>1</v>
      </c>
      <c r="AX183" s="2260" t="b">
        <v>1</v>
      </c>
      <c r="AY183" s="2260" t="s">
        <v>163</v>
      </c>
      <c r="AZ183" s="2260"/>
      <c r="BA183" s="2260"/>
      <c r="BB183" s="2260"/>
      <c r="BC183" s="2260"/>
      <c r="BD183" s="2260"/>
      <c r="BE183" s="2260"/>
      <c r="BF183" s="2260"/>
      <c r="BG183" s="2260"/>
      <c r="BH183" s="2260"/>
      <c r="BI183" s="2260"/>
      <c r="BJ183" s="2129">
        <v>0</v>
      </c>
    </row>
    <row r="184" spans="2:62" ht="23.1" customHeight="1" x14ac:dyDescent="0.25">
      <c r="B184" s="2197"/>
      <c r="C184" s="2198"/>
      <c r="D184" s="2224" t="s">
        <v>64</v>
      </c>
      <c r="E184" s="2232" t="s">
        <v>215</v>
      </c>
      <c r="F184" s="2207" t="s">
        <v>1214</v>
      </c>
      <c r="G184" s="2233"/>
      <c r="H184" s="2234"/>
      <c r="I184" s="2235"/>
      <c r="J184" s="2235">
        <f>J185 + J190 + J196 + J198 + J200 + SUM(J202:J203) + SUM(J205:J206)</f>
        <v>0</v>
      </c>
      <c r="K184" s="2235"/>
      <c r="L184" s="2172" t="s">
        <v>16</v>
      </c>
      <c r="M184" s="2236"/>
      <c r="N184" s="2195"/>
      <c r="O184" s="2196"/>
      <c r="P184" s="2196">
        <f>P185 + P190 + P196 + P198 + P200 + SUM(P202:P203) + SUM(P205:P206)</f>
        <v>0</v>
      </c>
      <c r="Q184" s="2196"/>
      <c r="R184" s="2196">
        <f>R185 + R190 + R196 + R198 + R200 + SUM(R202:R203) + SUM(R205:R206)</f>
        <v>0.55536292000000009</v>
      </c>
      <c r="S184" s="2196"/>
      <c r="T184" s="2231">
        <f>T185 + T190 + T196 + T198 + T200 + SUM(T202:T203) + SUM(T205:T206)</f>
        <v>0</v>
      </c>
      <c r="AR184" s="2129">
        <v>1</v>
      </c>
      <c r="AT184" s="2129" t="s">
        <v>64</v>
      </c>
      <c r="AU184" s="2129">
        <v>1</v>
      </c>
      <c r="AY184" s="74" t="s">
        <v>163</v>
      </c>
      <c r="AZ184" s="74"/>
      <c r="BA184" s="74"/>
      <c r="BB184" s="74"/>
      <c r="BC184" s="74"/>
      <c r="BD184" s="74"/>
      <c r="BE184" s="74"/>
      <c r="BF184" s="74"/>
      <c r="BG184" s="74"/>
      <c r="BH184" s="74"/>
      <c r="BI184" s="74"/>
      <c r="BJ184" s="2129">
        <v>0</v>
      </c>
    </row>
    <row r="185" spans="2:62" ht="24" x14ac:dyDescent="0.25">
      <c r="B185" s="2237"/>
      <c r="C185" s="2238" t="s">
        <v>1330</v>
      </c>
      <c r="D185" s="2238" t="s">
        <v>168</v>
      </c>
      <c r="E185" s="2239" t="s">
        <v>1331</v>
      </c>
      <c r="F185" s="351" t="s">
        <v>1332</v>
      </c>
      <c r="G185" s="2240" t="s">
        <v>218</v>
      </c>
      <c r="H185" s="353">
        <v>42.6</v>
      </c>
      <c r="I185" s="354"/>
      <c r="J185" s="355">
        <f>ROUND(H185*I185,2)</f>
        <v>0</v>
      </c>
      <c r="K185" s="355" t="s">
        <v>172</v>
      </c>
      <c r="L185" s="2172" t="s">
        <v>16</v>
      </c>
      <c r="M185" s="2241"/>
      <c r="N185" s="2242" t="s">
        <v>38</v>
      </c>
      <c r="O185" s="2243"/>
      <c r="P185" s="2243">
        <f>H185*O185</f>
        <v>0</v>
      </c>
      <c r="Q185" s="2243">
        <v>0</v>
      </c>
      <c r="R185" s="2243">
        <f>H185*Q185</f>
        <v>0</v>
      </c>
      <c r="S185" s="2243">
        <v>0</v>
      </c>
      <c r="T185" s="2244">
        <f>H185*S185</f>
        <v>0</v>
      </c>
      <c r="AR185" s="2129">
        <v>4</v>
      </c>
      <c r="AT185" s="2129" t="s">
        <v>168</v>
      </c>
      <c r="AU185" s="2129">
        <v>2</v>
      </c>
      <c r="AY185" s="2245" t="s">
        <v>163</v>
      </c>
      <c r="AZ185" s="2245"/>
      <c r="BA185" s="2245"/>
      <c r="BB185" s="2245"/>
      <c r="BC185" s="2245"/>
      <c r="BD185" s="2245"/>
      <c r="BE185" s="2245">
        <f>IF(N185="základní",J185,0)</f>
        <v>0</v>
      </c>
      <c r="BF185" s="2245">
        <f>IF(N185="snížená",J185,0)</f>
        <v>0</v>
      </c>
      <c r="BG185" s="2245">
        <f>IF(N185="zákl. přenesená",J185,0)</f>
        <v>0</v>
      </c>
      <c r="BH185" s="2245">
        <f>IF(N185="sníž. přenesená",J185,0)</f>
        <v>0</v>
      </c>
      <c r="BI185" s="2245">
        <f>IF(N185="nulová",J185,0)</f>
        <v>0</v>
      </c>
      <c r="BJ185" s="2129">
        <v>1</v>
      </c>
    </row>
    <row r="186" spans="2:62" x14ac:dyDescent="0.25">
      <c r="B186" s="2173"/>
      <c r="C186" s="70"/>
      <c r="D186" s="361" t="s">
        <v>173</v>
      </c>
      <c r="E186" s="70"/>
      <c r="F186" s="362" t="s">
        <v>1333</v>
      </c>
      <c r="G186" s="70"/>
      <c r="H186" s="70"/>
      <c r="I186" s="70"/>
      <c r="J186" s="70"/>
      <c r="K186" s="2175"/>
      <c r="L186" s="2172" t="s">
        <v>16</v>
      </c>
      <c r="M186" s="2246"/>
      <c r="N186" s="70"/>
      <c r="O186" s="70"/>
      <c r="P186" s="70"/>
      <c r="Q186" s="70"/>
      <c r="R186" s="70"/>
      <c r="S186" s="70"/>
      <c r="T186" s="2247"/>
      <c r="AT186" s="2248" t="s">
        <v>173</v>
      </c>
      <c r="AU186" s="2248">
        <v>0</v>
      </c>
      <c r="AV186" s="70"/>
      <c r="AW186" s="70"/>
      <c r="AX186" s="70"/>
      <c r="AY186" s="70" t="s">
        <v>163</v>
      </c>
      <c r="AZ186" s="70"/>
      <c r="BA186" s="70"/>
      <c r="BB186" s="70"/>
      <c r="BC186" s="70"/>
      <c r="BD186" s="70"/>
      <c r="BE186" s="70"/>
      <c r="BF186" s="70"/>
      <c r="BG186" s="70"/>
      <c r="BH186" s="70"/>
      <c r="BI186" s="70"/>
      <c r="BJ186" s="2129">
        <v>0</v>
      </c>
    </row>
    <row r="187" spans="2:62" ht="11.25" customHeight="1" x14ac:dyDescent="0.25">
      <c r="B187" s="2249"/>
      <c r="C187" s="2250"/>
      <c r="D187" s="361" t="s">
        <v>175</v>
      </c>
      <c r="E187" s="2251"/>
      <c r="F187" s="2252" t="s">
        <v>113</v>
      </c>
      <c r="G187" s="2253"/>
      <c r="H187" s="2254"/>
      <c r="I187" s="2255"/>
      <c r="J187" s="2255"/>
      <c r="K187" s="2255"/>
      <c r="L187" s="2172" t="s">
        <v>16</v>
      </c>
      <c r="M187" s="2256"/>
      <c r="N187" s="2257"/>
      <c r="O187" s="2258"/>
      <c r="P187" s="2258"/>
      <c r="Q187" s="2258"/>
      <c r="R187" s="2258"/>
      <c r="S187" s="2258"/>
      <c r="T187" s="2259"/>
      <c r="AT187" s="2260" t="s">
        <v>175</v>
      </c>
      <c r="AU187" s="2260">
        <v>0</v>
      </c>
      <c r="AV187" s="2260">
        <v>1</v>
      </c>
      <c r="AW187" s="2260" t="b">
        <v>1</v>
      </c>
      <c r="AX187" s="2260"/>
      <c r="AY187" s="2260" t="s">
        <v>163</v>
      </c>
      <c r="AZ187" s="2260"/>
      <c r="BA187" s="2260"/>
      <c r="BB187" s="2260"/>
      <c r="BC187" s="2260"/>
      <c r="BD187" s="2260"/>
      <c r="BE187" s="2260"/>
      <c r="BF187" s="2260"/>
      <c r="BG187" s="2260"/>
      <c r="BH187" s="2260"/>
      <c r="BI187" s="2260"/>
      <c r="BJ187" s="2129">
        <v>0</v>
      </c>
    </row>
    <row r="188" spans="2:62" ht="11.25" customHeight="1" x14ac:dyDescent="0.25">
      <c r="B188" s="2249"/>
      <c r="C188" s="2250"/>
      <c r="D188" s="361" t="s">
        <v>175</v>
      </c>
      <c r="E188" s="2251"/>
      <c r="F188" s="2261" t="s">
        <v>1334</v>
      </c>
      <c r="G188" s="2262"/>
      <c r="H188" s="2263">
        <v>42.6</v>
      </c>
      <c r="I188" s="2255"/>
      <c r="J188" s="2255"/>
      <c r="K188" s="2255"/>
      <c r="L188" s="2172" t="s">
        <v>16</v>
      </c>
      <c r="M188" s="2256"/>
      <c r="N188" s="2257"/>
      <c r="O188" s="2258"/>
      <c r="P188" s="2258"/>
      <c r="Q188" s="2258"/>
      <c r="R188" s="2258"/>
      <c r="S188" s="2258"/>
      <c r="T188" s="2259"/>
      <c r="AT188" s="2260" t="s">
        <v>175</v>
      </c>
      <c r="AU188" s="2260">
        <v>0</v>
      </c>
      <c r="AV188" s="2260">
        <v>2</v>
      </c>
      <c r="AW188" s="2260" t="b">
        <v>1</v>
      </c>
      <c r="AX188" s="2260"/>
      <c r="AY188" s="2260" t="s">
        <v>163</v>
      </c>
      <c r="AZ188" s="2260"/>
      <c r="BA188" s="2260"/>
      <c r="BB188" s="2260"/>
      <c r="BC188" s="2260"/>
      <c r="BD188" s="2260"/>
      <c r="BE188" s="2260"/>
      <c r="BF188" s="2260"/>
      <c r="BG188" s="2260"/>
      <c r="BH188" s="2260"/>
      <c r="BI188" s="2260"/>
      <c r="BJ188" s="2129">
        <v>0</v>
      </c>
    </row>
    <row r="189" spans="2:62" ht="11.25" customHeight="1" x14ac:dyDescent="0.25">
      <c r="B189" s="2249"/>
      <c r="C189" s="2250"/>
      <c r="D189" s="361" t="s">
        <v>175</v>
      </c>
      <c r="E189" s="2251"/>
      <c r="F189" s="2264" t="s">
        <v>178</v>
      </c>
      <c r="G189" s="2253"/>
      <c r="H189" s="2265">
        <v>42.6</v>
      </c>
      <c r="I189" s="2255"/>
      <c r="J189" s="2255"/>
      <c r="K189" s="2255"/>
      <c r="L189" s="2172" t="s">
        <v>16</v>
      </c>
      <c r="M189" s="2256"/>
      <c r="N189" s="2257"/>
      <c r="O189" s="2258"/>
      <c r="P189" s="2258"/>
      <c r="Q189" s="2258"/>
      <c r="R189" s="2258"/>
      <c r="S189" s="2258"/>
      <c r="T189" s="2259"/>
      <c r="AT189" s="2260" t="s">
        <v>175</v>
      </c>
      <c r="AU189" s="2260">
        <v>0</v>
      </c>
      <c r="AV189" s="2260">
        <v>4</v>
      </c>
      <c r="AW189" s="2260" t="b">
        <v>1</v>
      </c>
      <c r="AX189" s="2260" t="b">
        <v>1</v>
      </c>
      <c r="AY189" s="2260" t="s">
        <v>163</v>
      </c>
      <c r="AZ189" s="2260"/>
      <c r="BA189" s="2260"/>
      <c r="BB189" s="2260"/>
      <c r="BC189" s="2260"/>
      <c r="BD189" s="2260"/>
      <c r="BE189" s="2260"/>
      <c r="BF189" s="2260"/>
      <c r="BG189" s="2260"/>
      <c r="BH189" s="2260"/>
      <c r="BI189" s="2260"/>
      <c r="BJ189" s="2129">
        <v>0</v>
      </c>
    </row>
    <row r="190" spans="2:62" x14ac:dyDescent="0.25">
      <c r="B190" s="2275"/>
      <c r="C190" s="2276" t="s">
        <v>1335</v>
      </c>
      <c r="D190" s="2276" t="s">
        <v>241</v>
      </c>
      <c r="E190" s="2277" t="s">
        <v>1336</v>
      </c>
      <c r="F190" s="2277" t="s">
        <v>1337</v>
      </c>
      <c r="G190" s="2278" t="s">
        <v>218</v>
      </c>
      <c r="H190" s="353">
        <v>43.238999999999997</v>
      </c>
      <c r="I190" s="396"/>
      <c r="J190" s="397">
        <f>ROUND(H190*I190,2)</f>
        <v>0</v>
      </c>
      <c r="K190" s="397" t="s">
        <v>172</v>
      </c>
      <c r="L190" s="2172" t="s">
        <v>16</v>
      </c>
      <c r="M190" s="2279"/>
      <c r="N190" s="2280" t="s">
        <v>38</v>
      </c>
      <c r="O190" s="2281"/>
      <c r="P190" s="2281">
        <f>H190*O190</f>
        <v>0</v>
      </c>
      <c r="Q190" s="2281">
        <v>2.7999999999999998E-4</v>
      </c>
      <c r="R190" s="2281">
        <f>H190*Q190</f>
        <v>1.2106919999999998E-2</v>
      </c>
      <c r="S190" s="2281">
        <v>0</v>
      </c>
      <c r="T190" s="2282">
        <f>H190*S190</f>
        <v>0</v>
      </c>
      <c r="AR190" s="2129">
        <v>8</v>
      </c>
      <c r="AT190" s="2129" t="s">
        <v>241</v>
      </c>
      <c r="AU190" s="2129">
        <v>2</v>
      </c>
      <c r="AY190" s="2283" t="s">
        <v>163</v>
      </c>
      <c r="AZ190" s="2283"/>
      <c r="BA190" s="2283"/>
      <c r="BB190" s="2283"/>
      <c r="BC190" s="2283"/>
      <c r="BD190" s="2283"/>
      <c r="BE190" s="2283">
        <f>IF(N190="základní",J190,0)</f>
        <v>0</v>
      </c>
      <c r="BF190" s="2283">
        <f>IF(N190="snížená",J190,0)</f>
        <v>0</v>
      </c>
      <c r="BG190" s="2283">
        <f>IF(N190="zákl. přenesená",J190,0)</f>
        <v>0</v>
      </c>
      <c r="BH190" s="2283">
        <f>IF(N190="sníž. přenesená",J190,0)</f>
        <v>0</v>
      </c>
      <c r="BI190" s="2283">
        <f>IF(N190="nulová",J190,0)</f>
        <v>0</v>
      </c>
      <c r="BJ190" s="2129">
        <v>1</v>
      </c>
    </row>
    <row r="191" spans="2:62" ht="29.25" x14ac:dyDescent="0.25">
      <c r="B191" s="2237"/>
      <c r="C191" s="2266"/>
      <c r="D191" s="2267" t="s">
        <v>239</v>
      </c>
      <c r="E191" s="2268"/>
      <c r="F191" s="2269" t="s">
        <v>1338</v>
      </c>
      <c r="G191" s="2270"/>
      <c r="H191" s="2271"/>
      <c r="I191" s="2272"/>
      <c r="J191" s="2272"/>
      <c r="K191" s="2273"/>
      <c r="L191" s="2172" t="s">
        <v>16</v>
      </c>
      <c r="M191" s="2241"/>
      <c r="N191" s="2242"/>
      <c r="O191" s="2243"/>
      <c r="P191" s="2243"/>
      <c r="Q191" s="2243"/>
      <c r="R191" s="2243"/>
      <c r="S191" s="2243"/>
      <c r="T191" s="2244"/>
      <c r="AT191" s="2274" t="s">
        <v>239</v>
      </c>
      <c r="AU191" s="2274">
        <v>0</v>
      </c>
      <c r="AV191" s="2274"/>
      <c r="AW191" s="2274"/>
      <c r="AX191" s="2274"/>
      <c r="AY191" s="2274" t="s">
        <v>163</v>
      </c>
      <c r="AZ191" s="2274"/>
      <c r="BA191" s="2274"/>
      <c r="BB191" s="2274"/>
      <c r="BC191" s="2274"/>
      <c r="BD191" s="2274"/>
      <c r="BE191" s="2274"/>
      <c r="BF191" s="2274"/>
      <c r="BG191" s="2274"/>
      <c r="BH191" s="2274"/>
      <c r="BI191" s="2274"/>
      <c r="BJ191" s="2129">
        <v>0</v>
      </c>
    </row>
    <row r="192" spans="2:62" ht="11.25" customHeight="1" x14ac:dyDescent="0.25">
      <c r="B192" s="2249"/>
      <c r="C192" s="2250"/>
      <c r="D192" s="361" t="s">
        <v>175</v>
      </c>
      <c r="E192" s="2251"/>
      <c r="F192" s="2252" t="s">
        <v>113</v>
      </c>
      <c r="G192" s="2253"/>
      <c r="H192" s="2254"/>
      <c r="I192" s="2255"/>
      <c r="J192" s="2255"/>
      <c r="K192" s="2255"/>
      <c r="L192" s="2172" t="s">
        <v>16</v>
      </c>
      <c r="M192" s="2256"/>
      <c r="N192" s="2257"/>
      <c r="O192" s="2258"/>
      <c r="P192" s="2258"/>
      <c r="Q192" s="2258"/>
      <c r="R192" s="2258"/>
      <c r="S192" s="2258"/>
      <c r="T192" s="2259"/>
      <c r="AT192" s="2260" t="s">
        <v>175</v>
      </c>
      <c r="AU192" s="2260">
        <v>0</v>
      </c>
      <c r="AV192" s="2260">
        <v>1</v>
      </c>
      <c r="AW192" s="2260" t="b">
        <v>1</v>
      </c>
      <c r="AX192" s="2260"/>
      <c r="AY192" s="2260" t="s">
        <v>163</v>
      </c>
      <c r="AZ192" s="2260"/>
      <c r="BA192" s="2260"/>
      <c r="BB192" s="2260"/>
      <c r="BC192" s="2260"/>
      <c r="BD192" s="2260"/>
      <c r="BE192" s="2260"/>
      <c r="BF192" s="2260"/>
      <c r="BG192" s="2260"/>
      <c r="BH192" s="2260"/>
      <c r="BI192" s="2260"/>
      <c r="BJ192" s="2129">
        <v>0</v>
      </c>
    </row>
    <row r="193" spans="2:62" ht="11.25" customHeight="1" x14ac:dyDescent="0.25">
      <c r="B193" s="2249"/>
      <c r="C193" s="2250"/>
      <c r="D193" s="361" t="s">
        <v>175</v>
      </c>
      <c r="E193" s="2251"/>
      <c r="F193" s="2261" t="s">
        <v>1334</v>
      </c>
      <c r="G193" s="2262"/>
      <c r="H193" s="2263">
        <v>42.6</v>
      </c>
      <c r="I193" s="2255"/>
      <c r="J193" s="2255"/>
      <c r="K193" s="2255"/>
      <c r="L193" s="2172" t="s">
        <v>16</v>
      </c>
      <c r="M193" s="2256"/>
      <c r="N193" s="2257"/>
      <c r="O193" s="2258"/>
      <c r="P193" s="2258"/>
      <c r="Q193" s="2258"/>
      <c r="R193" s="2258"/>
      <c r="S193" s="2258"/>
      <c r="T193" s="2259"/>
      <c r="AT193" s="2260" t="s">
        <v>175</v>
      </c>
      <c r="AU193" s="2260">
        <v>0</v>
      </c>
      <c r="AV193" s="2260">
        <v>2</v>
      </c>
      <c r="AW193" s="2260" t="b">
        <v>1</v>
      </c>
      <c r="AX193" s="2260"/>
      <c r="AY193" s="2260" t="s">
        <v>163</v>
      </c>
      <c r="AZ193" s="2260"/>
      <c r="BA193" s="2260"/>
      <c r="BB193" s="2260"/>
      <c r="BC193" s="2260"/>
      <c r="BD193" s="2260"/>
      <c r="BE193" s="2260"/>
      <c r="BF193" s="2260"/>
      <c r="BG193" s="2260"/>
      <c r="BH193" s="2260"/>
      <c r="BI193" s="2260"/>
      <c r="BJ193" s="2129">
        <v>0</v>
      </c>
    </row>
    <row r="194" spans="2:62" ht="11.25" customHeight="1" x14ac:dyDescent="0.25">
      <c r="B194" s="2249"/>
      <c r="C194" s="2250"/>
      <c r="D194" s="361" t="s">
        <v>175</v>
      </c>
      <c r="E194" s="2251"/>
      <c r="F194" s="2264" t="s">
        <v>178</v>
      </c>
      <c r="G194" s="2253"/>
      <c r="H194" s="2265">
        <v>42.6</v>
      </c>
      <c r="I194" s="2255"/>
      <c r="J194" s="2255"/>
      <c r="K194" s="2255"/>
      <c r="L194" s="2172" t="s">
        <v>16</v>
      </c>
      <c r="M194" s="2256"/>
      <c r="N194" s="2257"/>
      <c r="O194" s="2258"/>
      <c r="P194" s="2258"/>
      <c r="Q194" s="2258"/>
      <c r="R194" s="2258"/>
      <c r="S194" s="2258"/>
      <c r="T194" s="2259"/>
      <c r="AT194" s="2260" t="s">
        <v>175</v>
      </c>
      <c r="AU194" s="2260">
        <v>0</v>
      </c>
      <c r="AV194" s="2260">
        <v>4</v>
      </c>
      <c r="AW194" s="2260" t="b">
        <v>1</v>
      </c>
      <c r="AX194" s="2260"/>
      <c r="AY194" s="2260" t="s">
        <v>163</v>
      </c>
      <c r="AZ194" s="2260"/>
      <c r="BA194" s="2260"/>
      <c r="BB194" s="2260"/>
      <c r="BC194" s="2260"/>
      <c r="BD194" s="2260"/>
      <c r="BE194" s="2260"/>
      <c r="BF194" s="2260"/>
      <c r="BG194" s="2260"/>
      <c r="BH194" s="2260"/>
      <c r="BI194" s="2260"/>
      <c r="BJ194" s="2129">
        <v>0</v>
      </c>
    </row>
    <row r="195" spans="2:62" ht="11.25" customHeight="1" x14ac:dyDescent="0.25">
      <c r="B195" s="2249"/>
      <c r="C195" s="2250"/>
      <c r="D195" s="361" t="s">
        <v>175</v>
      </c>
      <c r="E195" s="2251"/>
      <c r="F195" s="2261" t="s">
        <v>1339</v>
      </c>
      <c r="G195" s="2262"/>
      <c r="H195" s="2263">
        <v>43.238999999999997</v>
      </c>
      <c r="I195" s="2255"/>
      <c r="J195" s="2255"/>
      <c r="K195" s="2255"/>
      <c r="L195" s="2172" t="s">
        <v>16</v>
      </c>
      <c r="M195" s="2256"/>
      <c r="N195" s="2257"/>
      <c r="O195" s="2258"/>
      <c r="P195" s="2258"/>
      <c r="Q195" s="2258"/>
      <c r="R195" s="2258"/>
      <c r="S195" s="2258"/>
      <c r="T195" s="2259"/>
      <c r="AT195" s="2260" t="s">
        <v>175</v>
      </c>
      <c r="AU195" s="2260">
        <v>0</v>
      </c>
      <c r="AV195" s="2260">
        <v>2</v>
      </c>
      <c r="AW195" s="2260" t="b">
        <v>1</v>
      </c>
      <c r="AX195" s="2260" t="b">
        <v>1</v>
      </c>
      <c r="AY195" s="2260" t="s">
        <v>163</v>
      </c>
      <c r="AZ195" s="2260"/>
      <c r="BA195" s="2260"/>
      <c r="BB195" s="2260"/>
      <c r="BC195" s="2260"/>
      <c r="BD195" s="2260"/>
      <c r="BE195" s="2260"/>
      <c r="BF195" s="2260"/>
      <c r="BG195" s="2260"/>
      <c r="BH195" s="2260"/>
      <c r="BI195" s="2260"/>
      <c r="BJ195" s="2129">
        <v>0</v>
      </c>
    </row>
    <row r="196" spans="2:62" x14ac:dyDescent="0.25">
      <c r="B196" s="2237"/>
      <c r="C196" s="2238" t="s">
        <v>1340</v>
      </c>
      <c r="D196" s="2238" t="s">
        <v>168</v>
      </c>
      <c r="E196" s="2239" t="s">
        <v>1341</v>
      </c>
      <c r="F196" s="351" t="s">
        <v>1342</v>
      </c>
      <c r="G196" s="2240" t="s">
        <v>526</v>
      </c>
      <c r="H196" s="403">
        <v>1</v>
      </c>
      <c r="I196" s="354"/>
      <c r="J196" s="355">
        <f>ROUND(H196*I196,2)</f>
        <v>0</v>
      </c>
      <c r="K196" s="355" t="s">
        <v>172</v>
      </c>
      <c r="L196" s="2172" t="s">
        <v>16</v>
      </c>
      <c r="M196" s="2241"/>
      <c r="N196" s="2242" t="s">
        <v>38</v>
      </c>
      <c r="O196" s="2243"/>
      <c r="P196" s="2243">
        <f>H196*O196</f>
        <v>0</v>
      </c>
      <c r="Q196" s="2243">
        <v>0</v>
      </c>
      <c r="R196" s="2243">
        <f>H196*Q196</f>
        <v>0</v>
      </c>
      <c r="S196" s="2243">
        <v>0</v>
      </c>
      <c r="T196" s="2244">
        <f>H196*S196</f>
        <v>0</v>
      </c>
      <c r="AR196" s="2129">
        <v>4</v>
      </c>
      <c r="AT196" s="2129" t="s">
        <v>168</v>
      </c>
      <c r="AU196" s="2129">
        <v>2</v>
      </c>
      <c r="AY196" s="2245" t="s">
        <v>163</v>
      </c>
      <c r="AZ196" s="2245"/>
      <c r="BA196" s="2245"/>
      <c r="BB196" s="2245"/>
      <c r="BC196" s="2245"/>
      <c r="BD196" s="2245"/>
      <c r="BE196" s="2245">
        <f>IF(N196="základní",J196,0)</f>
        <v>0</v>
      </c>
      <c r="BF196" s="2245">
        <f>IF(N196="snížená",J196,0)</f>
        <v>0</v>
      </c>
      <c r="BG196" s="2245">
        <f>IF(N196="zákl. přenesená",J196,0)</f>
        <v>0</v>
      </c>
      <c r="BH196" s="2245">
        <f>IF(N196="sníž. přenesená",J196,0)</f>
        <v>0</v>
      </c>
      <c r="BI196" s="2245">
        <f>IF(N196="nulová",J196,0)</f>
        <v>0</v>
      </c>
      <c r="BJ196" s="2129">
        <v>1</v>
      </c>
    </row>
    <row r="197" spans="2:62" x14ac:dyDescent="0.25">
      <c r="B197" s="2173"/>
      <c r="C197" s="70"/>
      <c r="D197" s="361" t="s">
        <v>173</v>
      </c>
      <c r="E197" s="70"/>
      <c r="F197" s="362" t="s">
        <v>1343</v>
      </c>
      <c r="G197" s="70"/>
      <c r="H197" s="70"/>
      <c r="I197" s="70"/>
      <c r="J197" s="70"/>
      <c r="K197" s="2175"/>
      <c r="L197" s="2172" t="s">
        <v>16</v>
      </c>
      <c r="M197" s="2246"/>
      <c r="N197" s="70"/>
      <c r="O197" s="70"/>
      <c r="P197" s="70"/>
      <c r="Q197" s="70"/>
      <c r="R197" s="70"/>
      <c r="S197" s="70"/>
      <c r="T197" s="2247"/>
      <c r="AT197" s="2248" t="s">
        <v>173</v>
      </c>
      <c r="AU197" s="2248">
        <v>0</v>
      </c>
      <c r="AV197" s="70"/>
      <c r="AW197" s="70"/>
      <c r="AX197" s="70"/>
      <c r="AY197" s="70" t="s">
        <v>163</v>
      </c>
      <c r="AZ197" s="70"/>
      <c r="BA197" s="70"/>
      <c r="BB197" s="70"/>
      <c r="BC197" s="70"/>
      <c r="BD197" s="70"/>
      <c r="BE197" s="70"/>
      <c r="BF197" s="70"/>
      <c r="BG197" s="70"/>
      <c r="BH197" s="70"/>
      <c r="BI197" s="70"/>
      <c r="BJ197" s="2129">
        <v>0</v>
      </c>
    </row>
    <row r="198" spans="2:62" x14ac:dyDescent="0.25">
      <c r="B198" s="2275"/>
      <c r="C198" s="2276" t="s">
        <v>1344</v>
      </c>
      <c r="D198" s="2276" t="s">
        <v>241</v>
      </c>
      <c r="E198" s="2277" t="s">
        <v>1345</v>
      </c>
      <c r="F198" s="2277" t="s">
        <v>1346</v>
      </c>
      <c r="G198" s="2278" t="s">
        <v>526</v>
      </c>
      <c r="H198" s="1183">
        <v>1</v>
      </c>
      <c r="I198" s="396"/>
      <c r="J198" s="397">
        <f>ROUND(H198*I198,2)</f>
        <v>0</v>
      </c>
      <c r="K198" s="397"/>
      <c r="L198" s="2172" t="s">
        <v>16</v>
      </c>
      <c r="M198" s="2279"/>
      <c r="N198" s="2280" t="s">
        <v>38</v>
      </c>
      <c r="O198" s="2281"/>
      <c r="P198" s="2281">
        <f>H198*O198</f>
        <v>0</v>
      </c>
      <c r="Q198" s="2281">
        <v>0</v>
      </c>
      <c r="R198" s="2281">
        <f>H198*Q198</f>
        <v>0</v>
      </c>
      <c r="S198" s="2281">
        <v>0</v>
      </c>
      <c r="T198" s="2282">
        <f>H198*S198</f>
        <v>0</v>
      </c>
      <c r="AR198" s="2129">
        <v>8</v>
      </c>
      <c r="AT198" s="2129" t="s">
        <v>241</v>
      </c>
      <c r="AU198" s="2129">
        <v>2</v>
      </c>
      <c r="AY198" s="2283" t="s">
        <v>163</v>
      </c>
      <c r="AZ198" s="2283"/>
      <c r="BA198" s="2283"/>
      <c r="BB198" s="2283"/>
      <c r="BC198" s="2283"/>
      <c r="BD198" s="2283"/>
      <c r="BE198" s="2283">
        <f>IF(N198="základní",J198,0)</f>
        <v>0</v>
      </c>
      <c r="BF198" s="2283">
        <f>IF(N198="snížená",J198,0)</f>
        <v>0</v>
      </c>
      <c r="BG198" s="2283">
        <f>IF(N198="zákl. přenesená",J198,0)</f>
        <v>0</v>
      </c>
      <c r="BH198" s="2283">
        <f>IF(N198="sníž. přenesená",J198,0)</f>
        <v>0</v>
      </c>
      <c r="BI198" s="2283">
        <f>IF(N198="nulová",J198,0)</f>
        <v>0</v>
      </c>
      <c r="BJ198" s="2129">
        <v>1</v>
      </c>
    </row>
    <row r="199" spans="2:62" ht="29.25" x14ac:dyDescent="0.25">
      <c r="B199" s="2237"/>
      <c r="C199" s="2266"/>
      <c r="D199" s="2267" t="s">
        <v>239</v>
      </c>
      <c r="E199" s="2268"/>
      <c r="F199" s="2269" t="s">
        <v>1347</v>
      </c>
      <c r="G199" s="2270"/>
      <c r="H199" s="2271"/>
      <c r="I199" s="2272"/>
      <c r="J199" s="2272"/>
      <c r="K199" s="2273"/>
      <c r="L199" s="2172" t="s">
        <v>16</v>
      </c>
      <c r="M199" s="2241"/>
      <c r="N199" s="2242"/>
      <c r="O199" s="2243"/>
      <c r="P199" s="2243"/>
      <c r="Q199" s="2243"/>
      <c r="R199" s="2243"/>
      <c r="S199" s="2243"/>
      <c r="T199" s="2244"/>
      <c r="AT199" s="2274" t="s">
        <v>239</v>
      </c>
      <c r="AU199" s="2274">
        <v>0</v>
      </c>
      <c r="AV199" s="2274"/>
      <c r="AW199" s="2274"/>
      <c r="AX199" s="2274"/>
      <c r="AY199" s="2274" t="s">
        <v>163</v>
      </c>
      <c r="AZ199" s="2274"/>
      <c r="BA199" s="2274"/>
      <c r="BB199" s="2274"/>
      <c r="BC199" s="2274"/>
      <c r="BD199" s="2274"/>
      <c r="BE199" s="2274"/>
      <c r="BF199" s="2274"/>
      <c r="BG199" s="2274"/>
      <c r="BH199" s="2274"/>
      <c r="BI199" s="2274"/>
      <c r="BJ199" s="2129">
        <v>0</v>
      </c>
    </row>
    <row r="200" spans="2:62" ht="24" x14ac:dyDescent="0.25">
      <c r="B200" s="2237"/>
      <c r="C200" s="2238" t="s">
        <v>1348</v>
      </c>
      <c r="D200" s="2238" t="s">
        <v>168</v>
      </c>
      <c r="E200" s="2239" t="s">
        <v>1349</v>
      </c>
      <c r="F200" s="351" t="s">
        <v>1350</v>
      </c>
      <c r="G200" s="2240" t="s">
        <v>526</v>
      </c>
      <c r="H200" s="403">
        <v>1</v>
      </c>
      <c r="I200" s="354"/>
      <c r="J200" s="355">
        <f>ROUND(H200*I200,2)</f>
        <v>0</v>
      </c>
      <c r="K200" s="355" t="s">
        <v>172</v>
      </c>
      <c r="L200" s="2172" t="s">
        <v>16</v>
      </c>
      <c r="M200" s="2241"/>
      <c r="N200" s="2242" t="s">
        <v>38</v>
      </c>
      <c r="O200" s="2243"/>
      <c r="P200" s="2243">
        <f>H200*O200</f>
        <v>0</v>
      </c>
      <c r="Q200" s="2243">
        <v>0.32169999999999999</v>
      </c>
      <c r="R200" s="2243">
        <f>H200*Q200</f>
        <v>0.32169999999999999</v>
      </c>
      <c r="S200" s="2243">
        <v>0</v>
      </c>
      <c r="T200" s="2244">
        <f>H200*S200</f>
        <v>0</v>
      </c>
      <c r="AR200" s="2129">
        <v>4</v>
      </c>
      <c r="AT200" s="2129" t="s">
        <v>168</v>
      </c>
      <c r="AU200" s="2129">
        <v>2</v>
      </c>
      <c r="AY200" s="2245" t="s">
        <v>163</v>
      </c>
      <c r="AZ200" s="2245"/>
      <c r="BA200" s="2245"/>
      <c r="BB200" s="2245"/>
      <c r="BC200" s="2245"/>
      <c r="BD200" s="2245"/>
      <c r="BE200" s="2245">
        <f>IF(N200="základní",J200,0)</f>
        <v>0</v>
      </c>
      <c r="BF200" s="2245">
        <f>IF(N200="snížená",J200,0)</f>
        <v>0</v>
      </c>
      <c r="BG200" s="2245">
        <f>IF(N200="zákl. přenesená",J200,0)</f>
        <v>0</v>
      </c>
      <c r="BH200" s="2245">
        <f>IF(N200="sníž. přenesená",J200,0)</f>
        <v>0</v>
      </c>
      <c r="BI200" s="2245">
        <f>IF(N200="nulová",J200,0)</f>
        <v>0</v>
      </c>
      <c r="BJ200" s="2129">
        <v>1</v>
      </c>
    </row>
    <row r="201" spans="2:62" x14ac:dyDescent="0.25">
      <c r="B201" s="2173"/>
      <c r="C201" s="70"/>
      <c r="D201" s="361" t="s">
        <v>173</v>
      </c>
      <c r="E201" s="70"/>
      <c r="F201" s="362" t="s">
        <v>1351</v>
      </c>
      <c r="G201" s="70"/>
      <c r="H201" s="70"/>
      <c r="I201" s="70"/>
      <c r="J201" s="70"/>
      <c r="K201" s="2175"/>
      <c r="L201" s="2172" t="s">
        <v>16</v>
      </c>
      <c r="M201" s="2246"/>
      <c r="N201" s="70"/>
      <c r="O201" s="70"/>
      <c r="P201" s="70"/>
      <c r="Q201" s="70"/>
      <c r="R201" s="70"/>
      <c r="S201" s="70"/>
      <c r="T201" s="2247"/>
      <c r="AT201" s="2248" t="s">
        <v>173</v>
      </c>
      <c r="AU201" s="2248">
        <v>0</v>
      </c>
      <c r="AV201" s="70"/>
      <c r="AW201" s="70"/>
      <c r="AX201" s="70"/>
      <c r="AY201" s="70" t="s">
        <v>163</v>
      </c>
      <c r="AZ201" s="70"/>
      <c r="BA201" s="70"/>
      <c r="BB201" s="70"/>
      <c r="BC201" s="70"/>
      <c r="BD201" s="70"/>
      <c r="BE201" s="70"/>
      <c r="BF201" s="70"/>
      <c r="BG201" s="70"/>
      <c r="BH201" s="70"/>
      <c r="BI201" s="70"/>
      <c r="BJ201" s="2129">
        <v>0</v>
      </c>
    </row>
    <row r="202" spans="2:62" x14ac:dyDescent="0.25">
      <c r="B202" s="2275"/>
      <c r="C202" s="2276" t="s">
        <v>1352</v>
      </c>
      <c r="D202" s="2276" t="s">
        <v>241</v>
      </c>
      <c r="E202" s="2277" t="s">
        <v>1353</v>
      </c>
      <c r="F202" s="2277" t="s">
        <v>1354</v>
      </c>
      <c r="G202" s="2278" t="s">
        <v>526</v>
      </c>
      <c r="H202" s="1183">
        <v>1</v>
      </c>
      <c r="I202" s="396"/>
      <c r="J202" s="397">
        <f>ROUND(H202*I202,2)</f>
        <v>0</v>
      </c>
      <c r="K202" s="397" t="s">
        <v>172</v>
      </c>
      <c r="L202" s="2172" t="s">
        <v>16</v>
      </c>
      <c r="M202" s="2279"/>
      <c r="N202" s="2280" t="s">
        <v>38</v>
      </c>
      <c r="O202" s="2281"/>
      <c r="P202" s="2281">
        <f>H202*O202</f>
        <v>0</v>
      </c>
      <c r="Q202" s="2281">
        <v>6.9000000000000006E-2</v>
      </c>
      <c r="R202" s="2281">
        <f>H202*Q202</f>
        <v>6.9000000000000006E-2</v>
      </c>
      <c r="S202" s="2281">
        <v>0</v>
      </c>
      <c r="T202" s="2282">
        <f>H202*S202</f>
        <v>0</v>
      </c>
      <c r="AR202" s="2129">
        <v>8</v>
      </c>
      <c r="AT202" s="2129" t="s">
        <v>241</v>
      </c>
      <c r="AU202" s="2129">
        <v>2</v>
      </c>
      <c r="AY202" s="2283" t="s">
        <v>163</v>
      </c>
      <c r="AZ202" s="2283"/>
      <c r="BA202" s="2283"/>
      <c r="BB202" s="2283"/>
      <c r="BC202" s="2283"/>
      <c r="BD202" s="2283"/>
      <c r="BE202" s="2283">
        <f>IF(N202="základní",J202,0)</f>
        <v>0</v>
      </c>
      <c r="BF202" s="2283">
        <f>IF(N202="snížená",J202,0)</f>
        <v>0</v>
      </c>
      <c r="BG202" s="2283">
        <f>IF(N202="zákl. přenesená",J202,0)</f>
        <v>0</v>
      </c>
      <c r="BH202" s="2283">
        <f>IF(N202="sníž. přenesená",J202,0)</f>
        <v>0</v>
      </c>
      <c r="BI202" s="2283">
        <f>IF(N202="nulová",J202,0)</f>
        <v>0</v>
      </c>
      <c r="BJ202" s="2129">
        <v>1</v>
      </c>
    </row>
    <row r="203" spans="2:62" ht="24" x14ac:dyDescent="0.25">
      <c r="B203" s="2237"/>
      <c r="C203" s="2238" t="s">
        <v>1355</v>
      </c>
      <c r="D203" s="2238" t="s">
        <v>168</v>
      </c>
      <c r="E203" s="2239" t="s">
        <v>1356</v>
      </c>
      <c r="F203" s="351" t="s">
        <v>1357</v>
      </c>
      <c r="G203" s="2240" t="s">
        <v>526</v>
      </c>
      <c r="H203" s="403">
        <v>1</v>
      </c>
      <c r="I203" s="354"/>
      <c r="J203" s="355">
        <f>ROUND(H203*I203,2)</f>
        <v>0</v>
      </c>
      <c r="K203" s="355" t="s">
        <v>172</v>
      </c>
      <c r="L203" s="2172" t="s">
        <v>16</v>
      </c>
      <c r="M203" s="2241"/>
      <c r="N203" s="2242" t="s">
        <v>38</v>
      </c>
      <c r="O203" s="2243"/>
      <c r="P203" s="2243">
        <f>H203*O203</f>
        <v>0</v>
      </c>
      <c r="Q203" s="2243">
        <v>0.09</v>
      </c>
      <c r="R203" s="2243">
        <f>H203*Q203</f>
        <v>0.09</v>
      </c>
      <c r="S203" s="2243">
        <v>0</v>
      </c>
      <c r="T203" s="2244">
        <f>H203*S203</f>
        <v>0</v>
      </c>
      <c r="AR203" s="2129">
        <v>4</v>
      </c>
      <c r="AT203" s="2129" t="s">
        <v>168</v>
      </c>
      <c r="AU203" s="2129">
        <v>2</v>
      </c>
      <c r="AY203" s="2245" t="s">
        <v>163</v>
      </c>
      <c r="AZ203" s="2245"/>
      <c r="BA203" s="2245"/>
      <c r="BB203" s="2245"/>
      <c r="BC203" s="2245"/>
      <c r="BD203" s="2245"/>
      <c r="BE203" s="2245">
        <f>IF(N203="základní",J203,0)</f>
        <v>0</v>
      </c>
      <c r="BF203" s="2245">
        <f>IF(N203="snížená",J203,0)</f>
        <v>0</v>
      </c>
      <c r="BG203" s="2245">
        <f>IF(N203="zákl. přenesená",J203,0)</f>
        <v>0</v>
      </c>
      <c r="BH203" s="2245">
        <f>IF(N203="sníž. přenesená",J203,0)</f>
        <v>0</v>
      </c>
      <c r="BI203" s="2245">
        <f>IF(N203="nulová",J203,0)</f>
        <v>0</v>
      </c>
      <c r="BJ203" s="2129">
        <v>1</v>
      </c>
    </row>
    <row r="204" spans="2:62" x14ac:dyDescent="0.25">
      <c r="B204" s="2173"/>
      <c r="C204" s="70"/>
      <c r="D204" s="361" t="s">
        <v>173</v>
      </c>
      <c r="E204" s="70"/>
      <c r="F204" s="362" t="s">
        <v>1358</v>
      </c>
      <c r="G204" s="70"/>
      <c r="H204" s="70"/>
      <c r="I204" s="70"/>
      <c r="J204" s="70"/>
      <c r="K204" s="2175"/>
      <c r="L204" s="2172" t="s">
        <v>16</v>
      </c>
      <c r="M204" s="2246"/>
      <c r="N204" s="70"/>
      <c r="O204" s="70"/>
      <c r="P204" s="70"/>
      <c r="Q204" s="70"/>
      <c r="R204" s="70"/>
      <c r="S204" s="70"/>
      <c r="T204" s="2247"/>
      <c r="AT204" s="2248" t="s">
        <v>173</v>
      </c>
      <c r="AU204" s="2248">
        <v>0</v>
      </c>
      <c r="AV204" s="70"/>
      <c r="AW204" s="70"/>
      <c r="AX204" s="70"/>
      <c r="AY204" s="70" t="s">
        <v>163</v>
      </c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2129">
        <v>0</v>
      </c>
    </row>
    <row r="205" spans="2:62" x14ac:dyDescent="0.25">
      <c r="B205" s="2275"/>
      <c r="C205" s="2276" t="s">
        <v>1359</v>
      </c>
      <c r="D205" s="2276" t="s">
        <v>241</v>
      </c>
      <c r="E205" s="2277" t="s">
        <v>1360</v>
      </c>
      <c r="F205" s="2277" t="s">
        <v>1361</v>
      </c>
      <c r="G205" s="2278" t="s">
        <v>526</v>
      </c>
      <c r="H205" s="1183">
        <v>1</v>
      </c>
      <c r="I205" s="396"/>
      <c r="J205" s="397">
        <f>ROUND(H205*I205,2)</f>
        <v>0</v>
      </c>
      <c r="K205" s="397" t="s">
        <v>172</v>
      </c>
      <c r="L205" s="2172" t="s">
        <v>16</v>
      </c>
      <c r="M205" s="2279"/>
      <c r="N205" s="2280" t="s">
        <v>38</v>
      </c>
      <c r="O205" s="2281"/>
      <c r="P205" s="2281">
        <f>H205*O205</f>
        <v>0</v>
      </c>
      <c r="Q205" s="2281">
        <v>0.06</v>
      </c>
      <c r="R205" s="2281">
        <f>H205*Q205</f>
        <v>0.06</v>
      </c>
      <c r="S205" s="2281">
        <v>0</v>
      </c>
      <c r="T205" s="2282">
        <f>H205*S205</f>
        <v>0</v>
      </c>
      <c r="AR205" s="2129">
        <v>8</v>
      </c>
      <c r="AT205" s="2129" t="s">
        <v>241</v>
      </c>
      <c r="AU205" s="2129">
        <v>2</v>
      </c>
      <c r="AY205" s="2283" t="s">
        <v>163</v>
      </c>
      <c r="AZ205" s="2283"/>
      <c r="BA205" s="2283"/>
      <c r="BB205" s="2283"/>
      <c r="BC205" s="2283"/>
      <c r="BD205" s="2283"/>
      <c r="BE205" s="2283">
        <f>IF(N205="základní",J205,0)</f>
        <v>0</v>
      </c>
      <c r="BF205" s="2283">
        <f>IF(N205="snížená",J205,0)</f>
        <v>0</v>
      </c>
      <c r="BG205" s="2283">
        <f>IF(N205="zákl. přenesená",J205,0)</f>
        <v>0</v>
      </c>
      <c r="BH205" s="2283">
        <f>IF(N205="sníž. přenesená",J205,0)</f>
        <v>0</v>
      </c>
      <c r="BI205" s="2283">
        <f>IF(N205="nulová",J205,0)</f>
        <v>0</v>
      </c>
      <c r="BJ205" s="2129">
        <v>1</v>
      </c>
    </row>
    <row r="206" spans="2:62" x14ac:dyDescent="0.25">
      <c r="B206" s="2237"/>
      <c r="C206" s="2238" t="s">
        <v>1362</v>
      </c>
      <c r="D206" s="2238" t="s">
        <v>168</v>
      </c>
      <c r="E206" s="2239" t="s">
        <v>1237</v>
      </c>
      <c r="F206" s="351" t="s">
        <v>1238</v>
      </c>
      <c r="G206" s="2240" t="s">
        <v>218</v>
      </c>
      <c r="H206" s="353">
        <v>42.6</v>
      </c>
      <c r="I206" s="354"/>
      <c r="J206" s="355">
        <f>ROUND(H206*I206,2)</f>
        <v>0</v>
      </c>
      <c r="K206" s="355" t="s">
        <v>172</v>
      </c>
      <c r="L206" s="2172" t="s">
        <v>16</v>
      </c>
      <c r="M206" s="2241"/>
      <c r="N206" s="2242" t="s">
        <v>38</v>
      </c>
      <c r="O206" s="2243"/>
      <c r="P206" s="2243">
        <f>H206*O206</f>
        <v>0</v>
      </c>
      <c r="Q206" s="2243">
        <v>6.0000000000000002E-5</v>
      </c>
      <c r="R206" s="2243">
        <f>H206*Q206</f>
        <v>2.5560000000000001E-3</v>
      </c>
      <c r="S206" s="2243">
        <v>0</v>
      </c>
      <c r="T206" s="2244">
        <f>H206*S206</f>
        <v>0</v>
      </c>
      <c r="AR206" s="2129">
        <v>4</v>
      </c>
      <c r="AT206" s="2129" t="s">
        <v>168</v>
      </c>
      <c r="AU206" s="2129">
        <v>2</v>
      </c>
      <c r="AY206" s="2245" t="s">
        <v>163</v>
      </c>
      <c r="AZ206" s="2245"/>
      <c r="BA206" s="2245"/>
      <c r="BB206" s="2245"/>
      <c r="BC206" s="2245"/>
      <c r="BD206" s="2245"/>
      <c r="BE206" s="2245">
        <f>IF(N206="základní",J206,0)</f>
        <v>0</v>
      </c>
      <c r="BF206" s="2245">
        <f>IF(N206="snížená",J206,0)</f>
        <v>0</v>
      </c>
      <c r="BG206" s="2245">
        <f>IF(N206="zákl. přenesená",J206,0)</f>
        <v>0</v>
      </c>
      <c r="BH206" s="2245">
        <f>IF(N206="sníž. přenesená",J206,0)</f>
        <v>0</v>
      </c>
      <c r="BI206" s="2245">
        <f>IF(N206="nulová",J206,0)</f>
        <v>0</v>
      </c>
      <c r="BJ206" s="2129">
        <v>1</v>
      </c>
    </row>
    <row r="207" spans="2:62" x14ac:dyDescent="0.25">
      <c r="B207" s="2173"/>
      <c r="C207" s="70"/>
      <c r="D207" s="361" t="s">
        <v>173</v>
      </c>
      <c r="E207" s="70"/>
      <c r="F207" s="362" t="s">
        <v>1239</v>
      </c>
      <c r="G207" s="70"/>
      <c r="H207" s="70"/>
      <c r="I207" s="70"/>
      <c r="J207" s="70"/>
      <c r="K207" s="2175"/>
      <c r="L207" s="2172" t="s">
        <v>16</v>
      </c>
      <c r="M207" s="2246"/>
      <c r="N207" s="70"/>
      <c r="O207" s="70"/>
      <c r="P207" s="70"/>
      <c r="Q207" s="70"/>
      <c r="R207" s="70"/>
      <c r="S207" s="70"/>
      <c r="T207" s="2247"/>
      <c r="AT207" s="2248" t="s">
        <v>173</v>
      </c>
      <c r="AU207" s="2248">
        <v>0</v>
      </c>
      <c r="AV207" s="70"/>
      <c r="AW207" s="70"/>
      <c r="AX207" s="70"/>
      <c r="AY207" s="70" t="s">
        <v>163</v>
      </c>
      <c r="AZ207" s="70"/>
      <c r="BA207" s="70"/>
      <c r="BB207" s="70"/>
      <c r="BC207" s="70"/>
      <c r="BD207" s="70"/>
      <c r="BE207" s="70"/>
      <c r="BF207" s="70"/>
      <c r="BG207" s="70"/>
      <c r="BH207" s="70"/>
      <c r="BI207" s="70"/>
      <c r="BJ207" s="2129">
        <v>0</v>
      </c>
    </row>
    <row r="208" spans="2:62" ht="11.25" customHeight="1" x14ac:dyDescent="0.25">
      <c r="B208" s="2249"/>
      <c r="C208" s="2250"/>
      <c r="D208" s="361" t="s">
        <v>175</v>
      </c>
      <c r="E208" s="2251"/>
      <c r="F208" s="2252" t="s">
        <v>113</v>
      </c>
      <c r="G208" s="2253"/>
      <c r="H208" s="2254"/>
      <c r="I208" s="2255"/>
      <c r="J208" s="2255"/>
      <c r="K208" s="2255"/>
      <c r="L208" s="2172" t="s">
        <v>16</v>
      </c>
      <c r="M208" s="2256"/>
      <c r="N208" s="2257"/>
      <c r="O208" s="2258"/>
      <c r="P208" s="2258"/>
      <c r="Q208" s="2258"/>
      <c r="R208" s="2258"/>
      <c r="S208" s="2258"/>
      <c r="T208" s="2259"/>
      <c r="AT208" s="2260" t="s">
        <v>175</v>
      </c>
      <c r="AU208" s="2260">
        <v>0</v>
      </c>
      <c r="AV208" s="2260">
        <v>1</v>
      </c>
      <c r="AW208" s="2260" t="b">
        <v>1</v>
      </c>
      <c r="AX208" s="2260"/>
      <c r="AY208" s="2260" t="s">
        <v>163</v>
      </c>
      <c r="AZ208" s="2260"/>
      <c r="BA208" s="2260"/>
      <c r="BB208" s="2260"/>
      <c r="BC208" s="2260"/>
      <c r="BD208" s="2260"/>
      <c r="BE208" s="2260"/>
      <c r="BF208" s="2260"/>
      <c r="BG208" s="2260"/>
      <c r="BH208" s="2260"/>
      <c r="BI208" s="2260"/>
      <c r="BJ208" s="2129">
        <v>0</v>
      </c>
    </row>
    <row r="209" spans="2:62" ht="11.25" customHeight="1" x14ac:dyDescent="0.25">
      <c r="B209" s="2249"/>
      <c r="C209" s="2250"/>
      <c r="D209" s="361" t="s">
        <v>175</v>
      </c>
      <c r="E209" s="2251"/>
      <c r="F209" s="2261" t="s">
        <v>1334</v>
      </c>
      <c r="G209" s="2262"/>
      <c r="H209" s="2263">
        <v>42.6</v>
      </c>
      <c r="I209" s="2255"/>
      <c r="J209" s="2255"/>
      <c r="K209" s="2255"/>
      <c r="L209" s="2172" t="s">
        <v>16</v>
      </c>
      <c r="M209" s="2256"/>
      <c r="N209" s="2257"/>
      <c r="O209" s="2258"/>
      <c r="P209" s="2258"/>
      <c r="Q209" s="2258"/>
      <c r="R209" s="2258"/>
      <c r="S209" s="2258"/>
      <c r="T209" s="2259"/>
      <c r="AT209" s="2260" t="s">
        <v>175</v>
      </c>
      <c r="AU209" s="2260">
        <v>0</v>
      </c>
      <c r="AV209" s="2260">
        <v>2</v>
      </c>
      <c r="AW209" s="2260" t="b">
        <v>1</v>
      </c>
      <c r="AX209" s="2260"/>
      <c r="AY209" s="2260" t="s">
        <v>163</v>
      </c>
      <c r="AZ209" s="2260"/>
      <c r="BA209" s="2260"/>
      <c r="BB209" s="2260"/>
      <c r="BC209" s="2260"/>
      <c r="BD209" s="2260"/>
      <c r="BE209" s="2260"/>
      <c r="BF209" s="2260"/>
      <c r="BG209" s="2260"/>
      <c r="BH209" s="2260"/>
      <c r="BI209" s="2260"/>
      <c r="BJ209" s="2129">
        <v>0</v>
      </c>
    </row>
    <row r="210" spans="2:62" ht="11.25" customHeight="1" x14ac:dyDescent="0.25">
      <c r="B210" s="2249"/>
      <c r="C210" s="2250"/>
      <c r="D210" s="361" t="s">
        <v>175</v>
      </c>
      <c r="E210" s="2251"/>
      <c r="F210" s="2264" t="s">
        <v>178</v>
      </c>
      <c r="G210" s="2253"/>
      <c r="H210" s="2265">
        <v>42.6</v>
      </c>
      <c r="I210" s="2255"/>
      <c r="J210" s="2255"/>
      <c r="K210" s="2255"/>
      <c r="L210" s="2172" t="s">
        <v>16</v>
      </c>
      <c r="M210" s="2256"/>
      <c r="N210" s="2257"/>
      <c r="O210" s="2258"/>
      <c r="P210" s="2258"/>
      <c r="Q210" s="2258"/>
      <c r="R210" s="2258"/>
      <c r="S210" s="2258"/>
      <c r="T210" s="2259"/>
      <c r="AT210" s="2260" t="s">
        <v>175</v>
      </c>
      <c r="AU210" s="2260">
        <v>0</v>
      </c>
      <c r="AV210" s="2260">
        <v>4</v>
      </c>
      <c r="AW210" s="2260" t="b">
        <v>1</v>
      </c>
      <c r="AX210" s="2260" t="b">
        <v>1</v>
      </c>
      <c r="AY210" s="2260" t="s">
        <v>163</v>
      </c>
      <c r="AZ210" s="2260"/>
      <c r="BA210" s="2260"/>
      <c r="BB210" s="2260"/>
      <c r="BC210" s="2260"/>
      <c r="BD210" s="2260"/>
      <c r="BE210" s="2260"/>
      <c r="BF210" s="2260"/>
      <c r="BG210" s="2260"/>
      <c r="BH210" s="2260"/>
      <c r="BI210" s="2260"/>
      <c r="BJ210" s="2129">
        <v>0</v>
      </c>
    </row>
    <row r="211" spans="2:62" ht="23.1" customHeight="1" x14ac:dyDescent="0.25">
      <c r="B211" s="2197"/>
      <c r="C211" s="2198"/>
      <c r="D211" s="2224" t="s">
        <v>64</v>
      </c>
      <c r="E211" s="2232" t="s">
        <v>264</v>
      </c>
      <c r="F211" s="2207" t="s">
        <v>265</v>
      </c>
      <c r="G211" s="2233"/>
      <c r="H211" s="2234"/>
      <c r="I211" s="2235"/>
      <c r="J211" s="2235">
        <f>J212 + J214</f>
        <v>0</v>
      </c>
      <c r="K211" s="2235"/>
      <c r="L211" s="2172" t="s">
        <v>16</v>
      </c>
      <c r="M211" s="2236"/>
      <c r="N211" s="2195"/>
      <c r="O211" s="2196"/>
      <c r="P211" s="2196">
        <f>P212 + P214</f>
        <v>0</v>
      </c>
      <c r="Q211" s="2196"/>
      <c r="R211" s="2196">
        <f>R212 + R214</f>
        <v>0</v>
      </c>
      <c r="S211" s="2196"/>
      <c r="T211" s="2231">
        <f>T212 + T214</f>
        <v>0</v>
      </c>
      <c r="AR211" s="2129">
        <v>1</v>
      </c>
      <c r="AT211" s="2129" t="s">
        <v>64</v>
      </c>
      <c r="AU211" s="2129">
        <v>1</v>
      </c>
      <c r="AY211" s="74" t="s">
        <v>163</v>
      </c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2129">
        <v>0</v>
      </c>
    </row>
    <row r="212" spans="2:62" x14ac:dyDescent="0.25">
      <c r="B212" s="2237"/>
      <c r="C212" s="2238" t="s">
        <v>1363</v>
      </c>
      <c r="D212" s="2238" t="s">
        <v>168</v>
      </c>
      <c r="E212" s="2239" t="s">
        <v>1242</v>
      </c>
      <c r="F212" s="351" t="s">
        <v>1243</v>
      </c>
      <c r="G212" s="2240" t="s">
        <v>202</v>
      </c>
      <c r="H212" s="403">
        <v>42.777000000000001</v>
      </c>
      <c r="I212" s="354"/>
      <c r="J212" s="355">
        <f>ROUND(H212*I212,2)</f>
        <v>0</v>
      </c>
      <c r="K212" s="355" t="s">
        <v>172</v>
      </c>
      <c r="L212" s="2172" t="s">
        <v>16</v>
      </c>
      <c r="M212" s="2241"/>
      <c r="N212" s="2242" t="s">
        <v>38</v>
      </c>
      <c r="O212" s="2243"/>
      <c r="P212" s="2243">
        <f>H212*O212</f>
        <v>0</v>
      </c>
      <c r="Q212" s="2243">
        <v>0</v>
      </c>
      <c r="R212" s="2243">
        <f>H212*Q212</f>
        <v>0</v>
      </c>
      <c r="S212" s="2243">
        <v>0</v>
      </c>
      <c r="T212" s="2244">
        <f>H212*S212</f>
        <v>0</v>
      </c>
      <c r="AR212" s="2129">
        <v>4</v>
      </c>
      <c r="AT212" s="2129" t="s">
        <v>168</v>
      </c>
      <c r="AU212" s="2129">
        <v>2</v>
      </c>
      <c r="AY212" s="2245" t="s">
        <v>163</v>
      </c>
      <c r="AZ212" s="2245"/>
      <c r="BA212" s="2245"/>
      <c r="BB212" s="2245"/>
      <c r="BC212" s="2245"/>
      <c r="BD212" s="2245"/>
      <c r="BE212" s="2245">
        <f>IF(N212="základní",J212,0)</f>
        <v>0</v>
      </c>
      <c r="BF212" s="2245">
        <f>IF(N212="snížená",J212,0)</f>
        <v>0</v>
      </c>
      <c r="BG212" s="2245">
        <f>IF(N212="zákl. přenesená",J212,0)</f>
        <v>0</v>
      </c>
      <c r="BH212" s="2245">
        <f>IF(N212="sníž. přenesená",J212,0)</f>
        <v>0</v>
      </c>
      <c r="BI212" s="2245">
        <f>IF(N212="nulová",J212,0)</f>
        <v>0</v>
      </c>
      <c r="BJ212" s="2129">
        <v>1</v>
      </c>
    </row>
    <row r="213" spans="2:62" x14ac:dyDescent="0.25">
      <c r="B213" s="2173"/>
      <c r="C213" s="70"/>
      <c r="D213" s="361" t="s">
        <v>173</v>
      </c>
      <c r="E213" s="70"/>
      <c r="F213" s="362" t="s">
        <v>1244</v>
      </c>
      <c r="G213" s="70"/>
      <c r="H213" s="70"/>
      <c r="I213" s="70"/>
      <c r="J213" s="70"/>
      <c r="K213" s="2175"/>
      <c r="L213" s="2172" t="s">
        <v>16</v>
      </c>
      <c r="M213" s="2246"/>
      <c r="N213" s="70"/>
      <c r="O213" s="70"/>
      <c r="P213" s="70"/>
      <c r="Q213" s="70"/>
      <c r="R213" s="70"/>
      <c r="S213" s="70"/>
      <c r="T213" s="2247"/>
      <c r="AT213" s="2248" t="s">
        <v>173</v>
      </c>
      <c r="AU213" s="2248">
        <v>0</v>
      </c>
      <c r="AV213" s="70"/>
      <c r="AW213" s="70"/>
      <c r="AX213" s="70"/>
      <c r="AY213" s="70" t="s">
        <v>163</v>
      </c>
      <c r="AZ213" s="70"/>
      <c r="BA213" s="70"/>
      <c r="BB213" s="70"/>
      <c r="BC213" s="70"/>
      <c r="BD213" s="70"/>
      <c r="BE213" s="70"/>
      <c r="BF213" s="70"/>
      <c r="BG213" s="70"/>
      <c r="BH213" s="70"/>
      <c r="BI213" s="70"/>
      <c r="BJ213" s="2129">
        <v>0</v>
      </c>
    </row>
    <row r="214" spans="2:62" ht="24" x14ac:dyDescent="0.25">
      <c r="B214" s="2237"/>
      <c r="C214" s="2238" t="s">
        <v>1364</v>
      </c>
      <c r="D214" s="2238" t="s">
        <v>168</v>
      </c>
      <c r="E214" s="2239" t="s">
        <v>1246</v>
      </c>
      <c r="F214" s="351" t="s">
        <v>1247</v>
      </c>
      <c r="G214" s="2240" t="s">
        <v>202</v>
      </c>
      <c r="H214" s="403">
        <v>42.777000000000001</v>
      </c>
      <c r="I214" s="354"/>
      <c r="J214" s="355">
        <f>ROUND(H214*I214,2)</f>
        <v>0</v>
      </c>
      <c r="K214" s="355" t="s">
        <v>172</v>
      </c>
      <c r="L214" s="2172" t="s">
        <v>16</v>
      </c>
      <c r="M214" s="2241"/>
      <c r="N214" s="2242" t="s">
        <v>38</v>
      </c>
      <c r="O214" s="2243"/>
      <c r="P214" s="2243">
        <f>H214*O214</f>
        <v>0</v>
      </c>
      <c r="Q214" s="2243">
        <v>0</v>
      </c>
      <c r="R214" s="2243">
        <f>H214*Q214</f>
        <v>0</v>
      </c>
      <c r="S214" s="2243">
        <v>0</v>
      </c>
      <c r="T214" s="2244">
        <f>H214*S214</f>
        <v>0</v>
      </c>
      <c r="AR214" s="2129">
        <v>4</v>
      </c>
      <c r="AT214" s="2129" t="s">
        <v>168</v>
      </c>
      <c r="AU214" s="2129">
        <v>2</v>
      </c>
      <c r="AY214" s="2245" t="s">
        <v>163</v>
      </c>
      <c r="AZ214" s="2245"/>
      <c r="BA214" s="2245"/>
      <c r="BB214" s="2245"/>
      <c r="BC214" s="2245"/>
      <c r="BD214" s="2245"/>
      <c r="BE214" s="2245">
        <f>IF(N214="základní",J214,0)</f>
        <v>0</v>
      </c>
      <c r="BF214" s="2245">
        <f>IF(N214="snížená",J214,0)</f>
        <v>0</v>
      </c>
      <c r="BG214" s="2245">
        <f>IF(N214="zákl. přenesená",J214,0)</f>
        <v>0</v>
      </c>
      <c r="BH214" s="2245">
        <f>IF(N214="sníž. přenesená",J214,0)</f>
        <v>0</v>
      </c>
      <c r="BI214" s="2245">
        <f>IF(N214="nulová",J214,0)</f>
        <v>0</v>
      </c>
      <c r="BJ214" s="2129">
        <v>1</v>
      </c>
    </row>
    <row r="215" spans="2:62" x14ac:dyDescent="0.25">
      <c r="B215" s="2173"/>
      <c r="C215" s="70"/>
      <c r="D215" s="361" t="s">
        <v>173</v>
      </c>
      <c r="E215" s="70"/>
      <c r="F215" s="362" t="s">
        <v>1248</v>
      </c>
      <c r="G215" s="70"/>
      <c r="H215" s="70"/>
      <c r="I215" s="70"/>
      <c r="J215" s="70"/>
      <c r="K215" s="2175"/>
      <c r="L215" s="2172" t="s">
        <v>16</v>
      </c>
      <c r="M215" s="2246"/>
      <c r="N215" s="70"/>
      <c r="O215" s="70"/>
      <c r="P215" s="70"/>
      <c r="Q215" s="70"/>
      <c r="R215" s="70"/>
      <c r="S215" s="70"/>
      <c r="T215" s="2247"/>
      <c r="AT215" s="2248" t="s">
        <v>173</v>
      </c>
      <c r="AU215" s="2248">
        <v>0</v>
      </c>
      <c r="AV215" s="70"/>
      <c r="AW215" s="70"/>
      <c r="AX215" s="70"/>
      <c r="AY215" s="70" t="s">
        <v>163</v>
      </c>
      <c r="AZ215" s="70"/>
      <c r="BA215" s="70"/>
      <c r="BB215" s="70"/>
      <c r="BC215" s="70"/>
      <c r="BD215" s="70"/>
      <c r="BE215" s="70"/>
      <c r="BF215" s="70"/>
      <c r="BG215" s="70"/>
      <c r="BH215" s="70"/>
      <c r="BI215" s="70"/>
      <c r="BJ215" s="2129">
        <v>0</v>
      </c>
    </row>
    <row r="216" spans="2:62" ht="26.1" customHeight="1" x14ac:dyDescent="0.25">
      <c r="B216" s="2188"/>
      <c r="C216" s="2189"/>
      <c r="D216" s="2224" t="s">
        <v>64</v>
      </c>
      <c r="E216" s="2225" t="s">
        <v>330</v>
      </c>
      <c r="F216" s="73" t="s">
        <v>331</v>
      </c>
      <c r="G216" s="2226"/>
      <c r="H216" s="2227"/>
      <c r="I216" s="2228"/>
      <c r="J216" s="2228">
        <f>J217</f>
        <v>0</v>
      </c>
      <c r="K216" s="2229"/>
      <c r="L216" s="2172" t="s">
        <v>16</v>
      </c>
      <c r="M216" s="2230"/>
      <c r="N216" s="2195"/>
      <c r="O216" s="2196"/>
      <c r="P216" s="2196">
        <f>P217</f>
        <v>0</v>
      </c>
      <c r="Q216" s="2196"/>
      <c r="R216" s="2196">
        <f>R217</f>
        <v>9.2479999999999993E-3</v>
      </c>
      <c r="S216" s="2196"/>
      <c r="T216" s="2231">
        <f>T217</f>
        <v>0</v>
      </c>
      <c r="AR216" s="2129">
        <v>2</v>
      </c>
      <c r="AT216" s="2129" t="s">
        <v>64</v>
      </c>
      <c r="AU216" s="2129">
        <v>0</v>
      </c>
      <c r="AY216" s="73" t="s">
        <v>163</v>
      </c>
      <c r="AZ216" s="73"/>
      <c r="BA216" s="73"/>
      <c r="BB216" s="73"/>
      <c r="BC216" s="73"/>
      <c r="BD216" s="73"/>
      <c r="BE216" s="73"/>
      <c r="BF216" s="73"/>
      <c r="BG216" s="73"/>
      <c r="BH216" s="73"/>
      <c r="BI216" s="73"/>
      <c r="BJ216" s="2129">
        <v>0</v>
      </c>
    </row>
    <row r="217" spans="2:62" ht="23.1" customHeight="1" x14ac:dyDescent="0.25">
      <c r="B217" s="2197"/>
      <c r="C217" s="2198"/>
      <c r="D217" s="2224" t="s">
        <v>64</v>
      </c>
      <c r="E217" s="2232" t="s">
        <v>1256</v>
      </c>
      <c r="F217" s="2207" t="s">
        <v>1257</v>
      </c>
      <c r="G217" s="2233"/>
      <c r="H217" s="2234"/>
      <c r="I217" s="2235"/>
      <c r="J217" s="2235">
        <f>J218 + J220 + J222 + J227 + J232 + J234</f>
        <v>0</v>
      </c>
      <c r="K217" s="2235"/>
      <c r="L217" s="2172" t="s">
        <v>16</v>
      </c>
      <c r="M217" s="2236"/>
      <c r="N217" s="2195"/>
      <c r="O217" s="2196"/>
      <c r="P217" s="2196">
        <f>P218 + P220 + P222 + P227 + P232 + P234</f>
        <v>0</v>
      </c>
      <c r="Q217" s="2196"/>
      <c r="R217" s="2196">
        <f>R218 + R220 + R222 + R227 + R232 + R234</f>
        <v>9.2479999999999993E-3</v>
      </c>
      <c r="S217" s="2196"/>
      <c r="T217" s="2231">
        <f>T218 + T220 + T222 + T227 + T232 + T234</f>
        <v>0</v>
      </c>
      <c r="AR217" s="2129">
        <v>2</v>
      </c>
      <c r="AT217" s="2129" t="s">
        <v>64</v>
      </c>
      <c r="AU217" s="2129">
        <v>1</v>
      </c>
      <c r="AY217" s="74" t="s">
        <v>163</v>
      </c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2129">
        <v>0</v>
      </c>
    </row>
    <row r="218" spans="2:62" ht="24" x14ac:dyDescent="0.25">
      <c r="B218" s="2237"/>
      <c r="C218" s="2238" t="s">
        <v>1365</v>
      </c>
      <c r="D218" s="2238" t="s">
        <v>168</v>
      </c>
      <c r="E218" s="2239" t="s">
        <v>1366</v>
      </c>
      <c r="F218" s="351" t="s">
        <v>1367</v>
      </c>
      <c r="G218" s="2240" t="s">
        <v>526</v>
      </c>
      <c r="H218" s="403">
        <v>1</v>
      </c>
      <c r="I218" s="354"/>
      <c r="J218" s="355">
        <f>ROUND(H218*I218,2)</f>
        <v>0</v>
      </c>
      <c r="K218" s="355" t="s">
        <v>172</v>
      </c>
      <c r="L218" s="2172" t="s">
        <v>16</v>
      </c>
      <c r="M218" s="2241"/>
      <c r="N218" s="2242" t="s">
        <v>38</v>
      </c>
      <c r="O218" s="2243"/>
      <c r="P218" s="2243">
        <f>H218*O218</f>
        <v>0</v>
      </c>
      <c r="Q218" s="2243">
        <v>1.47E-3</v>
      </c>
      <c r="R218" s="2243">
        <f>H218*Q218</f>
        <v>1.47E-3</v>
      </c>
      <c r="S218" s="2243">
        <v>0</v>
      </c>
      <c r="T218" s="2244">
        <f>H218*S218</f>
        <v>0</v>
      </c>
      <c r="AR218" s="2129">
        <v>16</v>
      </c>
      <c r="AT218" s="2129" t="s">
        <v>168</v>
      </c>
      <c r="AU218" s="2129">
        <v>2</v>
      </c>
      <c r="AY218" s="2245" t="s">
        <v>163</v>
      </c>
      <c r="AZ218" s="2245"/>
      <c r="BA218" s="2245"/>
      <c r="BB218" s="2245"/>
      <c r="BC218" s="2245"/>
      <c r="BD218" s="2245"/>
      <c r="BE218" s="2245">
        <f>IF(N218="základní",J218,0)</f>
        <v>0</v>
      </c>
      <c r="BF218" s="2245">
        <f>IF(N218="snížená",J218,0)</f>
        <v>0</v>
      </c>
      <c r="BG218" s="2245">
        <f>IF(N218="zákl. přenesená",J218,0)</f>
        <v>0</v>
      </c>
      <c r="BH218" s="2245">
        <f>IF(N218="sníž. přenesená",J218,0)</f>
        <v>0</v>
      </c>
      <c r="BI218" s="2245">
        <f>IF(N218="nulová",J218,0)</f>
        <v>0</v>
      </c>
      <c r="BJ218" s="2129">
        <v>1</v>
      </c>
    </row>
    <row r="219" spans="2:62" x14ac:dyDescent="0.25">
      <c r="B219" s="2173"/>
      <c r="C219" s="70"/>
      <c r="D219" s="361" t="s">
        <v>173</v>
      </c>
      <c r="E219" s="70"/>
      <c r="F219" s="362" t="s">
        <v>1368</v>
      </c>
      <c r="G219" s="70"/>
      <c r="H219" s="70"/>
      <c r="I219" s="70"/>
      <c r="J219" s="70"/>
      <c r="K219" s="2175"/>
      <c r="L219" s="2172" t="s">
        <v>16</v>
      </c>
      <c r="M219" s="2246"/>
      <c r="N219" s="70"/>
      <c r="O219" s="70"/>
      <c r="P219" s="70"/>
      <c r="Q219" s="70"/>
      <c r="R219" s="70"/>
      <c r="S219" s="70"/>
      <c r="T219" s="2247"/>
      <c r="AT219" s="2248" t="s">
        <v>173</v>
      </c>
      <c r="AU219" s="2248">
        <v>0</v>
      </c>
      <c r="AV219" s="70"/>
      <c r="AW219" s="70"/>
      <c r="AX219" s="70"/>
      <c r="AY219" s="70" t="s">
        <v>163</v>
      </c>
      <c r="AZ219" s="70"/>
      <c r="BA219" s="70"/>
      <c r="BB219" s="70"/>
      <c r="BC219" s="70"/>
      <c r="BD219" s="70"/>
      <c r="BE219" s="70"/>
      <c r="BF219" s="70"/>
      <c r="BG219" s="70"/>
      <c r="BH219" s="70"/>
      <c r="BI219" s="70"/>
      <c r="BJ219" s="2129">
        <v>0</v>
      </c>
    </row>
    <row r="220" spans="2:62" x14ac:dyDescent="0.25">
      <c r="B220" s="2237"/>
      <c r="C220" s="2238" t="s">
        <v>1369</v>
      </c>
      <c r="D220" s="2238" t="s">
        <v>168</v>
      </c>
      <c r="E220" s="2239" t="s">
        <v>1370</v>
      </c>
      <c r="F220" s="351" t="s">
        <v>1371</v>
      </c>
      <c r="G220" s="2240" t="s">
        <v>1372</v>
      </c>
      <c r="H220" s="403">
        <v>1</v>
      </c>
      <c r="I220" s="354"/>
      <c r="J220" s="355">
        <f>ROUND(H220*I220,2)</f>
        <v>0</v>
      </c>
      <c r="K220" s="355" t="s">
        <v>172</v>
      </c>
      <c r="L220" s="2172" t="s">
        <v>16</v>
      </c>
      <c r="M220" s="2241"/>
      <c r="N220" s="2242" t="s">
        <v>38</v>
      </c>
      <c r="O220" s="2243"/>
      <c r="P220" s="2243">
        <f>H220*O220</f>
        <v>0</v>
      </c>
      <c r="Q220" s="2243">
        <v>6.4999999999999997E-3</v>
      </c>
      <c r="R220" s="2243">
        <f>H220*Q220</f>
        <v>6.4999999999999997E-3</v>
      </c>
      <c r="S220" s="2243">
        <v>0</v>
      </c>
      <c r="T220" s="2244">
        <f>H220*S220</f>
        <v>0</v>
      </c>
      <c r="AR220" s="2129">
        <v>16</v>
      </c>
      <c r="AT220" s="2129" t="s">
        <v>168</v>
      </c>
      <c r="AU220" s="2129">
        <v>2</v>
      </c>
      <c r="AY220" s="2245" t="s">
        <v>163</v>
      </c>
      <c r="AZ220" s="2245"/>
      <c r="BA220" s="2245"/>
      <c r="BB220" s="2245"/>
      <c r="BC220" s="2245"/>
      <c r="BD220" s="2245"/>
      <c r="BE220" s="2245">
        <f>IF(N220="základní",J220,0)</f>
        <v>0</v>
      </c>
      <c r="BF220" s="2245">
        <f>IF(N220="snížená",J220,0)</f>
        <v>0</v>
      </c>
      <c r="BG220" s="2245">
        <f>IF(N220="zákl. přenesená",J220,0)</f>
        <v>0</v>
      </c>
      <c r="BH220" s="2245">
        <f>IF(N220="sníž. přenesená",J220,0)</f>
        <v>0</v>
      </c>
      <c r="BI220" s="2245">
        <f>IF(N220="nulová",J220,0)</f>
        <v>0</v>
      </c>
      <c r="BJ220" s="2129">
        <v>1</v>
      </c>
    </row>
    <row r="221" spans="2:62" x14ac:dyDescent="0.25">
      <c r="B221" s="2173"/>
      <c r="C221" s="70"/>
      <c r="D221" s="361" t="s">
        <v>173</v>
      </c>
      <c r="E221" s="70"/>
      <c r="F221" s="362" t="s">
        <v>1373</v>
      </c>
      <c r="G221" s="70"/>
      <c r="H221" s="70"/>
      <c r="I221" s="70"/>
      <c r="J221" s="70"/>
      <c r="K221" s="2175"/>
      <c r="L221" s="2172" t="s">
        <v>16</v>
      </c>
      <c r="M221" s="2246"/>
      <c r="N221" s="70"/>
      <c r="O221" s="70"/>
      <c r="P221" s="70"/>
      <c r="Q221" s="70"/>
      <c r="R221" s="70"/>
      <c r="S221" s="70"/>
      <c r="T221" s="2247"/>
      <c r="AT221" s="2248" t="s">
        <v>173</v>
      </c>
      <c r="AU221" s="2248">
        <v>0</v>
      </c>
      <c r="AV221" s="70"/>
      <c r="AW221" s="70"/>
      <c r="AX221" s="70"/>
      <c r="AY221" s="70" t="s">
        <v>163</v>
      </c>
      <c r="AZ221" s="70"/>
      <c r="BA221" s="70"/>
      <c r="BB221" s="70"/>
      <c r="BC221" s="70"/>
      <c r="BD221" s="70"/>
      <c r="BE221" s="70"/>
      <c r="BF221" s="70"/>
      <c r="BG221" s="70"/>
      <c r="BH221" s="70"/>
      <c r="BI221" s="70"/>
      <c r="BJ221" s="2129">
        <v>0</v>
      </c>
    </row>
    <row r="222" spans="2:62" x14ac:dyDescent="0.25">
      <c r="B222" s="2237"/>
      <c r="C222" s="2238" t="s">
        <v>1374</v>
      </c>
      <c r="D222" s="2238" t="s">
        <v>168</v>
      </c>
      <c r="E222" s="2239" t="s">
        <v>1375</v>
      </c>
      <c r="F222" s="351" t="s">
        <v>1376</v>
      </c>
      <c r="G222" s="2240" t="s">
        <v>218</v>
      </c>
      <c r="H222" s="353">
        <v>42.6</v>
      </c>
      <c r="I222" s="354"/>
      <c r="J222" s="355">
        <f>ROUND(H222*I222,2)</f>
        <v>0</v>
      </c>
      <c r="K222" s="355" t="s">
        <v>172</v>
      </c>
      <c r="L222" s="2172" t="s">
        <v>16</v>
      </c>
      <c r="M222" s="2241"/>
      <c r="N222" s="2242" t="s">
        <v>38</v>
      </c>
      <c r="O222" s="2243"/>
      <c r="P222" s="2243">
        <f>H222*O222</f>
        <v>0</v>
      </c>
      <c r="Q222" s="2243">
        <v>1.0000000000000001E-5</v>
      </c>
      <c r="R222" s="2243">
        <f>H222*Q222</f>
        <v>4.2600000000000005E-4</v>
      </c>
      <c r="S222" s="2243">
        <v>0</v>
      </c>
      <c r="T222" s="2244">
        <f>H222*S222</f>
        <v>0</v>
      </c>
      <c r="AR222" s="2129">
        <v>16</v>
      </c>
      <c r="AT222" s="2129" t="s">
        <v>168</v>
      </c>
      <c r="AU222" s="2129">
        <v>2</v>
      </c>
      <c r="AY222" s="2245" t="s">
        <v>163</v>
      </c>
      <c r="AZ222" s="2245"/>
      <c r="BA222" s="2245"/>
      <c r="BB222" s="2245"/>
      <c r="BC222" s="2245"/>
      <c r="BD222" s="2245"/>
      <c r="BE222" s="2245">
        <f>IF(N222="základní",J222,0)</f>
        <v>0</v>
      </c>
      <c r="BF222" s="2245">
        <f>IF(N222="snížená",J222,0)</f>
        <v>0</v>
      </c>
      <c r="BG222" s="2245">
        <f>IF(N222="zákl. přenesená",J222,0)</f>
        <v>0</v>
      </c>
      <c r="BH222" s="2245">
        <f>IF(N222="sníž. přenesená",J222,0)</f>
        <v>0</v>
      </c>
      <c r="BI222" s="2245">
        <f>IF(N222="nulová",J222,0)</f>
        <v>0</v>
      </c>
      <c r="BJ222" s="2129">
        <v>1</v>
      </c>
    </row>
    <row r="223" spans="2:62" x14ac:dyDescent="0.25">
      <c r="B223" s="2173"/>
      <c r="C223" s="70"/>
      <c r="D223" s="361" t="s">
        <v>173</v>
      </c>
      <c r="E223" s="70"/>
      <c r="F223" s="362" t="s">
        <v>1377</v>
      </c>
      <c r="G223" s="70"/>
      <c r="H223" s="70"/>
      <c r="I223" s="70"/>
      <c r="J223" s="70"/>
      <c r="K223" s="2175"/>
      <c r="L223" s="2172" t="s">
        <v>16</v>
      </c>
      <c r="M223" s="2246"/>
      <c r="N223" s="70"/>
      <c r="O223" s="70"/>
      <c r="P223" s="70"/>
      <c r="Q223" s="70"/>
      <c r="R223" s="70"/>
      <c r="S223" s="70"/>
      <c r="T223" s="2247"/>
      <c r="AT223" s="2248" t="s">
        <v>173</v>
      </c>
      <c r="AU223" s="2248">
        <v>0</v>
      </c>
      <c r="AV223" s="70"/>
      <c r="AW223" s="70"/>
      <c r="AX223" s="70"/>
      <c r="AY223" s="70" t="s">
        <v>163</v>
      </c>
      <c r="AZ223" s="70"/>
      <c r="BA223" s="70"/>
      <c r="BB223" s="70"/>
      <c r="BC223" s="70"/>
      <c r="BD223" s="70"/>
      <c r="BE223" s="70"/>
      <c r="BF223" s="70"/>
      <c r="BG223" s="70"/>
      <c r="BH223" s="70"/>
      <c r="BI223" s="70"/>
      <c r="BJ223" s="2129">
        <v>0</v>
      </c>
    </row>
    <row r="224" spans="2:62" ht="11.25" customHeight="1" x14ac:dyDescent="0.25">
      <c r="B224" s="2249"/>
      <c r="C224" s="2250"/>
      <c r="D224" s="361" t="s">
        <v>175</v>
      </c>
      <c r="E224" s="2251"/>
      <c r="F224" s="2252" t="s">
        <v>113</v>
      </c>
      <c r="G224" s="2253"/>
      <c r="H224" s="2254"/>
      <c r="I224" s="2255"/>
      <c r="J224" s="2255"/>
      <c r="K224" s="2255"/>
      <c r="L224" s="2172" t="s">
        <v>16</v>
      </c>
      <c r="M224" s="2256"/>
      <c r="N224" s="2257"/>
      <c r="O224" s="2258"/>
      <c r="P224" s="2258"/>
      <c r="Q224" s="2258"/>
      <c r="R224" s="2258"/>
      <c r="S224" s="2258"/>
      <c r="T224" s="2259"/>
      <c r="AT224" s="2260" t="s">
        <v>175</v>
      </c>
      <c r="AU224" s="2260">
        <v>0</v>
      </c>
      <c r="AV224" s="2260">
        <v>1</v>
      </c>
      <c r="AW224" s="2260" t="b">
        <v>1</v>
      </c>
      <c r="AX224" s="2260"/>
      <c r="AY224" s="2260" t="s">
        <v>163</v>
      </c>
      <c r="AZ224" s="2260"/>
      <c r="BA224" s="2260"/>
      <c r="BB224" s="2260"/>
      <c r="BC224" s="2260"/>
      <c r="BD224" s="2260"/>
      <c r="BE224" s="2260"/>
      <c r="BF224" s="2260"/>
      <c r="BG224" s="2260"/>
      <c r="BH224" s="2260"/>
      <c r="BI224" s="2260"/>
      <c r="BJ224" s="2129">
        <v>0</v>
      </c>
    </row>
    <row r="225" spans="2:62" ht="11.25" customHeight="1" x14ac:dyDescent="0.25">
      <c r="B225" s="2249"/>
      <c r="C225" s="2250"/>
      <c r="D225" s="361" t="s">
        <v>175</v>
      </c>
      <c r="E225" s="2251"/>
      <c r="F225" s="2261" t="s">
        <v>1334</v>
      </c>
      <c r="G225" s="2262"/>
      <c r="H225" s="2263">
        <v>42.6</v>
      </c>
      <c r="I225" s="2255"/>
      <c r="J225" s="2255"/>
      <c r="K225" s="2255"/>
      <c r="L225" s="2172" t="s">
        <v>16</v>
      </c>
      <c r="M225" s="2256"/>
      <c r="N225" s="2257"/>
      <c r="O225" s="2258"/>
      <c r="P225" s="2258"/>
      <c r="Q225" s="2258"/>
      <c r="R225" s="2258"/>
      <c r="S225" s="2258"/>
      <c r="T225" s="2259"/>
      <c r="AT225" s="2260" t="s">
        <v>175</v>
      </c>
      <c r="AU225" s="2260">
        <v>0</v>
      </c>
      <c r="AV225" s="2260">
        <v>2</v>
      </c>
      <c r="AW225" s="2260" t="b">
        <v>1</v>
      </c>
      <c r="AX225" s="2260"/>
      <c r="AY225" s="2260" t="s">
        <v>163</v>
      </c>
      <c r="AZ225" s="2260"/>
      <c r="BA225" s="2260"/>
      <c r="BB225" s="2260"/>
      <c r="BC225" s="2260"/>
      <c r="BD225" s="2260"/>
      <c r="BE225" s="2260"/>
      <c r="BF225" s="2260"/>
      <c r="BG225" s="2260"/>
      <c r="BH225" s="2260"/>
      <c r="BI225" s="2260"/>
      <c r="BJ225" s="2129">
        <v>0</v>
      </c>
    </row>
    <row r="226" spans="2:62" ht="11.25" customHeight="1" x14ac:dyDescent="0.25">
      <c r="B226" s="2249"/>
      <c r="C226" s="2250"/>
      <c r="D226" s="361" t="s">
        <v>175</v>
      </c>
      <c r="E226" s="2251"/>
      <c r="F226" s="2264" t="s">
        <v>178</v>
      </c>
      <c r="G226" s="2253"/>
      <c r="H226" s="2265">
        <v>42.6</v>
      </c>
      <c r="I226" s="2255"/>
      <c r="J226" s="2255"/>
      <c r="K226" s="2255"/>
      <c r="L226" s="2172" t="s">
        <v>16</v>
      </c>
      <c r="M226" s="2256"/>
      <c r="N226" s="2257"/>
      <c r="O226" s="2258"/>
      <c r="P226" s="2258"/>
      <c r="Q226" s="2258"/>
      <c r="R226" s="2258"/>
      <c r="S226" s="2258"/>
      <c r="T226" s="2259"/>
      <c r="AT226" s="2260" t="s">
        <v>175</v>
      </c>
      <c r="AU226" s="2260">
        <v>0</v>
      </c>
      <c r="AV226" s="2260">
        <v>4</v>
      </c>
      <c r="AW226" s="2260" t="b">
        <v>1</v>
      </c>
      <c r="AX226" s="2260" t="b">
        <v>1</v>
      </c>
      <c r="AY226" s="2260" t="s">
        <v>163</v>
      </c>
      <c r="AZ226" s="2260"/>
      <c r="BA226" s="2260"/>
      <c r="BB226" s="2260"/>
      <c r="BC226" s="2260"/>
      <c r="BD226" s="2260"/>
      <c r="BE226" s="2260"/>
      <c r="BF226" s="2260"/>
      <c r="BG226" s="2260"/>
      <c r="BH226" s="2260"/>
      <c r="BI226" s="2260"/>
      <c r="BJ226" s="2129">
        <v>0</v>
      </c>
    </row>
    <row r="227" spans="2:62" x14ac:dyDescent="0.25">
      <c r="B227" s="2237"/>
      <c r="C227" s="2238" t="s">
        <v>1378</v>
      </c>
      <c r="D227" s="2238" t="s">
        <v>168</v>
      </c>
      <c r="E227" s="2239" t="s">
        <v>1379</v>
      </c>
      <c r="F227" s="351" t="s">
        <v>1380</v>
      </c>
      <c r="G227" s="2240" t="s">
        <v>218</v>
      </c>
      <c r="H227" s="353">
        <v>42.6</v>
      </c>
      <c r="I227" s="354"/>
      <c r="J227" s="355">
        <f>ROUND(H227*I227,2)</f>
        <v>0</v>
      </c>
      <c r="K227" s="355" t="s">
        <v>172</v>
      </c>
      <c r="L227" s="2172" t="s">
        <v>16</v>
      </c>
      <c r="M227" s="2241"/>
      <c r="N227" s="2242" t="s">
        <v>38</v>
      </c>
      <c r="O227" s="2243"/>
      <c r="P227" s="2243">
        <f>H227*O227</f>
        <v>0</v>
      </c>
      <c r="Q227" s="2243">
        <v>2.0000000000000002E-5</v>
      </c>
      <c r="R227" s="2243">
        <f>H227*Q227</f>
        <v>8.5200000000000011E-4</v>
      </c>
      <c r="S227" s="2243">
        <v>0</v>
      </c>
      <c r="T227" s="2244">
        <f>H227*S227</f>
        <v>0</v>
      </c>
      <c r="AR227" s="2129">
        <v>16</v>
      </c>
      <c r="AT227" s="2129" t="s">
        <v>168</v>
      </c>
      <c r="AU227" s="2129">
        <v>2</v>
      </c>
      <c r="AY227" s="2245" t="s">
        <v>163</v>
      </c>
      <c r="AZ227" s="2245"/>
      <c r="BA227" s="2245"/>
      <c r="BB227" s="2245"/>
      <c r="BC227" s="2245"/>
      <c r="BD227" s="2245"/>
      <c r="BE227" s="2245">
        <f>IF(N227="základní",J227,0)</f>
        <v>0</v>
      </c>
      <c r="BF227" s="2245">
        <f>IF(N227="snížená",J227,0)</f>
        <v>0</v>
      </c>
      <c r="BG227" s="2245">
        <f>IF(N227="zákl. přenesená",J227,0)</f>
        <v>0</v>
      </c>
      <c r="BH227" s="2245">
        <f>IF(N227="sníž. přenesená",J227,0)</f>
        <v>0</v>
      </c>
      <c r="BI227" s="2245">
        <f>IF(N227="nulová",J227,0)</f>
        <v>0</v>
      </c>
      <c r="BJ227" s="2129">
        <v>1</v>
      </c>
    </row>
    <row r="228" spans="2:62" x14ac:dyDescent="0.25">
      <c r="B228" s="2173"/>
      <c r="C228" s="70"/>
      <c r="D228" s="361" t="s">
        <v>173</v>
      </c>
      <c r="E228" s="70"/>
      <c r="F228" s="362" t="s">
        <v>1381</v>
      </c>
      <c r="G228" s="70"/>
      <c r="H228" s="70"/>
      <c r="I228" s="70"/>
      <c r="J228" s="70"/>
      <c r="K228" s="2175"/>
      <c r="L228" s="2172" t="s">
        <v>16</v>
      </c>
      <c r="M228" s="2246"/>
      <c r="N228" s="70"/>
      <c r="O228" s="70"/>
      <c r="P228" s="70"/>
      <c r="Q228" s="70"/>
      <c r="R228" s="70"/>
      <c r="S228" s="70"/>
      <c r="T228" s="2247"/>
      <c r="AT228" s="2248" t="s">
        <v>173</v>
      </c>
      <c r="AU228" s="2248">
        <v>0</v>
      </c>
      <c r="AV228" s="70"/>
      <c r="AW228" s="70"/>
      <c r="AX228" s="70"/>
      <c r="AY228" s="70" t="s">
        <v>163</v>
      </c>
      <c r="AZ228" s="70"/>
      <c r="BA228" s="70"/>
      <c r="BB228" s="70"/>
      <c r="BC228" s="70"/>
      <c r="BD228" s="70"/>
      <c r="BE228" s="70"/>
      <c r="BF228" s="70"/>
      <c r="BG228" s="70"/>
      <c r="BH228" s="70"/>
      <c r="BI228" s="70"/>
      <c r="BJ228" s="2129">
        <v>0</v>
      </c>
    </row>
    <row r="229" spans="2:62" ht="11.25" customHeight="1" x14ac:dyDescent="0.25">
      <c r="B229" s="2249"/>
      <c r="C229" s="2250"/>
      <c r="D229" s="361" t="s">
        <v>175</v>
      </c>
      <c r="E229" s="2251"/>
      <c r="F229" s="2252" t="s">
        <v>113</v>
      </c>
      <c r="G229" s="2253"/>
      <c r="H229" s="2254"/>
      <c r="I229" s="2255"/>
      <c r="J229" s="2255"/>
      <c r="K229" s="2255"/>
      <c r="L229" s="2172" t="s">
        <v>16</v>
      </c>
      <c r="M229" s="2256"/>
      <c r="N229" s="2257"/>
      <c r="O229" s="2258"/>
      <c r="P229" s="2258"/>
      <c r="Q229" s="2258"/>
      <c r="R229" s="2258"/>
      <c r="S229" s="2258"/>
      <c r="T229" s="2259"/>
      <c r="AT229" s="2260" t="s">
        <v>175</v>
      </c>
      <c r="AU229" s="2260">
        <v>0</v>
      </c>
      <c r="AV229" s="2260">
        <v>1</v>
      </c>
      <c r="AW229" s="2260" t="b">
        <v>1</v>
      </c>
      <c r="AX229" s="2260"/>
      <c r="AY229" s="2260" t="s">
        <v>163</v>
      </c>
      <c r="AZ229" s="2260"/>
      <c r="BA229" s="2260"/>
      <c r="BB229" s="2260"/>
      <c r="BC229" s="2260"/>
      <c r="BD229" s="2260"/>
      <c r="BE229" s="2260"/>
      <c r="BF229" s="2260"/>
      <c r="BG229" s="2260"/>
      <c r="BH229" s="2260"/>
      <c r="BI229" s="2260"/>
      <c r="BJ229" s="2129">
        <v>0</v>
      </c>
    </row>
    <row r="230" spans="2:62" ht="11.25" customHeight="1" x14ac:dyDescent="0.25">
      <c r="B230" s="2249"/>
      <c r="C230" s="2250"/>
      <c r="D230" s="361" t="s">
        <v>175</v>
      </c>
      <c r="E230" s="2251"/>
      <c r="F230" s="2261" t="s">
        <v>1334</v>
      </c>
      <c r="G230" s="2262"/>
      <c r="H230" s="2263">
        <v>42.6</v>
      </c>
      <c r="I230" s="2255"/>
      <c r="J230" s="2255"/>
      <c r="K230" s="2255"/>
      <c r="L230" s="2172" t="s">
        <v>16</v>
      </c>
      <c r="M230" s="2256"/>
      <c r="N230" s="2257"/>
      <c r="O230" s="2258"/>
      <c r="P230" s="2258"/>
      <c r="Q230" s="2258"/>
      <c r="R230" s="2258"/>
      <c r="S230" s="2258"/>
      <c r="T230" s="2259"/>
      <c r="AT230" s="2260" t="s">
        <v>175</v>
      </c>
      <c r="AU230" s="2260">
        <v>0</v>
      </c>
      <c r="AV230" s="2260">
        <v>2</v>
      </c>
      <c r="AW230" s="2260" t="b">
        <v>1</v>
      </c>
      <c r="AX230" s="2260"/>
      <c r="AY230" s="2260" t="s">
        <v>163</v>
      </c>
      <c r="AZ230" s="2260"/>
      <c r="BA230" s="2260"/>
      <c r="BB230" s="2260"/>
      <c r="BC230" s="2260"/>
      <c r="BD230" s="2260"/>
      <c r="BE230" s="2260"/>
      <c r="BF230" s="2260"/>
      <c r="BG230" s="2260"/>
      <c r="BH230" s="2260"/>
      <c r="BI230" s="2260"/>
      <c r="BJ230" s="2129">
        <v>0</v>
      </c>
    </row>
    <row r="231" spans="2:62" ht="11.25" customHeight="1" x14ac:dyDescent="0.25">
      <c r="B231" s="2249"/>
      <c r="C231" s="2250"/>
      <c r="D231" s="361" t="s">
        <v>175</v>
      </c>
      <c r="E231" s="2251"/>
      <c r="F231" s="2264" t="s">
        <v>178</v>
      </c>
      <c r="G231" s="2253"/>
      <c r="H231" s="2265">
        <v>42.6</v>
      </c>
      <c r="I231" s="2255"/>
      <c r="J231" s="2255"/>
      <c r="K231" s="2255"/>
      <c r="L231" s="2172" t="s">
        <v>16</v>
      </c>
      <c r="M231" s="2256"/>
      <c r="N231" s="2257"/>
      <c r="O231" s="2258"/>
      <c r="P231" s="2258"/>
      <c r="Q231" s="2258"/>
      <c r="R231" s="2258"/>
      <c r="S231" s="2258"/>
      <c r="T231" s="2259"/>
      <c r="AT231" s="2260" t="s">
        <v>175</v>
      </c>
      <c r="AU231" s="2260">
        <v>0</v>
      </c>
      <c r="AV231" s="2260">
        <v>4</v>
      </c>
      <c r="AW231" s="2260" t="b">
        <v>1</v>
      </c>
      <c r="AX231" s="2260" t="b">
        <v>1</v>
      </c>
      <c r="AY231" s="2260" t="s">
        <v>163</v>
      </c>
      <c r="AZ231" s="2260"/>
      <c r="BA231" s="2260"/>
      <c r="BB231" s="2260"/>
      <c r="BC231" s="2260"/>
      <c r="BD231" s="2260"/>
      <c r="BE231" s="2260"/>
      <c r="BF231" s="2260"/>
      <c r="BG231" s="2260"/>
      <c r="BH231" s="2260"/>
      <c r="BI231" s="2260"/>
      <c r="BJ231" s="2129">
        <v>0</v>
      </c>
    </row>
    <row r="232" spans="2:62" x14ac:dyDescent="0.25">
      <c r="B232" s="2237"/>
      <c r="C232" s="2238" t="s">
        <v>1382</v>
      </c>
      <c r="D232" s="2238" t="s">
        <v>168</v>
      </c>
      <c r="E232" s="2239" t="s">
        <v>1264</v>
      </c>
      <c r="F232" s="351" t="s">
        <v>1265</v>
      </c>
      <c r="G232" s="2240" t="s">
        <v>202</v>
      </c>
      <c r="H232" s="403">
        <v>8.9999999999999993E-3</v>
      </c>
      <c r="I232" s="354"/>
      <c r="J232" s="355">
        <f>ROUND(H232*I232,2)</f>
        <v>0</v>
      </c>
      <c r="K232" s="355" t="s">
        <v>172</v>
      </c>
      <c r="L232" s="2172" t="s">
        <v>16</v>
      </c>
      <c r="M232" s="2241"/>
      <c r="N232" s="2242" t="s">
        <v>38</v>
      </c>
      <c r="O232" s="2243"/>
      <c r="P232" s="2243">
        <f>H232*O232</f>
        <v>0</v>
      </c>
      <c r="Q232" s="2243">
        <v>0</v>
      </c>
      <c r="R232" s="2243">
        <f>H232*Q232</f>
        <v>0</v>
      </c>
      <c r="S232" s="2243">
        <v>0</v>
      </c>
      <c r="T232" s="2244">
        <f>H232*S232</f>
        <v>0</v>
      </c>
      <c r="AR232" s="2129">
        <v>16</v>
      </c>
      <c r="AT232" s="2129" t="s">
        <v>168</v>
      </c>
      <c r="AU232" s="2129">
        <v>2</v>
      </c>
      <c r="AY232" s="2245" t="s">
        <v>163</v>
      </c>
      <c r="AZ232" s="2245"/>
      <c r="BA232" s="2245"/>
      <c r="BB232" s="2245"/>
      <c r="BC232" s="2245"/>
      <c r="BD232" s="2245"/>
      <c r="BE232" s="2245">
        <f>IF(N232="základní",J232,0)</f>
        <v>0</v>
      </c>
      <c r="BF232" s="2245">
        <f>IF(N232="snížená",J232,0)</f>
        <v>0</v>
      </c>
      <c r="BG232" s="2245">
        <f>IF(N232="zákl. přenesená",J232,0)</f>
        <v>0</v>
      </c>
      <c r="BH232" s="2245">
        <f>IF(N232="sníž. přenesená",J232,0)</f>
        <v>0</v>
      </c>
      <c r="BI232" s="2245">
        <f>IF(N232="nulová",J232,0)</f>
        <v>0</v>
      </c>
      <c r="BJ232" s="2129">
        <v>1</v>
      </c>
    </row>
    <row r="233" spans="2:62" x14ac:dyDescent="0.25">
      <c r="B233" s="2173"/>
      <c r="C233" s="70"/>
      <c r="D233" s="361" t="s">
        <v>173</v>
      </c>
      <c r="E233" s="70"/>
      <c r="F233" s="362" t="s">
        <v>1266</v>
      </c>
      <c r="G233" s="70"/>
      <c r="H233" s="70"/>
      <c r="I233" s="70"/>
      <c r="J233" s="70"/>
      <c r="K233" s="2175"/>
      <c r="L233" s="2172" t="s">
        <v>16</v>
      </c>
      <c r="M233" s="2246"/>
      <c r="N233" s="70"/>
      <c r="O233" s="70"/>
      <c r="P233" s="70"/>
      <c r="Q233" s="70"/>
      <c r="R233" s="70"/>
      <c r="S233" s="70"/>
      <c r="T233" s="2247"/>
      <c r="AT233" s="2248" t="s">
        <v>173</v>
      </c>
      <c r="AU233" s="2248">
        <v>0</v>
      </c>
      <c r="AV233" s="70"/>
      <c r="AW233" s="70"/>
      <c r="AX233" s="70"/>
      <c r="AY233" s="70" t="s">
        <v>163</v>
      </c>
      <c r="AZ233" s="70"/>
      <c r="BA233" s="70"/>
      <c r="BB233" s="70"/>
      <c r="BC233" s="70"/>
      <c r="BD233" s="70"/>
      <c r="BE233" s="70"/>
      <c r="BF233" s="70"/>
      <c r="BG233" s="70"/>
      <c r="BH233" s="70"/>
      <c r="BI233" s="70"/>
      <c r="BJ233" s="2129">
        <v>0</v>
      </c>
    </row>
    <row r="234" spans="2:62" ht="24" x14ac:dyDescent="0.25">
      <c r="B234" s="2237"/>
      <c r="C234" s="2238" t="s">
        <v>1383</v>
      </c>
      <c r="D234" s="2238" t="s">
        <v>168</v>
      </c>
      <c r="E234" s="2239" t="s">
        <v>1268</v>
      </c>
      <c r="F234" s="351" t="s">
        <v>1269</v>
      </c>
      <c r="G234" s="2240" t="s">
        <v>202</v>
      </c>
      <c r="H234" s="403">
        <v>8.9999999999999993E-3</v>
      </c>
      <c r="I234" s="354"/>
      <c r="J234" s="355">
        <f>ROUND(H234*I234,2)</f>
        <v>0</v>
      </c>
      <c r="K234" s="355" t="s">
        <v>172</v>
      </c>
      <c r="L234" s="2172" t="s">
        <v>16</v>
      </c>
      <c r="M234" s="2241"/>
      <c r="N234" s="2242" t="s">
        <v>38</v>
      </c>
      <c r="O234" s="2243"/>
      <c r="P234" s="2243">
        <f>H234*O234</f>
        <v>0</v>
      </c>
      <c r="Q234" s="2243">
        <v>0</v>
      </c>
      <c r="R234" s="2243">
        <f>H234*Q234</f>
        <v>0</v>
      </c>
      <c r="S234" s="2243">
        <v>0</v>
      </c>
      <c r="T234" s="2244">
        <f>H234*S234</f>
        <v>0</v>
      </c>
      <c r="AR234" s="2129">
        <v>16</v>
      </c>
      <c r="AT234" s="2129" t="s">
        <v>168</v>
      </c>
      <c r="AU234" s="2129">
        <v>2</v>
      </c>
      <c r="AY234" s="2245" t="s">
        <v>163</v>
      </c>
      <c r="AZ234" s="2245"/>
      <c r="BA234" s="2245"/>
      <c r="BB234" s="2245"/>
      <c r="BC234" s="2245"/>
      <c r="BD234" s="2245"/>
      <c r="BE234" s="2245">
        <f>IF(N234="základní",J234,0)</f>
        <v>0</v>
      </c>
      <c r="BF234" s="2245">
        <f>IF(N234="snížená",J234,0)</f>
        <v>0</v>
      </c>
      <c r="BG234" s="2245">
        <f>IF(N234="zákl. přenesená",J234,0)</f>
        <v>0</v>
      </c>
      <c r="BH234" s="2245">
        <f>IF(N234="sníž. přenesená",J234,0)</f>
        <v>0</v>
      </c>
      <c r="BI234" s="2245">
        <f>IF(N234="nulová",J234,0)</f>
        <v>0</v>
      </c>
      <c r="BJ234" s="2129">
        <v>1</v>
      </c>
    </row>
    <row r="235" spans="2:62" x14ac:dyDescent="0.25">
      <c r="B235" s="2173"/>
      <c r="C235" s="70"/>
      <c r="D235" s="361" t="s">
        <v>173</v>
      </c>
      <c r="E235" s="70"/>
      <c r="F235" s="362" t="s">
        <v>1270</v>
      </c>
      <c r="G235" s="70"/>
      <c r="H235" s="70"/>
      <c r="I235" s="70"/>
      <c r="J235" s="70"/>
      <c r="K235" s="2175"/>
      <c r="L235" s="2172" t="s">
        <v>16</v>
      </c>
      <c r="M235" s="2246"/>
      <c r="N235" s="70"/>
      <c r="O235" s="70"/>
      <c r="P235" s="70"/>
      <c r="Q235" s="70"/>
      <c r="R235" s="70"/>
      <c r="S235" s="70"/>
      <c r="T235" s="2247"/>
      <c r="AT235" s="2248" t="s">
        <v>173</v>
      </c>
      <c r="AU235" s="2248">
        <v>0</v>
      </c>
      <c r="AV235" s="70"/>
      <c r="AW235" s="70"/>
      <c r="AX235" s="70"/>
      <c r="AY235" s="70" t="s">
        <v>163</v>
      </c>
      <c r="AZ235" s="70"/>
      <c r="BA235" s="70"/>
      <c r="BB235" s="70"/>
      <c r="BC235" s="70"/>
      <c r="BD235" s="70"/>
      <c r="BE235" s="70"/>
      <c r="BF235" s="70"/>
      <c r="BG235" s="70"/>
      <c r="BH235" s="70"/>
      <c r="BI235" s="70"/>
      <c r="BJ235" s="2129">
        <v>0</v>
      </c>
    </row>
    <row r="236" spans="2:62" ht="14.45" customHeight="1" x14ac:dyDescent="0.25">
      <c r="B236" s="2249"/>
      <c r="C236" s="2250"/>
      <c r="D236" s="2250"/>
      <c r="E236" s="2251"/>
      <c r="F236" s="2284"/>
      <c r="G236" s="2253"/>
      <c r="H236" s="2254"/>
      <c r="I236" s="2255"/>
      <c r="J236" s="2255"/>
      <c r="K236" s="2255"/>
      <c r="L236" s="2172"/>
      <c r="M236" s="2256"/>
      <c r="N236" s="2257"/>
      <c r="O236" s="2258"/>
      <c r="P236" s="2258"/>
      <c r="Q236" s="2258"/>
      <c r="R236" s="2258"/>
      <c r="S236" s="2258"/>
      <c r="T236" s="2285"/>
    </row>
    <row r="237" spans="2:62" ht="42" customHeight="1" x14ac:dyDescent="0.25">
      <c r="B237" s="2249"/>
      <c r="C237" s="3341" t="s">
        <v>272</v>
      </c>
      <c r="D237" s="3341"/>
      <c r="E237" s="3341"/>
      <c r="F237" s="3341"/>
      <c r="G237" s="3341"/>
      <c r="H237" s="3341"/>
      <c r="I237" s="3341"/>
      <c r="J237" s="3341"/>
      <c r="K237" s="3342"/>
      <c r="L237" s="2172"/>
      <c r="M237" s="2286"/>
      <c r="N237" s="2257"/>
      <c r="O237" s="2258"/>
      <c r="P237" s="2258"/>
      <c r="Q237" s="2258"/>
      <c r="R237" s="2258"/>
      <c r="S237" s="2258"/>
      <c r="T237" s="2287"/>
    </row>
    <row r="238" spans="2:62" x14ac:dyDescent="0.25">
      <c r="B238" s="2208"/>
      <c r="C238" s="2209"/>
      <c r="D238" s="2209"/>
      <c r="E238" s="2209"/>
      <c r="F238" s="2209"/>
      <c r="G238" s="2209"/>
      <c r="H238" s="2209"/>
      <c r="I238" s="2209"/>
      <c r="J238" s="2209"/>
      <c r="K238" s="2212"/>
      <c r="L238" s="2172"/>
    </row>
  </sheetData>
  <autoFilter ref="C114:K115"/>
  <mergeCells count="13">
    <mergeCell ref="E78:H78"/>
    <mergeCell ref="E24:H24"/>
    <mergeCell ref="E27:H27"/>
    <mergeCell ref="E80:H80"/>
    <mergeCell ref="C237:K237"/>
    <mergeCell ref="E107:H107"/>
    <mergeCell ref="E105:H105"/>
    <mergeCell ref="L2:V2"/>
    <mergeCell ref="E7:H7"/>
    <mergeCell ref="E21:H21"/>
    <mergeCell ref="E15:H15"/>
    <mergeCell ref="E9:H9"/>
    <mergeCell ref="E18:H18"/>
  </mergeCells>
  <hyperlinks>
    <hyperlink ref="F235" r:id="rId1"/>
    <hyperlink ref="F233" r:id="rId2"/>
    <hyperlink ref="F228" r:id="rId3"/>
    <hyperlink ref="H227" r:id="rId4" display="42,60000000"/>
    <hyperlink ref="F223" r:id="rId5"/>
    <hyperlink ref="H222" r:id="rId6" display="42,60000000"/>
    <hyperlink ref="F221" r:id="rId7"/>
    <hyperlink ref="F219" r:id="rId8"/>
    <hyperlink ref="F215" r:id="rId9"/>
    <hyperlink ref="F213" r:id="rId10"/>
    <hyperlink ref="F207" r:id="rId11"/>
    <hyperlink ref="H206" r:id="rId12" display="42,60000000"/>
    <hyperlink ref="F204" r:id="rId13"/>
    <hyperlink ref="F201" r:id="rId14"/>
    <hyperlink ref="F197" r:id="rId15"/>
    <hyperlink ref="H190" r:id="rId16" display="43,23900000"/>
    <hyperlink ref="F186" r:id="rId17"/>
    <hyperlink ref="H185" r:id="rId18" display="42,60000000"/>
    <hyperlink ref="F180" r:id="rId19"/>
    <hyperlink ref="H179" r:id="rId20" display="3,40800000"/>
    <hyperlink ref="F170" r:id="rId21"/>
    <hyperlink ref="H169" r:id="rId22" display="13,73800000"/>
    <hyperlink ref="F165" r:id="rId23"/>
    <hyperlink ref="H164" r:id="rId24" display="24,79800000"/>
    <hyperlink ref="H159" r:id="rId25" display="14,74600000"/>
    <hyperlink ref="F154" r:id="rId26"/>
    <hyperlink ref="H153" r:id="rId27" display="32,98900000"/>
    <hyperlink ref="F147" r:id="rId28"/>
    <hyperlink ref="H146" r:id="rId29" display="51,31200000"/>
    <hyperlink ref="F142" r:id="rId30"/>
    <hyperlink ref="H141" r:id="rId31" display="24,79800000"/>
    <hyperlink ref="F133" r:id="rId32"/>
    <hyperlink ref="H132" r:id="rId33" display="76,11000000"/>
    <hyperlink ref="F126" r:id="rId34"/>
    <hyperlink ref="H125" r:id="rId35" display="51,31200000"/>
    <hyperlink ref="F119" r:id="rId36"/>
    <hyperlink ref="H118" r:id="rId37" display="51,312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87"/>
  <sheetViews>
    <sheetView showGridLines="0" workbookViewId="0">
      <selection activeCell="A27" sqref="A27:XFD27"/>
    </sheetView>
  </sheetViews>
  <sheetFormatPr defaultColWidth="9.140625" defaultRowHeight="15" x14ac:dyDescent="0.25"/>
  <cols>
    <col min="1" max="1" width="7.140625" style="2288" customWidth="1"/>
    <col min="2" max="2" width="1" style="2288" customWidth="1"/>
    <col min="3" max="3" width="3.5703125" style="2288" customWidth="1"/>
    <col min="4" max="4" width="4.140625" style="2288" customWidth="1"/>
    <col min="5" max="5" width="17.7109375" style="2288" customWidth="1"/>
    <col min="6" max="6" width="55.7109375" style="2288" customWidth="1"/>
    <col min="7" max="7" width="6.7109375" style="2288" customWidth="1"/>
    <col min="8" max="9" width="14.7109375" style="2288" customWidth="1"/>
    <col min="10" max="11" width="20.7109375" style="2288" customWidth="1"/>
    <col min="12" max="12" width="7.7109375" style="2288" customWidth="1"/>
    <col min="13" max="13" width="24.85546875" style="2288" hidden="1" customWidth="1"/>
    <col min="14" max="14" width="12.140625" style="2288" hidden="1" customWidth="1"/>
    <col min="15" max="15" width="10.28515625" style="2288" hidden="1" customWidth="1"/>
    <col min="16" max="16" width="11.140625" style="2288" hidden="1" customWidth="1"/>
    <col min="17" max="18" width="12.42578125" style="2288" hidden="1" customWidth="1"/>
    <col min="19" max="19" width="10.85546875" style="2288" hidden="1" customWidth="1"/>
    <col min="20" max="20" width="8.28515625" style="2288" hidden="1" customWidth="1"/>
    <col min="21" max="21" width="4.140625" style="2288" hidden="1" customWidth="1"/>
    <col min="22" max="22" width="10.5703125" style="2288" customWidth="1"/>
    <col min="23" max="23" width="14" style="2288" customWidth="1"/>
    <col min="24" max="24" width="10.5703125" style="2288" customWidth="1"/>
    <col min="25" max="25" width="12.85546875" style="2288" customWidth="1"/>
    <col min="26" max="26" width="9.42578125" style="2288" customWidth="1"/>
    <col min="27" max="27" width="94.85546875" style="2288" hidden="1" customWidth="1"/>
    <col min="28" max="28" width="14" style="2288" customWidth="1"/>
    <col min="29" max="29" width="9.42578125" style="2288" customWidth="1"/>
    <col min="30" max="30" width="12.85546875" style="2288" customWidth="1"/>
    <col min="31" max="31" width="14" style="2288" customWidth="1"/>
    <col min="32" max="43" width="9.140625" style="2288"/>
    <col min="44" max="65" width="9.140625" style="2288" hidden="1"/>
    <col min="66" max="16384" width="9.140625" style="2288"/>
  </cols>
  <sheetData>
    <row r="1" spans="1:61" ht="11.25" customHeight="1" x14ac:dyDescent="0.25">
      <c r="A1" s="2289"/>
      <c r="B1" s="2289"/>
      <c r="C1" s="2289"/>
      <c r="D1" s="2289"/>
      <c r="E1" s="2289"/>
      <c r="F1" s="2289"/>
      <c r="G1" s="2289"/>
      <c r="H1" s="2289"/>
      <c r="I1" s="2289"/>
      <c r="J1" s="2289"/>
      <c r="K1" s="2289"/>
      <c r="L1" s="2289"/>
      <c r="M1" s="2289"/>
      <c r="N1" s="2289"/>
      <c r="O1" s="2289"/>
      <c r="P1" s="2289"/>
      <c r="Q1" s="2289"/>
      <c r="R1" s="2289"/>
      <c r="S1" s="2289"/>
      <c r="T1" s="2289"/>
      <c r="U1" s="2289"/>
      <c r="V1" s="2289"/>
      <c r="W1" s="2289"/>
      <c r="X1" s="2289"/>
      <c r="Y1" s="2289"/>
      <c r="Z1" s="2289"/>
      <c r="AA1" s="2289"/>
      <c r="AB1" s="2289"/>
      <c r="AC1" s="2289"/>
      <c r="AD1" s="2289"/>
      <c r="AE1" s="2289"/>
      <c r="AF1" s="2289"/>
      <c r="AG1" s="2289"/>
      <c r="AH1" s="2289"/>
      <c r="AI1" s="2289"/>
      <c r="AJ1" s="2289"/>
      <c r="AK1" s="2289"/>
      <c r="AL1" s="2289"/>
      <c r="AM1" s="2289"/>
      <c r="AN1" s="2289"/>
      <c r="AO1" s="2289"/>
      <c r="AP1" s="2289"/>
      <c r="AQ1" s="2289"/>
      <c r="AR1" s="2289"/>
      <c r="AS1" s="2289"/>
      <c r="AT1" s="2289"/>
      <c r="AU1" s="2289"/>
      <c r="AV1" s="2289"/>
      <c r="AW1" s="2289"/>
      <c r="AX1" s="2289"/>
      <c r="AY1" s="2289"/>
      <c r="AZ1" s="2289"/>
      <c r="BA1" s="2289"/>
      <c r="BB1" s="2289"/>
      <c r="BC1" s="2289"/>
      <c r="BD1" s="2289"/>
      <c r="BE1" s="2289"/>
      <c r="BF1" s="2289"/>
      <c r="BG1" s="2289"/>
      <c r="BH1" s="2289"/>
      <c r="BI1" s="2289"/>
    </row>
    <row r="2" spans="1:61" ht="36.75" customHeight="1" x14ac:dyDescent="0.25">
      <c r="A2" s="2289"/>
      <c r="B2" s="2289"/>
      <c r="C2" s="2289"/>
      <c r="D2" s="2289"/>
      <c r="E2" s="2289"/>
      <c r="F2" s="2289"/>
      <c r="G2" s="2289"/>
      <c r="H2" s="2289"/>
      <c r="I2" s="2289"/>
      <c r="J2" s="2289"/>
      <c r="K2" s="2289"/>
      <c r="L2" s="3344" t="s">
        <v>5</v>
      </c>
      <c r="M2" s="3345"/>
      <c r="N2" s="3345"/>
      <c r="O2" s="3345"/>
      <c r="P2" s="3345"/>
      <c r="Q2" s="3345"/>
      <c r="R2" s="3345"/>
      <c r="S2" s="3345"/>
      <c r="T2" s="3345"/>
      <c r="U2" s="3345"/>
      <c r="V2" s="3345"/>
      <c r="W2" s="2289"/>
      <c r="X2" s="2289"/>
      <c r="Y2" s="2289"/>
      <c r="Z2" s="2289"/>
      <c r="AA2" s="2289"/>
      <c r="AB2" s="2289"/>
      <c r="AC2" s="2289"/>
      <c r="AD2" s="2289"/>
      <c r="AE2" s="2289"/>
      <c r="AF2" s="2289"/>
      <c r="AG2" s="2289"/>
      <c r="AH2" s="2289"/>
      <c r="AI2" s="2289"/>
      <c r="AJ2" s="2289"/>
      <c r="AK2" s="2289"/>
      <c r="AL2" s="2289"/>
      <c r="AM2" s="2289"/>
      <c r="AN2" s="2289"/>
      <c r="AO2" s="2289"/>
      <c r="AP2" s="2289"/>
      <c r="AQ2" s="2289"/>
      <c r="AR2" s="2289"/>
      <c r="AS2" s="2289"/>
      <c r="AT2" s="2289" t="s">
        <v>117</v>
      </c>
      <c r="AU2" s="2289"/>
      <c r="AV2" s="2289"/>
      <c r="AW2" s="2289"/>
      <c r="AX2" s="2289"/>
      <c r="AY2" s="2289"/>
      <c r="AZ2" s="2289"/>
      <c r="BA2" s="2289"/>
      <c r="BB2" s="2289"/>
      <c r="BC2" s="2289"/>
      <c r="BD2" s="2289"/>
      <c r="BE2" s="2289"/>
      <c r="BF2" s="2289"/>
      <c r="BG2" s="2289"/>
      <c r="BH2" s="2289"/>
      <c r="BI2" s="2289"/>
    </row>
    <row r="3" spans="1:61" ht="6.95" customHeight="1" x14ac:dyDescent="0.25">
      <c r="A3" s="2289"/>
      <c r="B3" s="2290"/>
      <c r="C3" s="2291"/>
      <c r="D3" s="2291"/>
      <c r="E3" s="2291"/>
      <c r="F3" s="2291"/>
      <c r="G3" s="2291"/>
      <c r="H3" s="2291"/>
      <c r="I3" s="2291"/>
      <c r="J3" s="2291"/>
      <c r="K3" s="2291"/>
      <c r="L3" s="2292"/>
      <c r="M3" s="2289"/>
      <c r="N3" s="2289"/>
      <c r="O3" s="2289"/>
      <c r="P3" s="2289"/>
      <c r="Q3" s="2289"/>
      <c r="R3" s="2289"/>
      <c r="S3" s="2289"/>
      <c r="T3" s="2289"/>
      <c r="U3" s="2289"/>
      <c r="V3" s="2289"/>
      <c r="W3" s="2289"/>
      <c r="X3" s="2289"/>
      <c r="Y3" s="2289"/>
      <c r="Z3" s="2289"/>
      <c r="AA3" s="2289"/>
      <c r="AB3" s="2289"/>
      <c r="AC3" s="2289"/>
      <c r="AD3" s="2289"/>
      <c r="AE3" s="2289"/>
      <c r="AF3" s="2289"/>
      <c r="AG3" s="2289"/>
      <c r="AH3" s="2289"/>
      <c r="AI3" s="2289"/>
      <c r="AJ3" s="2289"/>
      <c r="AK3" s="2289"/>
      <c r="AL3" s="2289"/>
      <c r="AM3" s="2289"/>
      <c r="AN3" s="2289"/>
      <c r="AO3" s="2289"/>
      <c r="AP3" s="2289"/>
      <c r="AQ3" s="2289"/>
      <c r="AR3" s="2289"/>
      <c r="AS3" s="2289"/>
      <c r="AT3" s="2289">
        <v>2</v>
      </c>
      <c r="AU3" s="2289"/>
      <c r="AV3" s="2289"/>
      <c r="AW3" s="2289"/>
      <c r="AX3" s="2289"/>
      <c r="AY3" s="2289"/>
      <c r="AZ3" s="2289"/>
      <c r="BA3" s="2289"/>
      <c r="BB3" s="2289"/>
      <c r="BC3" s="2289"/>
      <c r="BD3" s="2289"/>
      <c r="BE3" s="2289"/>
      <c r="BF3" s="2289"/>
      <c r="BG3" s="2289"/>
      <c r="BH3" s="2289"/>
      <c r="BI3" s="2289"/>
    </row>
    <row r="4" spans="1:61" ht="24.95" customHeight="1" x14ac:dyDescent="0.25">
      <c r="A4" s="2289"/>
      <c r="B4" s="2292"/>
      <c r="C4" s="2289"/>
      <c r="D4" s="2293" t="s">
        <v>131</v>
      </c>
      <c r="E4" s="2289"/>
      <c r="F4" s="2289"/>
      <c r="G4" s="2289"/>
      <c r="H4" s="2289"/>
      <c r="I4" s="2289"/>
      <c r="J4" s="2289"/>
      <c r="K4" s="2289"/>
      <c r="L4" s="2292"/>
      <c r="M4" s="2289"/>
      <c r="N4" s="2289"/>
      <c r="O4" s="2289"/>
      <c r="P4" s="2289"/>
      <c r="Q4" s="2289"/>
      <c r="R4" s="2289"/>
      <c r="S4" s="2289"/>
      <c r="T4" s="2289"/>
      <c r="U4" s="2289"/>
      <c r="V4" s="2289"/>
      <c r="W4" s="2289"/>
      <c r="X4" s="2289"/>
      <c r="Y4" s="2289"/>
      <c r="Z4" s="2289"/>
      <c r="AA4" s="2289"/>
      <c r="AB4" s="2289"/>
      <c r="AC4" s="2289"/>
      <c r="AD4" s="2289"/>
      <c r="AE4" s="2289"/>
      <c r="AF4" s="2289"/>
      <c r="AG4" s="2289"/>
      <c r="AH4" s="2289"/>
      <c r="AI4" s="2289"/>
      <c r="AJ4" s="2289"/>
      <c r="AK4" s="2289"/>
      <c r="AL4" s="2289"/>
      <c r="AM4" s="2289"/>
      <c r="AN4" s="2289"/>
      <c r="AO4" s="2289"/>
      <c r="AP4" s="2289"/>
      <c r="AQ4" s="2289"/>
      <c r="AR4" s="2289"/>
      <c r="AS4" s="2289"/>
      <c r="AT4" s="2289" t="b">
        <v>0</v>
      </c>
      <c r="AU4" s="2289"/>
      <c r="AV4" s="2289"/>
      <c r="AW4" s="2289"/>
      <c r="AX4" s="2289"/>
      <c r="AY4" s="2289"/>
      <c r="AZ4" s="2289"/>
      <c r="BA4" s="2289"/>
      <c r="BB4" s="2289"/>
      <c r="BC4" s="2289"/>
      <c r="BD4" s="2289"/>
      <c r="BE4" s="2289"/>
      <c r="BF4" s="2289"/>
      <c r="BG4" s="2289"/>
      <c r="BH4" s="2289"/>
      <c r="BI4" s="2289"/>
    </row>
    <row r="5" spans="1:61" ht="6.95" customHeight="1" x14ac:dyDescent="0.25">
      <c r="A5" s="2289"/>
      <c r="B5" s="2292"/>
      <c r="C5" s="2289"/>
      <c r="D5" s="2289"/>
      <c r="E5" s="2289"/>
      <c r="F5" s="2289"/>
      <c r="G5" s="2289"/>
      <c r="H5" s="2289"/>
      <c r="I5" s="2289"/>
      <c r="J5" s="2289"/>
      <c r="K5" s="2289"/>
      <c r="L5" s="2292"/>
      <c r="M5" s="2289"/>
      <c r="N5" s="2289"/>
      <c r="O5" s="2289"/>
      <c r="P5" s="2289"/>
      <c r="Q5" s="2289"/>
      <c r="R5" s="2289"/>
      <c r="S5" s="2289"/>
      <c r="T5" s="2289"/>
      <c r="U5" s="2289"/>
      <c r="V5" s="2289"/>
      <c r="W5" s="2289"/>
      <c r="X5" s="2289"/>
      <c r="Y5" s="2289"/>
      <c r="Z5" s="2289"/>
      <c r="AA5" s="2289"/>
      <c r="AB5" s="2289"/>
      <c r="AC5" s="2289"/>
      <c r="AD5" s="2289"/>
      <c r="AE5" s="2289"/>
      <c r="AF5" s="2289"/>
      <c r="AG5" s="2289"/>
      <c r="AH5" s="2289"/>
      <c r="AI5" s="2289"/>
      <c r="AJ5" s="2289"/>
      <c r="AK5" s="2289"/>
      <c r="AL5" s="2289"/>
      <c r="AM5" s="2289"/>
      <c r="AN5" s="2289"/>
      <c r="AO5" s="2289"/>
      <c r="AP5" s="2289"/>
      <c r="AQ5" s="2289"/>
      <c r="AR5" s="2289"/>
      <c r="AS5" s="2289"/>
      <c r="AT5" s="2289"/>
      <c r="AU5" s="2289"/>
      <c r="AV5" s="2289"/>
      <c r="AW5" s="2289"/>
      <c r="AX5" s="2289"/>
      <c r="AY5" s="2289"/>
      <c r="AZ5" s="2289"/>
      <c r="BA5" s="2289"/>
      <c r="BB5" s="2289"/>
      <c r="BC5" s="2289"/>
      <c r="BD5" s="2289"/>
      <c r="BE5" s="2289"/>
      <c r="BF5" s="2289"/>
      <c r="BG5" s="2289"/>
      <c r="BH5" s="2289"/>
      <c r="BI5" s="2289"/>
    </row>
    <row r="6" spans="1:61" ht="12" customHeight="1" x14ac:dyDescent="0.25">
      <c r="A6" s="2289"/>
      <c r="B6" s="2292"/>
      <c r="C6" s="2289"/>
      <c r="D6" s="2294" t="s">
        <v>12</v>
      </c>
      <c r="E6" s="2289"/>
      <c r="F6" s="2289"/>
      <c r="G6" s="2289"/>
      <c r="H6" s="2289"/>
      <c r="I6" s="2289"/>
      <c r="J6" s="2289"/>
      <c r="K6" s="2289"/>
      <c r="L6" s="2292"/>
      <c r="M6" s="2289"/>
      <c r="N6" s="2289"/>
      <c r="O6" s="2289"/>
      <c r="P6" s="2289"/>
      <c r="Q6" s="2289"/>
      <c r="R6" s="2289"/>
      <c r="S6" s="2289"/>
      <c r="T6" s="2289"/>
      <c r="U6" s="2289"/>
      <c r="V6" s="2289"/>
      <c r="W6" s="2289"/>
      <c r="X6" s="2289"/>
      <c r="Y6" s="2289"/>
      <c r="Z6" s="2289"/>
      <c r="AA6" s="2289"/>
      <c r="AB6" s="2289"/>
      <c r="AC6" s="2289"/>
      <c r="AD6" s="2289"/>
      <c r="AE6" s="2289"/>
      <c r="AF6" s="2289"/>
      <c r="AG6" s="2289"/>
      <c r="AH6" s="2289"/>
      <c r="AI6" s="2289"/>
      <c r="AJ6" s="2289"/>
      <c r="AK6" s="2289"/>
      <c r="AL6" s="2289"/>
      <c r="AM6" s="2289"/>
      <c r="AN6" s="2289"/>
      <c r="AO6" s="2289"/>
      <c r="AP6" s="2289"/>
      <c r="AQ6" s="2289"/>
      <c r="AR6" s="2289"/>
      <c r="AS6" s="2289"/>
      <c r="AT6" s="2289"/>
      <c r="AU6" s="2289"/>
      <c r="AV6" s="2289"/>
      <c r="AW6" s="2289"/>
      <c r="AX6" s="2289"/>
      <c r="AY6" s="2289"/>
      <c r="AZ6" s="2289"/>
      <c r="BA6" s="2289"/>
      <c r="BB6" s="2289"/>
      <c r="BC6" s="2289"/>
      <c r="BD6" s="2289"/>
      <c r="BE6" s="2289"/>
      <c r="BF6" s="2289"/>
      <c r="BG6" s="2289"/>
      <c r="BH6" s="2289"/>
      <c r="BI6" s="2289"/>
    </row>
    <row r="7" spans="1:61" x14ac:dyDescent="0.25">
      <c r="A7" s="2289"/>
      <c r="B7" s="2292"/>
      <c r="C7" s="2289"/>
      <c r="D7" s="2289"/>
      <c r="E7" s="3238" t="s">
        <v>13</v>
      </c>
      <c r="F7" s="3345"/>
      <c r="G7" s="3345"/>
      <c r="H7" s="3345"/>
      <c r="I7" s="2289"/>
      <c r="J7" s="2289"/>
      <c r="K7" s="2289"/>
      <c r="L7" s="2292"/>
      <c r="M7" s="2289"/>
      <c r="N7" s="2289"/>
      <c r="O7" s="2289"/>
      <c r="P7" s="2289"/>
      <c r="Q7" s="2289"/>
      <c r="R7" s="2289"/>
      <c r="S7" s="2289"/>
      <c r="T7" s="2289"/>
      <c r="U7" s="2289"/>
      <c r="V7" s="2289"/>
      <c r="W7" s="2289"/>
      <c r="X7" s="2289"/>
      <c r="Y7" s="2289"/>
      <c r="Z7" s="2289"/>
      <c r="AA7" s="2295" t="str">
        <f>E7</f>
        <v>REVITALIZACE ZÁMECKÉHO PARKU ‐ TVRZIŠTĚ KLUČOV</v>
      </c>
      <c r="AB7" s="2289"/>
      <c r="AC7" s="2289"/>
      <c r="AD7" s="2289"/>
      <c r="AE7" s="2289"/>
      <c r="AF7" s="2289"/>
      <c r="AG7" s="2289"/>
      <c r="AH7" s="2289"/>
      <c r="AI7" s="2289"/>
      <c r="AJ7" s="2289"/>
      <c r="AK7" s="2289"/>
      <c r="AL7" s="2289"/>
      <c r="AM7" s="2289"/>
      <c r="AN7" s="2289"/>
      <c r="AO7" s="2289"/>
      <c r="AP7" s="2289"/>
      <c r="AQ7" s="2289"/>
      <c r="AR7" s="2289"/>
      <c r="AS7" s="2289"/>
      <c r="AT7" s="2289"/>
      <c r="AU7" s="2289"/>
      <c r="AV7" s="2289"/>
      <c r="AW7" s="2289"/>
      <c r="AX7" s="2289"/>
      <c r="AY7" s="2289"/>
      <c r="AZ7" s="2289"/>
      <c r="BA7" s="2289"/>
      <c r="BB7" s="2289"/>
      <c r="BC7" s="2289"/>
      <c r="BD7" s="2289"/>
      <c r="BE7" s="2289"/>
      <c r="BF7" s="2289"/>
      <c r="BG7" s="2289"/>
      <c r="BH7" s="2289"/>
      <c r="BI7" s="2289"/>
    </row>
    <row r="8" spans="1:61" x14ac:dyDescent="0.25">
      <c r="A8" s="2289"/>
      <c r="B8" s="2292"/>
      <c r="C8" s="2289"/>
      <c r="D8" s="210" t="s">
        <v>132</v>
      </c>
      <c r="E8" s="2289"/>
      <c r="F8" s="2289"/>
      <c r="G8" s="2289"/>
      <c r="H8" s="2289"/>
      <c r="I8" s="2289"/>
      <c r="J8" s="2289"/>
      <c r="K8" s="2289"/>
      <c r="L8" s="2292"/>
      <c r="M8" s="2289"/>
      <c r="N8" s="2289"/>
      <c r="O8" s="2289"/>
      <c r="P8" s="2289"/>
      <c r="Q8" s="2289"/>
      <c r="R8" s="2289"/>
      <c r="S8" s="2289"/>
      <c r="T8" s="2289"/>
      <c r="U8" s="2289"/>
      <c r="V8" s="2289"/>
      <c r="W8" s="2289"/>
      <c r="X8" s="2289"/>
      <c r="Y8" s="2289"/>
      <c r="Z8" s="2289"/>
      <c r="AA8" s="2289"/>
      <c r="AB8" s="2289"/>
      <c r="AC8" s="2289"/>
      <c r="AD8" s="2289"/>
      <c r="AE8" s="2289"/>
      <c r="AF8" s="2289"/>
      <c r="AG8" s="2289"/>
      <c r="AH8" s="2289"/>
      <c r="AI8" s="2289"/>
      <c r="AJ8" s="2289"/>
      <c r="AK8" s="2289"/>
      <c r="AL8" s="2289"/>
      <c r="AM8" s="2289"/>
      <c r="AN8" s="2289"/>
      <c r="AO8" s="2289"/>
      <c r="AP8" s="2289"/>
      <c r="AQ8" s="2289"/>
      <c r="AR8" s="2289"/>
      <c r="AS8" s="2289"/>
      <c r="AT8" s="2289"/>
      <c r="AU8" s="2289"/>
      <c r="AV8" s="2289"/>
      <c r="AW8" s="2289"/>
      <c r="AX8" s="2289"/>
      <c r="AY8" s="2289"/>
      <c r="AZ8" s="2289"/>
      <c r="BA8" s="2289"/>
      <c r="BB8" s="2289"/>
      <c r="BC8" s="2289"/>
      <c r="BD8" s="2289"/>
      <c r="BE8" s="2289"/>
      <c r="BF8" s="2289"/>
      <c r="BG8" s="2289"/>
      <c r="BH8" s="2289"/>
      <c r="BI8" s="2289"/>
    </row>
    <row r="9" spans="1:61" s="75" customFormat="1" x14ac:dyDescent="0.25">
      <c r="A9" s="2289"/>
      <c r="B9" s="2296"/>
      <c r="C9" s="2289"/>
      <c r="D9" s="2289"/>
      <c r="E9" s="3346" t="s">
        <v>1384</v>
      </c>
      <c r="F9" s="3345"/>
      <c r="G9" s="3345"/>
      <c r="H9" s="3345"/>
      <c r="I9" s="2289"/>
      <c r="J9" s="2289"/>
      <c r="K9" s="2289"/>
      <c r="L9" s="2296"/>
      <c r="M9" s="2289"/>
      <c r="N9" s="2289"/>
      <c r="O9" s="2289"/>
      <c r="P9" s="2289"/>
      <c r="Q9" s="2289"/>
      <c r="R9" s="2289"/>
      <c r="S9" s="2289"/>
      <c r="T9" s="2289"/>
      <c r="U9" s="2289"/>
      <c r="V9" s="2289"/>
      <c r="W9" s="2289"/>
      <c r="X9" s="2289"/>
      <c r="Y9" s="2289"/>
      <c r="Z9" s="2289"/>
      <c r="AA9" s="2297" t="str">
        <f>E9</f>
        <v>SO.25 - Veřejné osvětlení</v>
      </c>
      <c r="AB9" s="2289"/>
      <c r="AC9" s="2289"/>
      <c r="AD9" s="2289"/>
      <c r="AE9" s="2289"/>
      <c r="AF9" s="2289"/>
      <c r="AG9" s="2289"/>
      <c r="AH9" s="2289"/>
      <c r="AI9" s="2289"/>
      <c r="AJ9" s="2289"/>
      <c r="AK9" s="2289"/>
      <c r="AL9" s="2289"/>
      <c r="AM9" s="2289"/>
      <c r="AN9" s="2289"/>
      <c r="AO9" s="2289"/>
      <c r="AP9" s="2289"/>
      <c r="AQ9" s="2289"/>
      <c r="AR9" s="2289"/>
      <c r="AS9" s="2289"/>
      <c r="AT9" s="2289"/>
      <c r="AU9" s="2289"/>
      <c r="AV9" s="2289"/>
      <c r="AW9" s="2289"/>
      <c r="AX9" s="2289"/>
      <c r="AY9" s="2289"/>
      <c r="AZ9" s="2289"/>
      <c r="BA9" s="2289"/>
      <c r="BB9" s="2289"/>
      <c r="BC9" s="2289"/>
      <c r="BD9" s="2289"/>
      <c r="BE9" s="2289"/>
      <c r="BF9" s="2289"/>
      <c r="BG9" s="2289"/>
      <c r="BH9" s="2289"/>
      <c r="BI9" s="2289"/>
    </row>
    <row r="10" spans="1:61" s="75" customFormat="1" x14ac:dyDescent="0.25">
      <c r="A10" s="2289"/>
      <c r="B10" s="2296"/>
      <c r="C10" s="2289"/>
      <c r="D10" s="2289"/>
      <c r="E10" s="2289"/>
      <c r="F10" s="2289"/>
      <c r="G10" s="2289"/>
      <c r="H10" s="2289"/>
      <c r="I10" s="2289"/>
      <c r="J10" s="2289"/>
      <c r="K10" s="2289"/>
      <c r="L10" s="2296"/>
      <c r="M10" s="2289"/>
      <c r="N10" s="2289"/>
      <c r="O10" s="2289"/>
      <c r="P10" s="2289"/>
      <c r="Q10" s="2289"/>
      <c r="R10" s="2289"/>
      <c r="S10" s="2289"/>
      <c r="T10" s="2289"/>
      <c r="U10" s="2289"/>
      <c r="V10" s="2289"/>
      <c r="W10" s="2289"/>
      <c r="X10" s="2289"/>
      <c r="Y10" s="2289"/>
      <c r="Z10" s="2289"/>
      <c r="AA10" s="2289"/>
      <c r="AB10" s="2289"/>
      <c r="AC10" s="2289"/>
      <c r="AD10" s="2289"/>
      <c r="AE10" s="2289"/>
      <c r="AF10" s="2289"/>
      <c r="AG10" s="2289"/>
      <c r="AH10" s="2289"/>
      <c r="AI10" s="2289"/>
      <c r="AJ10" s="2289"/>
      <c r="AK10" s="2289"/>
      <c r="AL10" s="2289"/>
      <c r="AM10" s="2289"/>
      <c r="AN10" s="2289"/>
      <c r="AO10" s="2289"/>
      <c r="AP10" s="2289"/>
      <c r="AQ10" s="2289"/>
      <c r="AR10" s="2289"/>
      <c r="AS10" s="2289"/>
      <c r="AT10" s="2289"/>
      <c r="AU10" s="2289"/>
      <c r="AV10" s="2289"/>
      <c r="AW10" s="2289"/>
      <c r="AX10" s="2289"/>
      <c r="AY10" s="2289"/>
      <c r="AZ10" s="2289"/>
      <c r="BA10" s="2289"/>
      <c r="BB10" s="2289"/>
      <c r="BC10" s="2289"/>
      <c r="BD10" s="2289"/>
      <c r="BE10" s="2289"/>
      <c r="BF10" s="2289"/>
      <c r="BG10" s="2289"/>
      <c r="BH10" s="2289"/>
      <c r="BI10" s="2289"/>
    </row>
    <row r="11" spans="1:61" s="75" customFormat="1" x14ac:dyDescent="0.25">
      <c r="A11" s="2289"/>
      <c r="B11" s="2296"/>
      <c r="C11" s="2289"/>
      <c r="D11" s="210" t="s">
        <v>14</v>
      </c>
      <c r="E11" s="2289"/>
      <c r="F11" s="2298" t="s">
        <v>16</v>
      </c>
      <c r="G11" s="2289"/>
      <c r="H11" s="2289"/>
      <c r="I11" s="210" t="s">
        <v>15</v>
      </c>
      <c r="J11" s="214" t="s">
        <v>16</v>
      </c>
      <c r="K11" s="2289"/>
      <c r="L11" s="2296"/>
      <c r="M11" s="2289"/>
      <c r="N11" s="2289"/>
      <c r="O11" s="2289"/>
      <c r="P11" s="2289"/>
      <c r="Q11" s="2289"/>
      <c r="R11" s="2289"/>
      <c r="S11" s="2289"/>
      <c r="T11" s="2289"/>
      <c r="U11" s="2289"/>
      <c r="V11" s="2289"/>
      <c r="W11" s="2289"/>
      <c r="X11" s="2289"/>
      <c r="Y11" s="2289"/>
      <c r="Z11" s="2289"/>
      <c r="AA11" s="2289"/>
      <c r="AB11" s="2289"/>
      <c r="AC11" s="2289"/>
      <c r="AD11" s="2289"/>
      <c r="AE11" s="2289"/>
      <c r="AF11" s="2289"/>
      <c r="AG11" s="2289"/>
      <c r="AH11" s="2289"/>
      <c r="AI11" s="2289"/>
      <c r="AJ11" s="2289"/>
      <c r="AK11" s="2289"/>
      <c r="AL11" s="2289"/>
      <c r="AM11" s="2289"/>
      <c r="AN11" s="2289"/>
      <c r="AO11" s="2289"/>
      <c r="AP11" s="2289"/>
      <c r="AQ11" s="2289"/>
      <c r="AR11" s="2289"/>
      <c r="AS11" s="2289"/>
      <c r="AT11" s="2289"/>
      <c r="AU11" s="2289"/>
      <c r="AV11" s="2289"/>
      <c r="AW11" s="2289"/>
      <c r="AX11" s="2289"/>
      <c r="AY11" s="2289"/>
      <c r="AZ11" s="2289"/>
      <c r="BA11" s="2289"/>
      <c r="BB11" s="2289"/>
      <c r="BC11" s="2289"/>
      <c r="BD11" s="2289"/>
      <c r="BE11" s="2289"/>
      <c r="BF11" s="2289"/>
      <c r="BG11" s="2289"/>
      <c r="BH11" s="2289"/>
      <c r="BI11" s="2289"/>
    </row>
    <row r="12" spans="1:61" s="75" customFormat="1" x14ac:dyDescent="0.25">
      <c r="A12" s="2289"/>
      <c r="B12" s="2296"/>
      <c r="C12" s="2289"/>
      <c r="D12" s="210" t="s">
        <v>17</v>
      </c>
      <c r="E12" s="2289"/>
      <c r="F12" s="2299" t="s">
        <v>16</v>
      </c>
      <c r="G12" s="2289"/>
      <c r="H12" s="2289"/>
      <c r="I12" s="210" t="s">
        <v>18</v>
      </c>
      <c r="J12" s="2300">
        <f>'Rekapitulace stavby'!AN8</f>
        <v>46300</v>
      </c>
      <c r="K12" s="2289"/>
      <c r="L12" s="2296"/>
      <c r="M12" s="2289"/>
      <c r="N12" s="2289"/>
      <c r="O12" s="2289"/>
      <c r="P12" s="2289"/>
      <c r="Q12" s="2289"/>
      <c r="R12" s="2289"/>
      <c r="S12" s="2289"/>
      <c r="T12" s="2289"/>
      <c r="U12" s="2289"/>
      <c r="V12" s="2289"/>
      <c r="W12" s="2289"/>
      <c r="X12" s="2289"/>
      <c r="Y12" s="2289"/>
      <c r="Z12" s="2289"/>
      <c r="AA12" s="2289"/>
      <c r="AB12" s="2289"/>
      <c r="AC12" s="2289"/>
      <c r="AD12" s="2289"/>
      <c r="AE12" s="2289"/>
      <c r="AF12" s="2289"/>
      <c r="AG12" s="2289"/>
      <c r="AH12" s="2289"/>
      <c r="AI12" s="2289"/>
      <c r="AJ12" s="2289"/>
      <c r="AK12" s="2289"/>
      <c r="AL12" s="2289"/>
      <c r="AM12" s="2289"/>
      <c r="AN12" s="2289"/>
      <c r="AO12" s="2289"/>
      <c r="AP12" s="2289"/>
      <c r="AQ12" s="2289"/>
      <c r="AR12" s="2289"/>
      <c r="AS12" s="2289"/>
      <c r="AT12" s="2289"/>
      <c r="AU12" s="2289"/>
      <c r="AV12" s="2289"/>
      <c r="AW12" s="2289"/>
      <c r="AX12" s="2289"/>
      <c r="AY12" s="2289"/>
      <c r="AZ12" s="2289"/>
      <c r="BA12" s="2289"/>
      <c r="BB12" s="2289"/>
      <c r="BC12" s="2289"/>
      <c r="BD12" s="2289"/>
      <c r="BE12" s="2289"/>
      <c r="BF12" s="2289"/>
      <c r="BG12" s="2289"/>
      <c r="BH12" s="2289"/>
      <c r="BI12" s="2289"/>
    </row>
    <row r="13" spans="1:61" s="75" customFormat="1" x14ac:dyDescent="0.25">
      <c r="A13" s="2289"/>
      <c r="B13" s="2296"/>
      <c r="C13" s="2289"/>
      <c r="D13" s="2301" t="s">
        <v>16</v>
      </c>
      <c r="E13" s="2302"/>
      <c r="F13" s="2303" t="s">
        <v>16</v>
      </c>
      <c r="G13" s="2289"/>
      <c r="H13" s="2289"/>
      <c r="I13" s="2301" t="s">
        <v>16</v>
      </c>
      <c r="J13" s="2303" t="s">
        <v>16</v>
      </c>
      <c r="K13" s="2289"/>
      <c r="L13" s="2296"/>
      <c r="M13" s="2289"/>
      <c r="N13" s="2289"/>
      <c r="O13" s="2289"/>
      <c r="P13" s="2289"/>
      <c r="Q13" s="2289"/>
      <c r="R13" s="2289"/>
      <c r="S13" s="2289"/>
      <c r="T13" s="2289"/>
      <c r="U13" s="2289"/>
      <c r="V13" s="2289"/>
      <c r="W13" s="2289"/>
      <c r="X13" s="2289"/>
      <c r="Y13" s="2289"/>
      <c r="Z13" s="2289"/>
      <c r="AA13" s="2289"/>
      <c r="AB13" s="2289"/>
      <c r="AC13" s="2289"/>
      <c r="AD13" s="2289"/>
      <c r="AE13" s="2289"/>
      <c r="AF13" s="2289"/>
      <c r="AG13" s="2289"/>
      <c r="AH13" s="2289"/>
      <c r="AI13" s="2289"/>
      <c r="AJ13" s="2289"/>
      <c r="AK13" s="2289"/>
      <c r="AL13" s="2289"/>
      <c r="AM13" s="2289"/>
      <c r="AN13" s="2289"/>
      <c r="AO13" s="2289"/>
      <c r="AP13" s="2289"/>
      <c r="AQ13" s="2289"/>
      <c r="AR13" s="2289"/>
      <c r="AS13" s="2289"/>
      <c r="AT13" s="2289"/>
      <c r="AU13" s="2289"/>
      <c r="AV13" s="2289"/>
      <c r="AW13" s="2289"/>
      <c r="AX13" s="2289"/>
      <c r="AY13" s="2289"/>
      <c r="AZ13" s="2289"/>
      <c r="BA13" s="2289"/>
      <c r="BB13" s="2289"/>
      <c r="BC13" s="2289"/>
      <c r="BD13" s="2289"/>
      <c r="BE13" s="2289"/>
      <c r="BF13" s="2289"/>
      <c r="BG13" s="2289"/>
      <c r="BH13" s="2289"/>
      <c r="BI13" s="2289"/>
    </row>
    <row r="14" spans="1:61" s="75" customFormat="1" x14ac:dyDescent="0.25">
      <c r="A14" s="2289"/>
      <c r="B14" s="2296"/>
      <c r="C14" s="2289"/>
      <c r="D14" s="210" t="s">
        <v>19</v>
      </c>
      <c r="E14" s="2289"/>
      <c r="F14" s="2289"/>
      <c r="G14" s="2289"/>
      <c r="H14" s="2289"/>
      <c r="I14" s="210" t="s">
        <v>20</v>
      </c>
      <c r="J14" s="220" t="s">
        <v>21</v>
      </c>
      <c r="K14" s="2289"/>
      <c r="L14" s="2296"/>
      <c r="M14" s="2289"/>
      <c r="N14" s="2289"/>
      <c r="O14" s="2289"/>
      <c r="P14" s="2289"/>
      <c r="Q14" s="2289"/>
      <c r="R14" s="2289"/>
      <c r="S14" s="2289"/>
      <c r="T14" s="2289"/>
      <c r="U14" s="2289"/>
      <c r="V14" s="2289"/>
      <c r="W14" s="2289"/>
      <c r="X14" s="2289"/>
      <c r="Y14" s="2289"/>
      <c r="Z14" s="2289"/>
      <c r="AA14" s="2289"/>
      <c r="AB14" s="2289"/>
      <c r="AC14" s="2289"/>
      <c r="AD14" s="2289"/>
      <c r="AE14" s="2289"/>
      <c r="AF14" s="2289"/>
      <c r="AG14" s="2289"/>
      <c r="AH14" s="2289"/>
      <c r="AI14" s="2289"/>
      <c r="AJ14" s="2289"/>
      <c r="AK14" s="2289"/>
      <c r="AL14" s="2289"/>
      <c r="AM14" s="2289"/>
      <c r="AN14" s="2289"/>
      <c r="AO14" s="2289"/>
      <c r="AP14" s="2289"/>
      <c r="AQ14" s="2289"/>
      <c r="AR14" s="2289"/>
      <c r="AS14" s="2289"/>
      <c r="AT14" s="2289"/>
      <c r="AU14" s="2289"/>
      <c r="AV14" s="2289"/>
      <c r="AW14" s="2289"/>
      <c r="AX14" s="2289"/>
      <c r="AY14" s="2289"/>
      <c r="AZ14" s="2289"/>
      <c r="BA14" s="2289"/>
      <c r="BB14" s="2289"/>
      <c r="BC14" s="2289"/>
      <c r="BD14" s="2289"/>
      <c r="BE14" s="2289"/>
      <c r="BF14" s="2289"/>
      <c r="BG14" s="2289"/>
      <c r="BH14" s="2289"/>
      <c r="BI14" s="2289"/>
    </row>
    <row r="15" spans="1:61" s="75" customFormat="1" x14ac:dyDescent="0.25">
      <c r="A15" s="2289"/>
      <c r="B15" s="2296"/>
      <c r="C15" s="2289"/>
      <c r="D15" s="2289"/>
      <c r="E15" s="3239" t="s">
        <v>22</v>
      </c>
      <c r="F15" s="3345"/>
      <c r="G15" s="3345"/>
      <c r="H15" s="3345"/>
      <c r="I15" s="210" t="s">
        <v>23</v>
      </c>
      <c r="J15" s="220" t="s">
        <v>16</v>
      </c>
      <c r="K15" s="2289"/>
      <c r="L15" s="2296"/>
      <c r="M15" s="2289"/>
      <c r="N15" s="2289"/>
      <c r="O15" s="2289"/>
      <c r="P15" s="2289"/>
      <c r="Q15" s="2289"/>
      <c r="R15" s="2289"/>
      <c r="S15" s="2289"/>
      <c r="T15" s="2289"/>
      <c r="U15" s="2289"/>
      <c r="V15" s="2289"/>
      <c r="W15" s="2289"/>
      <c r="X15" s="2289"/>
      <c r="Y15" s="2289"/>
      <c r="Z15" s="2289"/>
      <c r="AA15" s="2289"/>
      <c r="AB15" s="2289"/>
      <c r="AC15" s="2289"/>
      <c r="AD15" s="2289"/>
      <c r="AE15" s="2289"/>
      <c r="AF15" s="2289"/>
      <c r="AG15" s="2289"/>
      <c r="AH15" s="2289"/>
      <c r="AI15" s="2289"/>
      <c r="AJ15" s="2289"/>
      <c r="AK15" s="2289"/>
      <c r="AL15" s="2289"/>
      <c r="AM15" s="2289"/>
      <c r="AN15" s="2289"/>
      <c r="AO15" s="2289"/>
      <c r="AP15" s="2289"/>
      <c r="AQ15" s="2289"/>
      <c r="AR15" s="2289"/>
      <c r="AS15" s="2289"/>
      <c r="AT15" s="2289"/>
      <c r="AU15" s="2289"/>
      <c r="AV15" s="2289"/>
      <c r="AW15" s="2289"/>
      <c r="AX15" s="2289"/>
      <c r="AY15" s="2289"/>
      <c r="AZ15" s="2289"/>
      <c r="BA15" s="2289"/>
      <c r="BB15" s="2289"/>
      <c r="BC15" s="2289"/>
      <c r="BD15" s="2289"/>
      <c r="BE15" s="2289"/>
      <c r="BF15" s="2289"/>
      <c r="BG15" s="2289"/>
      <c r="BH15" s="2289"/>
      <c r="BI15" s="2289"/>
    </row>
    <row r="16" spans="1:61" s="75" customFormat="1" x14ac:dyDescent="0.25">
      <c r="A16" s="2289"/>
      <c r="B16" s="2296"/>
      <c r="C16" s="2289"/>
      <c r="D16" s="2289"/>
      <c r="E16" s="2289"/>
      <c r="F16" s="2289"/>
      <c r="G16" s="2289"/>
      <c r="H16" s="2289"/>
      <c r="I16" s="2289"/>
      <c r="J16" s="2289"/>
      <c r="K16" s="2289"/>
      <c r="L16" s="2296"/>
      <c r="M16" s="2289"/>
      <c r="N16" s="2289"/>
      <c r="O16" s="2289"/>
      <c r="P16" s="2289"/>
      <c r="Q16" s="2289"/>
      <c r="R16" s="2289"/>
      <c r="S16" s="2289"/>
      <c r="T16" s="2289"/>
      <c r="U16" s="2289"/>
      <c r="V16" s="2289"/>
      <c r="W16" s="2289"/>
      <c r="X16" s="2289"/>
      <c r="Y16" s="2289"/>
      <c r="Z16" s="2289"/>
      <c r="AA16" s="2289"/>
      <c r="AB16" s="2289"/>
      <c r="AC16" s="2289"/>
      <c r="AD16" s="2289"/>
      <c r="AE16" s="2289"/>
      <c r="AF16" s="2289"/>
      <c r="AG16" s="2289"/>
      <c r="AH16" s="2289"/>
      <c r="AI16" s="2289"/>
      <c r="AJ16" s="2289"/>
      <c r="AK16" s="2289"/>
      <c r="AL16" s="2289"/>
      <c r="AM16" s="2289"/>
      <c r="AN16" s="2289"/>
      <c r="AO16" s="2289"/>
      <c r="AP16" s="2289"/>
      <c r="AQ16" s="2289"/>
      <c r="AR16" s="2289"/>
      <c r="AS16" s="2289"/>
      <c r="AT16" s="2289"/>
      <c r="AU16" s="2289"/>
      <c r="AV16" s="2289"/>
      <c r="AW16" s="2289"/>
      <c r="AX16" s="2289"/>
      <c r="AY16" s="2289"/>
      <c r="AZ16" s="2289"/>
      <c r="BA16" s="2289"/>
      <c r="BB16" s="2289"/>
      <c r="BC16" s="2289"/>
      <c r="BD16" s="2289"/>
      <c r="BE16" s="2289"/>
      <c r="BF16" s="2289"/>
      <c r="BG16" s="2289"/>
      <c r="BH16" s="2289"/>
      <c r="BI16" s="2289"/>
    </row>
    <row r="17" spans="1:61" s="75" customFormat="1" x14ac:dyDescent="0.25">
      <c r="A17" s="2289"/>
      <c r="B17" s="2296"/>
      <c r="C17" s="2289"/>
      <c r="D17" s="210" t="s">
        <v>24</v>
      </c>
      <c r="E17" s="2289"/>
      <c r="F17" s="2289"/>
      <c r="G17" s="2289"/>
      <c r="H17" s="2289"/>
      <c r="I17" s="210" t="str">
        <f>I14</f>
        <v>IČ:</v>
      </c>
      <c r="J17" s="221" t="str">
        <f>'Rekapitulace stavby'!AN13</f>
        <v>Vyplň údaj</v>
      </c>
      <c r="K17" s="2289"/>
      <c r="L17" s="2296"/>
      <c r="M17" s="2289"/>
      <c r="N17" s="2289"/>
      <c r="O17" s="2289"/>
      <c r="P17" s="2289"/>
      <c r="Q17" s="2289"/>
      <c r="R17" s="2289"/>
      <c r="S17" s="2289"/>
      <c r="T17" s="2289"/>
      <c r="U17" s="2289"/>
      <c r="V17" s="2289"/>
      <c r="W17" s="2289"/>
      <c r="X17" s="2289"/>
      <c r="Y17" s="2289"/>
      <c r="Z17" s="2289"/>
      <c r="AA17" s="2289"/>
      <c r="AB17" s="2289"/>
      <c r="AC17" s="2289"/>
      <c r="AD17" s="2289"/>
      <c r="AE17" s="2289"/>
      <c r="AF17" s="2289"/>
      <c r="AG17" s="2289"/>
      <c r="AH17" s="2289"/>
      <c r="AI17" s="2289"/>
      <c r="AJ17" s="2289"/>
      <c r="AK17" s="2289"/>
      <c r="AL17" s="2289"/>
      <c r="AM17" s="2289"/>
      <c r="AN17" s="2289"/>
      <c r="AO17" s="2289"/>
      <c r="AP17" s="2289"/>
      <c r="AQ17" s="2289"/>
      <c r="AR17" s="2289"/>
      <c r="AS17" s="2289"/>
      <c r="AT17" s="2289"/>
      <c r="AU17" s="2289"/>
      <c r="AV17" s="2289"/>
      <c r="AW17" s="2289"/>
      <c r="AX17" s="2289"/>
      <c r="AY17" s="2289"/>
      <c r="AZ17" s="2289"/>
      <c r="BA17" s="2289"/>
      <c r="BB17" s="2289"/>
      <c r="BC17" s="2289"/>
      <c r="BD17" s="2289"/>
      <c r="BE17" s="2289"/>
      <c r="BF17" s="2289"/>
      <c r="BG17" s="2289"/>
      <c r="BH17" s="2289"/>
      <c r="BI17" s="2289"/>
    </row>
    <row r="18" spans="1:61" s="75" customFormat="1" x14ac:dyDescent="0.25">
      <c r="A18" s="2289"/>
      <c r="B18" s="2296"/>
      <c r="C18" s="2289"/>
      <c r="D18" s="2289"/>
      <c r="E18" s="3241" t="str">
        <f>'Rekapitulace stavby'!E14</f>
        <v>Vyplň údaj</v>
      </c>
      <c r="F18" s="3345"/>
      <c r="G18" s="3345"/>
      <c r="H18" s="3345"/>
      <c r="I18" s="210" t="str">
        <f>I15</f>
        <v>DIČ:</v>
      </c>
      <c r="J18" s="221" t="str">
        <f>'Rekapitulace stavby'!AN14</f>
        <v>Vyplň údaj</v>
      </c>
      <c r="K18" s="2289"/>
      <c r="L18" s="2296"/>
      <c r="M18" s="2289"/>
      <c r="N18" s="2289"/>
      <c r="O18" s="2289"/>
      <c r="P18" s="2289"/>
      <c r="Q18" s="2289"/>
      <c r="R18" s="2289"/>
      <c r="S18" s="2289"/>
      <c r="T18" s="2289"/>
      <c r="U18" s="2289"/>
      <c r="V18" s="2289"/>
      <c r="W18" s="2289"/>
      <c r="X18" s="2289"/>
      <c r="Y18" s="2289"/>
      <c r="Z18" s="2289"/>
      <c r="AA18" s="2289"/>
      <c r="AB18" s="2289"/>
      <c r="AC18" s="2289"/>
      <c r="AD18" s="2289"/>
      <c r="AE18" s="2289"/>
      <c r="AF18" s="2289"/>
      <c r="AG18" s="2289"/>
      <c r="AH18" s="2289"/>
      <c r="AI18" s="2289"/>
      <c r="AJ18" s="2289"/>
      <c r="AK18" s="2289"/>
      <c r="AL18" s="2289"/>
      <c r="AM18" s="2289"/>
      <c r="AN18" s="2289"/>
      <c r="AO18" s="2289"/>
      <c r="AP18" s="2289"/>
      <c r="AQ18" s="2289"/>
      <c r="AR18" s="2289"/>
      <c r="AS18" s="2289"/>
      <c r="AT18" s="2289"/>
      <c r="AU18" s="2289"/>
      <c r="AV18" s="2289"/>
      <c r="AW18" s="2289"/>
      <c r="AX18" s="2289"/>
      <c r="AY18" s="2289"/>
      <c r="AZ18" s="2289"/>
      <c r="BA18" s="2289"/>
      <c r="BB18" s="2289"/>
      <c r="BC18" s="2289"/>
      <c r="BD18" s="2289"/>
      <c r="BE18" s="2289"/>
      <c r="BF18" s="2289"/>
      <c r="BG18" s="2289"/>
      <c r="BH18" s="2289"/>
      <c r="BI18" s="2289"/>
    </row>
    <row r="19" spans="1:61" s="75" customFormat="1" x14ac:dyDescent="0.25">
      <c r="A19" s="2289"/>
      <c r="B19" s="2296"/>
      <c r="C19" s="2289"/>
      <c r="D19" s="2289"/>
      <c r="E19" s="2289"/>
      <c r="F19" s="2289"/>
      <c r="G19" s="2289"/>
      <c r="H19" s="2289"/>
      <c r="I19" s="2289"/>
      <c r="J19" s="2289"/>
      <c r="K19" s="2289"/>
      <c r="L19" s="2296"/>
      <c r="M19" s="2289"/>
      <c r="N19" s="2289"/>
      <c r="O19" s="2289"/>
      <c r="P19" s="2289"/>
      <c r="Q19" s="2289"/>
      <c r="R19" s="2289"/>
      <c r="S19" s="2289"/>
      <c r="T19" s="2289"/>
      <c r="U19" s="2289"/>
      <c r="V19" s="2289"/>
      <c r="W19" s="2289"/>
      <c r="X19" s="2289"/>
      <c r="Y19" s="2289"/>
      <c r="Z19" s="2289"/>
      <c r="AA19" s="2289"/>
      <c r="AB19" s="2289"/>
      <c r="AC19" s="2289"/>
      <c r="AD19" s="2289"/>
      <c r="AE19" s="2289"/>
      <c r="AF19" s="2289"/>
      <c r="AG19" s="2289"/>
      <c r="AH19" s="2289"/>
      <c r="AI19" s="2289"/>
      <c r="AJ19" s="2289"/>
      <c r="AK19" s="2289"/>
      <c r="AL19" s="2289"/>
      <c r="AM19" s="2289"/>
      <c r="AN19" s="2289"/>
      <c r="AO19" s="2289"/>
      <c r="AP19" s="2289"/>
      <c r="AQ19" s="2289"/>
      <c r="AR19" s="2289"/>
      <c r="AS19" s="2289"/>
      <c r="AT19" s="2289"/>
      <c r="AU19" s="2289"/>
      <c r="AV19" s="2289"/>
      <c r="AW19" s="2289"/>
      <c r="AX19" s="2289"/>
      <c r="AY19" s="2289"/>
      <c r="AZ19" s="2289"/>
      <c r="BA19" s="2289"/>
      <c r="BB19" s="2289"/>
      <c r="BC19" s="2289"/>
      <c r="BD19" s="2289"/>
      <c r="BE19" s="2289"/>
      <c r="BF19" s="2289"/>
      <c r="BG19" s="2289"/>
      <c r="BH19" s="2289"/>
      <c r="BI19" s="2289"/>
    </row>
    <row r="20" spans="1:61" s="75" customFormat="1" x14ac:dyDescent="0.25">
      <c r="A20" s="2289"/>
      <c r="B20" s="2296"/>
      <c r="C20" s="2289"/>
      <c r="D20" s="210" t="s">
        <v>26</v>
      </c>
      <c r="E20" s="2289"/>
      <c r="F20" s="2289"/>
      <c r="G20" s="2289"/>
      <c r="H20" s="2289"/>
      <c r="I20" s="210" t="str">
        <f>I14</f>
        <v>IČ:</v>
      </c>
      <c r="J20" s="214" t="s">
        <v>16</v>
      </c>
      <c r="K20" s="2289"/>
      <c r="L20" s="2296"/>
      <c r="M20" s="2289"/>
      <c r="N20" s="2289"/>
      <c r="O20" s="2289"/>
      <c r="P20" s="2289"/>
      <c r="Q20" s="2289"/>
      <c r="R20" s="2289"/>
      <c r="S20" s="2289"/>
      <c r="T20" s="2289"/>
      <c r="U20" s="2289"/>
      <c r="V20" s="2289"/>
      <c r="W20" s="2289"/>
      <c r="X20" s="2289"/>
      <c r="Y20" s="2289"/>
      <c r="Z20" s="2289"/>
      <c r="AA20" s="2289"/>
      <c r="AB20" s="2289"/>
      <c r="AC20" s="2289"/>
      <c r="AD20" s="2289"/>
      <c r="AE20" s="2289"/>
      <c r="AF20" s="2289"/>
      <c r="AG20" s="2289"/>
      <c r="AH20" s="2289"/>
      <c r="AI20" s="2289"/>
      <c r="AJ20" s="2289"/>
      <c r="AK20" s="2289"/>
      <c r="AL20" s="2289"/>
      <c r="AM20" s="2289"/>
      <c r="AN20" s="2289"/>
      <c r="AO20" s="2289"/>
      <c r="AP20" s="2289"/>
      <c r="AQ20" s="2289"/>
      <c r="AR20" s="2289"/>
      <c r="AS20" s="2289"/>
      <c r="AT20" s="2289"/>
      <c r="AU20" s="2289"/>
      <c r="AV20" s="2289"/>
      <c r="AW20" s="2289"/>
      <c r="AX20" s="2289"/>
      <c r="AY20" s="2289"/>
      <c r="AZ20" s="2289"/>
      <c r="BA20" s="2289"/>
      <c r="BB20" s="2289"/>
      <c r="BC20" s="2289"/>
      <c r="BD20" s="2289"/>
      <c r="BE20" s="2289"/>
      <c r="BF20" s="2289"/>
      <c r="BG20" s="2289"/>
      <c r="BH20" s="2289"/>
      <c r="BI20" s="2289"/>
    </row>
    <row r="21" spans="1:61" s="75" customFormat="1" x14ac:dyDescent="0.25">
      <c r="A21" s="2289"/>
      <c r="B21" s="2296"/>
      <c r="C21" s="2289"/>
      <c r="D21" s="2289"/>
      <c r="E21" s="3239" t="s">
        <v>27</v>
      </c>
      <c r="F21" s="3345"/>
      <c r="G21" s="3345"/>
      <c r="H21" s="3345"/>
      <c r="I21" s="210" t="str">
        <f>I15</f>
        <v>DIČ:</v>
      </c>
      <c r="J21" s="220" t="s">
        <v>16</v>
      </c>
      <c r="K21" s="2289"/>
      <c r="L21" s="2296"/>
      <c r="M21" s="2289"/>
      <c r="N21" s="2289"/>
      <c r="O21" s="2289"/>
      <c r="P21" s="2289"/>
      <c r="Q21" s="2289"/>
      <c r="R21" s="2289"/>
      <c r="S21" s="2289"/>
      <c r="T21" s="2289"/>
      <c r="U21" s="2289"/>
      <c r="V21" s="2289"/>
      <c r="W21" s="2289"/>
      <c r="X21" s="2289"/>
      <c r="Y21" s="2289"/>
      <c r="Z21" s="2289"/>
      <c r="AA21" s="2289"/>
      <c r="AB21" s="2289"/>
      <c r="AC21" s="2289"/>
      <c r="AD21" s="2289"/>
      <c r="AE21" s="2289"/>
      <c r="AF21" s="2289"/>
      <c r="AG21" s="2289"/>
      <c r="AH21" s="2289"/>
      <c r="AI21" s="2289"/>
      <c r="AJ21" s="2289"/>
      <c r="AK21" s="2289"/>
      <c r="AL21" s="2289"/>
      <c r="AM21" s="2289"/>
      <c r="AN21" s="2289"/>
      <c r="AO21" s="2289"/>
      <c r="AP21" s="2289"/>
      <c r="AQ21" s="2289"/>
      <c r="AR21" s="2289"/>
      <c r="AS21" s="2289"/>
      <c r="AT21" s="2289"/>
      <c r="AU21" s="2289"/>
      <c r="AV21" s="2289"/>
      <c r="AW21" s="2289"/>
      <c r="AX21" s="2289"/>
      <c r="AY21" s="2289"/>
      <c r="AZ21" s="2289"/>
      <c r="BA21" s="2289"/>
      <c r="BB21" s="2289"/>
      <c r="BC21" s="2289"/>
      <c r="BD21" s="2289"/>
      <c r="BE21" s="2289"/>
      <c r="BF21" s="2289"/>
      <c r="BG21" s="2289"/>
      <c r="BH21" s="2289"/>
      <c r="BI21" s="2289"/>
    </row>
    <row r="22" spans="1:61" s="75" customFormat="1" x14ac:dyDescent="0.25">
      <c r="A22" s="2289"/>
      <c r="B22" s="2296"/>
      <c r="C22" s="2289"/>
      <c r="D22" s="2289"/>
      <c r="E22" s="2289"/>
      <c r="F22" s="2289"/>
      <c r="G22" s="2289"/>
      <c r="H22" s="2289"/>
      <c r="I22" s="2289"/>
      <c r="J22" s="2289"/>
      <c r="K22" s="2289"/>
      <c r="L22" s="2296"/>
      <c r="M22" s="2289"/>
      <c r="N22" s="2289"/>
      <c r="O22" s="2289"/>
      <c r="P22" s="2289"/>
      <c r="Q22" s="2289"/>
      <c r="R22" s="2289"/>
      <c r="S22" s="2289"/>
      <c r="T22" s="2289"/>
      <c r="U22" s="2289"/>
      <c r="V22" s="2289"/>
      <c r="W22" s="2289"/>
      <c r="X22" s="2289"/>
      <c r="Y22" s="2289"/>
      <c r="Z22" s="2289"/>
      <c r="AA22" s="2289"/>
      <c r="AB22" s="2289"/>
      <c r="AC22" s="2289"/>
      <c r="AD22" s="2289"/>
      <c r="AE22" s="2289"/>
      <c r="AF22" s="2289"/>
      <c r="AG22" s="2289"/>
      <c r="AH22" s="2289"/>
      <c r="AI22" s="2289"/>
      <c r="AJ22" s="2289"/>
      <c r="AK22" s="2289"/>
      <c r="AL22" s="2289"/>
      <c r="AM22" s="2289"/>
      <c r="AN22" s="2289"/>
      <c r="AO22" s="2289"/>
      <c r="AP22" s="2289"/>
      <c r="AQ22" s="2289"/>
      <c r="AR22" s="2289"/>
      <c r="AS22" s="2289"/>
      <c r="AT22" s="2289"/>
      <c r="AU22" s="2289"/>
      <c r="AV22" s="2289"/>
      <c r="AW22" s="2289"/>
      <c r="AX22" s="2289"/>
      <c r="AY22" s="2289"/>
      <c r="AZ22" s="2289"/>
      <c r="BA22" s="2289"/>
      <c r="BB22" s="2289"/>
      <c r="BC22" s="2289"/>
      <c r="BD22" s="2289"/>
      <c r="BE22" s="2289"/>
      <c r="BF22" s="2289"/>
      <c r="BG22" s="2289"/>
      <c r="BH22" s="2289"/>
      <c r="BI22" s="2289"/>
    </row>
    <row r="23" spans="1:61" s="75" customFormat="1" x14ac:dyDescent="0.25">
      <c r="A23" s="2289"/>
      <c r="B23" s="2296"/>
      <c r="C23" s="2289"/>
      <c r="D23" s="210" t="s">
        <v>28</v>
      </c>
      <c r="E23" s="2289"/>
      <c r="F23" s="2289"/>
      <c r="G23" s="2289"/>
      <c r="H23" s="2289"/>
      <c r="I23" s="210" t="str">
        <f>I14</f>
        <v>IČ:</v>
      </c>
      <c r="J23" s="220" t="s">
        <v>29</v>
      </c>
      <c r="K23" s="2289"/>
      <c r="L23" s="2296"/>
      <c r="M23" s="2289"/>
      <c r="N23" s="2289"/>
      <c r="O23" s="2289"/>
      <c r="P23" s="2289"/>
      <c r="Q23" s="2289"/>
      <c r="R23" s="2289"/>
      <c r="S23" s="2289"/>
      <c r="T23" s="2289"/>
      <c r="U23" s="2289"/>
      <c r="V23" s="2289"/>
      <c r="W23" s="2289"/>
      <c r="X23" s="2289"/>
      <c r="Y23" s="2289"/>
      <c r="Z23" s="2289"/>
      <c r="AA23" s="2289"/>
      <c r="AB23" s="2289"/>
      <c r="AC23" s="2289"/>
      <c r="AD23" s="2289"/>
      <c r="AE23" s="2289"/>
      <c r="AF23" s="2289"/>
      <c r="AG23" s="2289"/>
      <c r="AH23" s="2289"/>
      <c r="AI23" s="2289"/>
      <c r="AJ23" s="2289"/>
      <c r="AK23" s="2289"/>
      <c r="AL23" s="2289"/>
      <c r="AM23" s="2289"/>
      <c r="AN23" s="2289"/>
      <c r="AO23" s="2289"/>
      <c r="AP23" s="2289"/>
      <c r="AQ23" s="2289"/>
      <c r="AR23" s="2289"/>
      <c r="AS23" s="2289"/>
      <c r="AT23" s="2289"/>
      <c r="AU23" s="2289"/>
      <c r="AV23" s="2289"/>
      <c r="AW23" s="2289"/>
      <c r="AX23" s="2289"/>
      <c r="AY23" s="2289"/>
      <c r="AZ23" s="2289"/>
      <c r="BA23" s="2289"/>
      <c r="BB23" s="2289"/>
      <c r="BC23" s="2289"/>
      <c r="BD23" s="2289"/>
      <c r="BE23" s="2289"/>
      <c r="BF23" s="2289"/>
      <c r="BG23" s="2289"/>
      <c r="BH23" s="2289"/>
      <c r="BI23" s="2289"/>
    </row>
    <row r="24" spans="1:61" s="75" customFormat="1" x14ac:dyDescent="0.25">
      <c r="A24" s="2289"/>
      <c r="B24" s="2296"/>
      <c r="C24" s="2289"/>
      <c r="D24" s="2289"/>
      <c r="E24" s="3239" t="s">
        <v>30</v>
      </c>
      <c r="F24" s="3345"/>
      <c r="G24" s="3345"/>
      <c r="H24" s="3345"/>
      <c r="I24" s="210" t="str">
        <f>I15</f>
        <v>DIČ:</v>
      </c>
      <c r="J24" s="220" t="s">
        <v>31</v>
      </c>
      <c r="K24" s="2289"/>
      <c r="L24" s="2296"/>
      <c r="M24" s="2289"/>
      <c r="N24" s="2289"/>
      <c r="O24" s="2289"/>
      <c r="P24" s="2289"/>
      <c r="Q24" s="2289"/>
      <c r="R24" s="2289"/>
      <c r="S24" s="2289"/>
      <c r="T24" s="2289"/>
      <c r="U24" s="2289"/>
      <c r="V24" s="2289"/>
      <c r="W24" s="2289"/>
      <c r="X24" s="2289"/>
      <c r="Y24" s="2289"/>
      <c r="Z24" s="2289"/>
      <c r="AA24" s="2289"/>
      <c r="AB24" s="2289"/>
      <c r="AC24" s="2289"/>
      <c r="AD24" s="2289"/>
      <c r="AE24" s="2289"/>
      <c r="AF24" s="2289"/>
      <c r="AG24" s="2289"/>
      <c r="AH24" s="2289"/>
      <c r="AI24" s="2289"/>
      <c r="AJ24" s="2289"/>
      <c r="AK24" s="2289"/>
      <c r="AL24" s="2289"/>
      <c r="AM24" s="2289"/>
      <c r="AN24" s="2289"/>
      <c r="AO24" s="2289"/>
      <c r="AP24" s="2289"/>
      <c r="AQ24" s="2289"/>
      <c r="AR24" s="2289"/>
      <c r="AS24" s="2289"/>
      <c r="AT24" s="2289"/>
      <c r="AU24" s="2289"/>
      <c r="AV24" s="2289"/>
      <c r="AW24" s="2289"/>
      <c r="AX24" s="2289"/>
      <c r="AY24" s="2289"/>
      <c r="AZ24" s="2289"/>
      <c r="BA24" s="2289"/>
      <c r="BB24" s="2289"/>
      <c r="BC24" s="2289"/>
      <c r="BD24" s="2289"/>
      <c r="BE24" s="2289"/>
      <c r="BF24" s="2289"/>
      <c r="BG24" s="2289"/>
      <c r="BH24" s="2289"/>
      <c r="BI24" s="2289"/>
    </row>
    <row r="25" spans="1:61" s="75" customFormat="1" x14ac:dyDescent="0.25">
      <c r="A25" s="2289"/>
      <c r="B25" s="2296"/>
      <c r="C25" s="2289"/>
      <c r="D25" s="2289"/>
      <c r="E25" s="2289"/>
      <c r="F25" s="2289"/>
      <c r="G25" s="2289"/>
      <c r="H25" s="2289"/>
      <c r="I25" s="2289"/>
      <c r="J25" s="2289"/>
      <c r="K25" s="2289"/>
      <c r="L25" s="2296"/>
      <c r="M25" s="2289"/>
      <c r="N25" s="2289"/>
      <c r="O25" s="2289"/>
      <c r="P25" s="2289"/>
      <c r="Q25" s="2289"/>
      <c r="R25" s="2289"/>
      <c r="S25" s="2289"/>
      <c r="T25" s="2289"/>
      <c r="U25" s="2289"/>
      <c r="V25" s="2289"/>
      <c r="W25" s="2289"/>
      <c r="X25" s="2289"/>
      <c r="Y25" s="2289"/>
      <c r="Z25" s="2289"/>
      <c r="AA25" s="2289"/>
      <c r="AB25" s="2289"/>
      <c r="AC25" s="2289"/>
      <c r="AD25" s="2289"/>
      <c r="AE25" s="2289"/>
      <c r="AF25" s="2289"/>
      <c r="AG25" s="2289"/>
      <c r="AH25" s="2289"/>
      <c r="AI25" s="2289"/>
      <c r="AJ25" s="2289"/>
      <c r="AK25" s="2289"/>
      <c r="AL25" s="2289"/>
      <c r="AM25" s="2289"/>
      <c r="AN25" s="2289"/>
      <c r="AO25" s="2289"/>
      <c r="AP25" s="2289"/>
      <c r="AQ25" s="2289"/>
      <c r="AR25" s="2289"/>
      <c r="AS25" s="2289"/>
      <c r="AT25" s="2289"/>
      <c r="AU25" s="2289"/>
      <c r="AV25" s="2289"/>
      <c r="AW25" s="2289"/>
      <c r="AX25" s="2289"/>
      <c r="AY25" s="2289"/>
      <c r="AZ25" s="2289"/>
      <c r="BA25" s="2289"/>
      <c r="BB25" s="2289"/>
      <c r="BC25" s="2289"/>
      <c r="BD25" s="2289"/>
      <c r="BE25" s="2289"/>
      <c r="BF25" s="2289"/>
      <c r="BG25" s="2289"/>
      <c r="BH25" s="2289"/>
      <c r="BI25" s="2289"/>
    </row>
    <row r="26" spans="1:61" s="75" customFormat="1" x14ac:dyDescent="0.25">
      <c r="A26" s="2289"/>
      <c r="B26" s="2296"/>
      <c r="C26" s="2289"/>
      <c r="D26" s="210" t="s">
        <v>32</v>
      </c>
      <c r="E26" s="2289"/>
      <c r="F26" s="2289"/>
      <c r="G26" s="2289"/>
      <c r="H26" s="2289"/>
      <c r="I26" s="2289"/>
      <c r="J26" s="2289"/>
      <c r="K26" s="2289"/>
      <c r="L26" s="2296"/>
      <c r="M26" s="2289"/>
      <c r="N26" s="2289"/>
      <c r="O26" s="2289"/>
      <c r="P26" s="2289"/>
      <c r="Q26" s="2289"/>
      <c r="R26" s="2289"/>
      <c r="S26" s="2289"/>
      <c r="T26" s="2289"/>
      <c r="U26" s="2289"/>
      <c r="V26" s="2289"/>
      <c r="W26" s="2289"/>
      <c r="X26" s="2289"/>
      <c r="Y26" s="2289"/>
      <c r="Z26" s="2289"/>
      <c r="AA26" s="2289"/>
      <c r="AB26" s="2289"/>
      <c r="AC26" s="2289"/>
      <c r="AD26" s="2289"/>
      <c r="AE26" s="2289"/>
      <c r="AF26" s="2289"/>
      <c r="AG26" s="2289"/>
      <c r="AH26" s="2289"/>
      <c r="AI26" s="2289"/>
      <c r="AJ26" s="2289"/>
      <c r="AK26" s="2289"/>
      <c r="AL26" s="2289"/>
      <c r="AM26" s="2289"/>
      <c r="AN26" s="2289"/>
      <c r="AO26" s="2289"/>
      <c r="AP26" s="2289"/>
      <c r="AQ26" s="2289"/>
      <c r="AR26" s="2289"/>
      <c r="AS26" s="2289"/>
      <c r="AT26" s="2289"/>
      <c r="AU26" s="2289"/>
      <c r="AV26" s="2289"/>
      <c r="AW26" s="2289"/>
      <c r="AX26" s="2289"/>
      <c r="AY26" s="2289"/>
      <c r="AZ26" s="2289"/>
      <c r="BA26" s="2289"/>
      <c r="BB26" s="2289"/>
      <c r="BC26" s="2289"/>
      <c r="BD26" s="2289"/>
      <c r="BE26" s="2289"/>
      <c r="BF26" s="2289"/>
      <c r="BG26" s="2289"/>
      <c r="BH26" s="2289"/>
      <c r="BI26" s="2289"/>
    </row>
    <row r="27" spans="1:61" s="76" customFormat="1" x14ac:dyDescent="0.25">
      <c r="A27" s="2289"/>
      <c r="B27" s="3415"/>
      <c r="C27" s="2289"/>
      <c r="D27" s="2289"/>
      <c r="E27" s="3400" t="s">
        <v>3158</v>
      </c>
      <c r="F27" s="3401"/>
      <c r="G27" s="3401"/>
      <c r="H27" s="3401"/>
      <c r="I27" s="2289"/>
      <c r="J27" s="2289"/>
      <c r="K27" s="2289"/>
      <c r="L27" s="3415"/>
      <c r="M27" s="2289"/>
      <c r="N27" s="2289"/>
      <c r="O27" s="2289"/>
      <c r="P27" s="2289"/>
      <c r="Q27" s="2289"/>
      <c r="R27" s="2289"/>
      <c r="S27" s="2289"/>
      <c r="T27" s="2289"/>
      <c r="U27" s="2289"/>
      <c r="V27" s="2289"/>
      <c r="W27" s="2289"/>
      <c r="X27" s="2289"/>
      <c r="Y27" s="2289"/>
      <c r="Z27" s="2289"/>
      <c r="AA27" s="2304" t="str">
        <f>E27</f>
        <v>ZPŮSOBILÉ VÝDAJE</v>
      </c>
      <c r="AB27" s="2289"/>
      <c r="AC27" s="2289"/>
      <c r="AD27" s="2289"/>
      <c r="AE27" s="2289"/>
      <c r="AF27" s="2289"/>
      <c r="AG27" s="2289"/>
      <c r="AH27" s="2289"/>
      <c r="AI27" s="2289"/>
      <c r="AJ27" s="2289"/>
      <c r="AK27" s="2289"/>
      <c r="AL27" s="2289"/>
      <c r="AM27" s="2289"/>
      <c r="AN27" s="2289"/>
      <c r="AO27" s="2289"/>
      <c r="AP27" s="2289"/>
      <c r="AQ27" s="2289"/>
      <c r="AR27" s="2289"/>
      <c r="AS27" s="2289"/>
      <c r="AT27" s="2289"/>
      <c r="AU27" s="2289"/>
      <c r="AV27" s="2289"/>
      <c r="AW27" s="2289"/>
      <c r="AX27" s="2289"/>
      <c r="AY27" s="2289"/>
      <c r="AZ27" s="2289"/>
      <c r="BA27" s="2289"/>
      <c r="BB27" s="2289"/>
      <c r="BC27" s="2289"/>
      <c r="BD27" s="2289"/>
      <c r="BE27" s="2289"/>
      <c r="BF27" s="2289"/>
      <c r="BG27" s="2289"/>
      <c r="BH27" s="2289"/>
      <c r="BI27" s="2289"/>
    </row>
    <row r="28" spans="1:61" s="75" customFormat="1" x14ac:dyDescent="0.25">
      <c r="A28" s="2289"/>
      <c r="B28" s="2296"/>
      <c r="C28" s="2289"/>
      <c r="D28" s="2289"/>
      <c r="E28" s="2289"/>
      <c r="F28" s="2289"/>
      <c r="G28" s="2289"/>
      <c r="H28" s="2289"/>
      <c r="I28" s="2289"/>
      <c r="J28" s="2289"/>
      <c r="K28" s="2289"/>
      <c r="L28" s="2296"/>
      <c r="M28" s="2289"/>
      <c r="N28" s="2289"/>
      <c r="O28" s="2289"/>
      <c r="P28" s="2289"/>
      <c r="Q28" s="2289"/>
      <c r="R28" s="2289"/>
      <c r="S28" s="2289"/>
      <c r="T28" s="2289"/>
      <c r="U28" s="2289"/>
      <c r="V28" s="2289"/>
      <c r="W28" s="2289"/>
      <c r="X28" s="2289"/>
      <c r="Y28" s="2289"/>
      <c r="Z28" s="2289"/>
      <c r="AA28" s="2289"/>
      <c r="AB28" s="2289"/>
      <c r="AC28" s="2289"/>
      <c r="AD28" s="2289"/>
      <c r="AE28" s="2289"/>
      <c r="AF28" s="2289"/>
      <c r="AG28" s="2289"/>
      <c r="AH28" s="2289"/>
      <c r="AI28" s="2289"/>
      <c r="AJ28" s="2289"/>
      <c r="AK28" s="2289"/>
      <c r="AL28" s="2289"/>
      <c r="AM28" s="2289"/>
      <c r="AN28" s="2289"/>
      <c r="AO28" s="2289"/>
      <c r="AP28" s="2289"/>
      <c r="AQ28" s="2289"/>
      <c r="AR28" s="2289"/>
      <c r="AS28" s="2289"/>
      <c r="AT28" s="2289"/>
      <c r="AU28" s="2289"/>
      <c r="AV28" s="2289"/>
      <c r="AW28" s="2289"/>
      <c r="AX28" s="2289"/>
      <c r="AY28" s="2289"/>
      <c r="AZ28" s="2289"/>
      <c r="BA28" s="2289"/>
      <c r="BB28" s="2289"/>
      <c r="BC28" s="2289"/>
      <c r="BD28" s="2289"/>
      <c r="BE28" s="2289"/>
      <c r="BF28" s="2289"/>
      <c r="BG28" s="2289"/>
      <c r="BH28" s="2289"/>
      <c r="BI28" s="2289"/>
    </row>
    <row r="29" spans="1:61" s="75" customFormat="1" ht="6.95" customHeight="1" x14ac:dyDescent="0.25">
      <c r="A29" s="2289"/>
      <c r="B29" s="2296"/>
      <c r="C29" s="2289"/>
      <c r="D29" s="2305"/>
      <c r="E29" s="2305"/>
      <c r="F29" s="2305"/>
      <c r="G29" s="2305"/>
      <c r="H29" s="2305"/>
      <c r="I29" s="2305"/>
      <c r="J29" s="2305"/>
      <c r="K29" s="2305"/>
      <c r="L29" s="2296"/>
      <c r="M29" s="2289"/>
      <c r="N29" s="2289"/>
      <c r="O29" s="2289"/>
      <c r="P29" s="2289"/>
      <c r="Q29" s="2289"/>
      <c r="R29" s="2289"/>
      <c r="S29" s="2289"/>
      <c r="T29" s="2289"/>
      <c r="U29" s="2289"/>
      <c r="V29" s="2289"/>
      <c r="W29" s="2289"/>
      <c r="X29" s="2289"/>
      <c r="Y29" s="2289"/>
      <c r="Z29" s="2289"/>
      <c r="AA29" s="2289"/>
      <c r="AB29" s="2289"/>
      <c r="AC29" s="2289"/>
      <c r="AD29" s="2289"/>
      <c r="AE29" s="2289"/>
      <c r="AF29" s="2289"/>
      <c r="AG29" s="2289"/>
      <c r="AH29" s="2289"/>
      <c r="AI29" s="2289"/>
      <c r="AJ29" s="2289"/>
      <c r="AK29" s="2289"/>
      <c r="AL29" s="2289"/>
      <c r="AM29" s="2289"/>
      <c r="AN29" s="2289"/>
      <c r="AO29" s="2289"/>
      <c r="AP29" s="2289"/>
      <c r="AQ29" s="2289"/>
      <c r="AR29" s="2289"/>
      <c r="AS29" s="2289"/>
      <c r="AT29" s="2289"/>
      <c r="AU29" s="2289"/>
      <c r="AV29" s="2289"/>
      <c r="AW29" s="2289"/>
      <c r="AX29" s="2289"/>
      <c r="AY29" s="2289"/>
      <c r="AZ29" s="2289"/>
      <c r="BA29" s="2289"/>
      <c r="BB29" s="2289"/>
      <c r="BC29" s="2289"/>
      <c r="BD29" s="2289"/>
      <c r="BE29" s="2289"/>
      <c r="BF29" s="2289"/>
      <c r="BG29" s="2289"/>
      <c r="BH29" s="2289"/>
      <c r="BI29" s="2289"/>
    </row>
    <row r="30" spans="1:61" s="75" customFormat="1" ht="25.35" customHeight="1" x14ac:dyDescent="0.25">
      <c r="A30" s="2289"/>
      <c r="B30" s="2296"/>
      <c r="C30" s="2289"/>
      <c r="D30" s="2306" t="s">
        <v>33</v>
      </c>
      <c r="E30" s="2289"/>
      <c r="F30" s="2307"/>
      <c r="G30" s="2289"/>
      <c r="H30" s="2289"/>
      <c r="I30" s="2289"/>
      <c r="J30" s="2308">
        <f>ROUND(J113,2)</f>
        <v>0</v>
      </c>
      <c r="K30" s="2289"/>
      <c r="L30" s="2296"/>
      <c r="M30" s="2289"/>
      <c r="N30" s="2289"/>
      <c r="O30" s="2289"/>
      <c r="P30" s="2289"/>
      <c r="Q30" s="2289"/>
      <c r="R30" s="2289"/>
      <c r="S30" s="2289"/>
      <c r="T30" s="2289"/>
      <c r="U30" s="2289"/>
      <c r="V30" s="2289"/>
      <c r="W30" s="2289"/>
      <c r="X30" s="2289"/>
      <c r="Y30" s="2289"/>
      <c r="Z30" s="2289"/>
      <c r="AA30" s="2289"/>
      <c r="AB30" s="2289"/>
      <c r="AC30" s="2289"/>
      <c r="AD30" s="2289"/>
      <c r="AE30" s="2289"/>
      <c r="AF30" s="2289"/>
      <c r="AG30" s="2289"/>
      <c r="AH30" s="2289"/>
      <c r="AI30" s="2289"/>
      <c r="AJ30" s="2289"/>
      <c r="AK30" s="2289"/>
      <c r="AL30" s="2289"/>
      <c r="AM30" s="2289"/>
      <c r="AN30" s="2289"/>
      <c r="AO30" s="2289"/>
      <c r="AP30" s="2289"/>
      <c r="AQ30" s="2289"/>
      <c r="AR30" s="2289"/>
      <c r="AS30" s="2289"/>
      <c r="AT30" s="2289"/>
      <c r="AU30" s="2289"/>
      <c r="AV30" s="2289"/>
      <c r="AW30" s="2289"/>
      <c r="AX30" s="2289"/>
      <c r="AY30" s="2289"/>
      <c r="AZ30" s="2289"/>
      <c r="BA30" s="2289"/>
      <c r="BB30" s="2289"/>
      <c r="BC30" s="2289"/>
      <c r="BD30" s="2289"/>
      <c r="BE30" s="2289"/>
      <c r="BF30" s="2289"/>
      <c r="BG30" s="2289"/>
      <c r="BH30" s="2289"/>
      <c r="BI30" s="2289"/>
    </row>
    <row r="31" spans="1:61" s="75" customFormat="1" ht="6.95" customHeight="1" x14ac:dyDescent="0.25">
      <c r="A31" s="2289"/>
      <c r="B31" s="2296"/>
      <c r="C31" s="2289"/>
      <c r="D31" s="2305"/>
      <c r="E31" s="2305"/>
      <c r="F31" s="2309"/>
      <c r="G31" s="2305"/>
      <c r="H31" s="2305"/>
      <c r="I31" s="2305"/>
      <c r="J31" s="2309"/>
      <c r="K31" s="2305"/>
      <c r="L31" s="2296"/>
      <c r="M31" s="2289"/>
      <c r="N31" s="2289"/>
      <c r="O31" s="2289"/>
      <c r="P31" s="2289"/>
      <c r="Q31" s="2289"/>
      <c r="R31" s="2289"/>
      <c r="S31" s="2289"/>
      <c r="T31" s="2289"/>
      <c r="U31" s="2289"/>
      <c r="V31" s="2289"/>
      <c r="W31" s="2289"/>
      <c r="X31" s="2289"/>
      <c r="Y31" s="2289"/>
      <c r="Z31" s="2289"/>
      <c r="AA31" s="2289"/>
      <c r="AB31" s="2289"/>
      <c r="AC31" s="2289"/>
      <c r="AD31" s="2289"/>
      <c r="AE31" s="2289"/>
      <c r="AF31" s="2289"/>
      <c r="AG31" s="2289"/>
      <c r="AH31" s="2289"/>
      <c r="AI31" s="2289"/>
      <c r="AJ31" s="2289"/>
      <c r="AK31" s="2289"/>
      <c r="AL31" s="2289"/>
      <c r="AM31" s="2289"/>
      <c r="AN31" s="2289"/>
      <c r="AO31" s="2289"/>
      <c r="AP31" s="2289"/>
      <c r="AQ31" s="2289"/>
      <c r="AR31" s="2289"/>
      <c r="AS31" s="2289"/>
      <c r="AT31" s="2289"/>
      <c r="AU31" s="2289"/>
      <c r="AV31" s="2289"/>
      <c r="AW31" s="2289"/>
      <c r="AX31" s="2289"/>
      <c r="AY31" s="2289"/>
      <c r="AZ31" s="2289"/>
      <c r="BA31" s="2289"/>
      <c r="BB31" s="2289"/>
      <c r="BC31" s="2289"/>
      <c r="BD31" s="2289"/>
      <c r="BE31" s="2289"/>
      <c r="BF31" s="2289"/>
      <c r="BG31" s="2289"/>
      <c r="BH31" s="2289"/>
      <c r="BI31" s="2289"/>
    </row>
    <row r="32" spans="1:61" s="75" customFormat="1" ht="14.45" customHeight="1" x14ac:dyDescent="0.25">
      <c r="A32" s="2289"/>
      <c r="B32" s="2296"/>
      <c r="C32" s="2289"/>
      <c r="D32" s="2289"/>
      <c r="E32" s="2289"/>
      <c r="F32" s="2310" t="s">
        <v>35</v>
      </c>
      <c r="G32" s="2289"/>
      <c r="H32" s="2289"/>
      <c r="I32" s="229" t="s">
        <v>34</v>
      </c>
      <c r="J32" s="230" t="s">
        <v>36</v>
      </c>
      <c r="K32" s="2289"/>
      <c r="L32" s="2296"/>
      <c r="M32" s="2289"/>
      <c r="N32" s="2289"/>
      <c r="O32" s="2289"/>
      <c r="P32" s="2289"/>
      <c r="Q32" s="2289"/>
      <c r="R32" s="2289"/>
      <c r="S32" s="2289"/>
      <c r="T32" s="2289"/>
      <c r="U32" s="2289"/>
      <c r="V32" s="2289"/>
      <c r="W32" s="2289"/>
      <c r="X32" s="2289"/>
      <c r="Y32" s="2289"/>
      <c r="Z32" s="2289"/>
      <c r="AA32" s="2289"/>
      <c r="AB32" s="2289"/>
      <c r="AC32" s="2289"/>
      <c r="AD32" s="2289"/>
      <c r="AE32" s="2289"/>
      <c r="AF32" s="2289"/>
      <c r="AG32" s="2289"/>
      <c r="AH32" s="2289"/>
      <c r="AI32" s="2289"/>
      <c r="AJ32" s="2289"/>
      <c r="AK32" s="2289"/>
      <c r="AL32" s="2289"/>
      <c r="AM32" s="2289"/>
      <c r="AN32" s="2289"/>
      <c r="AO32" s="2289"/>
      <c r="AP32" s="2289"/>
      <c r="AQ32" s="2289"/>
      <c r="AR32" s="2289"/>
      <c r="AS32" s="2289"/>
      <c r="AT32" s="2289"/>
      <c r="AU32" s="2289"/>
      <c r="AV32" s="2289"/>
      <c r="AW32" s="2289"/>
      <c r="AX32" s="2289"/>
      <c r="AY32" s="2289"/>
      <c r="AZ32" s="2289"/>
      <c r="BA32" s="2289"/>
      <c r="BB32" s="2289"/>
      <c r="BC32" s="2289"/>
      <c r="BD32" s="2289"/>
      <c r="BE32" s="2289"/>
      <c r="BF32" s="2289"/>
      <c r="BG32" s="2289"/>
      <c r="BH32" s="2289"/>
      <c r="BI32" s="2289"/>
    </row>
    <row r="33" spans="1:61" s="75" customFormat="1" ht="14.45" customHeight="1" x14ac:dyDescent="0.25">
      <c r="A33" s="2289"/>
      <c r="B33" s="2296"/>
      <c r="C33" s="2289"/>
      <c r="D33" s="210" t="s">
        <v>37</v>
      </c>
      <c r="E33" s="2294" t="s">
        <v>38</v>
      </c>
      <c r="F33" s="2310">
        <f>SUM(BE113:BE284)</f>
        <v>0</v>
      </c>
      <c r="G33" s="2289"/>
      <c r="H33" s="2289"/>
      <c r="I33" s="2311">
        <v>0.21</v>
      </c>
      <c r="J33" s="2312">
        <f>ROUND(F33*I33,2)</f>
        <v>0</v>
      </c>
      <c r="K33" s="2289"/>
      <c r="L33" s="2296"/>
      <c r="M33" s="2289"/>
      <c r="N33" s="2289"/>
      <c r="O33" s="2289"/>
      <c r="P33" s="2289"/>
      <c r="Q33" s="2289"/>
      <c r="R33" s="2289"/>
      <c r="S33" s="2289"/>
      <c r="T33" s="2289"/>
      <c r="U33" s="2289"/>
      <c r="V33" s="2289"/>
      <c r="W33" s="2289"/>
      <c r="X33" s="2289"/>
      <c r="Y33" s="2289"/>
      <c r="Z33" s="2289"/>
      <c r="AA33" s="2289"/>
      <c r="AB33" s="2289"/>
      <c r="AC33" s="2289"/>
      <c r="AD33" s="2289"/>
      <c r="AE33" s="2289"/>
      <c r="AF33" s="2289"/>
      <c r="AG33" s="2289"/>
      <c r="AH33" s="2289"/>
      <c r="AI33" s="2289"/>
      <c r="AJ33" s="2289"/>
      <c r="AK33" s="2289"/>
      <c r="AL33" s="2289"/>
      <c r="AM33" s="2289"/>
      <c r="AN33" s="2289"/>
      <c r="AO33" s="2289"/>
      <c r="AP33" s="2289"/>
      <c r="AQ33" s="2289"/>
      <c r="AR33" s="2289"/>
      <c r="AS33" s="2289"/>
      <c r="AT33" s="2289"/>
      <c r="AU33" s="2289"/>
      <c r="AV33" s="2289"/>
      <c r="AW33" s="2289"/>
      <c r="AX33" s="2289"/>
      <c r="AY33" s="2289"/>
      <c r="AZ33" s="2289"/>
      <c r="BA33" s="2289"/>
      <c r="BB33" s="2289"/>
      <c r="BC33" s="2289"/>
      <c r="BD33" s="2289"/>
      <c r="BE33" s="2289"/>
      <c r="BF33" s="2289"/>
      <c r="BG33" s="2289"/>
      <c r="BH33" s="2289"/>
      <c r="BI33" s="2289"/>
    </row>
    <row r="34" spans="1:61" s="75" customFormat="1" ht="14.45" customHeight="1" x14ac:dyDescent="0.25">
      <c r="A34" s="2289"/>
      <c r="B34" s="2296"/>
      <c r="C34" s="2289"/>
      <c r="D34" s="210"/>
      <c r="E34" s="2294"/>
      <c r="F34" s="2310"/>
      <c r="G34" s="2289"/>
      <c r="H34" s="2289"/>
      <c r="I34" s="2311"/>
      <c r="J34" s="2312"/>
      <c r="K34" s="2289"/>
      <c r="L34" s="2296"/>
      <c r="M34" s="2289"/>
      <c r="N34" s="2289"/>
      <c r="O34" s="2289"/>
      <c r="P34" s="2289"/>
      <c r="Q34" s="2289"/>
      <c r="R34" s="2289"/>
      <c r="S34" s="2289"/>
      <c r="T34" s="2289"/>
      <c r="U34" s="2289"/>
      <c r="V34" s="2289"/>
      <c r="W34" s="2289"/>
      <c r="X34" s="2289"/>
      <c r="Y34" s="2289"/>
      <c r="Z34" s="2289"/>
      <c r="AA34" s="2289"/>
      <c r="AB34" s="2289"/>
      <c r="AC34" s="2289"/>
      <c r="AD34" s="2289"/>
      <c r="AE34" s="2289"/>
      <c r="AF34" s="2289"/>
      <c r="AG34" s="2289"/>
      <c r="AH34" s="2289"/>
      <c r="AI34" s="2289"/>
      <c r="AJ34" s="2289"/>
      <c r="AK34" s="2289"/>
      <c r="AL34" s="2289"/>
      <c r="AM34" s="2289"/>
      <c r="AN34" s="2289"/>
      <c r="AO34" s="2289"/>
      <c r="AP34" s="2289"/>
      <c r="AQ34" s="2289"/>
      <c r="AR34" s="2289"/>
      <c r="AS34" s="2289"/>
      <c r="AT34" s="2289"/>
      <c r="AU34" s="2289"/>
      <c r="AV34" s="2289"/>
      <c r="AW34" s="2289"/>
      <c r="AX34" s="2289"/>
      <c r="AY34" s="2289"/>
      <c r="AZ34" s="2289"/>
      <c r="BA34" s="2289"/>
      <c r="BB34" s="2289"/>
      <c r="BC34" s="2289"/>
      <c r="BD34" s="2289"/>
      <c r="BE34" s="2289"/>
      <c r="BF34" s="2289"/>
      <c r="BG34" s="2289"/>
      <c r="BH34" s="2289"/>
      <c r="BI34" s="2289"/>
    </row>
    <row r="35" spans="1:61" s="75" customFormat="1" ht="6.95" customHeight="1" x14ac:dyDescent="0.25">
      <c r="A35" s="2289"/>
      <c r="B35" s="2296"/>
      <c r="C35" s="2289"/>
      <c r="D35" s="2289"/>
      <c r="E35" s="2289"/>
      <c r="F35" s="2307"/>
      <c r="G35" s="2289"/>
      <c r="H35" s="2289"/>
      <c r="I35" s="2289"/>
      <c r="J35" s="2307"/>
      <c r="K35" s="2289"/>
      <c r="L35" s="2296"/>
      <c r="M35" s="2289"/>
      <c r="N35" s="2289"/>
      <c r="O35" s="2289"/>
      <c r="P35" s="2289"/>
      <c r="Q35" s="2289"/>
      <c r="R35" s="2289"/>
      <c r="S35" s="2289"/>
      <c r="T35" s="2289"/>
      <c r="U35" s="2289"/>
      <c r="V35" s="2289"/>
      <c r="W35" s="2289"/>
      <c r="X35" s="2289"/>
      <c r="Y35" s="2289"/>
      <c r="Z35" s="2289"/>
      <c r="AA35" s="2289"/>
      <c r="AB35" s="2289"/>
      <c r="AC35" s="2289"/>
      <c r="AD35" s="2289"/>
      <c r="AE35" s="2289"/>
      <c r="AF35" s="2289"/>
      <c r="AG35" s="2289"/>
      <c r="AH35" s="2289"/>
      <c r="AI35" s="2289"/>
      <c r="AJ35" s="2289"/>
      <c r="AK35" s="2289"/>
      <c r="AL35" s="2289"/>
      <c r="AM35" s="2289"/>
      <c r="AN35" s="2289"/>
      <c r="AO35" s="2289"/>
      <c r="AP35" s="2289"/>
      <c r="AQ35" s="2289"/>
      <c r="AR35" s="2289"/>
      <c r="AS35" s="2289"/>
      <c r="AT35" s="2289"/>
      <c r="AU35" s="2289"/>
      <c r="AV35" s="2289"/>
      <c r="AW35" s="2289"/>
      <c r="AX35" s="2289"/>
      <c r="AY35" s="2289"/>
      <c r="AZ35" s="2289"/>
      <c r="BA35" s="2289"/>
      <c r="BB35" s="2289"/>
      <c r="BC35" s="2289"/>
      <c r="BD35" s="2289"/>
      <c r="BE35" s="2289"/>
      <c r="BF35" s="2289"/>
      <c r="BG35" s="2289"/>
      <c r="BH35" s="2289"/>
      <c r="BI35" s="2289"/>
    </row>
    <row r="36" spans="1:61" s="75" customFormat="1" ht="25.35" customHeight="1" x14ac:dyDescent="0.25">
      <c r="A36" s="2289"/>
      <c r="B36" s="2296"/>
      <c r="C36" s="2313"/>
      <c r="D36" s="2314" t="s">
        <v>39</v>
      </c>
      <c r="E36" s="2315"/>
      <c r="F36" s="2316"/>
      <c r="G36" s="2317" t="s">
        <v>40</v>
      </c>
      <c r="H36" s="2318" t="s">
        <v>41</v>
      </c>
      <c r="I36" s="2315"/>
      <c r="J36" s="2319">
        <f>SUM(J30:J34)</f>
        <v>0</v>
      </c>
      <c r="K36" s="2320"/>
      <c r="L36" s="2296"/>
      <c r="M36" s="2289"/>
      <c r="N36" s="2289"/>
      <c r="O36" s="2289"/>
      <c r="P36" s="2289"/>
      <c r="Q36" s="2289"/>
      <c r="R36" s="2289"/>
      <c r="S36" s="2289"/>
      <c r="T36" s="2289"/>
      <c r="U36" s="2289"/>
      <c r="V36" s="2289"/>
      <c r="W36" s="2289"/>
      <c r="X36" s="2289"/>
      <c r="Y36" s="2289"/>
      <c r="Z36" s="2289"/>
      <c r="AA36" s="2289"/>
      <c r="AB36" s="2289"/>
      <c r="AC36" s="2289"/>
      <c r="AD36" s="2289"/>
      <c r="AE36" s="2289"/>
      <c r="AF36" s="2289"/>
      <c r="AG36" s="2289"/>
      <c r="AH36" s="2289"/>
      <c r="AI36" s="2289"/>
      <c r="AJ36" s="2289"/>
      <c r="AK36" s="2289"/>
      <c r="AL36" s="2289"/>
      <c r="AM36" s="2289"/>
      <c r="AN36" s="2289"/>
      <c r="AO36" s="2289"/>
      <c r="AP36" s="2289"/>
      <c r="AQ36" s="2289"/>
      <c r="AR36" s="2289"/>
      <c r="AS36" s="2289"/>
      <c r="AT36" s="2289"/>
      <c r="AU36" s="2289"/>
      <c r="AV36" s="2289"/>
      <c r="AW36" s="2289"/>
      <c r="AX36" s="2289"/>
      <c r="AY36" s="2289"/>
      <c r="AZ36" s="2289"/>
      <c r="BA36" s="2289"/>
      <c r="BB36" s="2289"/>
      <c r="BC36" s="2289"/>
      <c r="BD36" s="2289"/>
      <c r="BE36" s="2289"/>
      <c r="BF36" s="2289"/>
      <c r="BG36" s="2289"/>
      <c r="BH36" s="2289"/>
      <c r="BI36" s="2289"/>
    </row>
    <row r="37" spans="1:61" s="75" customFormat="1" ht="14.45" customHeight="1" x14ac:dyDescent="0.25">
      <c r="A37" s="2289"/>
      <c r="B37" s="2296"/>
      <c r="C37" s="2289"/>
      <c r="D37" s="2289"/>
      <c r="E37" s="2289"/>
      <c r="F37" s="2289"/>
      <c r="G37" s="2289"/>
      <c r="H37" s="2289"/>
      <c r="I37" s="2289"/>
      <c r="J37" s="2289"/>
      <c r="K37" s="2289"/>
      <c r="L37" s="2296"/>
      <c r="M37" s="2289"/>
      <c r="N37" s="2289"/>
      <c r="O37" s="2289"/>
      <c r="P37" s="2289"/>
      <c r="Q37" s="2289"/>
      <c r="R37" s="2289"/>
      <c r="S37" s="2289"/>
      <c r="T37" s="2289"/>
      <c r="U37" s="2289"/>
      <c r="V37" s="2289"/>
      <c r="W37" s="2289"/>
      <c r="X37" s="2289"/>
      <c r="Y37" s="2289"/>
      <c r="Z37" s="2289"/>
      <c r="AA37" s="2289"/>
      <c r="AB37" s="2289"/>
      <c r="AC37" s="2289"/>
      <c r="AD37" s="2289"/>
      <c r="AE37" s="2289"/>
      <c r="AF37" s="2289"/>
      <c r="AG37" s="2289"/>
      <c r="AH37" s="2289"/>
      <c r="AI37" s="2289"/>
      <c r="AJ37" s="2289"/>
      <c r="AK37" s="2289"/>
      <c r="AL37" s="2289"/>
      <c r="AM37" s="2289"/>
      <c r="AN37" s="2289"/>
      <c r="AO37" s="2289"/>
      <c r="AP37" s="2289"/>
      <c r="AQ37" s="2289"/>
      <c r="AR37" s="2289"/>
      <c r="AS37" s="2289"/>
      <c r="AT37" s="2289"/>
      <c r="AU37" s="2289"/>
      <c r="AV37" s="2289"/>
      <c r="AW37" s="2289"/>
      <c r="AX37" s="2289"/>
      <c r="AY37" s="2289"/>
      <c r="AZ37" s="2289"/>
      <c r="BA37" s="2289"/>
      <c r="BB37" s="2289"/>
      <c r="BC37" s="2289"/>
      <c r="BD37" s="2289"/>
      <c r="BE37" s="2289"/>
      <c r="BF37" s="2289"/>
      <c r="BG37" s="2289"/>
      <c r="BH37" s="2289"/>
      <c r="BI37" s="2289"/>
    </row>
    <row r="38" spans="1:61" ht="14.45" customHeight="1" x14ac:dyDescent="0.25">
      <c r="A38" s="2289"/>
      <c r="B38" s="2292"/>
      <c r="C38" s="2289"/>
      <c r="D38" s="2289"/>
      <c r="E38" s="2289"/>
      <c r="F38" s="2289"/>
      <c r="G38" s="2289"/>
      <c r="H38" s="2289"/>
      <c r="I38" s="2289"/>
      <c r="J38" s="2289"/>
      <c r="K38" s="2289"/>
      <c r="L38" s="2292"/>
      <c r="M38" s="2289"/>
      <c r="N38" s="2289"/>
      <c r="O38" s="2289"/>
      <c r="P38" s="2289"/>
      <c r="Q38" s="2289"/>
      <c r="R38" s="2289"/>
      <c r="S38" s="2289"/>
      <c r="T38" s="2289"/>
      <c r="U38" s="2289"/>
      <c r="V38" s="2289"/>
      <c r="W38" s="2289"/>
      <c r="X38" s="2289"/>
      <c r="Y38" s="2289"/>
      <c r="Z38" s="2289"/>
      <c r="AA38" s="2289"/>
      <c r="AB38" s="2289"/>
      <c r="AC38" s="2289"/>
      <c r="AD38" s="2289"/>
      <c r="AE38" s="2289"/>
      <c r="AF38" s="2289"/>
      <c r="AG38" s="2289"/>
      <c r="AH38" s="2289"/>
      <c r="AI38" s="2289"/>
      <c r="AJ38" s="2289"/>
      <c r="AK38" s="2289"/>
      <c r="AL38" s="2289"/>
      <c r="AM38" s="2289"/>
      <c r="AN38" s="2289"/>
      <c r="AO38" s="2289"/>
      <c r="AP38" s="2289"/>
      <c r="AQ38" s="2289"/>
      <c r="AR38" s="2289"/>
      <c r="AS38" s="2289"/>
      <c r="AT38" s="2289"/>
      <c r="AU38" s="2289"/>
      <c r="AV38" s="2289"/>
      <c r="AW38" s="2289"/>
      <c r="AX38" s="2289"/>
      <c r="AY38" s="2289"/>
      <c r="AZ38" s="2289"/>
      <c r="BA38" s="2289"/>
      <c r="BB38" s="2289"/>
      <c r="BC38" s="2289"/>
      <c r="BD38" s="2289"/>
      <c r="BE38" s="2289"/>
      <c r="BF38" s="2289"/>
      <c r="BG38" s="2289"/>
      <c r="BH38" s="2289"/>
      <c r="BI38" s="2289"/>
    </row>
    <row r="39" spans="1:61" ht="14.45" customHeight="1" x14ac:dyDescent="0.25">
      <c r="A39" s="2289"/>
      <c r="B39" s="2292"/>
      <c r="C39" s="2289"/>
      <c r="D39" s="2289"/>
      <c r="E39" s="2289"/>
      <c r="F39" s="2289"/>
      <c r="G39" s="2289"/>
      <c r="H39" s="2289"/>
      <c r="I39" s="2289"/>
      <c r="J39" s="2289"/>
      <c r="K39" s="2289"/>
      <c r="L39" s="2292"/>
      <c r="M39" s="2289"/>
      <c r="N39" s="2289"/>
      <c r="O39" s="2289"/>
      <c r="P39" s="2289"/>
      <c r="Q39" s="2289"/>
      <c r="R39" s="2289"/>
      <c r="S39" s="2289"/>
      <c r="T39" s="2289"/>
      <c r="U39" s="2289"/>
      <c r="V39" s="2289"/>
      <c r="W39" s="2289"/>
      <c r="X39" s="2289"/>
      <c r="Y39" s="2289"/>
      <c r="Z39" s="2289"/>
      <c r="AA39" s="2289"/>
      <c r="AB39" s="2289"/>
      <c r="AC39" s="2289"/>
      <c r="AD39" s="2289"/>
      <c r="AE39" s="2289"/>
      <c r="AF39" s="2289"/>
      <c r="AG39" s="2289"/>
      <c r="AH39" s="2289"/>
      <c r="AI39" s="2289"/>
      <c r="AJ39" s="2289"/>
      <c r="AK39" s="2289"/>
      <c r="AL39" s="2289"/>
      <c r="AM39" s="2289"/>
      <c r="AN39" s="2289"/>
      <c r="AO39" s="2289"/>
      <c r="AP39" s="2289"/>
      <c r="AQ39" s="2289"/>
      <c r="AR39" s="2289"/>
      <c r="AS39" s="2289"/>
      <c r="AT39" s="2289"/>
      <c r="AU39" s="2289"/>
      <c r="AV39" s="2289"/>
      <c r="AW39" s="2289"/>
      <c r="AX39" s="2289"/>
      <c r="AY39" s="2289"/>
      <c r="AZ39" s="2289"/>
      <c r="BA39" s="2289"/>
      <c r="BB39" s="2289"/>
      <c r="BC39" s="2289"/>
      <c r="BD39" s="2289"/>
      <c r="BE39" s="2289"/>
      <c r="BF39" s="2289"/>
      <c r="BG39" s="2289"/>
      <c r="BH39" s="2289"/>
      <c r="BI39" s="2289"/>
    </row>
    <row r="40" spans="1:61" ht="14.45" customHeight="1" x14ac:dyDescent="0.25">
      <c r="A40" s="2289"/>
      <c r="B40" s="2292"/>
      <c r="C40" s="2289"/>
      <c r="D40" s="2289"/>
      <c r="E40" s="2289"/>
      <c r="F40" s="2289"/>
      <c r="G40" s="2289"/>
      <c r="H40" s="2289"/>
      <c r="I40" s="2289"/>
      <c r="J40" s="2289"/>
      <c r="K40" s="2289"/>
      <c r="L40" s="2292"/>
      <c r="M40" s="2289"/>
      <c r="N40" s="2289"/>
      <c r="O40" s="2289"/>
      <c r="P40" s="2289"/>
      <c r="Q40" s="2289"/>
      <c r="R40" s="2289"/>
      <c r="S40" s="2289"/>
      <c r="T40" s="2289"/>
      <c r="U40" s="2289"/>
      <c r="V40" s="2289"/>
      <c r="W40" s="2289"/>
      <c r="X40" s="2289"/>
      <c r="Y40" s="2289"/>
      <c r="Z40" s="2289"/>
      <c r="AA40" s="2289"/>
      <c r="AB40" s="2289"/>
      <c r="AC40" s="2289"/>
      <c r="AD40" s="2289"/>
      <c r="AE40" s="2289"/>
      <c r="AF40" s="2289"/>
      <c r="AG40" s="2289"/>
      <c r="AH40" s="2289"/>
      <c r="AI40" s="2289"/>
      <c r="AJ40" s="2289"/>
      <c r="AK40" s="2289"/>
      <c r="AL40" s="2289"/>
      <c r="AM40" s="2289"/>
      <c r="AN40" s="2289"/>
      <c r="AO40" s="2289"/>
      <c r="AP40" s="2289"/>
      <c r="AQ40" s="2289"/>
      <c r="AR40" s="2289"/>
      <c r="AS40" s="2289"/>
      <c r="AT40" s="2289"/>
      <c r="AU40" s="2289"/>
      <c r="AV40" s="2289"/>
      <c r="AW40" s="2289"/>
      <c r="AX40" s="2289"/>
      <c r="AY40" s="2289"/>
      <c r="AZ40" s="2289"/>
      <c r="BA40" s="2289"/>
      <c r="BB40" s="2289"/>
      <c r="BC40" s="2289"/>
      <c r="BD40" s="2289"/>
      <c r="BE40" s="2289"/>
      <c r="BF40" s="2289"/>
      <c r="BG40" s="2289"/>
      <c r="BH40" s="2289"/>
      <c r="BI40" s="2289"/>
    </row>
    <row r="41" spans="1:61" ht="14.45" customHeight="1" x14ac:dyDescent="0.25">
      <c r="A41" s="2289"/>
      <c r="B41" s="2292"/>
      <c r="C41" s="2289"/>
      <c r="D41" s="2289"/>
      <c r="E41" s="2289"/>
      <c r="F41" s="2289"/>
      <c r="G41" s="2289"/>
      <c r="H41" s="2289"/>
      <c r="I41" s="2289"/>
      <c r="J41" s="2289"/>
      <c r="K41" s="2289"/>
      <c r="L41" s="2292"/>
      <c r="M41" s="2289"/>
      <c r="N41" s="2289"/>
      <c r="O41" s="2289"/>
      <c r="P41" s="2289"/>
      <c r="Q41" s="2289"/>
      <c r="R41" s="2289"/>
      <c r="S41" s="2289"/>
      <c r="T41" s="2289"/>
      <c r="U41" s="2289"/>
      <c r="V41" s="2289"/>
      <c r="W41" s="2289"/>
      <c r="X41" s="2289"/>
      <c r="Y41" s="2289"/>
      <c r="Z41" s="2289"/>
      <c r="AA41" s="2289"/>
      <c r="AB41" s="2289"/>
      <c r="AC41" s="2289"/>
      <c r="AD41" s="2289"/>
      <c r="AE41" s="2289"/>
      <c r="AF41" s="2289"/>
      <c r="AG41" s="2289"/>
      <c r="AH41" s="2289"/>
      <c r="AI41" s="2289"/>
      <c r="AJ41" s="2289"/>
      <c r="AK41" s="2289"/>
      <c r="AL41" s="2289"/>
      <c r="AM41" s="2289"/>
      <c r="AN41" s="2289"/>
      <c r="AO41" s="2289"/>
      <c r="AP41" s="2289"/>
      <c r="AQ41" s="2289"/>
      <c r="AR41" s="2289"/>
      <c r="AS41" s="2289"/>
      <c r="AT41" s="2289"/>
      <c r="AU41" s="2289"/>
      <c r="AV41" s="2289"/>
      <c r="AW41" s="2289"/>
      <c r="AX41" s="2289"/>
      <c r="AY41" s="2289"/>
      <c r="AZ41" s="2289"/>
      <c r="BA41" s="2289"/>
      <c r="BB41" s="2289"/>
      <c r="BC41" s="2289"/>
      <c r="BD41" s="2289"/>
      <c r="BE41" s="2289"/>
      <c r="BF41" s="2289"/>
      <c r="BG41" s="2289"/>
      <c r="BH41" s="2289"/>
      <c r="BI41" s="2289"/>
    </row>
    <row r="42" spans="1:61" ht="14.45" customHeight="1" x14ac:dyDescent="0.25">
      <c r="A42" s="2289"/>
      <c r="B42" s="2292"/>
      <c r="C42" s="2289"/>
      <c r="D42" s="2289"/>
      <c r="E42" s="2289"/>
      <c r="F42" s="2289"/>
      <c r="G42" s="2289"/>
      <c r="H42" s="2289"/>
      <c r="I42" s="2289"/>
      <c r="J42" s="2289"/>
      <c r="K42" s="2289"/>
      <c r="L42" s="2292"/>
      <c r="M42" s="2289"/>
      <c r="N42" s="2289"/>
      <c r="O42" s="2289"/>
      <c r="P42" s="2289"/>
      <c r="Q42" s="2289"/>
      <c r="R42" s="2289"/>
      <c r="S42" s="2289"/>
      <c r="T42" s="2289"/>
      <c r="U42" s="2289"/>
      <c r="V42" s="2289"/>
      <c r="W42" s="2289"/>
      <c r="X42" s="2289"/>
      <c r="Y42" s="2289"/>
      <c r="Z42" s="2289"/>
      <c r="AA42" s="2289"/>
      <c r="AB42" s="2289"/>
      <c r="AC42" s="2289"/>
      <c r="AD42" s="2289"/>
      <c r="AE42" s="2289"/>
      <c r="AF42" s="2289"/>
      <c r="AG42" s="2289"/>
      <c r="AH42" s="2289"/>
      <c r="AI42" s="2289"/>
      <c r="AJ42" s="2289"/>
      <c r="AK42" s="2289"/>
      <c r="AL42" s="2289"/>
      <c r="AM42" s="2289"/>
      <c r="AN42" s="2289"/>
      <c r="AO42" s="2289"/>
      <c r="AP42" s="2289"/>
      <c r="AQ42" s="2289"/>
      <c r="AR42" s="2289"/>
      <c r="AS42" s="2289"/>
      <c r="AT42" s="2289"/>
      <c r="AU42" s="2289"/>
      <c r="AV42" s="2289"/>
      <c r="AW42" s="2289"/>
      <c r="AX42" s="2289"/>
      <c r="AY42" s="2289"/>
      <c r="AZ42" s="2289"/>
      <c r="BA42" s="2289"/>
      <c r="BB42" s="2289"/>
      <c r="BC42" s="2289"/>
      <c r="BD42" s="2289"/>
      <c r="BE42" s="2289"/>
      <c r="BF42" s="2289"/>
      <c r="BG42" s="2289"/>
      <c r="BH42" s="2289"/>
      <c r="BI42" s="2289"/>
    </row>
    <row r="43" spans="1:61" s="75" customFormat="1" ht="14.45" customHeight="1" x14ac:dyDescent="0.25">
      <c r="A43" s="2289"/>
      <c r="B43" s="2296"/>
      <c r="C43" s="2289"/>
      <c r="D43" s="241" t="str">
        <f>D20</f>
        <v>Projektant:</v>
      </c>
      <c r="E43" s="2321"/>
      <c r="F43" s="2321"/>
      <c r="G43" s="241" t="str">
        <f>D23</f>
        <v>Zpracovatel:</v>
      </c>
      <c r="H43" s="2321"/>
      <c r="I43" s="2321"/>
      <c r="J43" s="2321"/>
      <c r="K43" s="2321"/>
      <c r="L43" s="2296"/>
      <c r="M43" s="2289"/>
      <c r="N43" s="2289"/>
      <c r="O43" s="2289"/>
      <c r="P43" s="2289"/>
      <c r="Q43" s="2289"/>
      <c r="R43" s="2289"/>
      <c r="S43" s="2289"/>
      <c r="T43" s="2289"/>
      <c r="U43" s="2289"/>
      <c r="V43" s="2289"/>
      <c r="W43" s="2289"/>
      <c r="X43" s="2289"/>
      <c r="Y43" s="2289"/>
      <c r="Z43" s="2289"/>
      <c r="AA43" s="2289"/>
      <c r="AB43" s="2289"/>
      <c r="AC43" s="2289"/>
      <c r="AD43" s="2289"/>
      <c r="AE43" s="2289"/>
      <c r="AF43" s="2289"/>
      <c r="AG43" s="2289"/>
      <c r="AH43" s="2289"/>
      <c r="AI43" s="2289"/>
      <c r="AJ43" s="2289"/>
      <c r="AK43" s="2289"/>
      <c r="AL43" s="2289"/>
      <c r="AM43" s="2289"/>
      <c r="AN43" s="2289"/>
      <c r="AO43" s="2289"/>
      <c r="AP43" s="2289"/>
      <c r="AQ43" s="2289"/>
      <c r="AR43" s="2289"/>
      <c r="AS43" s="2289"/>
      <c r="AT43" s="2289"/>
      <c r="AU43" s="2289"/>
      <c r="AV43" s="2289"/>
      <c r="AW43" s="2289"/>
      <c r="AX43" s="2289"/>
      <c r="AY43" s="2289"/>
      <c r="AZ43" s="2289"/>
      <c r="BA43" s="2289"/>
      <c r="BB43" s="2289"/>
      <c r="BC43" s="2289"/>
      <c r="BD43" s="2289"/>
      <c r="BE43" s="2289"/>
      <c r="BF43" s="2289"/>
      <c r="BG43" s="2289"/>
      <c r="BH43" s="2289"/>
      <c r="BI43" s="2289"/>
    </row>
    <row r="44" spans="1:61" x14ac:dyDescent="0.25">
      <c r="A44" s="2289"/>
      <c r="B44" s="2292"/>
      <c r="C44" s="2289"/>
      <c r="D44" s="2289"/>
      <c r="E44" s="2289"/>
      <c r="F44" s="2289"/>
      <c r="G44" s="2289"/>
      <c r="H44" s="2289"/>
      <c r="I44" s="2289"/>
      <c r="J44" s="2289"/>
      <c r="K44" s="2289"/>
      <c r="L44" s="2292"/>
      <c r="M44" s="2289"/>
      <c r="N44" s="2289"/>
      <c r="O44" s="2289"/>
      <c r="P44" s="2289"/>
      <c r="Q44" s="2289"/>
      <c r="R44" s="2289"/>
      <c r="S44" s="2289"/>
      <c r="T44" s="2289"/>
      <c r="U44" s="2289"/>
      <c r="V44" s="2289"/>
      <c r="W44" s="2289"/>
      <c r="X44" s="2289"/>
      <c r="Y44" s="2289"/>
      <c r="Z44" s="2289"/>
      <c r="AA44" s="2289"/>
      <c r="AB44" s="2289"/>
      <c r="AC44" s="2289"/>
      <c r="AD44" s="2289"/>
      <c r="AE44" s="2289"/>
      <c r="AF44" s="2289"/>
      <c r="AG44" s="2289"/>
      <c r="AH44" s="2289"/>
      <c r="AI44" s="2289"/>
      <c r="AJ44" s="2289"/>
      <c r="AK44" s="2289"/>
      <c r="AL44" s="2289"/>
      <c r="AM44" s="2289"/>
      <c r="AN44" s="2289"/>
      <c r="AO44" s="2289"/>
      <c r="AP44" s="2289"/>
      <c r="AQ44" s="2289"/>
      <c r="AR44" s="2289"/>
      <c r="AS44" s="2289"/>
      <c r="AT44" s="2289"/>
      <c r="AU44" s="2289"/>
      <c r="AV44" s="2289"/>
      <c r="AW44" s="2289"/>
      <c r="AX44" s="2289"/>
      <c r="AY44" s="2289"/>
      <c r="AZ44" s="2289"/>
      <c r="BA44" s="2289"/>
      <c r="BB44" s="2289"/>
      <c r="BC44" s="2289"/>
      <c r="BD44" s="2289"/>
      <c r="BE44" s="2289"/>
      <c r="BF44" s="2289"/>
      <c r="BG44" s="2289"/>
      <c r="BH44" s="2289"/>
      <c r="BI44" s="2289"/>
    </row>
    <row r="45" spans="1:61" x14ac:dyDescent="0.25">
      <c r="A45" s="2289"/>
      <c r="B45" s="2292"/>
      <c r="C45" s="2289"/>
      <c r="D45" s="2289"/>
      <c r="E45" s="2289"/>
      <c r="F45" s="2289"/>
      <c r="G45" s="2289"/>
      <c r="H45" s="2289"/>
      <c r="I45" s="2289"/>
      <c r="J45" s="2289"/>
      <c r="K45" s="2289"/>
      <c r="L45" s="2292"/>
      <c r="M45" s="2289"/>
      <c r="N45" s="2289"/>
      <c r="O45" s="2289"/>
      <c r="P45" s="2289"/>
      <c r="Q45" s="2289"/>
      <c r="R45" s="2289"/>
      <c r="S45" s="2289"/>
      <c r="T45" s="2289"/>
      <c r="U45" s="2289"/>
      <c r="V45" s="2289"/>
      <c r="W45" s="2289"/>
      <c r="X45" s="2289"/>
      <c r="Y45" s="2289"/>
      <c r="Z45" s="2289"/>
      <c r="AA45" s="2289"/>
      <c r="AB45" s="2289"/>
      <c r="AC45" s="2289"/>
      <c r="AD45" s="2289"/>
      <c r="AE45" s="2289"/>
      <c r="AF45" s="2289"/>
      <c r="AG45" s="2289"/>
      <c r="AH45" s="2289"/>
      <c r="AI45" s="2289"/>
      <c r="AJ45" s="2289"/>
      <c r="AK45" s="2289"/>
      <c r="AL45" s="2289"/>
      <c r="AM45" s="2289"/>
      <c r="AN45" s="2289"/>
      <c r="AO45" s="2289"/>
      <c r="AP45" s="2289"/>
      <c r="AQ45" s="2289"/>
      <c r="AR45" s="2289"/>
      <c r="AS45" s="2289"/>
      <c r="AT45" s="2289"/>
      <c r="AU45" s="2289"/>
      <c r="AV45" s="2289"/>
      <c r="AW45" s="2289"/>
      <c r="AX45" s="2289"/>
      <c r="AY45" s="2289"/>
      <c r="AZ45" s="2289"/>
      <c r="BA45" s="2289"/>
      <c r="BB45" s="2289"/>
      <c r="BC45" s="2289"/>
      <c r="BD45" s="2289"/>
      <c r="BE45" s="2289"/>
      <c r="BF45" s="2289"/>
      <c r="BG45" s="2289"/>
      <c r="BH45" s="2289"/>
      <c r="BI45" s="2289"/>
    </row>
    <row r="46" spans="1:61" x14ac:dyDescent="0.25">
      <c r="A46" s="2289"/>
      <c r="B46" s="2292"/>
      <c r="C46" s="2289"/>
      <c r="D46" s="2289"/>
      <c r="E46" s="2289"/>
      <c r="F46" s="2289"/>
      <c r="G46" s="2289"/>
      <c r="H46" s="2289"/>
      <c r="I46" s="2289"/>
      <c r="J46" s="2289"/>
      <c r="K46" s="2289"/>
      <c r="L46" s="2292"/>
      <c r="M46" s="2289"/>
      <c r="N46" s="2289"/>
      <c r="O46" s="2289"/>
      <c r="P46" s="2289"/>
      <c r="Q46" s="2289"/>
      <c r="R46" s="2289"/>
      <c r="S46" s="2289"/>
      <c r="T46" s="2289"/>
      <c r="U46" s="2289"/>
      <c r="V46" s="2289"/>
      <c r="W46" s="2289"/>
      <c r="X46" s="2289"/>
      <c r="Y46" s="2289"/>
      <c r="Z46" s="2289"/>
      <c r="AA46" s="2289"/>
      <c r="AB46" s="2289"/>
      <c r="AC46" s="2289"/>
      <c r="AD46" s="2289"/>
      <c r="AE46" s="2289"/>
      <c r="AF46" s="2289"/>
      <c r="AG46" s="2289"/>
      <c r="AH46" s="2289"/>
      <c r="AI46" s="2289"/>
      <c r="AJ46" s="2289"/>
      <c r="AK46" s="2289"/>
      <c r="AL46" s="2289"/>
      <c r="AM46" s="2289"/>
      <c r="AN46" s="2289"/>
      <c r="AO46" s="2289"/>
      <c r="AP46" s="2289"/>
      <c r="AQ46" s="2289"/>
      <c r="AR46" s="2289"/>
      <c r="AS46" s="2289"/>
      <c r="AT46" s="2289"/>
      <c r="AU46" s="2289"/>
      <c r="AV46" s="2289"/>
      <c r="AW46" s="2289"/>
      <c r="AX46" s="2289"/>
      <c r="AY46" s="2289"/>
      <c r="AZ46" s="2289"/>
      <c r="BA46" s="2289"/>
      <c r="BB46" s="2289"/>
      <c r="BC46" s="2289"/>
      <c r="BD46" s="2289"/>
      <c r="BE46" s="2289"/>
      <c r="BF46" s="2289"/>
      <c r="BG46" s="2289"/>
      <c r="BH46" s="2289"/>
      <c r="BI46" s="2289"/>
    </row>
    <row r="47" spans="1:61" x14ac:dyDescent="0.25">
      <c r="A47" s="2289"/>
      <c r="B47" s="2292"/>
      <c r="C47" s="2289"/>
      <c r="D47" s="2289"/>
      <c r="E47" s="2289"/>
      <c r="F47" s="2289"/>
      <c r="G47" s="2289"/>
      <c r="H47" s="2289"/>
      <c r="I47" s="2289"/>
      <c r="J47" s="2289"/>
      <c r="K47" s="2289"/>
      <c r="L47" s="2292"/>
      <c r="M47" s="2289"/>
      <c r="N47" s="2289"/>
      <c r="O47" s="2289"/>
      <c r="P47" s="2289"/>
      <c r="Q47" s="2289"/>
      <c r="R47" s="2289"/>
      <c r="S47" s="2289"/>
      <c r="T47" s="2289"/>
      <c r="U47" s="2289"/>
      <c r="V47" s="2289"/>
      <c r="W47" s="2289"/>
      <c r="X47" s="2289"/>
      <c r="Y47" s="2289"/>
      <c r="Z47" s="2289"/>
      <c r="AA47" s="2289"/>
      <c r="AB47" s="2289"/>
      <c r="AC47" s="2289"/>
      <c r="AD47" s="2289"/>
      <c r="AE47" s="2289"/>
      <c r="AF47" s="2289"/>
      <c r="AG47" s="2289"/>
      <c r="AH47" s="2289"/>
      <c r="AI47" s="2289"/>
      <c r="AJ47" s="2289"/>
      <c r="AK47" s="2289"/>
      <c r="AL47" s="2289"/>
      <c r="AM47" s="2289"/>
      <c r="AN47" s="2289"/>
      <c r="AO47" s="2289"/>
      <c r="AP47" s="2289"/>
      <c r="AQ47" s="2289"/>
      <c r="AR47" s="2289"/>
      <c r="AS47" s="2289"/>
      <c r="AT47" s="2289"/>
      <c r="AU47" s="2289"/>
      <c r="AV47" s="2289"/>
      <c r="AW47" s="2289"/>
      <c r="AX47" s="2289"/>
      <c r="AY47" s="2289"/>
      <c r="AZ47" s="2289"/>
      <c r="BA47" s="2289"/>
      <c r="BB47" s="2289"/>
      <c r="BC47" s="2289"/>
      <c r="BD47" s="2289"/>
      <c r="BE47" s="2289"/>
      <c r="BF47" s="2289"/>
      <c r="BG47" s="2289"/>
      <c r="BH47" s="2289"/>
      <c r="BI47" s="2289"/>
    </row>
    <row r="48" spans="1:61" x14ac:dyDescent="0.25">
      <c r="A48" s="2289"/>
      <c r="B48" s="2292"/>
      <c r="C48" s="2289"/>
      <c r="D48" s="2289"/>
      <c r="E48" s="2289"/>
      <c r="F48" s="2289"/>
      <c r="G48" s="2289"/>
      <c r="H48" s="2289"/>
      <c r="I48" s="2289"/>
      <c r="J48" s="2289"/>
      <c r="K48" s="2289"/>
      <c r="L48" s="2292"/>
      <c r="M48" s="2289"/>
      <c r="N48" s="2289"/>
      <c r="O48" s="2289"/>
      <c r="P48" s="2289"/>
      <c r="Q48" s="2289"/>
      <c r="R48" s="2289"/>
      <c r="S48" s="2289"/>
      <c r="T48" s="2289"/>
      <c r="U48" s="2289"/>
      <c r="V48" s="2289"/>
      <c r="W48" s="2289"/>
      <c r="X48" s="2289"/>
      <c r="Y48" s="2289"/>
      <c r="Z48" s="2289"/>
      <c r="AA48" s="2289"/>
      <c r="AB48" s="2289"/>
      <c r="AC48" s="2289"/>
      <c r="AD48" s="2289"/>
      <c r="AE48" s="2289"/>
      <c r="AF48" s="2289"/>
      <c r="AG48" s="2289"/>
      <c r="AH48" s="2289"/>
      <c r="AI48" s="2289"/>
      <c r="AJ48" s="2289"/>
      <c r="AK48" s="2289"/>
      <c r="AL48" s="2289"/>
      <c r="AM48" s="2289"/>
      <c r="AN48" s="2289"/>
      <c r="AO48" s="2289"/>
      <c r="AP48" s="2289"/>
      <c r="AQ48" s="2289"/>
      <c r="AR48" s="2289"/>
      <c r="AS48" s="2289"/>
      <c r="AT48" s="2289"/>
      <c r="AU48" s="2289"/>
      <c r="AV48" s="2289"/>
      <c r="AW48" s="2289"/>
      <c r="AX48" s="2289"/>
      <c r="AY48" s="2289"/>
      <c r="AZ48" s="2289"/>
      <c r="BA48" s="2289"/>
      <c r="BB48" s="2289"/>
      <c r="BC48" s="2289"/>
      <c r="BD48" s="2289"/>
      <c r="BE48" s="2289"/>
      <c r="BF48" s="2289"/>
      <c r="BG48" s="2289"/>
      <c r="BH48" s="2289"/>
      <c r="BI48" s="2289"/>
    </row>
    <row r="49" spans="1:61" x14ac:dyDescent="0.25">
      <c r="A49" s="2289"/>
      <c r="B49" s="2292"/>
      <c r="C49" s="2289"/>
      <c r="D49" s="2289"/>
      <c r="E49" s="2289"/>
      <c r="F49" s="2289"/>
      <c r="G49" s="2289"/>
      <c r="H49" s="2289"/>
      <c r="I49" s="2289"/>
      <c r="J49" s="2289"/>
      <c r="K49" s="2289"/>
      <c r="L49" s="2292"/>
      <c r="M49" s="2289"/>
      <c r="N49" s="2289"/>
      <c r="O49" s="2289"/>
      <c r="P49" s="2289"/>
      <c r="Q49" s="2289"/>
      <c r="R49" s="2289"/>
      <c r="S49" s="2289"/>
      <c r="T49" s="2289"/>
      <c r="U49" s="2289"/>
      <c r="V49" s="2289"/>
      <c r="W49" s="2289"/>
      <c r="X49" s="2289"/>
      <c r="Y49" s="2289"/>
      <c r="Z49" s="2289"/>
      <c r="AA49" s="2289"/>
      <c r="AB49" s="2289"/>
      <c r="AC49" s="2289"/>
      <c r="AD49" s="2289"/>
      <c r="AE49" s="2289"/>
      <c r="AF49" s="2289"/>
      <c r="AG49" s="2289"/>
      <c r="AH49" s="2289"/>
      <c r="AI49" s="2289"/>
      <c r="AJ49" s="2289"/>
      <c r="AK49" s="2289"/>
      <c r="AL49" s="2289"/>
      <c r="AM49" s="2289"/>
      <c r="AN49" s="2289"/>
      <c r="AO49" s="2289"/>
      <c r="AP49" s="2289"/>
      <c r="AQ49" s="2289"/>
      <c r="AR49" s="2289"/>
      <c r="AS49" s="2289"/>
      <c r="AT49" s="2289"/>
      <c r="AU49" s="2289"/>
      <c r="AV49" s="2289"/>
      <c r="AW49" s="2289"/>
      <c r="AX49" s="2289"/>
      <c r="AY49" s="2289"/>
      <c r="AZ49" s="2289"/>
      <c r="BA49" s="2289"/>
      <c r="BB49" s="2289"/>
      <c r="BC49" s="2289"/>
      <c r="BD49" s="2289"/>
      <c r="BE49" s="2289"/>
      <c r="BF49" s="2289"/>
      <c r="BG49" s="2289"/>
      <c r="BH49" s="2289"/>
      <c r="BI49" s="2289"/>
    </row>
    <row r="50" spans="1:61" x14ac:dyDescent="0.25">
      <c r="A50" s="2289"/>
      <c r="B50" s="2292"/>
      <c r="C50" s="2289"/>
      <c r="D50" s="2289"/>
      <c r="E50" s="2289"/>
      <c r="F50" s="2289"/>
      <c r="G50" s="2289"/>
      <c r="H50" s="2289"/>
      <c r="I50" s="2289"/>
      <c r="J50" s="2289"/>
      <c r="K50" s="2289"/>
      <c r="L50" s="2292"/>
      <c r="M50" s="2289"/>
      <c r="N50" s="2289"/>
      <c r="O50" s="2289"/>
      <c r="P50" s="2289"/>
      <c r="Q50" s="2289"/>
      <c r="R50" s="2289"/>
      <c r="S50" s="2289"/>
      <c r="T50" s="2289"/>
      <c r="U50" s="2289"/>
      <c r="V50" s="2289"/>
      <c r="W50" s="2289"/>
      <c r="X50" s="2289"/>
      <c r="Y50" s="2289"/>
      <c r="Z50" s="2289"/>
      <c r="AA50" s="2289"/>
      <c r="AB50" s="2289"/>
      <c r="AC50" s="2289"/>
      <c r="AD50" s="2289"/>
      <c r="AE50" s="2289"/>
      <c r="AF50" s="2289"/>
      <c r="AG50" s="2289"/>
      <c r="AH50" s="2289"/>
      <c r="AI50" s="2289"/>
      <c r="AJ50" s="2289"/>
      <c r="AK50" s="2289"/>
      <c r="AL50" s="2289"/>
      <c r="AM50" s="2289"/>
      <c r="AN50" s="2289"/>
      <c r="AO50" s="2289"/>
      <c r="AP50" s="2289"/>
      <c r="AQ50" s="2289"/>
      <c r="AR50" s="2289"/>
      <c r="AS50" s="2289"/>
      <c r="AT50" s="2289"/>
      <c r="AU50" s="2289"/>
      <c r="AV50" s="2289"/>
      <c r="AW50" s="2289"/>
      <c r="AX50" s="2289"/>
      <c r="AY50" s="2289"/>
      <c r="AZ50" s="2289"/>
      <c r="BA50" s="2289"/>
      <c r="BB50" s="2289"/>
      <c r="BC50" s="2289"/>
      <c r="BD50" s="2289"/>
      <c r="BE50" s="2289"/>
      <c r="BF50" s="2289"/>
      <c r="BG50" s="2289"/>
      <c r="BH50" s="2289"/>
      <c r="BI50" s="2289"/>
    </row>
    <row r="51" spans="1:61" x14ac:dyDescent="0.25">
      <c r="A51" s="2289"/>
      <c r="B51" s="2292"/>
      <c r="C51" s="2289"/>
      <c r="D51" s="2289"/>
      <c r="E51" s="2289"/>
      <c r="F51" s="2289"/>
      <c r="G51" s="2289"/>
      <c r="H51" s="2289"/>
      <c r="I51" s="2289"/>
      <c r="J51" s="2289"/>
      <c r="K51" s="2289"/>
      <c r="L51" s="2292"/>
      <c r="M51" s="2289"/>
      <c r="N51" s="2289"/>
      <c r="O51" s="2289"/>
      <c r="P51" s="2289"/>
      <c r="Q51" s="2289"/>
      <c r="R51" s="2289"/>
      <c r="S51" s="2289"/>
      <c r="T51" s="2289"/>
      <c r="U51" s="2289"/>
      <c r="V51" s="2289"/>
      <c r="W51" s="2289"/>
      <c r="X51" s="2289"/>
      <c r="Y51" s="2289"/>
      <c r="Z51" s="2289"/>
      <c r="AA51" s="2289"/>
      <c r="AB51" s="2289"/>
      <c r="AC51" s="2289"/>
      <c r="AD51" s="2289"/>
      <c r="AE51" s="2289"/>
      <c r="AF51" s="2289"/>
      <c r="AG51" s="2289"/>
      <c r="AH51" s="2289"/>
      <c r="AI51" s="2289"/>
      <c r="AJ51" s="2289"/>
      <c r="AK51" s="2289"/>
      <c r="AL51" s="2289"/>
      <c r="AM51" s="2289"/>
      <c r="AN51" s="2289"/>
      <c r="AO51" s="2289"/>
      <c r="AP51" s="2289"/>
      <c r="AQ51" s="2289"/>
      <c r="AR51" s="2289"/>
      <c r="AS51" s="2289"/>
      <c r="AT51" s="2289"/>
      <c r="AU51" s="2289"/>
      <c r="AV51" s="2289"/>
      <c r="AW51" s="2289"/>
      <c r="AX51" s="2289"/>
      <c r="AY51" s="2289"/>
      <c r="AZ51" s="2289"/>
      <c r="BA51" s="2289"/>
      <c r="BB51" s="2289"/>
      <c r="BC51" s="2289"/>
      <c r="BD51" s="2289"/>
      <c r="BE51" s="2289"/>
      <c r="BF51" s="2289"/>
      <c r="BG51" s="2289"/>
      <c r="BH51" s="2289"/>
      <c r="BI51" s="2289"/>
    </row>
    <row r="52" spans="1:61" x14ac:dyDescent="0.25">
      <c r="A52" s="2289"/>
      <c r="B52" s="2292"/>
      <c r="C52" s="2289"/>
      <c r="D52" s="2289"/>
      <c r="E52" s="2289"/>
      <c r="F52" s="2289"/>
      <c r="G52" s="2289"/>
      <c r="H52" s="2289"/>
      <c r="I52" s="2289"/>
      <c r="J52" s="2289"/>
      <c r="K52" s="2289"/>
      <c r="L52" s="2292"/>
      <c r="M52" s="2289"/>
      <c r="N52" s="2289"/>
      <c r="O52" s="2289"/>
      <c r="P52" s="2289"/>
      <c r="Q52" s="2289"/>
      <c r="R52" s="2289"/>
      <c r="S52" s="2289"/>
      <c r="T52" s="2289"/>
      <c r="U52" s="2289"/>
      <c r="V52" s="2289"/>
      <c r="W52" s="2289"/>
      <c r="X52" s="2289"/>
      <c r="Y52" s="2289"/>
      <c r="Z52" s="2289"/>
      <c r="AA52" s="2289"/>
      <c r="AB52" s="2289"/>
      <c r="AC52" s="2289"/>
      <c r="AD52" s="2289"/>
      <c r="AE52" s="2289"/>
      <c r="AF52" s="2289"/>
      <c r="AG52" s="2289"/>
      <c r="AH52" s="2289"/>
      <c r="AI52" s="2289"/>
      <c r="AJ52" s="2289"/>
      <c r="AK52" s="2289"/>
      <c r="AL52" s="2289"/>
      <c r="AM52" s="2289"/>
      <c r="AN52" s="2289"/>
      <c r="AO52" s="2289"/>
      <c r="AP52" s="2289"/>
      <c r="AQ52" s="2289"/>
      <c r="AR52" s="2289"/>
      <c r="AS52" s="2289"/>
      <c r="AT52" s="2289"/>
      <c r="AU52" s="2289"/>
      <c r="AV52" s="2289"/>
      <c r="AW52" s="2289"/>
      <c r="AX52" s="2289"/>
      <c r="AY52" s="2289"/>
      <c r="AZ52" s="2289"/>
      <c r="BA52" s="2289"/>
      <c r="BB52" s="2289"/>
      <c r="BC52" s="2289"/>
      <c r="BD52" s="2289"/>
      <c r="BE52" s="2289"/>
      <c r="BF52" s="2289"/>
      <c r="BG52" s="2289"/>
      <c r="BH52" s="2289"/>
      <c r="BI52" s="2289"/>
    </row>
    <row r="53" spans="1:61" x14ac:dyDescent="0.25">
      <c r="A53" s="2289"/>
      <c r="B53" s="2292"/>
      <c r="C53" s="2289"/>
      <c r="D53" s="2289"/>
      <c r="E53" s="2289"/>
      <c r="F53" s="2289"/>
      <c r="G53" s="2289"/>
      <c r="H53" s="2289"/>
      <c r="I53" s="2289"/>
      <c r="J53" s="2289"/>
      <c r="K53" s="2289"/>
      <c r="L53" s="2292"/>
      <c r="M53" s="2289"/>
      <c r="N53" s="2289"/>
      <c r="O53" s="2289"/>
      <c r="P53" s="2289"/>
      <c r="Q53" s="2289"/>
      <c r="R53" s="2289"/>
      <c r="S53" s="2289"/>
      <c r="T53" s="2289"/>
      <c r="U53" s="2289"/>
      <c r="V53" s="2289"/>
      <c r="W53" s="2289"/>
      <c r="X53" s="2289"/>
      <c r="Y53" s="2289"/>
      <c r="Z53" s="2289"/>
      <c r="AA53" s="2289"/>
      <c r="AB53" s="2289"/>
      <c r="AC53" s="2289"/>
      <c r="AD53" s="2289"/>
      <c r="AE53" s="2289"/>
      <c r="AF53" s="2289"/>
      <c r="AG53" s="2289"/>
      <c r="AH53" s="2289"/>
      <c r="AI53" s="2289"/>
      <c r="AJ53" s="2289"/>
      <c r="AK53" s="2289"/>
      <c r="AL53" s="2289"/>
      <c r="AM53" s="2289"/>
      <c r="AN53" s="2289"/>
      <c r="AO53" s="2289"/>
      <c r="AP53" s="2289"/>
      <c r="AQ53" s="2289"/>
      <c r="AR53" s="2289"/>
      <c r="AS53" s="2289"/>
      <c r="AT53" s="2289"/>
      <c r="AU53" s="2289"/>
      <c r="AV53" s="2289"/>
      <c r="AW53" s="2289"/>
      <c r="AX53" s="2289"/>
      <c r="AY53" s="2289"/>
      <c r="AZ53" s="2289"/>
      <c r="BA53" s="2289"/>
      <c r="BB53" s="2289"/>
      <c r="BC53" s="2289"/>
      <c r="BD53" s="2289"/>
      <c r="BE53" s="2289"/>
      <c r="BF53" s="2289"/>
      <c r="BG53" s="2289"/>
      <c r="BH53" s="2289"/>
      <c r="BI53" s="2289"/>
    </row>
    <row r="54" spans="1:61" s="75" customFormat="1" x14ac:dyDescent="0.25">
      <c r="A54" s="2289"/>
      <c r="B54" s="2296"/>
      <c r="C54" s="2289"/>
      <c r="D54" s="243" t="s">
        <v>42</v>
      </c>
      <c r="E54" s="2322"/>
      <c r="F54" s="2323" t="s">
        <v>43</v>
      </c>
      <c r="G54" s="243" t="str">
        <f>D54</f>
        <v>Datum a podpis:</v>
      </c>
      <c r="H54" s="2322"/>
      <c r="I54" s="2322"/>
      <c r="J54" s="246" t="str">
        <f>F54</f>
        <v>Razítko</v>
      </c>
      <c r="K54" s="2322"/>
      <c r="L54" s="2296"/>
      <c r="M54" s="2289"/>
      <c r="N54" s="2289"/>
      <c r="O54" s="2289"/>
      <c r="P54" s="2289"/>
      <c r="Q54" s="2289"/>
      <c r="R54" s="2289"/>
      <c r="S54" s="2289"/>
      <c r="T54" s="2289"/>
      <c r="U54" s="2289"/>
      <c r="V54" s="2289"/>
      <c r="W54" s="2289"/>
      <c r="X54" s="2289"/>
      <c r="Y54" s="2289"/>
      <c r="Z54" s="2289"/>
      <c r="AA54" s="2289"/>
      <c r="AB54" s="2289"/>
      <c r="AC54" s="2289"/>
      <c r="AD54" s="2289"/>
      <c r="AE54" s="2289"/>
      <c r="AF54" s="2289"/>
      <c r="AG54" s="2289"/>
      <c r="AH54" s="2289"/>
      <c r="AI54" s="2289"/>
      <c r="AJ54" s="2289"/>
      <c r="AK54" s="2289"/>
      <c r="AL54" s="2289"/>
      <c r="AM54" s="2289"/>
      <c r="AN54" s="2289"/>
      <c r="AO54" s="2289"/>
      <c r="AP54" s="2289"/>
      <c r="AQ54" s="2289"/>
      <c r="AR54" s="2289"/>
      <c r="AS54" s="2289"/>
      <c r="AT54" s="2289"/>
      <c r="AU54" s="2289"/>
      <c r="AV54" s="2289"/>
      <c r="AW54" s="2289"/>
      <c r="AX54" s="2289"/>
      <c r="AY54" s="2289"/>
      <c r="AZ54" s="2289"/>
      <c r="BA54" s="2289"/>
      <c r="BB54" s="2289"/>
      <c r="BC54" s="2289"/>
      <c r="BD54" s="2289"/>
      <c r="BE54" s="2289"/>
      <c r="BF54" s="2289"/>
      <c r="BG54" s="2289"/>
      <c r="BH54" s="2289"/>
      <c r="BI54" s="2289"/>
    </row>
    <row r="55" spans="1:61" x14ac:dyDescent="0.25">
      <c r="A55" s="2289"/>
      <c r="B55" s="2292"/>
      <c r="C55" s="2289"/>
      <c r="D55" s="2289"/>
      <c r="E55" s="2289"/>
      <c r="F55" s="2289"/>
      <c r="G55" s="2289"/>
      <c r="H55" s="2289"/>
      <c r="I55" s="2289"/>
      <c r="J55" s="2289"/>
      <c r="K55" s="2289"/>
      <c r="L55" s="2292"/>
      <c r="M55" s="2289"/>
      <c r="N55" s="2289"/>
      <c r="O55" s="2289"/>
      <c r="P55" s="2289"/>
      <c r="Q55" s="2289"/>
      <c r="R55" s="2289"/>
      <c r="S55" s="2289"/>
      <c r="T55" s="2289"/>
      <c r="U55" s="2289"/>
      <c r="V55" s="2289"/>
      <c r="W55" s="2289"/>
      <c r="X55" s="2289"/>
      <c r="Y55" s="2289"/>
      <c r="Z55" s="2289"/>
      <c r="AA55" s="2289"/>
      <c r="AB55" s="2289"/>
      <c r="AC55" s="2289"/>
      <c r="AD55" s="2289"/>
      <c r="AE55" s="2289"/>
      <c r="AF55" s="2289"/>
      <c r="AG55" s="2289"/>
      <c r="AH55" s="2289"/>
      <c r="AI55" s="2289"/>
      <c r="AJ55" s="2289"/>
      <c r="AK55" s="2289"/>
      <c r="AL55" s="2289"/>
      <c r="AM55" s="2289"/>
      <c r="AN55" s="2289"/>
      <c r="AO55" s="2289"/>
      <c r="AP55" s="2289"/>
      <c r="AQ55" s="2289"/>
      <c r="AR55" s="2289"/>
      <c r="AS55" s="2289"/>
      <c r="AT55" s="2289"/>
      <c r="AU55" s="2289"/>
      <c r="AV55" s="2289"/>
      <c r="AW55" s="2289"/>
      <c r="AX55" s="2289"/>
      <c r="AY55" s="2289"/>
      <c r="AZ55" s="2289"/>
      <c r="BA55" s="2289"/>
      <c r="BB55" s="2289"/>
      <c r="BC55" s="2289"/>
      <c r="BD55" s="2289"/>
      <c r="BE55" s="2289"/>
      <c r="BF55" s="2289"/>
      <c r="BG55" s="2289"/>
      <c r="BH55" s="2289"/>
      <c r="BI55" s="2289"/>
    </row>
    <row r="56" spans="1:61" x14ac:dyDescent="0.25">
      <c r="A56" s="2289"/>
      <c r="B56" s="2292"/>
      <c r="C56" s="2289"/>
      <c r="D56" s="2289"/>
      <c r="E56" s="2289"/>
      <c r="F56" s="2289"/>
      <c r="G56" s="2289"/>
      <c r="H56" s="2289"/>
      <c r="I56" s="2289"/>
      <c r="J56" s="2289"/>
      <c r="K56" s="2289"/>
      <c r="L56" s="2292"/>
      <c r="M56" s="2289"/>
      <c r="N56" s="2289"/>
      <c r="O56" s="2289"/>
      <c r="P56" s="2289"/>
      <c r="Q56" s="2289"/>
      <c r="R56" s="2289"/>
      <c r="S56" s="2289"/>
      <c r="T56" s="2289"/>
      <c r="U56" s="2289"/>
      <c r="V56" s="2289"/>
      <c r="W56" s="2289"/>
      <c r="X56" s="2289"/>
      <c r="Y56" s="2289"/>
      <c r="Z56" s="2289"/>
      <c r="AA56" s="2289"/>
      <c r="AB56" s="2289"/>
      <c r="AC56" s="2289"/>
      <c r="AD56" s="2289"/>
      <c r="AE56" s="2289"/>
      <c r="AF56" s="2289"/>
      <c r="AG56" s="2289"/>
      <c r="AH56" s="2289"/>
      <c r="AI56" s="2289"/>
      <c r="AJ56" s="2289"/>
      <c r="AK56" s="2289"/>
      <c r="AL56" s="2289"/>
      <c r="AM56" s="2289"/>
      <c r="AN56" s="2289"/>
      <c r="AO56" s="2289"/>
      <c r="AP56" s="2289"/>
      <c r="AQ56" s="2289"/>
      <c r="AR56" s="2289"/>
      <c r="AS56" s="2289"/>
      <c r="AT56" s="2289"/>
      <c r="AU56" s="2289"/>
      <c r="AV56" s="2289"/>
      <c r="AW56" s="2289"/>
      <c r="AX56" s="2289"/>
      <c r="AY56" s="2289"/>
      <c r="AZ56" s="2289"/>
      <c r="BA56" s="2289"/>
      <c r="BB56" s="2289"/>
      <c r="BC56" s="2289"/>
      <c r="BD56" s="2289"/>
      <c r="BE56" s="2289"/>
      <c r="BF56" s="2289"/>
      <c r="BG56" s="2289"/>
      <c r="BH56" s="2289"/>
      <c r="BI56" s="2289"/>
    </row>
    <row r="57" spans="1:61" x14ac:dyDescent="0.25">
      <c r="A57" s="2289"/>
      <c r="B57" s="2292"/>
      <c r="C57" s="2289"/>
      <c r="D57" s="2289"/>
      <c r="E57" s="2289"/>
      <c r="F57" s="2289"/>
      <c r="G57" s="2289"/>
      <c r="H57" s="2289"/>
      <c r="I57" s="2289"/>
      <c r="J57" s="2289"/>
      <c r="K57" s="2289"/>
      <c r="L57" s="2292"/>
      <c r="M57" s="2289"/>
      <c r="N57" s="2289"/>
      <c r="O57" s="2289"/>
      <c r="P57" s="2289"/>
      <c r="Q57" s="2289"/>
      <c r="R57" s="2289"/>
      <c r="S57" s="2289"/>
      <c r="T57" s="2289"/>
      <c r="U57" s="2289"/>
      <c r="V57" s="2289"/>
      <c r="W57" s="2289"/>
      <c r="X57" s="2289"/>
      <c r="Y57" s="2289"/>
      <c r="Z57" s="2289"/>
      <c r="AA57" s="2289"/>
      <c r="AB57" s="2289"/>
      <c r="AC57" s="2289"/>
      <c r="AD57" s="2289"/>
      <c r="AE57" s="2289"/>
      <c r="AF57" s="2289"/>
      <c r="AG57" s="2289"/>
      <c r="AH57" s="2289"/>
      <c r="AI57" s="2289"/>
      <c r="AJ57" s="2289"/>
      <c r="AK57" s="2289"/>
      <c r="AL57" s="2289"/>
      <c r="AM57" s="2289"/>
      <c r="AN57" s="2289"/>
      <c r="AO57" s="2289"/>
      <c r="AP57" s="2289"/>
      <c r="AQ57" s="2289"/>
      <c r="AR57" s="2289"/>
      <c r="AS57" s="2289"/>
      <c r="AT57" s="2289"/>
      <c r="AU57" s="2289"/>
      <c r="AV57" s="2289"/>
      <c r="AW57" s="2289"/>
      <c r="AX57" s="2289"/>
      <c r="AY57" s="2289"/>
      <c r="AZ57" s="2289"/>
      <c r="BA57" s="2289"/>
      <c r="BB57" s="2289"/>
      <c r="BC57" s="2289"/>
      <c r="BD57" s="2289"/>
      <c r="BE57" s="2289"/>
      <c r="BF57" s="2289"/>
      <c r="BG57" s="2289"/>
      <c r="BH57" s="2289"/>
      <c r="BI57" s="2289"/>
    </row>
    <row r="58" spans="1:61" s="75" customFormat="1" x14ac:dyDescent="0.25">
      <c r="A58" s="2289"/>
      <c r="B58" s="2296"/>
      <c r="C58" s="2289"/>
      <c r="D58" s="241" t="str">
        <f>D14</f>
        <v>Zadavatel:</v>
      </c>
      <c r="E58" s="2321"/>
      <c r="F58" s="2321"/>
      <c r="G58" s="241" t="str">
        <f>D17</f>
        <v>Zhotovitel:</v>
      </c>
      <c r="H58" s="2321"/>
      <c r="I58" s="2321"/>
      <c r="J58" s="2321"/>
      <c r="K58" s="2321"/>
      <c r="L58" s="2296"/>
      <c r="M58" s="2289"/>
      <c r="N58" s="2289"/>
      <c r="O58" s="2289"/>
      <c r="P58" s="2289"/>
      <c r="Q58" s="2289"/>
      <c r="R58" s="2289"/>
      <c r="S58" s="2289"/>
      <c r="T58" s="2289"/>
      <c r="U58" s="2289"/>
      <c r="V58" s="2289"/>
      <c r="W58" s="2289"/>
      <c r="X58" s="2289"/>
      <c r="Y58" s="2289"/>
      <c r="Z58" s="2289"/>
      <c r="AA58" s="2289"/>
      <c r="AB58" s="2289"/>
      <c r="AC58" s="2289"/>
      <c r="AD58" s="2289"/>
      <c r="AE58" s="2289"/>
      <c r="AF58" s="2289"/>
      <c r="AG58" s="2289"/>
      <c r="AH58" s="2289"/>
      <c r="AI58" s="2289"/>
      <c r="AJ58" s="2289"/>
      <c r="AK58" s="2289"/>
      <c r="AL58" s="2289"/>
      <c r="AM58" s="2289"/>
      <c r="AN58" s="2289"/>
      <c r="AO58" s="2289"/>
      <c r="AP58" s="2289"/>
      <c r="AQ58" s="2289"/>
      <c r="AR58" s="2289"/>
      <c r="AS58" s="2289"/>
      <c r="AT58" s="2289"/>
      <c r="AU58" s="2289"/>
      <c r="AV58" s="2289"/>
      <c r="AW58" s="2289"/>
      <c r="AX58" s="2289"/>
      <c r="AY58" s="2289"/>
      <c r="AZ58" s="2289"/>
      <c r="BA58" s="2289"/>
      <c r="BB58" s="2289"/>
      <c r="BC58" s="2289"/>
      <c r="BD58" s="2289"/>
      <c r="BE58" s="2289"/>
      <c r="BF58" s="2289"/>
      <c r="BG58" s="2289"/>
      <c r="BH58" s="2289"/>
      <c r="BI58" s="2289"/>
    </row>
    <row r="59" spans="1:61" x14ac:dyDescent="0.25">
      <c r="A59" s="2289"/>
      <c r="B59" s="2292"/>
      <c r="C59" s="2289"/>
      <c r="D59" s="2289"/>
      <c r="E59" s="2289"/>
      <c r="F59" s="2289"/>
      <c r="G59" s="2289"/>
      <c r="H59" s="2289"/>
      <c r="I59" s="2289"/>
      <c r="J59" s="2289"/>
      <c r="K59" s="2289"/>
      <c r="L59" s="2292"/>
      <c r="M59" s="2289"/>
      <c r="N59" s="2289"/>
      <c r="O59" s="2289"/>
      <c r="P59" s="2289"/>
      <c r="Q59" s="2289"/>
      <c r="R59" s="2289"/>
      <c r="S59" s="2289"/>
      <c r="T59" s="2289"/>
      <c r="U59" s="2289"/>
      <c r="V59" s="2289"/>
      <c r="W59" s="2289"/>
      <c r="X59" s="2289"/>
      <c r="Y59" s="2289"/>
      <c r="Z59" s="2289"/>
      <c r="AA59" s="2289"/>
      <c r="AB59" s="2289"/>
      <c r="AC59" s="2289"/>
      <c r="AD59" s="2289"/>
      <c r="AE59" s="2289"/>
      <c r="AF59" s="2289"/>
      <c r="AG59" s="2289"/>
      <c r="AH59" s="2289"/>
      <c r="AI59" s="2289"/>
      <c r="AJ59" s="2289"/>
      <c r="AK59" s="2289"/>
      <c r="AL59" s="2289"/>
      <c r="AM59" s="2289"/>
      <c r="AN59" s="2289"/>
      <c r="AO59" s="2289"/>
      <c r="AP59" s="2289"/>
      <c r="AQ59" s="2289"/>
      <c r="AR59" s="2289"/>
      <c r="AS59" s="2289"/>
      <c r="AT59" s="2289"/>
      <c r="AU59" s="2289"/>
      <c r="AV59" s="2289"/>
      <c r="AW59" s="2289"/>
      <c r="AX59" s="2289"/>
      <c r="AY59" s="2289"/>
      <c r="AZ59" s="2289"/>
      <c r="BA59" s="2289"/>
      <c r="BB59" s="2289"/>
      <c r="BC59" s="2289"/>
      <c r="BD59" s="2289"/>
      <c r="BE59" s="2289"/>
      <c r="BF59" s="2289"/>
      <c r="BG59" s="2289"/>
      <c r="BH59" s="2289"/>
      <c r="BI59" s="2289"/>
    </row>
    <row r="60" spans="1:61" x14ac:dyDescent="0.25">
      <c r="A60" s="2289"/>
      <c r="B60" s="2292"/>
      <c r="C60" s="2289"/>
      <c r="D60" s="2289"/>
      <c r="E60" s="2289"/>
      <c r="F60" s="2289"/>
      <c r="G60" s="2289"/>
      <c r="H60" s="2289"/>
      <c r="I60" s="2289"/>
      <c r="J60" s="2289"/>
      <c r="K60" s="2289"/>
      <c r="L60" s="2292"/>
      <c r="M60" s="2289"/>
      <c r="N60" s="2289"/>
      <c r="O60" s="2289"/>
      <c r="P60" s="2289"/>
      <c r="Q60" s="2289"/>
      <c r="R60" s="2289"/>
      <c r="S60" s="2289"/>
      <c r="T60" s="2289"/>
      <c r="U60" s="2289"/>
      <c r="V60" s="2289"/>
      <c r="W60" s="2289"/>
      <c r="X60" s="2289"/>
      <c r="Y60" s="2289"/>
      <c r="Z60" s="2289"/>
      <c r="AA60" s="2289"/>
      <c r="AB60" s="2289"/>
      <c r="AC60" s="2289"/>
      <c r="AD60" s="2289"/>
      <c r="AE60" s="2289"/>
      <c r="AF60" s="2289"/>
      <c r="AG60" s="2289"/>
      <c r="AH60" s="2289"/>
      <c r="AI60" s="2289"/>
      <c r="AJ60" s="2289"/>
      <c r="AK60" s="2289"/>
      <c r="AL60" s="2289"/>
      <c r="AM60" s="2289"/>
      <c r="AN60" s="2289"/>
      <c r="AO60" s="2289"/>
      <c r="AP60" s="2289"/>
      <c r="AQ60" s="2289"/>
      <c r="AR60" s="2289"/>
      <c r="AS60" s="2289"/>
      <c r="AT60" s="2289"/>
      <c r="AU60" s="2289"/>
      <c r="AV60" s="2289"/>
      <c r="AW60" s="2289"/>
      <c r="AX60" s="2289"/>
      <c r="AY60" s="2289"/>
      <c r="AZ60" s="2289"/>
      <c r="BA60" s="2289"/>
      <c r="BB60" s="2289"/>
      <c r="BC60" s="2289"/>
      <c r="BD60" s="2289"/>
      <c r="BE60" s="2289"/>
      <c r="BF60" s="2289"/>
      <c r="BG60" s="2289"/>
      <c r="BH60" s="2289"/>
      <c r="BI60" s="2289"/>
    </row>
    <row r="61" spans="1:61" x14ac:dyDescent="0.25">
      <c r="A61" s="2289"/>
      <c r="B61" s="2292"/>
      <c r="C61" s="2289"/>
      <c r="D61" s="2289"/>
      <c r="E61" s="2289"/>
      <c r="F61" s="2289"/>
      <c r="G61" s="2289"/>
      <c r="H61" s="2289"/>
      <c r="I61" s="2289"/>
      <c r="J61" s="2289"/>
      <c r="K61" s="2289"/>
      <c r="L61" s="2292"/>
      <c r="M61" s="2289"/>
      <c r="N61" s="2289"/>
      <c r="O61" s="2289"/>
      <c r="P61" s="2289"/>
      <c r="Q61" s="2289"/>
      <c r="R61" s="2289"/>
      <c r="S61" s="2289"/>
      <c r="T61" s="2289"/>
      <c r="U61" s="2289"/>
      <c r="V61" s="2289"/>
      <c r="W61" s="2289"/>
      <c r="X61" s="2289"/>
      <c r="Y61" s="2289"/>
      <c r="Z61" s="2289"/>
      <c r="AA61" s="2289"/>
      <c r="AB61" s="2289"/>
      <c r="AC61" s="2289"/>
      <c r="AD61" s="2289"/>
      <c r="AE61" s="2289"/>
      <c r="AF61" s="2289"/>
      <c r="AG61" s="2289"/>
      <c r="AH61" s="2289"/>
      <c r="AI61" s="2289"/>
      <c r="AJ61" s="2289"/>
      <c r="AK61" s="2289"/>
      <c r="AL61" s="2289"/>
      <c r="AM61" s="2289"/>
      <c r="AN61" s="2289"/>
      <c r="AO61" s="2289"/>
      <c r="AP61" s="2289"/>
      <c r="AQ61" s="2289"/>
      <c r="AR61" s="2289"/>
      <c r="AS61" s="2289"/>
      <c r="AT61" s="2289"/>
      <c r="AU61" s="2289"/>
      <c r="AV61" s="2289"/>
      <c r="AW61" s="2289"/>
      <c r="AX61" s="2289"/>
      <c r="AY61" s="2289"/>
      <c r="AZ61" s="2289"/>
      <c r="BA61" s="2289"/>
      <c r="BB61" s="2289"/>
      <c r="BC61" s="2289"/>
      <c r="BD61" s="2289"/>
      <c r="BE61" s="2289"/>
      <c r="BF61" s="2289"/>
      <c r="BG61" s="2289"/>
      <c r="BH61" s="2289"/>
      <c r="BI61" s="2289"/>
    </row>
    <row r="62" spans="1:61" x14ac:dyDescent="0.25">
      <c r="A62" s="2289"/>
      <c r="B62" s="2292"/>
      <c r="C62" s="2289"/>
      <c r="D62" s="2289"/>
      <c r="E62" s="2289"/>
      <c r="F62" s="2289"/>
      <c r="G62" s="2289"/>
      <c r="H62" s="2289"/>
      <c r="I62" s="2289"/>
      <c r="J62" s="2289"/>
      <c r="K62" s="2289"/>
      <c r="L62" s="2292"/>
      <c r="M62" s="2289"/>
      <c r="N62" s="2289"/>
      <c r="O62" s="2289"/>
      <c r="P62" s="2289"/>
      <c r="Q62" s="2289"/>
      <c r="R62" s="2289"/>
      <c r="S62" s="2289"/>
      <c r="T62" s="2289"/>
      <c r="U62" s="2289"/>
      <c r="V62" s="2289"/>
      <c r="W62" s="2289"/>
      <c r="X62" s="2289"/>
      <c r="Y62" s="2289"/>
      <c r="Z62" s="2289"/>
      <c r="AA62" s="2289"/>
      <c r="AB62" s="2289"/>
      <c r="AC62" s="2289"/>
      <c r="AD62" s="2289"/>
      <c r="AE62" s="2289"/>
      <c r="AF62" s="2289"/>
      <c r="AG62" s="2289"/>
      <c r="AH62" s="2289"/>
      <c r="AI62" s="2289"/>
      <c r="AJ62" s="2289"/>
      <c r="AK62" s="2289"/>
      <c r="AL62" s="2289"/>
      <c r="AM62" s="2289"/>
      <c r="AN62" s="2289"/>
      <c r="AO62" s="2289"/>
      <c r="AP62" s="2289"/>
      <c r="AQ62" s="2289"/>
      <c r="AR62" s="2289"/>
      <c r="AS62" s="2289"/>
      <c r="AT62" s="2289"/>
      <c r="AU62" s="2289"/>
      <c r="AV62" s="2289"/>
      <c r="AW62" s="2289"/>
      <c r="AX62" s="2289"/>
      <c r="AY62" s="2289"/>
      <c r="AZ62" s="2289"/>
      <c r="BA62" s="2289"/>
      <c r="BB62" s="2289"/>
      <c r="BC62" s="2289"/>
      <c r="BD62" s="2289"/>
      <c r="BE62" s="2289"/>
      <c r="BF62" s="2289"/>
      <c r="BG62" s="2289"/>
      <c r="BH62" s="2289"/>
      <c r="BI62" s="2289"/>
    </row>
    <row r="63" spans="1:61" x14ac:dyDescent="0.25">
      <c r="A63" s="2289"/>
      <c r="B63" s="2292"/>
      <c r="C63" s="2289"/>
      <c r="D63" s="2289"/>
      <c r="E63" s="2289"/>
      <c r="F63" s="2289"/>
      <c r="G63" s="2289"/>
      <c r="H63" s="2289"/>
      <c r="I63" s="2289"/>
      <c r="J63" s="2289"/>
      <c r="K63" s="2289"/>
      <c r="L63" s="2292"/>
      <c r="M63" s="2289"/>
      <c r="N63" s="2289"/>
      <c r="O63" s="2289"/>
      <c r="P63" s="2289"/>
      <c r="Q63" s="2289"/>
      <c r="R63" s="2289"/>
      <c r="S63" s="2289"/>
      <c r="T63" s="2289"/>
      <c r="U63" s="2289"/>
      <c r="V63" s="2289"/>
      <c r="W63" s="2289"/>
      <c r="X63" s="2289"/>
      <c r="Y63" s="2289"/>
      <c r="Z63" s="2289"/>
      <c r="AA63" s="2289"/>
      <c r="AB63" s="2289"/>
      <c r="AC63" s="2289"/>
      <c r="AD63" s="2289"/>
      <c r="AE63" s="2289"/>
      <c r="AF63" s="2289"/>
      <c r="AG63" s="2289"/>
      <c r="AH63" s="2289"/>
      <c r="AI63" s="2289"/>
      <c r="AJ63" s="2289"/>
      <c r="AK63" s="2289"/>
      <c r="AL63" s="2289"/>
      <c r="AM63" s="2289"/>
      <c r="AN63" s="2289"/>
      <c r="AO63" s="2289"/>
      <c r="AP63" s="2289"/>
      <c r="AQ63" s="2289"/>
      <c r="AR63" s="2289"/>
      <c r="AS63" s="2289"/>
      <c r="AT63" s="2289"/>
      <c r="AU63" s="2289"/>
      <c r="AV63" s="2289"/>
      <c r="AW63" s="2289"/>
      <c r="AX63" s="2289"/>
      <c r="AY63" s="2289"/>
      <c r="AZ63" s="2289"/>
      <c r="BA63" s="2289"/>
      <c r="BB63" s="2289"/>
      <c r="BC63" s="2289"/>
      <c r="BD63" s="2289"/>
      <c r="BE63" s="2289"/>
      <c r="BF63" s="2289"/>
      <c r="BG63" s="2289"/>
      <c r="BH63" s="2289"/>
      <c r="BI63" s="2289"/>
    </row>
    <row r="64" spans="1:61" x14ac:dyDescent="0.25">
      <c r="A64" s="2289"/>
      <c r="B64" s="2292"/>
      <c r="C64" s="2289"/>
      <c r="D64" s="2289"/>
      <c r="E64" s="2289"/>
      <c r="F64" s="2289"/>
      <c r="G64" s="2289"/>
      <c r="H64" s="2289"/>
      <c r="I64" s="2289"/>
      <c r="J64" s="2289"/>
      <c r="K64" s="2289"/>
      <c r="L64" s="2292"/>
      <c r="M64" s="2289"/>
      <c r="N64" s="2289"/>
      <c r="O64" s="2289"/>
      <c r="P64" s="2289"/>
      <c r="Q64" s="2289"/>
      <c r="R64" s="2289"/>
      <c r="S64" s="2289"/>
      <c r="T64" s="2289"/>
      <c r="U64" s="2289"/>
      <c r="V64" s="2289"/>
      <c r="W64" s="2289"/>
      <c r="X64" s="2289"/>
      <c r="Y64" s="2289"/>
      <c r="Z64" s="2289"/>
      <c r="AA64" s="2289"/>
      <c r="AB64" s="2289"/>
      <c r="AC64" s="2289"/>
      <c r="AD64" s="2289"/>
      <c r="AE64" s="2289"/>
      <c r="AF64" s="2289"/>
      <c r="AG64" s="2289"/>
      <c r="AH64" s="2289"/>
      <c r="AI64" s="2289"/>
      <c r="AJ64" s="2289"/>
      <c r="AK64" s="2289"/>
      <c r="AL64" s="2289"/>
      <c r="AM64" s="2289"/>
      <c r="AN64" s="2289"/>
      <c r="AO64" s="2289"/>
      <c r="AP64" s="2289"/>
      <c r="AQ64" s="2289"/>
      <c r="AR64" s="2289"/>
      <c r="AS64" s="2289"/>
      <c r="AT64" s="2289"/>
      <c r="AU64" s="2289"/>
      <c r="AV64" s="2289"/>
      <c r="AW64" s="2289"/>
      <c r="AX64" s="2289"/>
      <c r="AY64" s="2289"/>
      <c r="AZ64" s="2289"/>
      <c r="BA64" s="2289"/>
      <c r="BB64" s="2289"/>
      <c r="BC64" s="2289"/>
      <c r="BD64" s="2289"/>
      <c r="BE64" s="2289"/>
      <c r="BF64" s="2289"/>
      <c r="BG64" s="2289"/>
      <c r="BH64" s="2289"/>
      <c r="BI64" s="2289"/>
    </row>
    <row r="65" spans="1:61" x14ac:dyDescent="0.25">
      <c r="A65" s="2289"/>
      <c r="B65" s="2292"/>
      <c r="C65" s="2289"/>
      <c r="D65" s="2289"/>
      <c r="E65" s="2289"/>
      <c r="F65" s="2289"/>
      <c r="G65" s="2289"/>
      <c r="H65" s="2289"/>
      <c r="I65" s="2289"/>
      <c r="J65" s="2289"/>
      <c r="K65" s="2289"/>
      <c r="L65" s="2292"/>
      <c r="M65" s="2289"/>
      <c r="N65" s="2289"/>
      <c r="O65" s="2289"/>
      <c r="P65" s="2289"/>
      <c r="Q65" s="2289"/>
      <c r="R65" s="2289"/>
      <c r="S65" s="2289"/>
      <c r="T65" s="2289"/>
      <c r="U65" s="2289"/>
      <c r="V65" s="2289"/>
      <c r="W65" s="2289"/>
      <c r="X65" s="2289"/>
      <c r="Y65" s="2289"/>
      <c r="Z65" s="2289"/>
      <c r="AA65" s="2289"/>
      <c r="AB65" s="2289"/>
      <c r="AC65" s="2289"/>
      <c r="AD65" s="2289"/>
      <c r="AE65" s="2289"/>
      <c r="AF65" s="2289"/>
      <c r="AG65" s="2289"/>
      <c r="AH65" s="2289"/>
      <c r="AI65" s="2289"/>
      <c r="AJ65" s="2289"/>
      <c r="AK65" s="2289"/>
      <c r="AL65" s="2289"/>
      <c r="AM65" s="2289"/>
      <c r="AN65" s="2289"/>
      <c r="AO65" s="2289"/>
      <c r="AP65" s="2289"/>
      <c r="AQ65" s="2289"/>
      <c r="AR65" s="2289"/>
      <c r="AS65" s="2289"/>
      <c r="AT65" s="2289"/>
      <c r="AU65" s="2289"/>
      <c r="AV65" s="2289"/>
      <c r="AW65" s="2289"/>
      <c r="AX65" s="2289"/>
      <c r="AY65" s="2289"/>
      <c r="AZ65" s="2289"/>
      <c r="BA65" s="2289"/>
      <c r="BB65" s="2289"/>
      <c r="BC65" s="2289"/>
      <c r="BD65" s="2289"/>
      <c r="BE65" s="2289"/>
      <c r="BF65" s="2289"/>
      <c r="BG65" s="2289"/>
      <c r="BH65" s="2289"/>
      <c r="BI65" s="2289"/>
    </row>
    <row r="66" spans="1:61" x14ac:dyDescent="0.25">
      <c r="A66" s="2289"/>
      <c r="B66" s="2292"/>
      <c r="C66" s="2289"/>
      <c r="D66" s="2289"/>
      <c r="E66" s="2289"/>
      <c r="F66" s="2289"/>
      <c r="G66" s="2289"/>
      <c r="H66" s="2289"/>
      <c r="I66" s="2289"/>
      <c r="J66" s="2289"/>
      <c r="K66" s="2289"/>
      <c r="L66" s="2292"/>
      <c r="M66" s="2289"/>
      <c r="N66" s="2289"/>
      <c r="O66" s="2289"/>
      <c r="P66" s="2289"/>
      <c r="Q66" s="2289"/>
      <c r="R66" s="2289"/>
      <c r="S66" s="2289"/>
      <c r="T66" s="2289"/>
      <c r="U66" s="2289"/>
      <c r="V66" s="2289"/>
      <c r="W66" s="2289"/>
      <c r="X66" s="2289"/>
      <c r="Y66" s="2289"/>
      <c r="Z66" s="2289"/>
      <c r="AA66" s="2289"/>
      <c r="AB66" s="2289"/>
      <c r="AC66" s="2289"/>
      <c r="AD66" s="2289"/>
      <c r="AE66" s="2289"/>
      <c r="AF66" s="2289"/>
      <c r="AG66" s="2289"/>
      <c r="AH66" s="2289"/>
      <c r="AI66" s="2289"/>
      <c r="AJ66" s="2289"/>
      <c r="AK66" s="2289"/>
      <c r="AL66" s="2289"/>
      <c r="AM66" s="2289"/>
      <c r="AN66" s="2289"/>
      <c r="AO66" s="2289"/>
      <c r="AP66" s="2289"/>
      <c r="AQ66" s="2289"/>
      <c r="AR66" s="2289"/>
      <c r="AS66" s="2289"/>
      <c r="AT66" s="2289"/>
      <c r="AU66" s="2289"/>
      <c r="AV66" s="2289"/>
      <c r="AW66" s="2289"/>
      <c r="AX66" s="2289"/>
      <c r="AY66" s="2289"/>
      <c r="AZ66" s="2289"/>
      <c r="BA66" s="2289"/>
      <c r="BB66" s="2289"/>
      <c r="BC66" s="2289"/>
      <c r="BD66" s="2289"/>
      <c r="BE66" s="2289"/>
      <c r="BF66" s="2289"/>
      <c r="BG66" s="2289"/>
      <c r="BH66" s="2289"/>
      <c r="BI66" s="2289"/>
    </row>
    <row r="67" spans="1:61" x14ac:dyDescent="0.25">
      <c r="A67" s="2289"/>
      <c r="B67" s="2292"/>
      <c r="C67" s="2289"/>
      <c r="D67" s="2289"/>
      <c r="E67" s="2289"/>
      <c r="F67" s="2289"/>
      <c r="G67" s="2289"/>
      <c r="H67" s="2289"/>
      <c r="I67" s="2289"/>
      <c r="J67" s="2289"/>
      <c r="K67" s="2289"/>
      <c r="L67" s="2292"/>
      <c r="M67" s="2289"/>
      <c r="N67" s="2289"/>
      <c r="O67" s="2289"/>
      <c r="P67" s="2289"/>
      <c r="Q67" s="2289"/>
      <c r="R67" s="2289"/>
      <c r="S67" s="2289"/>
      <c r="T67" s="2289"/>
      <c r="U67" s="2289"/>
      <c r="V67" s="2289"/>
      <c r="W67" s="2289"/>
      <c r="X67" s="2289"/>
      <c r="Y67" s="2289"/>
      <c r="Z67" s="2289"/>
      <c r="AA67" s="2289"/>
      <c r="AB67" s="2289"/>
      <c r="AC67" s="2289"/>
      <c r="AD67" s="2289"/>
      <c r="AE67" s="2289"/>
      <c r="AF67" s="2289"/>
      <c r="AG67" s="2289"/>
      <c r="AH67" s="2289"/>
      <c r="AI67" s="2289"/>
      <c r="AJ67" s="2289"/>
      <c r="AK67" s="2289"/>
      <c r="AL67" s="2289"/>
      <c r="AM67" s="2289"/>
      <c r="AN67" s="2289"/>
      <c r="AO67" s="2289"/>
      <c r="AP67" s="2289"/>
      <c r="AQ67" s="2289"/>
      <c r="AR67" s="2289"/>
      <c r="AS67" s="2289"/>
      <c r="AT67" s="2289"/>
      <c r="AU67" s="2289"/>
      <c r="AV67" s="2289"/>
      <c r="AW67" s="2289"/>
      <c r="AX67" s="2289"/>
      <c r="AY67" s="2289"/>
      <c r="AZ67" s="2289"/>
      <c r="BA67" s="2289"/>
      <c r="BB67" s="2289"/>
      <c r="BC67" s="2289"/>
      <c r="BD67" s="2289"/>
      <c r="BE67" s="2289"/>
      <c r="BF67" s="2289"/>
      <c r="BG67" s="2289"/>
      <c r="BH67" s="2289"/>
      <c r="BI67" s="2289"/>
    </row>
    <row r="68" spans="1:61" x14ac:dyDescent="0.25">
      <c r="A68" s="2289"/>
      <c r="B68" s="2292"/>
      <c r="C68" s="2289"/>
      <c r="D68" s="2289"/>
      <c r="E68" s="2289"/>
      <c r="F68" s="2289"/>
      <c r="G68" s="2289"/>
      <c r="H68" s="2289"/>
      <c r="I68" s="2289"/>
      <c r="J68" s="2289"/>
      <c r="K68" s="2289"/>
      <c r="L68" s="2292"/>
      <c r="M68" s="2289"/>
      <c r="N68" s="2289"/>
      <c r="O68" s="2289"/>
      <c r="P68" s="2289"/>
      <c r="Q68" s="2289"/>
      <c r="R68" s="2289"/>
      <c r="S68" s="2289"/>
      <c r="T68" s="2289"/>
      <c r="U68" s="2289"/>
      <c r="V68" s="2289"/>
      <c r="W68" s="2289"/>
      <c r="X68" s="2289"/>
      <c r="Y68" s="2289"/>
      <c r="Z68" s="2289"/>
      <c r="AA68" s="2289"/>
      <c r="AB68" s="2289"/>
      <c r="AC68" s="2289"/>
      <c r="AD68" s="2289"/>
      <c r="AE68" s="2289"/>
      <c r="AF68" s="2289"/>
      <c r="AG68" s="2289"/>
      <c r="AH68" s="2289"/>
      <c r="AI68" s="2289"/>
      <c r="AJ68" s="2289"/>
      <c r="AK68" s="2289"/>
      <c r="AL68" s="2289"/>
      <c r="AM68" s="2289"/>
      <c r="AN68" s="2289"/>
      <c r="AO68" s="2289"/>
      <c r="AP68" s="2289"/>
      <c r="AQ68" s="2289"/>
      <c r="AR68" s="2289"/>
      <c r="AS68" s="2289"/>
      <c r="AT68" s="2289"/>
      <c r="AU68" s="2289"/>
      <c r="AV68" s="2289"/>
      <c r="AW68" s="2289"/>
      <c r="AX68" s="2289"/>
      <c r="AY68" s="2289"/>
      <c r="AZ68" s="2289"/>
      <c r="BA68" s="2289"/>
      <c r="BB68" s="2289"/>
      <c r="BC68" s="2289"/>
      <c r="BD68" s="2289"/>
      <c r="BE68" s="2289"/>
      <c r="BF68" s="2289"/>
      <c r="BG68" s="2289"/>
      <c r="BH68" s="2289"/>
      <c r="BI68" s="2289"/>
    </row>
    <row r="69" spans="1:61" s="75" customFormat="1" x14ac:dyDescent="0.25">
      <c r="A69" s="2289"/>
      <c r="B69" s="2296"/>
      <c r="C69" s="2289"/>
      <c r="D69" s="243" t="str">
        <f>D54</f>
        <v>Datum a podpis:</v>
      </c>
      <c r="E69" s="2322"/>
      <c r="F69" s="2323" t="str">
        <f>F54</f>
        <v>Razítko</v>
      </c>
      <c r="G69" s="243" t="str">
        <f>D54</f>
        <v>Datum a podpis:</v>
      </c>
      <c r="H69" s="2322"/>
      <c r="I69" s="2322"/>
      <c r="J69" s="246" t="str">
        <f>F54</f>
        <v>Razítko</v>
      </c>
      <c r="K69" s="2322"/>
      <c r="L69" s="2296"/>
      <c r="M69" s="2289"/>
      <c r="N69" s="2289"/>
      <c r="O69" s="2289"/>
      <c r="P69" s="2289"/>
      <c r="Q69" s="2289"/>
      <c r="R69" s="2289"/>
      <c r="S69" s="2289"/>
      <c r="T69" s="2289"/>
      <c r="U69" s="2289"/>
      <c r="V69" s="2289"/>
      <c r="W69" s="2289"/>
      <c r="X69" s="2289"/>
      <c r="Y69" s="2289"/>
      <c r="Z69" s="2289"/>
      <c r="AA69" s="2289"/>
      <c r="AB69" s="2289"/>
      <c r="AC69" s="2289"/>
      <c r="AD69" s="2289"/>
      <c r="AE69" s="2289"/>
      <c r="AF69" s="2289"/>
      <c r="AG69" s="2289"/>
      <c r="AH69" s="2289"/>
      <c r="AI69" s="2289"/>
      <c r="AJ69" s="2289"/>
      <c r="AK69" s="2289"/>
      <c r="AL69" s="2289"/>
      <c r="AM69" s="2289"/>
      <c r="AN69" s="2289"/>
      <c r="AO69" s="2289"/>
      <c r="AP69" s="2289"/>
      <c r="AQ69" s="2289"/>
      <c r="AR69" s="2289"/>
      <c r="AS69" s="2289"/>
      <c r="AT69" s="2289"/>
      <c r="AU69" s="2289"/>
      <c r="AV69" s="2289"/>
      <c r="AW69" s="2289"/>
      <c r="AX69" s="2289"/>
      <c r="AY69" s="2289"/>
      <c r="AZ69" s="2289"/>
      <c r="BA69" s="2289"/>
      <c r="BB69" s="2289"/>
      <c r="BC69" s="2289"/>
      <c r="BD69" s="2289"/>
      <c r="BE69" s="2289"/>
      <c r="BF69" s="2289"/>
      <c r="BG69" s="2289"/>
      <c r="BH69" s="2289"/>
      <c r="BI69" s="2289"/>
    </row>
    <row r="70" spans="1:61" s="75" customFormat="1" ht="14.45" customHeight="1" x14ac:dyDescent="0.25">
      <c r="A70" s="2289"/>
      <c r="B70" s="2324"/>
      <c r="C70" s="2325"/>
      <c r="D70" s="2325"/>
      <c r="E70" s="2325"/>
      <c r="F70" s="2325"/>
      <c r="G70" s="2325"/>
      <c r="H70" s="2325"/>
      <c r="I70" s="2325"/>
      <c r="J70" s="2325"/>
      <c r="K70" s="2325"/>
      <c r="L70" s="2296"/>
      <c r="M70" s="2289"/>
      <c r="N70" s="2289"/>
      <c r="O70" s="2289"/>
      <c r="P70" s="2289"/>
      <c r="Q70" s="2289"/>
      <c r="R70" s="2289"/>
      <c r="S70" s="2289"/>
      <c r="T70" s="2289"/>
      <c r="U70" s="2289"/>
      <c r="V70" s="2289"/>
      <c r="W70" s="2289"/>
      <c r="X70" s="2289"/>
      <c r="Y70" s="2289"/>
      <c r="Z70" s="2289"/>
      <c r="AA70" s="2289"/>
      <c r="AB70" s="2289"/>
      <c r="AC70" s="2289"/>
      <c r="AD70" s="2289"/>
      <c r="AE70" s="2289"/>
      <c r="AF70" s="2289"/>
      <c r="AG70" s="2289"/>
      <c r="AH70" s="2289"/>
      <c r="AI70" s="2289"/>
      <c r="AJ70" s="2289"/>
      <c r="AK70" s="2289"/>
      <c r="AL70" s="2289"/>
      <c r="AM70" s="2289"/>
      <c r="AN70" s="2289"/>
      <c r="AO70" s="2289"/>
      <c r="AP70" s="2289"/>
      <c r="AQ70" s="2289"/>
      <c r="AR70" s="2289"/>
      <c r="AS70" s="2289"/>
      <c r="AT70" s="2289"/>
      <c r="AU70" s="2289"/>
      <c r="AV70" s="2289"/>
      <c r="AW70" s="2289"/>
      <c r="AX70" s="2289"/>
      <c r="AY70" s="2289"/>
      <c r="AZ70" s="2289"/>
      <c r="BA70" s="2289"/>
      <c r="BB70" s="2289"/>
      <c r="BC70" s="2289"/>
      <c r="BD70" s="2289"/>
      <c r="BE70" s="2289"/>
      <c r="BF70" s="2289"/>
      <c r="BG70" s="2289"/>
      <c r="BH70" s="2289"/>
      <c r="BI70" s="2289"/>
    </row>
    <row r="71" spans="1:61" ht="11.25" customHeight="1" x14ac:dyDescent="0.25">
      <c r="A71" s="2289"/>
      <c r="B71" s="2289"/>
      <c r="C71" s="2289"/>
      <c r="D71" s="2289"/>
      <c r="E71" s="2289"/>
      <c r="F71" s="2289"/>
      <c r="G71" s="2289"/>
      <c r="H71" s="2289"/>
      <c r="I71" s="2289"/>
      <c r="J71" s="2289"/>
      <c r="K71" s="2289"/>
      <c r="L71" s="2326"/>
      <c r="M71" s="2289"/>
      <c r="N71" s="2289"/>
      <c r="O71" s="2289"/>
      <c r="P71" s="2289"/>
      <c r="Q71" s="2289"/>
      <c r="R71" s="2289"/>
      <c r="S71" s="2289"/>
      <c r="T71" s="2289"/>
      <c r="U71" s="2289"/>
      <c r="V71" s="2289"/>
      <c r="W71" s="2289"/>
      <c r="X71" s="2289"/>
      <c r="Y71" s="2289"/>
      <c r="Z71" s="2289"/>
      <c r="AA71" s="2289"/>
      <c r="AB71" s="2289"/>
      <c r="AC71" s="2289"/>
      <c r="AD71" s="2289"/>
      <c r="AE71" s="2289"/>
      <c r="AF71" s="2289"/>
      <c r="AG71" s="2289"/>
      <c r="AH71" s="2289"/>
      <c r="AI71" s="2289"/>
      <c r="AJ71" s="2289"/>
      <c r="AK71" s="2289"/>
      <c r="AL71" s="2289"/>
      <c r="AM71" s="2289"/>
      <c r="AN71" s="2289"/>
      <c r="AO71" s="2289"/>
      <c r="AP71" s="2289"/>
      <c r="AQ71" s="2289"/>
      <c r="AR71" s="2289"/>
      <c r="AS71" s="2289"/>
      <c r="AT71" s="2289"/>
      <c r="AU71" s="2289"/>
      <c r="AV71" s="2289"/>
      <c r="AW71" s="2289"/>
      <c r="AX71" s="2289"/>
      <c r="AY71" s="2289"/>
      <c r="AZ71" s="2289"/>
      <c r="BA71" s="2289"/>
      <c r="BB71" s="2289"/>
      <c r="BC71" s="2289"/>
      <c r="BD71" s="2289"/>
      <c r="BE71" s="2289"/>
      <c r="BF71" s="2289"/>
      <c r="BG71" s="2289"/>
      <c r="BH71" s="2289"/>
      <c r="BI71" s="2289"/>
    </row>
    <row r="72" spans="1:61" ht="11.25" customHeight="1" x14ac:dyDescent="0.25">
      <c r="A72" s="2289"/>
      <c r="B72" s="2289"/>
      <c r="C72" s="2289"/>
      <c r="D72" s="2289"/>
      <c r="E72" s="2289"/>
      <c r="F72" s="2289"/>
      <c r="G72" s="2289"/>
      <c r="H72" s="2289"/>
      <c r="I72" s="2289"/>
      <c r="J72" s="2289"/>
      <c r="K72" s="2289"/>
      <c r="L72" s="2326"/>
      <c r="M72" s="2289"/>
      <c r="N72" s="2289"/>
      <c r="O72" s="2289"/>
      <c r="P72" s="2289"/>
      <c r="Q72" s="2289"/>
      <c r="R72" s="2289"/>
      <c r="S72" s="2289"/>
      <c r="T72" s="2289"/>
      <c r="U72" s="2289"/>
      <c r="V72" s="2289"/>
      <c r="W72" s="2289"/>
      <c r="X72" s="2289"/>
      <c r="Y72" s="2289"/>
      <c r="Z72" s="2289"/>
      <c r="AA72" s="2289"/>
      <c r="AB72" s="2289"/>
      <c r="AC72" s="2289"/>
      <c r="AD72" s="2289"/>
      <c r="AE72" s="2289"/>
      <c r="AF72" s="2289"/>
      <c r="AG72" s="2289"/>
      <c r="AH72" s="2289"/>
      <c r="AI72" s="2289"/>
      <c r="AJ72" s="2289"/>
      <c r="AK72" s="2289"/>
      <c r="AL72" s="2289"/>
      <c r="AM72" s="2289"/>
      <c r="AN72" s="2289"/>
      <c r="AO72" s="2289"/>
      <c r="AP72" s="2289"/>
      <c r="AQ72" s="2289"/>
      <c r="AR72" s="2289"/>
      <c r="AS72" s="2289"/>
      <c r="AT72" s="2289"/>
      <c r="AU72" s="2289"/>
      <c r="AV72" s="2289"/>
      <c r="AW72" s="2289"/>
      <c r="AX72" s="2289"/>
      <c r="AY72" s="2289"/>
      <c r="AZ72" s="2289"/>
      <c r="BA72" s="2289"/>
      <c r="BB72" s="2289"/>
      <c r="BC72" s="2289"/>
      <c r="BD72" s="2289"/>
      <c r="BE72" s="2289"/>
      <c r="BF72" s="2289"/>
      <c r="BG72" s="2289"/>
      <c r="BH72" s="2289"/>
      <c r="BI72" s="2289"/>
    </row>
    <row r="73" spans="1:61" ht="11.25" customHeight="1" x14ac:dyDescent="0.25">
      <c r="L73" s="2327"/>
    </row>
    <row r="74" spans="1:61" s="75" customFormat="1" ht="6.95" customHeight="1" x14ac:dyDescent="0.25">
      <c r="B74" s="2328"/>
      <c r="C74" s="2329"/>
      <c r="D74" s="2329"/>
      <c r="E74" s="2329"/>
      <c r="F74" s="2329"/>
      <c r="G74" s="2329"/>
      <c r="H74" s="2329"/>
      <c r="I74" s="2329"/>
      <c r="J74" s="2329"/>
      <c r="K74" s="2330"/>
      <c r="L74" s="2331"/>
    </row>
    <row r="75" spans="1:61" s="75" customFormat="1" ht="24.95" customHeight="1" x14ac:dyDescent="0.25">
      <c r="B75" s="2332"/>
      <c r="C75" s="2333" t="s">
        <v>134</v>
      </c>
      <c r="K75" s="2334"/>
      <c r="L75" s="2331"/>
      <c r="M75" s="2335"/>
    </row>
    <row r="76" spans="1:61" s="75" customFormat="1" ht="6.95" customHeight="1" x14ac:dyDescent="0.25">
      <c r="B76" s="2332"/>
      <c r="K76" s="2334"/>
      <c r="L76" s="2331"/>
    </row>
    <row r="77" spans="1:61" s="75" customFormat="1" ht="12" customHeight="1" x14ac:dyDescent="0.25">
      <c r="B77" s="2332"/>
      <c r="C77" s="259" t="s">
        <v>12</v>
      </c>
      <c r="K77" s="2334"/>
      <c r="L77" s="2331"/>
    </row>
    <row r="78" spans="1:61" s="75" customFormat="1" x14ac:dyDescent="0.25">
      <c r="B78" s="2332"/>
      <c r="E78" s="3242" t="s">
        <v>13</v>
      </c>
      <c r="F78" s="3347"/>
      <c r="G78" s="3347"/>
      <c r="H78" s="3347"/>
      <c r="K78" s="2334"/>
      <c r="L78" s="2331"/>
      <c r="AA78" s="260" t="s">
        <v>13</v>
      </c>
    </row>
    <row r="79" spans="1:61" x14ac:dyDescent="0.25">
      <c r="B79" s="2336"/>
      <c r="C79" s="259" t="s">
        <v>132</v>
      </c>
      <c r="K79" s="2337"/>
      <c r="L79" s="2331"/>
    </row>
    <row r="80" spans="1:61" s="75" customFormat="1" x14ac:dyDescent="0.25">
      <c r="B80" s="2332"/>
      <c r="E80" s="3348" t="s">
        <v>1384</v>
      </c>
      <c r="F80" s="3347"/>
      <c r="G80" s="3347"/>
      <c r="H80" s="3347"/>
      <c r="K80" s="2334"/>
      <c r="L80" s="2331"/>
      <c r="AA80" s="2338" t="s">
        <v>1384</v>
      </c>
    </row>
    <row r="81" spans="2:20" s="75" customFormat="1" ht="6.95" customHeight="1" x14ac:dyDescent="0.25">
      <c r="B81" s="2332"/>
      <c r="K81" s="2334"/>
      <c r="L81" s="2331"/>
    </row>
    <row r="82" spans="2:20" s="75" customFormat="1" ht="12" customHeight="1" x14ac:dyDescent="0.25">
      <c r="B82" s="2332"/>
      <c r="C82" s="259" t="s">
        <v>17</v>
      </c>
      <c r="F82" s="264"/>
      <c r="I82" s="259" t="str">
        <f>I12</f>
        <v>Datum:</v>
      </c>
      <c r="J82" s="2339">
        <f>J12</f>
        <v>46300</v>
      </c>
      <c r="K82" s="2334"/>
      <c r="L82" s="2331"/>
    </row>
    <row r="83" spans="2:20" s="75" customFormat="1" ht="6.95" customHeight="1" x14ac:dyDescent="0.25">
      <c r="B83" s="2332"/>
      <c r="K83" s="2334"/>
      <c r="L83" s="2331"/>
    </row>
    <row r="84" spans="2:20" s="75" customFormat="1" ht="15.2" customHeight="1" x14ac:dyDescent="0.25">
      <c r="B84" s="2332"/>
      <c r="C84" s="259" t="s">
        <v>19</v>
      </c>
      <c r="F84" s="264" t="s">
        <v>22</v>
      </c>
      <c r="I84" s="259" t="str">
        <f>D20</f>
        <v>Projektant:</v>
      </c>
      <c r="J84" s="2340" t="str">
        <f>IF(E21="","",E21)</f>
        <v>Studio Anarchitekt s.r.o.</v>
      </c>
      <c r="K84" s="2334"/>
      <c r="L84" s="2331"/>
    </row>
    <row r="85" spans="2:20" s="75" customFormat="1" ht="15.2" customHeight="1" x14ac:dyDescent="0.25">
      <c r="B85" s="2332"/>
      <c r="C85" s="259" t="s">
        <v>24</v>
      </c>
      <c r="F85" s="264" t="str">
        <f>IF(E18="Vyplň údaj","",E18)</f>
        <v/>
      </c>
      <c r="I85" s="259" t="str">
        <f>D23</f>
        <v>Zpracovatel:</v>
      </c>
      <c r="J85" s="2340" t="str">
        <f>IF(E24="","",E24)</f>
        <v>Ing. Theodor Collino</v>
      </c>
      <c r="K85" s="2334"/>
      <c r="L85" s="2331"/>
    </row>
    <row r="86" spans="2:20" s="75" customFormat="1" ht="10.35" customHeight="1" x14ac:dyDescent="0.25">
      <c r="B86" s="2332"/>
      <c r="K86" s="2334"/>
      <c r="L86" s="2331"/>
    </row>
    <row r="87" spans="2:20" s="77" customFormat="1" ht="29.25" customHeight="1" x14ac:dyDescent="0.25">
      <c r="B87" s="2341"/>
      <c r="C87" s="268" t="s">
        <v>135</v>
      </c>
      <c r="D87" s="269"/>
      <c r="E87" s="269"/>
      <c r="F87" s="269"/>
      <c r="G87" s="269"/>
      <c r="H87" s="269"/>
      <c r="I87" s="269"/>
      <c r="J87" s="270" t="s">
        <v>136</v>
      </c>
      <c r="K87" s="271"/>
      <c r="L87" s="2331" t="s">
        <v>16</v>
      </c>
      <c r="M87" s="2342"/>
      <c r="N87" s="2342"/>
      <c r="O87" s="2342"/>
      <c r="P87" s="2342"/>
      <c r="Q87" s="2342"/>
      <c r="R87" s="2342"/>
      <c r="S87" s="2342"/>
      <c r="T87" s="2342"/>
    </row>
    <row r="88" spans="2:20" s="75" customFormat="1" ht="10.35" customHeight="1" x14ac:dyDescent="0.2">
      <c r="B88" s="2332"/>
      <c r="C88" s="2343"/>
      <c r="J88" s="2344"/>
      <c r="K88" s="2334"/>
      <c r="L88" s="2331" t="s">
        <v>16</v>
      </c>
      <c r="M88" s="2345"/>
      <c r="N88" s="2345"/>
      <c r="O88" s="2345"/>
      <c r="P88" s="2346"/>
      <c r="Q88" s="2345"/>
      <c r="R88" s="2346"/>
      <c r="S88" s="2345"/>
      <c r="T88" s="2346"/>
    </row>
    <row r="89" spans="2:20" s="75" customFormat="1" ht="23.1" customHeight="1" x14ac:dyDescent="0.2">
      <c r="B89" s="2332"/>
      <c r="C89" s="2343" t="s">
        <v>137</v>
      </c>
      <c r="J89" s="2344">
        <f>J113</f>
        <v>0</v>
      </c>
      <c r="K89" s="2334"/>
      <c r="L89" s="2331" t="s">
        <v>16</v>
      </c>
      <c r="M89" s="2345"/>
      <c r="N89" s="2345"/>
      <c r="O89" s="2345"/>
      <c r="P89" s="2346"/>
      <c r="Q89" s="2345"/>
      <c r="R89" s="2346"/>
      <c r="S89" s="2345"/>
      <c r="T89" s="2346"/>
    </row>
    <row r="90" spans="2:20" s="78" customFormat="1" ht="24.95" customHeight="1" x14ac:dyDescent="0.2">
      <c r="B90" s="2347"/>
      <c r="C90" s="2348"/>
      <c r="D90" s="2349" t="s">
        <v>328</v>
      </c>
      <c r="E90" s="2349"/>
      <c r="F90" s="2349"/>
      <c r="G90" s="2349"/>
      <c r="H90" s="2350"/>
      <c r="I90" s="2351"/>
      <c r="J90" s="2352">
        <f>J114</f>
        <v>0</v>
      </c>
      <c r="K90" s="2353"/>
      <c r="L90" s="2331" t="s">
        <v>16</v>
      </c>
      <c r="N90" s="2354"/>
      <c r="O90" s="2355"/>
      <c r="P90" s="2355"/>
      <c r="Q90" s="2355"/>
      <c r="R90" s="2355"/>
      <c r="S90" s="2355"/>
      <c r="T90" s="2355"/>
    </row>
    <row r="91" spans="2:20" s="79" customFormat="1" ht="20.100000000000001" customHeight="1" x14ac:dyDescent="0.2">
      <c r="B91" s="2356"/>
      <c r="C91" s="2357"/>
      <c r="D91" s="2358" t="s">
        <v>1061</v>
      </c>
      <c r="E91" s="2359"/>
      <c r="F91" s="2360"/>
      <c r="G91" s="2361"/>
      <c r="H91" s="2362"/>
      <c r="I91" s="2363"/>
      <c r="J91" s="2364">
        <f>J115</f>
        <v>0</v>
      </c>
      <c r="K91" s="2365"/>
      <c r="L91" s="2331" t="s">
        <v>16</v>
      </c>
      <c r="M91" s="2366"/>
      <c r="N91" s="2354"/>
      <c r="O91" s="2355"/>
      <c r="P91" s="2355"/>
      <c r="Q91" s="2355"/>
      <c r="R91" s="2355"/>
      <c r="S91" s="2355"/>
      <c r="T91" s="2355"/>
    </row>
    <row r="92" spans="2:20" s="78" customFormat="1" ht="24.95" customHeight="1" x14ac:dyDescent="0.2">
      <c r="B92" s="2347"/>
      <c r="C92" s="2348"/>
      <c r="D92" s="2349" t="s">
        <v>1063</v>
      </c>
      <c r="E92" s="2349"/>
      <c r="F92" s="2349"/>
      <c r="G92" s="2349"/>
      <c r="H92" s="2350"/>
      <c r="I92" s="2351"/>
      <c r="J92" s="2352">
        <f>J153</f>
        <v>0</v>
      </c>
      <c r="K92" s="2353"/>
      <c r="L92" s="2331" t="s">
        <v>16</v>
      </c>
      <c r="N92" s="2354"/>
      <c r="O92" s="2355"/>
      <c r="P92" s="2355"/>
      <c r="Q92" s="2355"/>
      <c r="R92" s="2355"/>
      <c r="S92" s="2355"/>
      <c r="T92" s="2355"/>
    </row>
    <row r="93" spans="2:20" s="79" customFormat="1" ht="20.100000000000001" customHeight="1" x14ac:dyDescent="0.2">
      <c r="B93" s="2356"/>
      <c r="C93" s="2357"/>
      <c r="D93" s="2358" t="s">
        <v>1385</v>
      </c>
      <c r="E93" s="2359"/>
      <c r="F93" s="2360"/>
      <c r="G93" s="2361"/>
      <c r="H93" s="2362"/>
      <c r="I93" s="2363"/>
      <c r="J93" s="2364">
        <f>J154</f>
        <v>0</v>
      </c>
      <c r="K93" s="2365"/>
      <c r="L93" s="2331" t="s">
        <v>16</v>
      </c>
      <c r="M93" s="2366"/>
      <c r="N93" s="2354"/>
      <c r="O93" s="2355"/>
      <c r="P93" s="2355"/>
      <c r="Q93" s="2355"/>
      <c r="R93" s="2355"/>
      <c r="S93" s="2355"/>
      <c r="T93" s="2355"/>
    </row>
    <row r="94" spans="2:20" s="79" customFormat="1" ht="20.100000000000001" customHeight="1" x14ac:dyDescent="0.2">
      <c r="B94" s="2356"/>
      <c r="C94" s="2357"/>
      <c r="D94" s="2358" t="s">
        <v>1064</v>
      </c>
      <c r="E94" s="2359"/>
      <c r="F94" s="2360"/>
      <c r="G94" s="2361"/>
      <c r="H94" s="2362"/>
      <c r="I94" s="2363"/>
      <c r="J94" s="2364">
        <f>J194</f>
        <v>0</v>
      </c>
      <c r="K94" s="2365"/>
      <c r="L94" s="2331" t="s">
        <v>16</v>
      </c>
      <c r="M94" s="2366"/>
      <c r="N94" s="2354"/>
      <c r="O94" s="2355"/>
      <c r="P94" s="2355"/>
      <c r="Q94" s="2355"/>
      <c r="R94" s="2355"/>
      <c r="S94" s="2355"/>
      <c r="T94" s="2355"/>
    </row>
    <row r="95" spans="2:20" s="75" customFormat="1" ht="6.95" customHeight="1" x14ac:dyDescent="0.25">
      <c r="B95" s="2367"/>
      <c r="C95" s="2368"/>
      <c r="D95" s="2369"/>
      <c r="E95" s="2368"/>
      <c r="F95" s="2368"/>
      <c r="G95" s="2368"/>
      <c r="H95" s="2368"/>
      <c r="I95" s="2368"/>
      <c r="J95" s="2370"/>
      <c r="K95" s="2371"/>
      <c r="L95" s="2331"/>
    </row>
    <row r="96" spans="2:20" ht="11.25" customHeight="1" x14ac:dyDescent="0.25"/>
    <row r="97" spans="2:27" ht="11.25" customHeight="1" x14ac:dyDescent="0.25"/>
    <row r="98" spans="2:27" ht="11.25" customHeight="1" x14ac:dyDescent="0.25"/>
    <row r="99" spans="2:27" ht="6.95" customHeight="1" x14ac:dyDescent="0.25">
      <c r="B99" s="2328"/>
      <c r="C99" s="2329"/>
      <c r="D99" s="2329"/>
      <c r="E99" s="2329"/>
      <c r="F99" s="2329"/>
      <c r="G99" s="2329"/>
      <c r="H99" s="2329"/>
      <c r="I99" s="2329"/>
      <c r="J99" s="2329"/>
      <c r="K99" s="2330"/>
      <c r="L99" s="2331"/>
    </row>
    <row r="100" spans="2:27" ht="24.95" customHeight="1" x14ac:dyDescent="0.25">
      <c r="B100" s="2332"/>
      <c r="C100" s="2333" t="s">
        <v>150</v>
      </c>
      <c r="D100" s="75"/>
      <c r="E100" s="75"/>
      <c r="F100" s="75"/>
      <c r="G100" s="75"/>
      <c r="H100" s="75"/>
      <c r="I100" s="75"/>
      <c r="J100" s="75"/>
      <c r="K100" s="2334"/>
      <c r="L100" s="2331"/>
      <c r="M100" s="2335" t="s">
        <v>7</v>
      </c>
    </row>
    <row r="101" spans="2:27" ht="6.95" customHeight="1" x14ac:dyDescent="0.25">
      <c r="B101" s="2332"/>
      <c r="C101" s="75"/>
      <c r="D101" s="75"/>
      <c r="E101" s="75"/>
      <c r="F101" s="75"/>
      <c r="G101" s="75"/>
      <c r="H101" s="75"/>
      <c r="I101" s="75"/>
      <c r="J101" s="75"/>
      <c r="K101" s="2334"/>
      <c r="L101" s="2331"/>
    </row>
    <row r="102" spans="2:27" ht="12" customHeight="1" x14ac:dyDescent="0.25">
      <c r="B102" s="2332"/>
      <c r="C102" s="259" t="str">
        <f>D6</f>
        <v>Stavba:</v>
      </c>
      <c r="D102" s="75"/>
      <c r="E102" s="75"/>
      <c r="F102" s="75"/>
      <c r="G102" s="75"/>
      <c r="H102" s="75"/>
      <c r="I102" s="75"/>
      <c r="J102" s="75"/>
      <c r="K102" s="2334"/>
      <c r="L102" s="2331"/>
    </row>
    <row r="103" spans="2:27" x14ac:dyDescent="0.25">
      <c r="B103" s="2332"/>
      <c r="C103" s="75"/>
      <c r="D103" s="75"/>
      <c r="E103" s="3242" t="str">
        <f>IF(E7="","",E7)</f>
        <v>REVITALIZACE ZÁMECKÉHO PARKU ‐ TVRZIŠTĚ KLUČOV</v>
      </c>
      <c r="F103" s="3351"/>
      <c r="G103" s="3351"/>
      <c r="H103" s="3351"/>
      <c r="I103" s="75"/>
      <c r="J103" s="75"/>
      <c r="K103" s="2334"/>
      <c r="L103" s="2331"/>
      <c r="AA103" s="2372" t="str">
        <f>IF(AA7="","",AA7)</f>
        <v>REVITALIZACE ZÁMECKÉHO PARKU ‐ TVRZIŠTĚ KLUČOV</v>
      </c>
    </row>
    <row r="104" spans="2:27" x14ac:dyDescent="0.25">
      <c r="B104" s="2336"/>
      <c r="C104" s="259" t="str">
        <f>D8</f>
        <v>Objekt:</v>
      </c>
      <c r="K104" s="2337"/>
      <c r="L104" s="2331"/>
      <c r="AA104" s="2373"/>
    </row>
    <row r="105" spans="2:27" x14ac:dyDescent="0.25">
      <c r="B105" s="2332"/>
      <c r="C105" s="75"/>
      <c r="D105" s="75"/>
      <c r="E105" s="3348" t="str">
        <f>E9</f>
        <v>SO.25 - Veřejné osvětlení</v>
      </c>
      <c r="F105" s="3351"/>
      <c r="G105" s="3351"/>
      <c r="H105" s="3351"/>
      <c r="I105" s="75"/>
      <c r="J105" s="75"/>
      <c r="K105" s="2334"/>
      <c r="L105" s="2331"/>
      <c r="AA105" s="2374" t="str">
        <f>AA9</f>
        <v>SO.25 - Veřejné osvětlení</v>
      </c>
    </row>
    <row r="106" spans="2:27" x14ac:dyDescent="0.25">
      <c r="B106" s="2332"/>
      <c r="C106" s="75"/>
      <c r="D106" s="75"/>
      <c r="E106" s="75"/>
      <c r="F106" s="75"/>
      <c r="G106" s="75"/>
      <c r="H106" s="75"/>
      <c r="I106" s="75"/>
      <c r="J106" s="75"/>
      <c r="K106" s="2334"/>
      <c r="L106" s="2331"/>
    </row>
    <row r="107" spans="2:27" x14ac:dyDescent="0.25">
      <c r="B107" s="2332"/>
      <c r="C107" s="259" t="str">
        <f>D12</f>
        <v>Místo:</v>
      </c>
      <c r="D107" s="75"/>
      <c r="E107" s="75"/>
      <c r="F107" s="264" t="str">
        <f>IF(F12="","",F12)</f>
        <v/>
      </c>
      <c r="G107" s="75"/>
      <c r="H107" s="75"/>
      <c r="I107" s="259" t="str">
        <f>I12</f>
        <v>Datum:</v>
      </c>
      <c r="J107" s="2339">
        <f>J12</f>
        <v>46300</v>
      </c>
      <c r="K107" s="2334"/>
      <c r="L107" s="2331"/>
    </row>
    <row r="108" spans="2:27" x14ac:dyDescent="0.25">
      <c r="B108" s="2332"/>
      <c r="C108" s="75"/>
      <c r="D108" s="75"/>
      <c r="E108" s="75"/>
      <c r="F108" s="75"/>
      <c r="G108" s="75"/>
      <c r="H108" s="75"/>
      <c r="I108" s="75"/>
      <c r="J108" s="75"/>
      <c r="K108" s="2334"/>
      <c r="L108" s="2331"/>
    </row>
    <row r="109" spans="2:27" ht="25.5" x14ac:dyDescent="0.25">
      <c r="B109" s="2332"/>
      <c r="C109" s="259" t="str">
        <f>D14</f>
        <v>Zadavatel:</v>
      </c>
      <c r="D109" s="75"/>
      <c r="E109" s="75"/>
      <c r="F109" s="264" t="str">
        <f>IF(E15="","",E15)</f>
        <v>Obec Klučov</v>
      </c>
      <c r="G109" s="75"/>
      <c r="H109" s="75"/>
      <c r="I109" s="259" t="str">
        <f>D20</f>
        <v>Projektant:</v>
      </c>
      <c r="J109" s="2340" t="str">
        <f>IF(E21="","",E21)</f>
        <v>Studio Anarchitekt s.r.o.</v>
      </c>
      <c r="K109" s="2334"/>
      <c r="L109" s="2331"/>
    </row>
    <row r="110" spans="2:27" x14ac:dyDescent="0.25">
      <c r="B110" s="2332"/>
      <c r="C110" s="259" t="str">
        <f>D17</f>
        <v>Zhotovitel:</v>
      </c>
      <c r="D110" s="75"/>
      <c r="E110" s="75"/>
      <c r="F110" s="264" t="str">
        <f>IF(E18="Vyplň údaj","",E18)</f>
        <v/>
      </c>
      <c r="G110" s="75"/>
      <c r="H110" s="75"/>
      <c r="I110" s="259" t="str">
        <f>D23</f>
        <v>Zpracovatel:</v>
      </c>
      <c r="J110" s="2340" t="str">
        <f>IF(E24="","",E24)</f>
        <v>Ing. Theodor Collino</v>
      </c>
      <c r="K110" s="2334"/>
      <c r="L110" s="2331"/>
    </row>
    <row r="111" spans="2:27" x14ac:dyDescent="0.25">
      <c r="B111" s="2332"/>
      <c r="C111" s="75"/>
      <c r="D111" s="75"/>
      <c r="E111" s="75"/>
      <c r="F111" s="75"/>
      <c r="G111" s="75"/>
      <c r="H111" s="75"/>
      <c r="I111" s="75"/>
      <c r="J111" s="75"/>
      <c r="K111" s="2334"/>
      <c r="L111" s="2331"/>
    </row>
    <row r="112" spans="2:27" ht="36" x14ac:dyDescent="0.25">
      <c r="B112" s="2341"/>
      <c r="C112" s="317" t="s">
        <v>151</v>
      </c>
      <c r="D112" s="318" t="s">
        <v>50</v>
      </c>
      <c r="E112" s="318" t="s">
        <v>45</v>
      </c>
      <c r="F112" s="318" t="s">
        <v>47</v>
      </c>
      <c r="G112" s="318" t="s">
        <v>152</v>
      </c>
      <c r="H112" s="318" t="s">
        <v>153</v>
      </c>
      <c r="I112" s="318" t="s">
        <v>154</v>
      </c>
      <c r="J112" s="319" t="s">
        <v>136</v>
      </c>
      <c r="K112" s="320" t="s">
        <v>155</v>
      </c>
      <c r="L112" s="2331" t="s">
        <v>16</v>
      </c>
      <c r="M112" s="2375"/>
      <c r="N112" s="2376" t="s">
        <v>37</v>
      </c>
      <c r="O112" s="2376" t="s">
        <v>156</v>
      </c>
      <c r="P112" s="2376" t="s">
        <v>53</v>
      </c>
      <c r="Q112" s="2376" t="s">
        <v>157</v>
      </c>
      <c r="R112" s="2376" t="s">
        <v>158</v>
      </c>
      <c r="S112" s="2376" t="s">
        <v>159</v>
      </c>
      <c r="T112" s="2377" t="s">
        <v>160</v>
      </c>
    </row>
    <row r="113" spans="2:62" ht="15.75" x14ac:dyDescent="0.25">
      <c r="B113" s="2332"/>
      <c r="C113" s="2343" t="s">
        <v>63</v>
      </c>
      <c r="D113" s="75"/>
      <c r="E113" s="75"/>
      <c r="F113" s="75"/>
      <c r="G113" s="75"/>
      <c r="H113" s="75"/>
      <c r="I113" s="75"/>
      <c r="J113" s="2378">
        <f>J114 + J153</f>
        <v>0</v>
      </c>
      <c r="K113" s="2334"/>
      <c r="L113" s="2331" t="s">
        <v>16</v>
      </c>
      <c r="M113" s="2379"/>
      <c r="N113" s="2380"/>
      <c r="O113" s="2380"/>
      <c r="P113" s="2381">
        <f>P114 + P153</f>
        <v>0</v>
      </c>
      <c r="Q113" s="2380"/>
      <c r="R113" s="2381">
        <f>R114 + R153</f>
        <v>3.2403518499999997</v>
      </c>
      <c r="S113" s="2380"/>
      <c r="T113" s="2382">
        <f>T114 + T153</f>
        <v>0</v>
      </c>
    </row>
    <row r="114" spans="2:62" ht="15.75" x14ac:dyDescent="0.25">
      <c r="B114" s="2347"/>
      <c r="C114" s="2348"/>
      <c r="D114" s="2383" t="s">
        <v>64</v>
      </c>
      <c r="E114" s="2384" t="s">
        <v>330</v>
      </c>
      <c r="F114" s="78" t="s">
        <v>331</v>
      </c>
      <c r="G114" s="2385"/>
      <c r="H114" s="2386"/>
      <c r="I114" s="2387"/>
      <c r="J114" s="2387">
        <f>J115</f>
        <v>0</v>
      </c>
      <c r="K114" s="2388"/>
      <c r="L114" s="2331" t="s">
        <v>16</v>
      </c>
      <c r="M114" s="2389"/>
      <c r="N114" s="2354"/>
      <c r="O114" s="2355"/>
      <c r="P114" s="2355">
        <f>P115</f>
        <v>0</v>
      </c>
      <c r="Q114" s="2355"/>
      <c r="R114" s="2355">
        <f>R115</f>
        <v>0</v>
      </c>
      <c r="S114" s="2355"/>
      <c r="T114" s="2390">
        <f>T115</f>
        <v>0</v>
      </c>
      <c r="AR114" s="2288">
        <v>2</v>
      </c>
      <c r="AT114" s="2288" t="s">
        <v>64</v>
      </c>
      <c r="AU114" s="2288">
        <v>0</v>
      </c>
      <c r="AY114" s="78" t="s">
        <v>163</v>
      </c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2288">
        <v>0</v>
      </c>
    </row>
    <row r="115" spans="2:62" ht="23.1" customHeight="1" x14ac:dyDescent="0.25">
      <c r="B115" s="2356"/>
      <c r="C115" s="2357"/>
      <c r="D115" s="2383" t="s">
        <v>64</v>
      </c>
      <c r="E115" s="2391" t="s">
        <v>1069</v>
      </c>
      <c r="F115" s="2366" t="s">
        <v>1070</v>
      </c>
      <c r="G115" s="2392"/>
      <c r="H115" s="2393"/>
      <c r="I115" s="2394"/>
      <c r="J115" s="2394">
        <f>J116 + J121 + J126 + J131 + J133 + J138 + J143 + J148</f>
        <v>0</v>
      </c>
      <c r="K115" s="2394"/>
      <c r="L115" s="2331" t="s">
        <v>16</v>
      </c>
      <c r="M115" s="2395"/>
      <c r="N115" s="2354"/>
      <c r="O115" s="2355"/>
      <c r="P115" s="2355">
        <f>P116 + P121 + P126 + P131 + P133 + P138 + P143 + P148</f>
        <v>0</v>
      </c>
      <c r="Q115" s="2355"/>
      <c r="R115" s="2355">
        <f>R116 + R121 + R126 + R131 + R133 + R138 + R143 + R148</f>
        <v>0</v>
      </c>
      <c r="S115" s="2355"/>
      <c r="T115" s="2390">
        <f>T116 + T121 + T126 + T131 + T133 + T138 + T143 + T148</f>
        <v>0</v>
      </c>
      <c r="AR115" s="2288">
        <v>2</v>
      </c>
      <c r="AT115" s="2288" t="s">
        <v>64</v>
      </c>
      <c r="AU115" s="2288">
        <v>1</v>
      </c>
      <c r="AY115" s="79" t="s">
        <v>163</v>
      </c>
      <c r="AZ115" s="79"/>
      <c r="BA115" s="79"/>
      <c r="BB115" s="79"/>
      <c r="BC115" s="79"/>
      <c r="BD115" s="79"/>
      <c r="BE115" s="79"/>
      <c r="BF115" s="79"/>
      <c r="BG115" s="79"/>
      <c r="BH115" s="79"/>
      <c r="BI115" s="79"/>
      <c r="BJ115" s="2288">
        <v>0</v>
      </c>
    </row>
    <row r="116" spans="2:62" ht="24" x14ac:dyDescent="0.25">
      <c r="B116" s="2396"/>
      <c r="C116" s="2397" t="s">
        <v>1386</v>
      </c>
      <c r="D116" s="2397" t="s">
        <v>168</v>
      </c>
      <c r="E116" s="2398" t="s">
        <v>1387</v>
      </c>
      <c r="F116" s="351" t="s">
        <v>1388</v>
      </c>
      <c r="G116" s="2399" t="s">
        <v>526</v>
      </c>
      <c r="H116" s="353">
        <v>4</v>
      </c>
      <c r="I116" s="354"/>
      <c r="J116" s="355">
        <f>ROUND(H116*I116,2)</f>
        <v>0</v>
      </c>
      <c r="K116" s="355" t="s">
        <v>393</v>
      </c>
      <c r="L116" s="2331" t="s">
        <v>16</v>
      </c>
      <c r="M116" s="2400"/>
      <c r="N116" s="2401" t="s">
        <v>38</v>
      </c>
      <c r="O116" s="2402"/>
      <c r="P116" s="2402">
        <f>H116*O116</f>
        <v>0</v>
      </c>
      <c r="Q116" s="2402">
        <v>0</v>
      </c>
      <c r="R116" s="2402">
        <f>H116*Q116</f>
        <v>0</v>
      </c>
      <c r="S116" s="2402">
        <v>0</v>
      </c>
      <c r="T116" s="2403">
        <f>H116*S116</f>
        <v>0</v>
      </c>
      <c r="AR116" s="2288">
        <v>16</v>
      </c>
      <c r="AT116" s="2288" t="s">
        <v>168</v>
      </c>
      <c r="AU116" s="2288">
        <v>2</v>
      </c>
      <c r="AY116" s="2404" t="s">
        <v>163</v>
      </c>
      <c r="AZ116" s="2404"/>
      <c r="BA116" s="2404"/>
      <c r="BB116" s="2404"/>
      <c r="BC116" s="2404"/>
      <c r="BD116" s="2404"/>
      <c r="BE116" s="2404">
        <f>IF(N116="základní",J116,0)</f>
        <v>0</v>
      </c>
      <c r="BF116" s="2404">
        <f>IF(N116="snížená",J116,0)</f>
        <v>0</v>
      </c>
      <c r="BG116" s="2404">
        <f>IF(N116="zákl. přenesená",J116,0)</f>
        <v>0</v>
      </c>
      <c r="BH116" s="2404">
        <f>IF(N116="sníž. přenesená",J116,0)</f>
        <v>0</v>
      </c>
      <c r="BI116" s="2404">
        <f>IF(N116="nulová",J116,0)</f>
        <v>0</v>
      </c>
      <c r="BJ116" s="2288">
        <v>1</v>
      </c>
    </row>
    <row r="117" spans="2:62" x14ac:dyDescent="0.25">
      <c r="B117" s="2332"/>
      <c r="C117" s="75"/>
      <c r="D117" s="361" t="s">
        <v>173</v>
      </c>
      <c r="E117" s="75"/>
      <c r="F117" s="362" t="s">
        <v>1389</v>
      </c>
      <c r="G117" s="75"/>
      <c r="H117" s="75"/>
      <c r="I117" s="75"/>
      <c r="J117" s="75"/>
      <c r="K117" s="2334"/>
      <c r="L117" s="2331" t="s">
        <v>16</v>
      </c>
      <c r="M117" s="2405"/>
      <c r="N117" s="75"/>
      <c r="O117" s="75"/>
      <c r="P117" s="75"/>
      <c r="Q117" s="75"/>
      <c r="R117" s="75"/>
      <c r="S117" s="75"/>
      <c r="T117" s="2406"/>
      <c r="AT117" s="2407" t="s">
        <v>173</v>
      </c>
      <c r="AU117" s="2407">
        <v>0</v>
      </c>
      <c r="AV117" s="75"/>
      <c r="AW117" s="75"/>
      <c r="AX117" s="75"/>
      <c r="AY117" s="75" t="s">
        <v>163</v>
      </c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2288">
        <v>0</v>
      </c>
    </row>
    <row r="118" spans="2:62" ht="11.25" customHeight="1" x14ac:dyDescent="0.25">
      <c r="B118" s="2408"/>
      <c r="C118" s="2409"/>
      <c r="D118" s="361" t="s">
        <v>175</v>
      </c>
      <c r="E118" s="2410"/>
      <c r="F118" s="2411" t="s">
        <v>1390</v>
      </c>
      <c r="G118" s="2412"/>
      <c r="H118" s="2413"/>
      <c r="I118" s="2414"/>
      <c r="J118" s="2414"/>
      <c r="K118" s="2414"/>
      <c r="L118" s="2331" t="s">
        <v>16</v>
      </c>
      <c r="M118" s="2415"/>
      <c r="N118" s="2416"/>
      <c r="O118" s="2417"/>
      <c r="P118" s="2417"/>
      <c r="Q118" s="2417"/>
      <c r="R118" s="2417"/>
      <c r="S118" s="2417"/>
      <c r="T118" s="2418"/>
      <c r="AT118" s="2419" t="s">
        <v>175</v>
      </c>
      <c r="AU118" s="2419">
        <v>0</v>
      </c>
      <c r="AV118" s="2419">
        <v>1</v>
      </c>
      <c r="AW118" s="2419" t="b">
        <v>1</v>
      </c>
      <c r="AX118" s="2419"/>
      <c r="AY118" s="2419" t="s">
        <v>163</v>
      </c>
      <c r="AZ118" s="2419"/>
      <c r="BA118" s="2419"/>
      <c r="BB118" s="2419"/>
      <c r="BC118" s="2419"/>
      <c r="BD118" s="2419"/>
      <c r="BE118" s="2419"/>
      <c r="BF118" s="2419"/>
      <c r="BG118" s="2419"/>
      <c r="BH118" s="2419"/>
      <c r="BI118" s="2419"/>
      <c r="BJ118" s="2288">
        <v>0</v>
      </c>
    </row>
    <row r="119" spans="2:62" ht="11.25" customHeight="1" x14ac:dyDescent="0.25">
      <c r="B119" s="2408"/>
      <c r="C119" s="2409"/>
      <c r="D119" s="361" t="s">
        <v>175</v>
      </c>
      <c r="E119" s="2410"/>
      <c r="F119" s="2420" t="s">
        <v>193</v>
      </c>
      <c r="G119" s="2421"/>
      <c r="H119" s="2422">
        <v>4</v>
      </c>
      <c r="I119" s="2414"/>
      <c r="J119" s="2414"/>
      <c r="K119" s="2414"/>
      <c r="L119" s="2331" t="s">
        <v>16</v>
      </c>
      <c r="M119" s="2415"/>
      <c r="N119" s="2416"/>
      <c r="O119" s="2417"/>
      <c r="P119" s="2417"/>
      <c r="Q119" s="2417"/>
      <c r="R119" s="2417"/>
      <c r="S119" s="2417"/>
      <c r="T119" s="2418"/>
      <c r="AT119" s="2419" t="s">
        <v>175</v>
      </c>
      <c r="AU119" s="2419">
        <v>0</v>
      </c>
      <c r="AV119" s="2419">
        <v>2</v>
      </c>
      <c r="AW119" s="2419" t="b">
        <v>1</v>
      </c>
      <c r="AX119" s="2419"/>
      <c r="AY119" s="2419" t="s">
        <v>163</v>
      </c>
      <c r="AZ119" s="2419"/>
      <c r="BA119" s="2419"/>
      <c r="BB119" s="2419"/>
      <c r="BC119" s="2419"/>
      <c r="BD119" s="2419"/>
      <c r="BE119" s="2419"/>
      <c r="BF119" s="2419"/>
      <c r="BG119" s="2419"/>
      <c r="BH119" s="2419"/>
      <c r="BI119" s="2419"/>
      <c r="BJ119" s="2288">
        <v>0</v>
      </c>
    </row>
    <row r="120" spans="2:62" ht="11.25" customHeight="1" x14ac:dyDescent="0.25">
      <c r="B120" s="2408"/>
      <c r="C120" s="2409"/>
      <c r="D120" s="361" t="s">
        <v>175</v>
      </c>
      <c r="E120" s="2410"/>
      <c r="F120" s="2423" t="s">
        <v>178</v>
      </c>
      <c r="G120" s="2412"/>
      <c r="H120" s="2424">
        <v>4</v>
      </c>
      <c r="I120" s="2414"/>
      <c r="J120" s="2414"/>
      <c r="K120" s="2414"/>
      <c r="L120" s="2331" t="s">
        <v>16</v>
      </c>
      <c r="M120" s="2415"/>
      <c r="N120" s="2416"/>
      <c r="O120" s="2417"/>
      <c r="P120" s="2417"/>
      <c r="Q120" s="2417"/>
      <c r="R120" s="2417"/>
      <c r="S120" s="2417"/>
      <c r="T120" s="2418"/>
      <c r="AT120" s="2419" t="s">
        <v>175</v>
      </c>
      <c r="AU120" s="2419">
        <v>0</v>
      </c>
      <c r="AV120" s="2419">
        <v>4</v>
      </c>
      <c r="AW120" s="2419" t="b">
        <v>1</v>
      </c>
      <c r="AX120" s="2419" t="b">
        <v>1</v>
      </c>
      <c r="AY120" s="2419" t="s">
        <v>163</v>
      </c>
      <c r="AZ120" s="2419"/>
      <c r="BA120" s="2419"/>
      <c r="BB120" s="2419"/>
      <c r="BC120" s="2419"/>
      <c r="BD120" s="2419"/>
      <c r="BE120" s="2419"/>
      <c r="BF120" s="2419"/>
      <c r="BG120" s="2419"/>
      <c r="BH120" s="2419"/>
      <c r="BI120" s="2419"/>
      <c r="BJ120" s="2288">
        <v>0</v>
      </c>
    </row>
    <row r="121" spans="2:62" ht="48" x14ac:dyDescent="0.25">
      <c r="B121" s="2425"/>
      <c r="C121" s="2426" t="s">
        <v>1391</v>
      </c>
      <c r="D121" s="2426" t="s">
        <v>241</v>
      </c>
      <c r="E121" s="2427" t="s">
        <v>1392</v>
      </c>
      <c r="F121" s="2427" t="s">
        <v>1393</v>
      </c>
      <c r="G121" s="2428" t="s">
        <v>1394</v>
      </c>
      <c r="H121" s="353">
        <v>4</v>
      </c>
      <c r="I121" s="396"/>
      <c r="J121" s="397">
        <f>ROUND(H121*I121,2)</f>
        <v>0</v>
      </c>
      <c r="K121" s="397" t="s">
        <v>16</v>
      </c>
      <c r="L121" s="2331" t="s">
        <v>16</v>
      </c>
      <c r="M121" s="2429"/>
      <c r="N121" s="2430" t="s">
        <v>38</v>
      </c>
      <c r="O121" s="2431"/>
      <c r="P121" s="2431">
        <f>H121*O121</f>
        <v>0</v>
      </c>
      <c r="Q121" s="2431">
        <v>0</v>
      </c>
      <c r="R121" s="2431">
        <f>H121*Q121</f>
        <v>0</v>
      </c>
      <c r="S121" s="2431">
        <v>0</v>
      </c>
      <c r="T121" s="2432">
        <f>H121*S121</f>
        <v>0</v>
      </c>
      <c r="AR121" s="2288">
        <v>32</v>
      </c>
      <c r="AT121" s="2288" t="s">
        <v>241</v>
      </c>
      <c r="AU121" s="2288">
        <v>2</v>
      </c>
      <c r="AY121" s="2433" t="s">
        <v>163</v>
      </c>
      <c r="AZ121" s="2433"/>
      <c r="BA121" s="2433"/>
      <c r="BB121" s="2433"/>
      <c r="BC121" s="2433"/>
      <c r="BD121" s="2433"/>
      <c r="BE121" s="2433">
        <f>IF(N121="základní",J121,0)</f>
        <v>0</v>
      </c>
      <c r="BF121" s="2433">
        <f>IF(N121="snížená",J121,0)</f>
        <v>0</v>
      </c>
      <c r="BG121" s="2433">
        <f>IF(N121="zákl. přenesená",J121,0)</f>
        <v>0</v>
      </c>
      <c r="BH121" s="2433">
        <f>IF(N121="sníž. přenesená",J121,0)</f>
        <v>0</v>
      </c>
      <c r="BI121" s="2433">
        <f>IF(N121="nulová",J121,0)</f>
        <v>0</v>
      </c>
      <c r="BJ121" s="2288">
        <v>1</v>
      </c>
    </row>
    <row r="122" spans="2:62" ht="19.5" x14ac:dyDescent="0.25">
      <c r="B122" s="2396"/>
      <c r="C122" s="2434"/>
      <c r="D122" s="2435" t="s">
        <v>239</v>
      </c>
      <c r="E122" s="2436"/>
      <c r="F122" s="2437" t="s">
        <v>1395</v>
      </c>
      <c r="G122" s="2438"/>
      <c r="H122" s="2439"/>
      <c r="I122" s="2440"/>
      <c r="J122" s="2440"/>
      <c r="K122" s="2441"/>
      <c r="L122" s="2331" t="s">
        <v>16</v>
      </c>
      <c r="M122" s="2400"/>
      <c r="N122" s="2401"/>
      <c r="O122" s="2402"/>
      <c r="P122" s="2402"/>
      <c r="Q122" s="2402"/>
      <c r="R122" s="2402"/>
      <c r="S122" s="2402"/>
      <c r="T122" s="2403"/>
      <c r="AT122" s="2442" t="s">
        <v>239</v>
      </c>
      <c r="AU122" s="2442">
        <v>0</v>
      </c>
      <c r="AV122" s="2442"/>
      <c r="AW122" s="2442"/>
      <c r="AX122" s="2442"/>
      <c r="AY122" s="2442" t="s">
        <v>163</v>
      </c>
      <c r="AZ122" s="2442"/>
      <c r="BA122" s="2442"/>
      <c r="BB122" s="2442"/>
      <c r="BC122" s="2442"/>
      <c r="BD122" s="2442"/>
      <c r="BE122" s="2442"/>
      <c r="BF122" s="2442"/>
      <c r="BG122" s="2442"/>
      <c r="BH122" s="2442"/>
      <c r="BI122" s="2442"/>
      <c r="BJ122" s="2288">
        <v>0</v>
      </c>
    </row>
    <row r="123" spans="2:62" ht="11.25" customHeight="1" x14ac:dyDescent="0.25">
      <c r="B123" s="2408"/>
      <c r="C123" s="2409"/>
      <c r="D123" s="361" t="s">
        <v>175</v>
      </c>
      <c r="E123" s="2410"/>
      <c r="F123" s="2411" t="s">
        <v>1390</v>
      </c>
      <c r="G123" s="2412"/>
      <c r="H123" s="2413"/>
      <c r="I123" s="2414"/>
      <c r="J123" s="2414"/>
      <c r="K123" s="2414"/>
      <c r="L123" s="2331" t="s">
        <v>16</v>
      </c>
      <c r="M123" s="2415"/>
      <c r="N123" s="2416"/>
      <c r="O123" s="2417"/>
      <c r="P123" s="2417"/>
      <c r="Q123" s="2417"/>
      <c r="R123" s="2417"/>
      <c r="S123" s="2417"/>
      <c r="T123" s="2418"/>
      <c r="AT123" s="2419" t="s">
        <v>175</v>
      </c>
      <c r="AU123" s="2419">
        <v>0</v>
      </c>
      <c r="AV123" s="2419">
        <v>1</v>
      </c>
      <c r="AW123" s="2419" t="b">
        <v>1</v>
      </c>
      <c r="AX123" s="2419"/>
      <c r="AY123" s="2419" t="s">
        <v>163</v>
      </c>
      <c r="AZ123" s="2419"/>
      <c r="BA123" s="2419"/>
      <c r="BB123" s="2419"/>
      <c r="BC123" s="2419"/>
      <c r="BD123" s="2419"/>
      <c r="BE123" s="2419"/>
      <c r="BF123" s="2419"/>
      <c r="BG123" s="2419"/>
      <c r="BH123" s="2419"/>
      <c r="BI123" s="2419"/>
      <c r="BJ123" s="2288">
        <v>0</v>
      </c>
    </row>
    <row r="124" spans="2:62" ht="11.25" customHeight="1" x14ac:dyDescent="0.25">
      <c r="B124" s="2408"/>
      <c r="C124" s="2409"/>
      <c r="D124" s="361" t="s">
        <v>175</v>
      </c>
      <c r="E124" s="2410"/>
      <c r="F124" s="2420" t="s">
        <v>193</v>
      </c>
      <c r="G124" s="2421"/>
      <c r="H124" s="2422">
        <v>4</v>
      </c>
      <c r="I124" s="2414"/>
      <c r="J124" s="2414"/>
      <c r="K124" s="2414"/>
      <c r="L124" s="2331" t="s">
        <v>16</v>
      </c>
      <c r="M124" s="2415"/>
      <c r="N124" s="2416"/>
      <c r="O124" s="2417"/>
      <c r="P124" s="2417"/>
      <c r="Q124" s="2417"/>
      <c r="R124" s="2417"/>
      <c r="S124" s="2417"/>
      <c r="T124" s="2418"/>
      <c r="AT124" s="2419" t="s">
        <v>175</v>
      </c>
      <c r="AU124" s="2419">
        <v>0</v>
      </c>
      <c r="AV124" s="2419">
        <v>2</v>
      </c>
      <c r="AW124" s="2419" t="b">
        <v>1</v>
      </c>
      <c r="AX124" s="2419"/>
      <c r="AY124" s="2419" t="s">
        <v>163</v>
      </c>
      <c r="AZ124" s="2419"/>
      <c r="BA124" s="2419"/>
      <c r="BB124" s="2419"/>
      <c r="BC124" s="2419"/>
      <c r="BD124" s="2419"/>
      <c r="BE124" s="2419"/>
      <c r="BF124" s="2419"/>
      <c r="BG124" s="2419"/>
      <c r="BH124" s="2419"/>
      <c r="BI124" s="2419"/>
      <c r="BJ124" s="2288">
        <v>0</v>
      </c>
    </row>
    <row r="125" spans="2:62" ht="11.25" customHeight="1" x14ac:dyDescent="0.25">
      <c r="B125" s="2408"/>
      <c r="C125" s="2409"/>
      <c r="D125" s="361" t="s">
        <v>175</v>
      </c>
      <c r="E125" s="2410"/>
      <c r="F125" s="2423" t="s">
        <v>178</v>
      </c>
      <c r="G125" s="2412"/>
      <c r="H125" s="2424">
        <v>4</v>
      </c>
      <c r="I125" s="2414"/>
      <c r="J125" s="2414"/>
      <c r="K125" s="2414"/>
      <c r="L125" s="2331" t="s">
        <v>16</v>
      </c>
      <c r="M125" s="2415"/>
      <c r="N125" s="2416"/>
      <c r="O125" s="2417"/>
      <c r="P125" s="2417"/>
      <c r="Q125" s="2417"/>
      <c r="R125" s="2417"/>
      <c r="S125" s="2417"/>
      <c r="T125" s="2418"/>
      <c r="AT125" s="2419" t="s">
        <v>175</v>
      </c>
      <c r="AU125" s="2419">
        <v>0</v>
      </c>
      <c r="AV125" s="2419">
        <v>4</v>
      </c>
      <c r="AW125" s="2419" t="b">
        <v>1</v>
      </c>
      <c r="AX125" s="2419" t="b">
        <v>1</v>
      </c>
      <c r="AY125" s="2419" t="s">
        <v>163</v>
      </c>
      <c r="AZ125" s="2419"/>
      <c r="BA125" s="2419"/>
      <c r="BB125" s="2419"/>
      <c r="BC125" s="2419"/>
      <c r="BD125" s="2419"/>
      <c r="BE125" s="2419"/>
      <c r="BF125" s="2419"/>
      <c r="BG125" s="2419"/>
      <c r="BH125" s="2419"/>
      <c r="BI125" s="2419"/>
      <c r="BJ125" s="2288">
        <v>0</v>
      </c>
    </row>
    <row r="126" spans="2:62" ht="24" x14ac:dyDescent="0.25">
      <c r="B126" s="2396"/>
      <c r="C126" s="2397" t="s">
        <v>1396</v>
      </c>
      <c r="D126" s="2397" t="s">
        <v>168</v>
      </c>
      <c r="E126" s="2398" t="s">
        <v>1397</v>
      </c>
      <c r="F126" s="351" t="s">
        <v>1398</v>
      </c>
      <c r="G126" s="2399" t="s">
        <v>218</v>
      </c>
      <c r="H126" s="353">
        <v>8</v>
      </c>
      <c r="I126" s="354"/>
      <c r="J126" s="355">
        <f>ROUND(H126*I126,2)</f>
        <v>0</v>
      </c>
      <c r="K126" s="355" t="s">
        <v>393</v>
      </c>
      <c r="L126" s="2331" t="s">
        <v>16</v>
      </c>
      <c r="M126" s="2400"/>
      <c r="N126" s="2401" t="s">
        <v>38</v>
      </c>
      <c r="O126" s="2402"/>
      <c r="P126" s="2402">
        <f>H126*O126</f>
        <v>0</v>
      </c>
      <c r="Q126" s="2402">
        <v>0</v>
      </c>
      <c r="R126" s="2402">
        <f>H126*Q126</f>
        <v>0</v>
      </c>
      <c r="S126" s="2402">
        <v>0</v>
      </c>
      <c r="T126" s="2403">
        <f>H126*S126</f>
        <v>0</v>
      </c>
      <c r="AR126" s="2288">
        <v>16</v>
      </c>
      <c r="AT126" s="2288" t="s">
        <v>168</v>
      </c>
      <c r="AU126" s="2288">
        <v>2</v>
      </c>
      <c r="AY126" s="2404" t="s">
        <v>163</v>
      </c>
      <c r="AZ126" s="2404"/>
      <c r="BA126" s="2404"/>
      <c r="BB126" s="2404"/>
      <c r="BC126" s="2404"/>
      <c r="BD126" s="2404"/>
      <c r="BE126" s="2404">
        <f>IF(N126="základní",J126,0)</f>
        <v>0</v>
      </c>
      <c r="BF126" s="2404">
        <f>IF(N126="snížená",J126,0)</f>
        <v>0</v>
      </c>
      <c r="BG126" s="2404">
        <f>IF(N126="zákl. přenesená",J126,0)</f>
        <v>0</v>
      </c>
      <c r="BH126" s="2404">
        <f>IF(N126="sníž. přenesená",J126,0)</f>
        <v>0</v>
      </c>
      <c r="BI126" s="2404">
        <f>IF(N126="nulová",J126,0)</f>
        <v>0</v>
      </c>
      <c r="BJ126" s="2288">
        <v>1</v>
      </c>
    </row>
    <row r="127" spans="2:62" x14ac:dyDescent="0.25">
      <c r="B127" s="2332"/>
      <c r="C127" s="75"/>
      <c r="D127" s="361" t="s">
        <v>173</v>
      </c>
      <c r="E127" s="75"/>
      <c r="F127" s="362" t="s">
        <v>1399</v>
      </c>
      <c r="G127" s="75"/>
      <c r="H127" s="75"/>
      <c r="I127" s="75"/>
      <c r="J127" s="75"/>
      <c r="K127" s="2334"/>
      <c r="L127" s="2331" t="s">
        <v>16</v>
      </c>
      <c r="M127" s="2405"/>
      <c r="N127" s="75"/>
      <c r="O127" s="75"/>
      <c r="P127" s="75"/>
      <c r="Q127" s="75"/>
      <c r="R127" s="75"/>
      <c r="S127" s="75"/>
      <c r="T127" s="2406"/>
      <c r="AT127" s="2407" t="s">
        <v>173</v>
      </c>
      <c r="AU127" s="2407">
        <v>0</v>
      </c>
      <c r="AV127" s="75"/>
      <c r="AW127" s="75"/>
      <c r="AX127" s="75"/>
      <c r="AY127" s="75" t="s">
        <v>163</v>
      </c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2288">
        <v>0</v>
      </c>
    </row>
    <row r="128" spans="2:62" ht="11.25" customHeight="1" x14ac:dyDescent="0.25">
      <c r="B128" s="2408"/>
      <c r="C128" s="2409"/>
      <c r="D128" s="361" t="s">
        <v>175</v>
      </c>
      <c r="E128" s="2410"/>
      <c r="F128" s="2411" t="s">
        <v>1400</v>
      </c>
      <c r="G128" s="2412"/>
      <c r="H128" s="2413"/>
      <c r="I128" s="2414"/>
      <c r="J128" s="2414"/>
      <c r="K128" s="2414"/>
      <c r="L128" s="2331" t="s">
        <v>16</v>
      </c>
      <c r="M128" s="2415"/>
      <c r="N128" s="2416"/>
      <c r="O128" s="2417"/>
      <c r="P128" s="2417"/>
      <c r="Q128" s="2417"/>
      <c r="R128" s="2417"/>
      <c r="S128" s="2417"/>
      <c r="T128" s="2418"/>
      <c r="AT128" s="2419" t="s">
        <v>175</v>
      </c>
      <c r="AU128" s="2419">
        <v>0</v>
      </c>
      <c r="AV128" s="2419">
        <v>1</v>
      </c>
      <c r="AW128" s="2419" t="b">
        <v>1</v>
      </c>
      <c r="AX128" s="2419"/>
      <c r="AY128" s="2419" t="s">
        <v>163</v>
      </c>
      <c r="AZ128" s="2419"/>
      <c r="BA128" s="2419"/>
      <c r="BB128" s="2419"/>
      <c r="BC128" s="2419"/>
      <c r="BD128" s="2419"/>
      <c r="BE128" s="2419"/>
      <c r="BF128" s="2419"/>
      <c r="BG128" s="2419"/>
      <c r="BH128" s="2419"/>
      <c r="BI128" s="2419"/>
      <c r="BJ128" s="2288">
        <v>0</v>
      </c>
    </row>
    <row r="129" spans="2:62" ht="11.25" customHeight="1" x14ac:dyDescent="0.25">
      <c r="B129" s="2408"/>
      <c r="C129" s="2409"/>
      <c r="D129" s="361" t="s">
        <v>175</v>
      </c>
      <c r="E129" s="2410"/>
      <c r="F129" s="2420" t="s">
        <v>1401</v>
      </c>
      <c r="G129" s="2421"/>
      <c r="H129" s="2422">
        <v>8</v>
      </c>
      <c r="I129" s="2414"/>
      <c r="J129" s="2414"/>
      <c r="K129" s="2414"/>
      <c r="L129" s="2331" t="s">
        <v>16</v>
      </c>
      <c r="M129" s="2415"/>
      <c r="N129" s="2416"/>
      <c r="O129" s="2417"/>
      <c r="P129" s="2417"/>
      <c r="Q129" s="2417"/>
      <c r="R129" s="2417"/>
      <c r="S129" s="2417"/>
      <c r="T129" s="2418"/>
      <c r="AT129" s="2419" t="s">
        <v>175</v>
      </c>
      <c r="AU129" s="2419">
        <v>0</v>
      </c>
      <c r="AV129" s="2419">
        <v>2</v>
      </c>
      <c r="AW129" s="2419" t="b">
        <v>1</v>
      </c>
      <c r="AX129" s="2419"/>
      <c r="AY129" s="2419" t="s">
        <v>163</v>
      </c>
      <c r="AZ129" s="2419"/>
      <c r="BA129" s="2419"/>
      <c r="BB129" s="2419"/>
      <c r="BC129" s="2419"/>
      <c r="BD129" s="2419"/>
      <c r="BE129" s="2419"/>
      <c r="BF129" s="2419"/>
      <c r="BG129" s="2419"/>
      <c r="BH129" s="2419"/>
      <c r="BI129" s="2419"/>
      <c r="BJ129" s="2288">
        <v>0</v>
      </c>
    </row>
    <row r="130" spans="2:62" ht="11.25" customHeight="1" x14ac:dyDescent="0.25">
      <c r="B130" s="2408"/>
      <c r="C130" s="2409"/>
      <c r="D130" s="361" t="s">
        <v>175</v>
      </c>
      <c r="E130" s="2410"/>
      <c r="F130" s="2423" t="s">
        <v>178</v>
      </c>
      <c r="G130" s="2412"/>
      <c r="H130" s="2424">
        <v>8</v>
      </c>
      <c r="I130" s="2414"/>
      <c r="J130" s="2414"/>
      <c r="K130" s="2414"/>
      <c r="L130" s="2331" t="s">
        <v>16</v>
      </c>
      <c r="M130" s="2415"/>
      <c r="N130" s="2416"/>
      <c r="O130" s="2417"/>
      <c r="P130" s="2417"/>
      <c r="Q130" s="2417"/>
      <c r="R130" s="2417"/>
      <c r="S130" s="2417"/>
      <c r="T130" s="2418"/>
      <c r="AT130" s="2419" t="s">
        <v>175</v>
      </c>
      <c r="AU130" s="2419">
        <v>0</v>
      </c>
      <c r="AV130" s="2419">
        <v>4</v>
      </c>
      <c r="AW130" s="2419" t="b">
        <v>1</v>
      </c>
      <c r="AX130" s="2419" t="b">
        <v>1</v>
      </c>
      <c r="AY130" s="2419" t="s">
        <v>163</v>
      </c>
      <c r="AZ130" s="2419"/>
      <c r="BA130" s="2419"/>
      <c r="BB130" s="2419"/>
      <c r="BC130" s="2419"/>
      <c r="BD130" s="2419"/>
      <c r="BE130" s="2419"/>
      <c r="BF130" s="2419"/>
      <c r="BG130" s="2419"/>
      <c r="BH130" s="2419"/>
      <c r="BI130" s="2419"/>
      <c r="BJ130" s="2288">
        <v>0</v>
      </c>
    </row>
    <row r="131" spans="2:62" ht="36" x14ac:dyDescent="0.25">
      <c r="B131" s="2425"/>
      <c r="C131" s="2426" t="s">
        <v>1402</v>
      </c>
      <c r="D131" s="2426" t="s">
        <v>241</v>
      </c>
      <c r="E131" s="2427" t="s">
        <v>1403</v>
      </c>
      <c r="F131" s="2427" t="s">
        <v>1404</v>
      </c>
      <c r="G131" s="2428" t="s">
        <v>1394</v>
      </c>
      <c r="H131" s="1183">
        <v>16</v>
      </c>
      <c r="I131" s="396"/>
      <c r="J131" s="397">
        <f>ROUND(H131*I131,2)</f>
        <v>0</v>
      </c>
      <c r="K131" s="397" t="s">
        <v>16</v>
      </c>
      <c r="L131" s="2331" t="s">
        <v>16</v>
      </c>
      <c r="M131" s="2429"/>
      <c r="N131" s="2430" t="s">
        <v>38</v>
      </c>
      <c r="O131" s="2431"/>
      <c r="P131" s="2431">
        <f>H131*O131</f>
        <v>0</v>
      </c>
      <c r="Q131" s="2431">
        <v>0</v>
      </c>
      <c r="R131" s="2431">
        <f>H131*Q131</f>
        <v>0</v>
      </c>
      <c r="S131" s="2431">
        <v>0</v>
      </c>
      <c r="T131" s="2432">
        <f>H131*S131</f>
        <v>0</v>
      </c>
      <c r="AR131" s="2288">
        <v>32</v>
      </c>
      <c r="AT131" s="2288" t="s">
        <v>241</v>
      </c>
      <c r="AU131" s="2288">
        <v>2</v>
      </c>
      <c r="AY131" s="2433" t="s">
        <v>163</v>
      </c>
      <c r="AZ131" s="2433"/>
      <c r="BA131" s="2433"/>
      <c r="BB131" s="2433"/>
      <c r="BC131" s="2433"/>
      <c r="BD131" s="2433"/>
      <c r="BE131" s="2433">
        <f>IF(N131="základní",J131,0)</f>
        <v>0</v>
      </c>
      <c r="BF131" s="2433">
        <f>IF(N131="snížená",J131,0)</f>
        <v>0</v>
      </c>
      <c r="BG131" s="2433">
        <f>IF(N131="zákl. přenesená",J131,0)</f>
        <v>0</v>
      </c>
      <c r="BH131" s="2433">
        <f>IF(N131="sníž. přenesená",J131,0)</f>
        <v>0</v>
      </c>
      <c r="BI131" s="2433">
        <f>IF(N131="nulová",J131,0)</f>
        <v>0</v>
      </c>
      <c r="BJ131" s="2288">
        <v>1</v>
      </c>
    </row>
    <row r="132" spans="2:62" ht="19.5" x14ac:dyDescent="0.25">
      <c r="B132" s="2396"/>
      <c r="C132" s="2434"/>
      <c r="D132" s="2435" t="s">
        <v>239</v>
      </c>
      <c r="E132" s="2436"/>
      <c r="F132" s="2437" t="s">
        <v>1395</v>
      </c>
      <c r="G132" s="2438"/>
      <c r="H132" s="2439"/>
      <c r="I132" s="2440"/>
      <c r="J132" s="2440"/>
      <c r="K132" s="2441"/>
      <c r="L132" s="2331" t="s">
        <v>16</v>
      </c>
      <c r="M132" s="2400"/>
      <c r="N132" s="2401"/>
      <c r="O132" s="2402"/>
      <c r="P132" s="2402"/>
      <c r="Q132" s="2402"/>
      <c r="R132" s="2402"/>
      <c r="S132" s="2402"/>
      <c r="T132" s="2403"/>
      <c r="AT132" s="2442" t="s">
        <v>239</v>
      </c>
      <c r="AU132" s="2442">
        <v>0</v>
      </c>
      <c r="AV132" s="2442"/>
      <c r="AW132" s="2442"/>
      <c r="AX132" s="2442"/>
      <c r="AY132" s="2442" t="s">
        <v>163</v>
      </c>
      <c r="AZ132" s="2442"/>
      <c r="BA132" s="2442"/>
      <c r="BB132" s="2442"/>
      <c r="BC132" s="2442"/>
      <c r="BD132" s="2442"/>
      <c r="BE132" s="2442"/>
      <c r="BF132" s="2442"/>
      <c r="BG132" s="2442"/>
      <c r="BH132" s="2442"/>
      <c r="BI132" s="2442"/>
      <c r="BJ132" s="2288">
        <v>0</v>
      </c>
    </row>
    <row r="133" spans="2:62" ht="24" x14ac:dyDescent="0.25">
      <c r="B133" s="2396"/>
      <c r="C133" s="2397" t="s">
        <v>1405</v>
      </c>
      <c r="D133" s="2397" t="s">
        <v>168</v>
      </c>
      <c r="E133" s="2398" t="s">
        <v>1406</v>
      </c>
      <c r="F133" s="351" t="s">
        <v>1407</v>
      </c>
      <c r="G133" s="2399" t="s">
        <v>526</v>
      </c>
      <c r="H133" s="353">
        <v>8</v>
      </c>
      <c r="I133" s="354"/>
      <c r="J133" s="355">
        <f>ROUND(H133*I133,2)</f>
        <v>0</v>
      </c>
      <c r="K133" s="355" t="s">
        <v>393</v>
      </c>
      <c r="L133" s="2331" t="s">
        <v>16</v>
      </c>
      <c r="M133" s="2400"/>
      <c r="N133" s="2401" t="s">
        <v>38</v>
      </c>
      <c r="O133" s="2402"/>
      <c r="P133" s="2402">
        <f>H133*O133</f>
        <v>0</v>
      </c>
      <c r="Q133" s="2402">
        <v>0</v>
      </c>
      <c r="R133" s="2402">
        <f>H133*Q133</f>
        <v>0</v>
      </c>
      <c r="S133" s="2402">
        <v>0</v>
      </c>
      <c r="T133" s="2403">
        <f>H133*S133</f>
        <v>0</v>
      </c>
      <c r="AR133" s="2288">
        <v>16</v>
      </c>
      <c r="AT133" s="2288" t="s">
        <v>168</v>
      </c>
      <c r="AU133" s="2288">
        <v>2</v>
      </c>
      <c r="AY133" s="2404" t="s">
        <v>163</v>
      </c>
      <c r="AZ133" s="2404"/>
      <c r="BA133" s="2404"/>
      <c r="BB133" s="2404"/>
      <c r="BC133" s="2404"/>
      <c r="BD133" s="2404"/>
      <c r="BE133" s="2404">
        <f>IF(N133="základní",J133,0)</f>
        <v>0</v>
      </c>
      <c r="BF133" s="2404">
        <f>IF(N133="snížená",J133,0)</f>
        <v>0</v>
      </c>
      <c r="BG133" s="2404">
        <f>IF(N133="zákl. přenesená",J133,0)</f>
        <v>0</v>
      </c>
      <c r="BH133" s="2404">
        <f>IF(N133="sníž. přenesená",J133,0)</f>
        <v>0</v>
      </c>
      <c r="BI133" s="2404">
        <f>IF(N133="nulová",J133,0)</f>
        <v>0</v>
      </c>
      <c r="BJ133" s="2288">
        <v>1</v>
      </c>
    </row>
    <row r="134" spans="2:62" x14ac:dyDescent="0.25">
      <c r="B134" s="2332"/>
      <c r="C134" s="75"/>
      <c r="D134" s="361" t="s">
        <v>173</v>
      </c>
      <c r="E134" s="75"/>
      <c r="F134" s="362" t="s">
        <v>1408</v>
      </c>
      <c r="G134" s="75"/>
      <c r="H134" s="75"/>
      <c r="I134" s="75"/>
      <c r="J134" s="75"/>
      <c r="K134" s="2334"/>
      <c r="L134" s="2331" t="s">
        <v>16</v>
      </c>
      <c r="M134" s="2405"/>
      <c r="N134" s="75"/>
      <c r="O134" s="75"/>
      <c r="P134" s="75"/>
      <c r="Q134" s="75"/>
      <c r="R134" s="75"/>
      <c r="S134" s="75"/>
      <c r="T134" s="2406"/>
      <c r="AT134" s="2407" t="s">
        <v>173</v>
      </c>
      <c r="AU134" s="2407">
        <v>0</v>
      </c>
      <c r="AV134" s="75"/>
      <c r="AW134" s="75"/>
      <c r="AX134" s="75"/>
      <c r="AY134" s="75" t="s">
        <v>163</v>
      </c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2288">
        <v>0</v>
      </c>
    </row>
    <row r="135" spans="2:62" ht="11.25" customHeight="1" x14ac:dyDescent="0.25">
      <c r="B135" s="2408"/>
      <c r="C135" s="2409"/>
      <c r="D135" s="361" t="s">
        <v>175</v>
      </c>
      <c r="E135" s="2410"/>
      <c r="F135" s="2411" t="s">
        <v>1409</v>
      </c>
      <c r="G135" s="2412"/>
      <c r="H135" s="2413"/>
      <c r="I135" s="2414"/>
      <c r="J135" s="2414"/>
      <c r="K135" s="2414"/>
      <c r="L135" s="2331" t="s">
        <v>16</v>
      </c>
      <c r="M135" s="2415"/>
      <c r="N135" s="2416"/>
      <c r="O135" s="2417"/>
      <c r="P135" s="2417"/>
      <c r="Q135" s="2417"/>
      <c r="R135" s="2417"/>
      <c r="S135" s="2417"/>
      <c r="T135" s="2418"/>
      <c r="AT135" s="2419" t="s">
        <v>175</v>
      </c>
      <c r="AU135" s="2419">
        <v>0</v>
      </c>
      <c r="AV135" s="2419">
        <v>1</v>
      </c>
      <c r="AW135" s="2419" t="b">
        <v>1</v>
      </c>
      <c r="AX135" s="2419"/>
      <c r="AY135" s="2419" t="s">
        <v>163</v>
      </c>
      <c r="AZ135" s="2419"/>
      <c r="BA135" s="2419"/>
      <c r="BB135" s="2419"/>
      <c r="BC135" s="2419"/>
      <c r="BD135" s="2419"/>
      <c r="BE135" s="2419"/>
      <c r="BF135" s="2419"/>
      <c r="BG135" s="2419"/>
      <c r="BH135" s="2419"/>
      <c r="BI135" s="2419"/>
      <c r="BJ135" s="2288">
        <v>0</v>
      </c>
    </row>
    <row r="136" spans="2:62" ht="11.25" customHeight="1" x14ac:dyDescent="0.25">
      <c r="B136" s="2408"/>
      <c r="C136" s="2409"/>
      <c r="D136" s="361" t="s">
        <v>175</v>
      </c>
      <c r="E136" s="2410"/>
      <c r="F136" s="2420" t="s">
        <v>215</v>
      </c>
      <c r="G136" s="2421"/>
      <c r="H136" s="2422">
        <v>8</v>
      </c>
      <c r="I136" s="2414"/>
      <c r="J136" s="2414"/>
      <c r="K136" s="2414"/>
      <c r="L136" s="2331" t="s">
        <v>16</v>
      </c>
      <c r="M136" s="2415"/>
      <c r="N136" s="2416"/>
      <c r="O136" s="2417"/>
      <c r="P136" s="2417"/>
      <c r="Q136" s="2417"/>
      <c r="R136" s="2417"/>
      <c r="S136" s="2417"/>
      <c r="T136" s="2418"/>
      <c r="AT136" s="2419" t="s">
        <v>175</v>
      </c>
      <c r="AU136" s="2419">
        <v>0</v>
      </c>
      <c r="AV136" s="2419">
        <v>2</v>
      </c>
      <c r="AW136" s="2419" t="b">
        <v>1</v>
      </c>
      <c r="AX136" s="2419"/>
      <c r="AY136" s="2419" t="s">
        <v>163</v>
      </c>
      <c r="AZ136" s="2419"/>
      <c r="BA136" s="2419"/>
      <c r="BB136" s="2419"/>
      <c r="BC136" s="2419"/>
      <c r="BD136" s="2419"/>
      <c r="BE136" s="2419"/>
      <c r="BF136" s="2419"/>
      <c r="BG136" s="2419"/>
      <c r="BH136" s="2419"/>
      <c r="BI136" s="2419"/>
      <c r="BJ136" s="2288">
        <v>0</v>
      </c>
    </row>
    <row r="137" spans="2:62" ht="11.25" customHeight="1" x14ac:dyDescent="0.25">
      <c r="B137" s="2408"/>
      <c r="C137" s="2409"/>
      <c r="D137" s="361" t="s">
        <v>175</v>
      </c>
      <c r="E137" s="2410"/>
      <c r="F137" s="2423" t="s">
        <v>178</v>
      </c>
      <c r="G137" s="2412"/>
      <c r="H137" s="2424">
        <v>8</v>
      </c>
      <c r="I137" s="2414"/>
      <c r="J137" s="2414"/>
      <c r="K137" s="2414"/>
      <c r="L137" s="2331" t="s">
        <v>16</v>
      </c>
      <c r="M137" s="2415"/>
      <c r="N137" s="2416"/>
      <c r="O137" s="2417"/>
      <c r="P137" s="2417"/>
      <c r="Q137" s="2417"/>
      <c r="R137" s="2417"/>
      <c r="S137" s="2417"/>
      <c r="T137" s="2418"/>
      <c r="AT137" s="2419" t="s">
        <v>175</v>
      </c>
      <c r="AU137" s="2419">
        <v>0</v>
      </c>
      <c r="AV137" s="2419">
        <v>4</v>
      </c>
      <c r="AW137" s="2419" t="b">
        <v>1</v>
      </c>
      <c r="AX137" s="2419" t="b">
        <v>1</v>
      </c>
      <c r="AY137" s="2419" t="s">
        <v>163</v>
      </c>
      <c r="AZ137" s="2419"/>
      <c r="BA137" s="2419"/>
      <c r="BB137" s="2419"/>
      <c r="BC137" s="2419"/>
      <c r="BD137" s="2419"/>
      <c r="BE137" s="2419"/>
      <c r="BF137" s="2419"/>
      <c r="BG137" s="2419"/>
      <c r="BH137" s="2419"/>
      <c r="BI137" s="2419"/>
      <c r="BJ137" s="2288">
        <v>0</v>
      </c>
    </row>
    <row r="138" spans="2:62" ht="24" x14ac:dyDescent="0.25">
      <c r="B138" s="2425"/>
      <c r="C138" s="2426" t="s">
        <v>1410</v>
      </c>
      <c r="D138" s="2426" t="s">
        <v>241</v>
      </c>
      <c r="E138" s="2427" t="s">
        <v>1411</v>
      </c>
      <c r="F138" s="2427" t="s">
        <v>1412</v>
      </c>
      <c r="G138" s="2428" t="s">
        <v>1394</v>
      </c>
      <c r="H138" s="353">
        <v>8</v>
      </c>
      <c r="I138" s="396"/>
      <c r="J138" s="397">
        <f>ROUND(H138*I138,2)</f>
        <v>0</v>
      </c>
      <c r="K138" s="397" t="s">
        <v>16</v>
      </c>
      <c r="L138" s="2331" t="s">
        <v>16</v>
      </c>
      <c r="M138" s="2429"/>
      <c r="N138" s="2430" t="s">
        <v>38</v>
      </c>
      <c r="O138" s="2431"/>
      <c r="P138" s="2431">
        <f>H138*O138</f>
        <v>0</v>
      </c>
      <c r="Q138" s="2431">
        <v>0</v>
      </c>
      <c r="R138" s="2431">
        <f>H138*Q138</f>
        <v>0</v>
      </c>
      <c r="S138" s="2431">
        <v>0</v>
      </c>
      <c r="T138" s="2432">
        <f>H138*S138</f>
        <v>0</v>
      </c>
      <c r="AR138" s="2288">
        <v>32</v>
      </c>
      <c r="AT138" s="2288" t="s">
        <v>241</v>
      </c>
      <c r="AU138" s="2288">
        <v>2</v>
      </c>
      <c r="AY138" s="2433" t="s">
        <v>163</v>
      </c>
      <c r="AZ138" s="2433"/>
      <c r="BA138" s="2433"/>
      <c r="BB138" s="2433"/>
      <c r="BC138" s="2433"/>
      <c r="BD138" s="2433"/>
      <c r="BE138" s="2433">
        <f>IF(N138="základní",J138,0)</f>
        <v>0</v>
      </c>
      <c r="BF138" s="2433">
        <f>IF(N138="snížená",J138,0)</f>
        <v>0</v>
      </c>
      <c r="BG138" s="2433">
        <f>IF(N138="zákl. přenesená",J138,0)</f>
        <v>0</v>
      </c>
      <c r="BH138" s="2433">
        <f>IF(N138="sníž. přenesená",J138,0)</f>
        <v>0</v>
      </c>
      <c r="BI138" s="2433">
        <f>IF(N138="nulová",J138,0)</f>
        <v>0</v>
      </c>
      <c r="BJ138" s="2288">
        <v>1</v>
      </c>
    </row>
    <row r="139" spans="2:62" ht="19.5" x14ac:dyDescent="0.25">
      <c r="B139" s="2396"/>
      <c r="C139" s="2434"/>
      <c r="D139" s="2435" t="s">
        <v>239</v>
      </c>
      <c r="E139" s="2436"/>
      <c r="F139" s="2437" t="s">
        <v>1395</v>
      </c>
      <c r="G139" s="2438"/>
      <c r="H139" s="2439"/>
      <c r="I139" s="2440"/>
      <c r="J139" s="2440"/>
      <c r="K139" s="2441"/>
      <c r="L139" s="2331" t="s">
        <v>16</v>
      </c>
      <c r="M139" s="2400"/>
      <c r="N139" s="2401"/>
      <c r="O139" s="2402"/>
      <c r="P139" s="2402"/>
      <c r="Q139" s="2402"/>
      <c r="R139" s="2402"/>
      <c r="S139" s="2402"/>
      <c r="T139" s="2403"/>
      <c r="AT139" s="2442" t="s">
        <v>239</v>
      </c>
      <c r="AU139" s="2442">
        <v>0</v>
      </c>
      <c r="AV139" s="2442"/>
      <c r="AW139" s="2442"/>
      <c r="AX139" s="2442"/>
      <c r="AY139" s="2442" t="s">
        <v>163</v>
      </c>
      <c r="AZ139" s="2442"/>
      <c r="BA139" s="2442"/>
      <c r="BB139" s="2442"/>
      <c r="BC139" s="2442"/>
      <c r="BD139" s="2442"/>
      <c r="BE139" s="2442"/>
      <c r="BF139" s="2442"/>
      <c r="BG139" s="2442"/>
      <c r="BH139" s="2442"/>
      <c r="BI139" s="2442"/>
      <c r="BJ139" s="2288">
        <v>0</v>
      </c>
    </row>
    <row r="140" spans="2:62" ht="11.25" customHeight="1" x14ac:dyDescent="0.25">
      <c r="B140" s="2408"/>
      <c r="C140" s="2409"/>
      <c r="D140" s="361" t="s">
        <v>175</v>
      </c>
      <c r="E140" s="2410"/>
      <c r="F140" s="2411" t="s">
        <v>1409</v>
      </c>
      <c r="G140" s="2412"/>
      <c r="H140" s="2413"/>
      <c r="I140" s="2414"/>
      <c r="J140" s="2414"/>
      <c r="K140" s="2414"/>
      <c r="L140" s="2331" t="s">
        <v>16</v>
      </c>
      <c r="M140" s="2415"/>
      <c r="N140" s="2416"/>
      <c r="O140" s="2417"/>
      <c r="P140" s="2417"/>
      <c r="Q140" s="2417"/>
      <c r="R140" s="2417"/>
      <c r="S140" s="2417"/>
      <c r="T140" s="2418"/>
      <c r="AT140" s="2419" t="s">
        <v>175</v>
      </c>
      <c r="AU140" s="2419">
        <v>0</v>
      </c>
      <c r="AV140" s="2419">
        <v>1</v>
      </c>
      <c r="AW140" s="2419" t="b">
        <v>1</v>
      </c>
      <c r="AX140" s="2419"/>
      <c r="AY140" s="2419" t="s">
        <v>163</v>
      </c>
      <c r="AZ140" s="2419"/>
      <c r="BA140" s="2419"/>
      <c r="BB140" s="2419"/>
      <c r="BC140" s="2419"/>
      <c r="BD140" s="2419"/>
      <c r="BE140" s="2419"/>
      <c r="BF140" s="2419"/>
      <c r="BG140" s="2419"/>
      <c r="BH140" s="2419"/>
      <c r="BI140" s="2419"/>
      <c r="BJ140" s="2288">
        <v>0</v>
      </c>
    </row>
    <row r="141" spans="2:62" ht="11.25" customHeight="1" x14ac:dyDescent="0.25">
      <c r="B141" s="2408"/>
      <c r="C141" s="2409"/>
      <c r="D141" s="361" t="s">
        <v>175</v>
      </c>
      <c r="E141" s="2410"/>
      <c r="F141" s="2420" t="s">
        <v>215</v>
      </c>
      <c r="G141" s="2421"/>
      <c r="H141" s="2422">
        <v>8</v>
      </c>
      <c r="I141" s="2414"/>
      <c r="J141" s="2414"/>
      <c r="K141" s="2414"/>
      <c r="L141" s="2331" t="s">
        <v>16</v>
      </c>
      <c r="M141" s="2415"/>
      <c r="N141" s="2416"/>
      <c r="O141" s="2417"/>
      <c r="P141" s="2417"/>
      <c r="Q141" s="2417"/>
      <c r="R141" s="2417"/>
      <c r="S141" s="2417"/>
      <c r="T141" s="2418"/>
      <c r="AT141" s="2419" t="s">
        <v>175</v>
      </c>
      <c r="AU141" s="2419">
        <v>0</v>
      </c>
      <c r="AV141" s="2419">
        <v>2</v>
      </c>
      <c r="AW141" s="2419" t="b">
        <v>1</v>
      </c>
      <c r="AX141" s="2419"/>
      <c r="AY141" s="2419" t="s">
        <v>163</v>
      </c>
      <c r="AZ141" s="2419"/>
      <c r="BA141" s="2419"/>
      <c r="BB141" s="2419"/>
      <c r="BC141" s="2419"/>
      <c r="BD141" s="2419"/>
      <c r="BE141" s="2419"/>
      <c r="BF141" s="2419"/>
      <c r="BG141" s="2419"/>
      <c r="BH141" s="2419"/>
      <c r="BI141" s="2419"/>
      <c r="BJ141" s="2288">
        <v>0</v>
      </c>
    </row>
    <row r="142" spans="2:62" ht="11.25" customHeight="1" x14ac:dyDescent="0.25">
      <c r="B142" s="2408"/>
      <c r="C142" s="2409"/>
      <c r="D142" s="361" t="s">
        <v>175</v>
      </c>
      <c r="E142" s="2410"/>
      <c r="F142" s="2423" t="s">
        <v>178</v>
      </c>
      <c r="G142" s="2412"/>
      <c r="H142" s="2424">
        <v>8</v>
      </c>
      <c r="I142" s="2414"/>
      <c r="J142" s="2414"/>
      <c r="K142" s="2414"/>
      <c r="L142" s="2331" t="s">
        <v>16</v>
      </c>
      <c r="M142" s="2415"/>
      <c r="N142" s="2416"/>
      <c r="O142" s="2417"/>
      <c r="P142" s="2417"/>
      <c r="Q142" s="2417"/>
      <c r="R142" s="2417"/>
      <c r="S142" s="2417"/>
      <c r="T142" s="2418"/>
      <c r="AT142" s="2419" t="s">
        <v>175</v>
      </c>
      <c r="AU142" s="2419">
        <v>0</v>
      </c>
      <c r="AV142" s="2419">
        <v>4</v>
      </c>
      <c r="AW142" s="2419" t="b">
        <v>1</v>
      </c>
      <c r="AX142" s="2419" t="b">
        <v>1</v>
      </c>
      <c r="AY142" s="2419" t="s">
        <v>163</v>
      </c>
      <c r="AZ142" s="2419"/>
      <c r="BA142" s="2419"/>
      <c r="BB142" s="2419"/>
      <c r="BC142" s="2419"/>
      <c r="BD142" s="2419"/>
      <c r="BE142" s="2419"/>
      <c r="BF142" s="2419"/>
      <c r="BG142" s="2419"/>
      <c r="BH142" s="2419"/>
      <c r="BI142" s="2419"/>
      <c r="BJ142" s="2288">
        <v>0</v>
      </c>
    </row>
    <row r="143" spans="2:62" ht="24" x14ac:dyDescent="0.25">
      <c r="B143" s="2396"/>
      <c r="C143" s="2397" t="s">
        <v>1413</v>
      </c>
      <c r="D143" s="2397" t="s">
        <v>168</v>
      </c>
      <c r="E143" s="2398" t="s">
        <v>1414</v>
      </c>
      <c r="F143" s="351" t="s">
        <v>1415</v>
      </c>
      <c r="G143" s="2399" t="s">
        <v>526</v>
      </c>
      <c r="H143" s="353">
        <v>4</v>
      </c>
      <c r="I143" s="354"/>
      <c r="J143" s="355">
        <f>ROUND(H143*I143,2)</f>
        <v>0</v>
      </c>
      <c r="K143" s="355" t="s">
        <v>393</v>
      </c>
      <c r="L143" s="2331" t="s">
        <v>16</v>
      </c>
      <c r="M143" s="2400"/>
      <c r="N143" s="2401" t="s">
        <v>38</v>
      </c>
      <c r="O143" s="2402"/>
      <c r="P143" s="2402">
        <f>H143*O143</f>
        <v>0</v>
      </c>
      <c r="Q143" s="2402">
        <v>0</v>
      </c>
      <c r="R143" s="2402">
        <f>H143*Q143</f>
        <v>0</v>
      </c>
      <c r="S143" s="2402">
        <v>0</v>
      </c>
      <c r="T143" s="2403">
        <f>H143*S143</f>
        <v>0</v>
      </c>
      <c r="AR143" s="2288">
        <v>16</v>
      </c>
      <c r="AT143" s="2288" t="s">
        <v>168</v>
      </c>
      <c r="AU143" s="2288">
        <v>2</v>
      </c>
      <c r="AY143" s="2404" t="s">
        <v>163</v>
      </c>
      <c r="AZ143" s="2404"/>
      <c r="BA143" s="2404"/>
      <c r="BB143" s="2404"/>
      <c r="BC143" s="2404"/>
      <c r="BD143" s="2404"/>
      <c r="BE143" s="2404">
        <f>IF(N143="základní",J143,0)</f>
        <v>0</v>
      </c>
      <c r="BF143" s="2404">
        <f>IF(N143="snížená",J143,0)</f>
        <v>0</v>
      </c>
      <c r="BG143" s="2404">
        <f>IF(N143="zákl. přenesená",J143,0)</f>
        <v>0</v>
      </c>
      <c r="BH143" s="2404">
        <f>IF(N143="sníž. přenesená",J143,0)</f>
        <v>0</v>
      </c>
      <c r="BI143" s="2404">
        <f>IF(N143="nulová",J143,0)</f>
        <v>0</v>
      </c>
      <c r="BJ143" s="2288">
        <v>1</v>
      </c>
    </row>
    <row r="144" spans="2:62" x14ac:dyDescent="0.25">
      <c r="B144" s="2332"/>
      <c r="C144" s="75"/>
      <c r="D144" s="361" t="s">
        <v>173</v>
      </c>
      <c r="E144" s="75"/>
      <c r="F144" s="362" t="s">
        <v>1416</v>
      </c>
      <c r="G144" s="75"/>
      <c r="H144" s="75"/>
      <c r="I144" s="75"/>
      <c r="J144" s="75"/>
      <c r="K144" s="2334"/>
      <c r="L144" s="2331" t="s">
        <v>16</v>
      </c>
      <c r="M144" s="2405"/>
      <c r="N144" s="75"/>
      <c r="O144" s="75"/>
      <c r="P144" s="75"/>
      <c r="Q144" s="75"/>
      <c r="R144" s="75"/>
      <c r="S144" s="75"/>
      <c r="T144" s="2406"/>
      <c r="AT144" s="2407" t="s">
        <v>173</v>
      </c>
      <c r="AU144" s="2407">
        <v>0</v>
      </c>
      <c r="AV144" s="75"/>
      <c r="AW144" s="75"/>
      <c r="AX144" s="75"/>
      <c r="AY144" s="75" t="s">
        <v>163</v>
      </c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2288">
        <v>0</v>
      </c>
    </row>
    <row r="145" spans="2:62" ht="11.25" customHeight="1" x14ac:dyDescent="0.25">
      <c r="B145" s="2408"/>
      <c r="C145" s="2409"/>
      <c r="D145" s="361" t="s">
        <v>175</v>
      </c>
      <c r="E145" s="2410"/>
      <c r="F145" s="2411" t="s">
        <v>1417</v>
      </c>
      <c r="G145" s="2412"/>
      <c r="H145" s="2413"/>
      <c r="I145" s="2414"/>
      <c r="J145" s="2414"/>
      <c r="K145" s="2414"/>
      <c r="L145" s="2331" t="s">
        <v>16</v>
      </c>
      <c r="M145" s="2415"/>
      <c r="N145" s="2416"/>
      <c r="O145" s="2417"/>
      <c r="P145" s="2417"/>
      <c r="Q145" s="2417"/>
      <c r="R145" s="2417"/>
      <c r="S145" s="2417"/>
      <c r="T145" s="2418"/>
      <c r="AT145" s="2419" t="s">
        <v>175</v>
      </c>
      <c r="AU145" s="2419">
        <v>0</v>
      </c>
      <c r="AV145" s="2419">
        <v>1</v>
      </c>
      <c r="AW145" s="2419" t="b">
        <v>1</v>
      </c>
      <c r="AX145" s="2419"/>
      <c r="AY145" s="2419" t="s">
        <v>163</v>
      </c>
      <c r="AZ145" s="2419"/>
      <c r="BA145" s="2419"/>
      <c r="BB145" s="2419"/>
      <c r="BC145" s="2419"/>
      <c r="BD145" s="2419"/>
      <c r="BE145" s="2419"/>
      <c r="BF145" s="2419"/>
      <c r="BG145" s="2419"/>
      <c r="BH145" s="2419"/>
      <c r="BI145" s="2419"/>
      <c r="BJ145" s="2288">
        <v>0</v>
      </c>
    </row>
    <row r="146" spans="2:62" ht="11.25" customHeight="1" x14ac:dyDescent="0.25">
      <c r="B146" s="2408"/>
      <c r="C146" s="2409"/>
      <c r="D146" s="361" t="s">
        <v>175</v>
      </c>
      <c r="E146" s="2410"/>
      <c r="F146" s="2420" t="s">
        <v>193</v>
      </c>
      <c r="G146" s="2421"/>
      <c r="H146" s="2422">
        <v>4</v>
      </c>
      <c r="I146" s="2414"/>
      <c r="J146" s="2414"/>
      <c r="K146" s="2414"/>
      <c r="L146" s="2331" t="s">
        <v>16</v>
      </c>
      <c r="M146" s="2415"/>
      <c r="N146" s="2416"/>
      <c r="O146" s="2417"/>
      <c r="P146" s="2417"/>
      <c r="Q146" s="2417"/>
      <c r="R146" s="2417"/>
      <c r="S146" s="2417"/>
      <c r="T146" s="2418"/>
      <c r="AT146" s="2419" t="s">
        <v>175</v>
      </c>
      <c r="AU146" s="2419">
        <v>0</v>
      </c>
      <c r="AV146" s="2419">
        <v>2</v>
      </c>
      <c r="AW146" s="2419" t="b">
        <v>1</v>
      </c>
      <c r="AX146" s="2419"/>
      <c r="AY146" s="2419" t="s">
        <v>163</v>
      </c>
      <c r="AZ146" s="2419"/>
      <c r="BA146" s="2419"/>
      <c r="BB146" s="2419"/>
      <c r="BC146" s="2419"/>
      <c r="BD146" s="2419"/>
      <c r="BE146" s="2419"/>
      <c r="BF146" s="2419"/>
      <c r="BG146" s="2419"/>
      <c r="BH146" s="2419"/>
      <c r="BI146" s="2419"/>
      <c r="BJ146" s="2288">
        <v>0</v>
      </c>
    </row>
    <row r="147" spans="2:62" ht="11.25" customHeight="1" x14ac:dyDescent="0.25">
      <c r="B147" s="2408"/>
      <c r="C147" s="2409"/>
      <c r="D147" s="361" t="s">
        <v>175</v>
      </c>
      <c r="E147" s="2410"/>
      <c r="F147" s="2423" t="s">
        <v>178</v>
      </c>
      <c r="G147" s="2412"/>
      <c r="H147" s="2424">
        <v>4</v>
      </c>
      <c r="I147" s="2414"/>
      <c r="J147" s="2414"/>
      <c r="K147" s="2414"/>
      <c r="L147" s="2331" t="s">
        <v>16</v>
      </c>
      <c r="M147" s="2415"/>
      <c r="N147" s="2416"/>
      <c r="O147" s="2417"/>
      <c r="P147" s="2417"/>
      <c r="Q147" s="2417"/>
      <c r="R147" s="2417"/>
      <c r="S147" s="2417"/>
      <c r="T147" s="2418"/>
      <c r="AT147" s="2419" t="s">
        <v>175</v>
      </c>
      <c r="AU147" s="2419">
        <v>0</v>
      </c>
      <c r="AV147" s="2419">
        <v>4</v>
      </c>
      <c r="AW147" s="2419" t="b">
        <v>1</v>
      </c>
      <c r="AX147" s="2419" t="b">
        <v>1</v>
      </c>
      <c r="AY147" s="2419" t="s">
        <v>163</v>
      </c>
      <c r="AZ147" s="2419"/>
      <c r="BA147" s="2419"/>
      <c r="BB147" s="2419"/>
      <c r="BC147" s="2419"/>
      <c r="BD147" s="2419"/>
      <c r="BE147" s="2419"/>
      <c r="BF147" s="2419"/>
      <c r="BG147" s="2419"/>
      <c r="BH147" s="2419"/>
      <c r="BI147" s="2419"/>
      <c r="BJ147" s="2288">
        <v>0</v>
      </c>
    </row>
    <row r="148" spans="2:62" ht="36" x14ac:dyDescent="0.25">
      <c r="B148" s="2425"/>
      <c r="C148" s="2426" t="s">
        <v>1418</v>
      </c>
      <c r="D148" s="2426" t="s">
        <v>241</v>
      </c>
      <c r="E148" s="2427" t="s">
        <v>1419</v>
      </c>
      <c r="F148" s="2427" t="s">
        <v>1420</v>
      </c>
      <c r="G148" s="2428" t="s">
        <v>1394</v>
      </c>
      <c r="H148" s="353">
        <v>4</v>
      </c>
      <c r="I148" s="396"/>
      <c r="J148" s="397">
        <f>ROUND(H148*I148,2)</f>
        <v>0</v>
      </c>
      <c r="K148" s="397" t="s">
        <v>16</v>
      </c>
      <c r="L148" s="2331" t="s">
        <v>16</v>
      </c>
      <c r="M148" s="2429"/>
      <c r="N148" s="2430" t="s">
        <v>38</v>
      </c>
      <c r="O148" s="2431"/>
      <c r="P148" s="2431">
        <f>H148*O148</f>
        <v>0</v>
      </c>
      <c r="Q148" s="2431">
        <v>0</v>
      </c>
      <c r="R148" s="2431">
        <f>H148*Q148</f>
        <v>0</v>
      </c>
      <c r="S148" s="2431">
        <v>0</v>
      </c>
      <c r="T148" s="2432">
        <f>H148*S148</f>
        <v>0</v>
      </c>
      <c r="AR148" s="2288">
        <v>32</v>
      </c>
      <c r="AT148" s="2288" t="s">
        <v>241</v>
      </c>
      <c r="AU148" s="2288">
        <v>2</v>
      </c>
      <c r="AY148" s="2433" t="s">
        <v>163</v>
      </c>
      <c r="AZ148" s="2433"/>
      <c r="BA148" s="2433"/>
      <c r="BB148" s="2433"/>
      <c r="BC148" s="2433"/>
      <c r="BD148" s="2433"/>
      <c r="BE148" s="2433">
        <f>IF(N148="základní",J148,0)</f>
        <v>0</v>
      </c>
      <c r="BF148" s="2433">
        <f>IF(N148="snížená",J148,0)</f>
        <v>0</v>
      </c>
      <c r="BG148" s="2433">
        <f>IF(N148="zákl. přenesená",J148,0)</f>
        <v>0</v>
      </c>
      <c r="BH148" s="2433">
        <f>IF(N148="sníž. přenesená",J148,0)</f>
        <v>0</v>
      </c>
      <c r="BI148" s="2433">
        <f>IF(N148="nulová",J148,0)</f>
        <v>0</v>
      </c>
      <c r="BJ148" s="2288">
        <v>1</v>
      </c>
    </row>
    <row r="149" spans="2:62" ht="19.5" x14ac:dyDescent="0.25">
      <c r="B149" s="2396"/>
      <c r="C149" s="2434"/>
      <c r="D149" s="2435" t="s">
        <v>239</v>
      </c>
      <c r="E149" s="2436"/>
      <c r="F149" s="2437" t="s">
        <v>1395</v>
      </c>
      <c r="G149" s="2438"/>
      <c r="H149" s="2439"/>
      <c r="I149" s="2440"/>
      <c r="J149" s="2440"/>
      <c r="K149" s="2441"/>
      <c r="L149" s="2331" t="s">
        <v>16</v>
      </c>
      <c r="M149" s="2400"/>
      <c r="N149" s="2401"/>
      <c r="O149" s="2402"/>
      <c r="P149" s="2402"/>
      <c r="Q149" s="2402"/>
      <c r="R149" s="2402"/>
      <c r="S149" s="2402"/>
      <c r="T149" s="2403"/>
      <c r="AT149" s="2442" t="s">
        <v>239</v>
      </c>
      <c r="AU149" s="2442">
        <v>0</v>
      </c>
      <c r="AV149" s="2442"/>
      <c r="AW149" s="2442"/>
      <c r="AX149" s="2442"/>
      <c r="AY149" s="2442" t="s">
        <v>163</v>
      </c>
      <c r="AZ149" s="2442"/>
      <c r="BA149" s="2442"/>
      <c r="BB149" s="2442"/>
      <c r="BC149" s="2442"/>
      <c r="BD149" s="2442"/>
      <c r="BE149" s="2442"/>
      <c r="BF149" s="2442"/>
      <c r="BG149" s="2442"/>
      <c r="BH149" s="2442"/>
      <c r="BI149" s="2442"/>
      <c r="BJ149" s="2288">
        <v>0</v>
      </c>
    </row>
    <row r="150" spans="2:62" ht="11.25" customHeight="1" x14ac:dyDescent="0.25">
      <c r="B150" s="2408"/>
      <c r="C150" s="2409"/>
      <c r="D150" s="361" t="s">
        <v>175</v>
      </c>
      <c r="E150" s="2410"/>
      <c r="F150" s="2411" t="s">
        <v>1417</v>
      </c>
      <c r="G150" s="2412"/>
      <c r="H150" s="2413"/>
      <c r="I150" s="2414"/>
      <c r="J150" s="2414"/>
      <c r="K150" s="2414"/>
      <c r="L150" s="2331" t="s">
        <v>16</v>
      </c>
      <c r="M150" s="2415"/>
      <c r="N150" s="2416"/>
      <c r="O150" s="2417"/>
      <c r="P150" s="2417"/>
      <c r="Q150" s="2417"/>
      <c r="R150" s="2417"/>
      <c r="S150" s="2417"/>
      <c r="T150" s="2418"/>
      <c r="AT150" s="2419" t="s">
        <v>175</v>
      </c>
      <c r="AU150" s="2419">
        <v>0</v>
      </c>
      <c r="AV150" s="2419">
        <v>1</v>
      </c>
      <c r="AW150" s="2419" t="b">
        <v>1</v>
      </c>
      <c r="AX150" s="2419"/>
      <c r="AY150" s="2419" t="s">
        <v>163</v>
      </c>
      <c r="AZ150" s="2419"/>
      <c r="BA150" s="2419"/>
      <c r="BB150" s="2419"/>
      <c r="BC150" s="2419"/>
      <c r="BD150" s="2419"/>
      <c r="BE150" s="2419"/>
      <c r="BF150" s="2419"/>
      <c r="BG150" s="2419"/>
      <c r="BH150" s="2419"/>
      <c r="BI150" s="2419"/>
      <c r="BJ150" s="2288">
        <v>0</v>
      </c>
    </row>
    <row r="151" spans="2:62" ht="11.25" customHeight="1" x14ac:dyDescent="0.25">
      <c r="B151" s="2408"/>
      <c r="C151" s="2409"/>
      <c r="D151" s="361" t="s">
        <v>175</v>
      </c>
      <c r="E151" s="2410"/>
      <c r="F151" s="2420" t="s">
        <v>193</v>
      </c>
      <c r="G151" s="2421"/>
      <c r="H151" s="2422">
        <v>4</v>
      </c>
      <c r="I151" s="2414"/>
      <c r="J151" s="2414"/>
      <c r="K151" s="2414"/>
      <c r="L151" s="2331" t="s">
        <v>16</v>
      </c>
      <c r="M151" s="2415"/>
      <c r="N151" s="2416"/>
      <c r="O151" s="2417"/>
      <c r="P151" s="2417"/>
      <c r="Q151" s="2417"/>
      <c r="R151" s="2417"/>
      <c r="S151" s="2417"/>
      <c r="T151" s="2418"/>
      <c r="AT151" s="2419" t="s">
        <v>175</v>
      </c>
      <c r="AU151" s="2419">
        <v>0</v>
      </c>
      <c r="AV151" s="2419">
        <v>2</v>
      </c>
      <c r="AW151" s="2419" t="b">
        <v>1</v>
      </c>
      <c r="AX151" s="2419"/>
      <c r="AY151" s="2419" t="s">
        <v>163</v>
      </c>
      <c r="AZ151" s="2419"/>
      <c r="BA151" s="2419"/>
      <c r="BB151" s="2419"/>
      <c r="BC151" s="2419"/>
      <c r="BD151" s="2419"/>
      <c r="BE151" s="2419"/>
      <c r="BF151" s="2419"/>
      <c r="BG151" s="2419"/>
      <c r="BH151" s="2419"/>
      <c r="BI151" s="2419"/>
      <c r="BJ151" s="2288">
        <v>0</v>
      </c>
    </row>
    <row r="152" spans="2:62" ht="11.25" customHeight="1" x14ac:dyDescent="0.25">
      <c r="B152" s="2408"/>
      <c r="C152" s="2409"/>
      <c r="D152" s="361" t="s">
        <v>175</v>
      </c>
      <c r="E152" s="2410"/>
      <c r="F152" s="2423" t="s">
        <v>178</v>
      </c>
      <c r="G152" s="2412"/>
      <c r="H152" s="2424">
        <v>4</v>
      </c>
      <c r="I152" s="2414"/>
      <c r="J152" s="2414"/>
      <c r="K152" s="2414"/>
      <c r="L152" s="2331" t="s">
        <v>16</v>
      </c>
      <c r="M152" s="2415"/>
      <c r="N152" s="2416"/>
      <c r="O152" s="2417"/>
      <c r="P152" s="2417"/>
      <c r="Q152" s="2417"/>
      <c r="R152" s="2417"/>
      <c r="S152" s="2417"/>
      <c r="T152" s="2418"/>
      <c r="AT152" s="2419" t="s">
        <v>175</v>
      </c>
      <c r="AU152" s="2419">
        <v>0</v>
      </c>
      <c r="AV152" s="2419">
        <v>4</v>
      </c>
      <c r="AW152" s="2419" t="b">
        <v>1</v>
      </c>
      <c r="AX152" s="2419" t="b">
        <v>1</v>
      </c>
      <c r="AY152" s="2419" t="s">
        <v>163</v>
      </c>
      <c r="AZ152" s="2419"/>
      <c r="BA152" s="2419"/>
      <c r="BB152" s="2419"/>
      <c r="BC152" s="2419"/>
      <c r="BD152" s="2419"/>
      <c r="BE152" s="2419"/>
      <c r="BF152" s="2419"/>
      <c r="BG152" s="2419"/>
      <c r="BH152" s="2419"/>
      <c r="BI152" s="2419"/>
      <c r="BJ152" s="2288">
        <v>0</v>
      </c>
    </row>
    <row r="153" spans="2:62" ht="26.1" customHeight="1" x14ac:dyDescent="0.25">
      <c r="B153" s="2347"/>
      <c r="C153" s="2348"/>
      <c r="D153" s="2383" t="s">
        <v>64</v>
      </c>
      <c r="E153" s="2384" t="s">
        <v>241</v>
      </c>
      <c r="F153" s="78" t="s">
        <v>1109</v>
      </c>
      <c r="G153" s="2385"/>
      <c r="H153" s="2386"/>
      <c r="I153" s="2387"/>
      <c r="J153" s="2387">
        <f>J154 + J194</f>
        <v>0</v>
      </c>
      <c r="K153" s="2388"/>
      <c r="L153" s="2331" t="s">
        <v>16</v>
      </c>
      <c r="M153" s="2389"/>
      <c r="N153" s="2354"/>
      <c r="O153" s="2355"/>
      <c r="P153" s="2355">
        <f>P154 + P194</f>
        <v>0</v>
      </c>
      <c r="Q153" s="2355"/>
      <c r="R153" s="2355">
        <f>R154 + R194</f>
        <v>3.2403518499999997</v>
      </c>
      <c r="S153" s="2355"/>
      <c r="T153" s="2390">
        <f>T154 + T194</f>
        <v>0</v>
      </c>
      <c r="AR153" s="2288">
        <v>3</v>
      </c>
      <c r="AT153" s="2288" t="s">
        <v>64</v>
      </c>
      <c r="AU153" s="2288">
        <v>0</v>
      </c>
      <c r="AY153" s="78" t="s">
        <v>163</v>
      </c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2288">
        <v>0</v>
      </c>
    </row>
    <row r="154" spans="2:62" ht="23.1" customHeight="1" x14ac:dyDescent="0.25">
      <c r="B154" s="2356"/>
      <c r="C154" s="2357"/>
      <c r="D154" s="2383" t="s">
        <v>64</v>
      </c>
      <c r="E154" s="2391" t="s">
        <v>1421</v>
      </c>
      <c r="F154" s="2366" t="s">
        <v>1422</v>
      </c>
      <c r="G154" s="2392"/>
      <c r="H154" s="2393"/>
      <c r="I154" s="2394"/>
      <c r="J154" s="2394">
        <f>J155 + J159 + J166 + SUM(J171:J173) + SUM(J178:J179) + J184 + J190</f>
        <v>0</v>
      </c>
      <c r="K154" s="2394"/>
      <c r="L154" s="2331" t="s">
        <v>16</v>
      </c>
      <c r="M154" s="2395"/>
      <c r="N154" s="2354"/>
      <c r="O154" s="2355"/>
      <c r="P154" s="2355">
        <f>P155 + P159 + P166 + SUM(P171:P173) + SUM(P178:P179) + P184 + P190</f>
        <v>0</v>
      </c>
      <c r="Q154" s="2355"/>
      <c r="R154" s="2355">
        <f>R155 + R159 + R166 + SUM(R171:R173) + SUM(R178:R179) + R184 + R190</f>
        <v>2.6766034999999997</v>
      </c>
      <c r="S154" s="2355"/>
      <c r="T154" s="2390">
        <f>T155 + T159 + T166 + SUM(T171:T173) + SUM(T178:T179) + T184 + T190</f>
        <v>0</v>
      </c>
      <c r="AR154" s="2288">
        <v>3</v>
      </c>
      <c r="AT154" s="2288" t="s">
        <v>64</v>
      </c>
      <c r="AU154" s="2288">
        <v>1</v>
      </c>
      <c r="AY154" s="79" t="s">
        <v>163</v>
      </c>
      <c r="AZ154" s="79"/>
      <c r="BA154" s="79"/>
      <c r="BB154" s="79"/>
      <c r="BC154" s="79"/>
      <c r="BD154" s="79"/>
      <c r="BE154" s="79"/>
      <c r="BF154" s="79"/>
      <c r="BG154" s="79"/>
      <c r="BH154" s="79"/>
      <c r="BI154" s="79"/>
      <c r="BJ154" s="2288">
        <v>0</v>
      </c>
    </row>
    <row r="155" spans="2:62" ht="24" x14ac:dyDescent="0.25">
      <c r="B155" s="2396"/>
      <c r="C155" s="2397" t="s">
        <v>1423</v>
      </c>
      <c r="D155" s="2397" t="s">
        <v>168</v>
      </c>
      <c r="E155" s="2398" t="s">
        <v>1424</v>
      </c>
      <c r="F155" s="351" t="s">
        <v>1425</v>
      </c>
      <c r="G155" s="2399" t="s">
        <v>526</v>
      </c>
      <c r="H155" s="353">
        <v>22</v>
      </c>
      <c r="I155" s="354"/>
      <c r="J155" s="355">
        <f>ROUND(H155*I155,2)</f>
        <v>0</v>
      </c>
      <c r="K155" s="355" t="s">
        <v>172</v>
      </c>
      <c r="L155" s="2331" t="s">
        <v>16</v>
      </c>
      <c r="M155" s="2400"/>
      <c r="N155" s="2401" t="s">
        <v>38</v>
      </c>
      <c r="O155" s="2402"/>
      <c r="P155" s="2402">
        <f>H155*O155</f>
        <v>0</v>
      </c>
      <c r="Q155" s="2402">
        <v>0</v>
      </c>
      <c r="R155" s="2402">
        <f>H155*Q155</f>
        <v>0</v>
      </c>
      <c r="S155" s="2402">
        <v>0</v>
      </c>
      <c r="T155" s="2403">
        <f>H155*S155</f>
        <v>0</v>
      </c>
      <c r="AR155" s="2288">
        <v>64</v>
      </c>
      <c r="AT155" s="2288" t="s">
        <v>168</v>
      </c>
      <c r="AU155" s="2288">
        <v>2</v>
      </c>
      <c r="AY155" s="2404" t="s">
        <v>163</v>
      </c>
      <c r="AZ155" s="2404"/>
      <c r="BA155" s="2404"/>
      <c r="BB155" s="2404"/>
      <c r="BC155" s="2404"/>
      <c r="BD155" s="2404"/>
      <c r="BE155" s="2404">
        <f>IF(N155="základní",J155,0)</f>
        <v>0</v>
      </c>
      <c r="BF155" s="2404">
        <f>IF(N155="snížená",J155,0)</f>
        <v>0</v>
      </c>
      <c r="BG155" s="2404">
        <f>IF(N155="zákl. přenesená",J155,0)</f>
        <v>0</v>
      </c>
      <c r="BH155" s="2404">
        <f>IF(N155="sníž. přenesená",J155,0)</f>
        <v>0</v>
      </c>
      <c r="BI155" s="2404">
        <f>IF(N155="nulová",J155,0)</f>
        <v>0</v>
      </c>
      <c r="BJ155" s="2288">
        <v>1</v>
      </c>
    </row>
    <row r="156" spans="2:62" x14ac:dyDescent="0.25">
      <c r="B156" s="2332"/>
      <c r="C156" s="75"/>
      <c r="D156" s="361" t="s">
        <v>173</v>
      </c>
      <c r="E156" s="75"/>
      <c r="F156" s="362" t="s">
        <v>1426</v>
      </c>
      <c r="G156" s="75"/>
      <c r="H156" s="75"/>
      <c r="I156" s="75"/>
      <c r="J156" s="75"/>
      <c r="K156" s="2334"/>
      <c r="L156" s="2331" t="s">
        <v>16</v>
      </c>
      <c r="M156" s="2405"/>
      <c r="N156" s="75"/>
      <c r="O156" s="75"/>
      <c r="P156" s="75"/>
      <c r="Q156" s="75"/>
      <c r="R156" s="75"/>
      <c r="S156" s="75"/>
      <c r="T156" s="2406"/>
      <c r="AT156" s="2407" t="s">
        <v>173</v>
      </c>
      <c r="AU156" s="2407">
        <v>0</v>
      </c>
      <c r="AV156" s="75"/>
      <c r="AW156" s="75"/>
      <c r="AX156" s="75"/>
      <c r="AY156" s="75" t="s">
        <v>163</v>
      </c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2288">
        <v>0</v>
      </c>
    </row>
    <row r="157" spans="2:62" ht="11.25" customHeight="1" x14ac:dyDescent="0.25">
      <c r="B157" s="2408"/>
      <c r="C157" s="2409"/>
      <c r="D157" s="361" t="s">
        <v>175</v>
      </c>
      <c r="E157" s="2410"/>
      <c r="F157" s="2420" t="s">
        <v>290</v>
      </c>
      <c r="G157" s="2421"/>
      <c r="H157" s="2422">
        <v>22</v>
      </c>
      <c r="I157" s="2414"/>
      <c r="J157" s="2414"/>
      <c r="K157" s="2414"/>
      <c r="L157" s="2331" t="s">
        <v>16</v>
      </c>
      <c r="M157" s="2415"/>
      <c r="N157" s="2416"/>
      <c r="O157" s="2417"/>
      <c r="P157" s="2417"/>
      <c r="Q157" s="2417"/>
      <c r="R157" s="2417"/>
      <c r="S157" s="2417"/>
      <c r="T157" s="2418"/>
      <c r="AT157" s="2419" t="s">
        <v>175</v>
      </c>
      <c r="AU157" s="2419">
        <v>0</v>
      </c>
      <c r="AV157" s="2419">
        <v>2</v>
      </c>
      <c r="AW157" s="2419" t="b">
        <v>1</v>
      </c>
      <c r="AX157" s="2419"/>
      <c r="AY157" s="2419" t="s">
        <v>163</v>
      </c>
      <c r="AZ157" s="2419"/>
      <c r="BA157" s="2419"/>
      <c r="BB157" s="2419"/>
      <c r="BC157" s="2419"/>
      <c r="BD157" s="2419"/>
      <c r="BE157" s="2419"/>
      <c r="BF157" s="2419"/>
      <c r="BG157" s="2419"/>
      <c r="BH157" s="2419"/>
      <c r="BI157" s="2419"/>
      <c r="BJ157" s="2288">
        <v>0</v>
      </c>
    </row>
    <row r="158" spans="2:62" ht="11.25" customHeight="1" x14ac:dyDescent="0.25">
      <c r="B158" s="2408"/>
      <c r="C158" s="2409"/>
      <c r="D158" s="361" t="s">
        <v>175</v>
      </c>
      <c r="E158" s="2410"/>
      <c r="F158" s="2423" t="s">
        <v>178</v>
      </c>
      <c r="G158" s="2412"/>
      <c r="H158" s="2424">
        <v>22</v>
      </c>
      <c r="I158" s="2414"/>
      <c r="J158" s="2414"/>
      <c r="K158" s="2414"/>
      <c r="L158" s="2331" t="s">
        <v>16</v>
      </c>
      <c r="M158" s="2415"/>
      <c r="N158" s="2416"/>
      <c r="O158" s="2417"/>
      <c r="P158" s="2417"/>
      <c r="Q158" s="2417"/>
      <c r="R158" s="2417"/>
      <c r="S158" s="2417"/>
      <c r="T158" s="2418"/>
      <c r="AT158" s="2419" t="s">
        <v>175</v>
      </c>
      <c r="AU158" s="2419">
        <v>0</v>
      </c>
      <c r="AV158" s="2419">
        <v>4</v>
      </c>
      <c r="AW158" s="2419" t="b">
        <v>1</v>
      </c>
      <c r="AX158" s="2419" t="b">
        <v>1</v>
      </c>
      <c r="AY158" s="2419" t="s">
        <v>163</v>
      </c>
      <c r="AZ158" s="2419"/>
      <c r="BA158" s="2419"/>
      <c r="BB158" s="2419"/>
      <c r="BC158" s="2419"/>
      <c r="BD158" s="2419"/>
      <c r="BE158" s="2419"/>
      <c r="BF158" s="2419"/>
      <c r="BG158" s="2419"/>
      <c r="BH158" s="2419"/>
      <c r="BI158" s="2419"/>
      <c r="BJ158" s="2288">
        <v>0</v>
      </c>
    </row>
    <row r="159" spans="2:62" ht="60" x14ac:dyDescent="0.25">
      <c r="B159" s="2425"/>
      <c r="C159" s="2426" t="s">
        <v>1427</v>
      </c>
      <c r="D159" s="2426" t="s">
        <v>241</v>
      </c>
      <c r="E159" s="2427" t="s">
        <v>1428</v>
      </c>
      <c r="F159" s="2427" t="s">
        <v>1429</v>
      </c>
      <c r="G159" s="2428" t="s">
        <v>526</v>
      </c>
      <c r="H159" s="353">
        <v>22</v>
      </c>
      <c r="I159" s="396"/>
      <c r="J159" s="397">
        <f>ROUND(H159*I159,2)</f>
        <v>0</v>
      </c>
      <c r="K159" s="397" t="s">
        <v>16</v>
      </c>
      <c r="L159" s="2331" t="s">
        <v>16</v>
      </c>
      <c r="M159" s="2429"/>
      <c r="N159" s="2430" t="s">
        <v>38</v>
      </c>
      <c r="O159" s="2431"/>
      <c r="P159" s="2431">
        <f>H159*O159</f>
        <v>0</v>
      </c>
      <c r="Q159" s="2431">
        <v>6.11E-3</v>
      </c>
      <c r="R159" s="2431">
        <f>H159*Q159</f>
        <v>0.13442000000000001</v>
      </c>
      <c r="S159" s="2431">
        <v>0</v>
      </c>
      <c r="T159" s="2432">
        <f>H159*S159</f>
        <v>0</v>
      </c>
      <c r="AR159" s="2288">
        <v>256</v>
      </c>
      <c r="AT159" s="2288" t="s">
        <v>241</v>
      </c>
      <c r="AU159" s="2288">
        <v>2</v>
      </c>
      <c r="AY159" s="2433" t="s">
        <v>163</v>
      </c>
      <c r="AZ159" s="2433"/>
      <c r="BA159" s="2433"/>
      <c r="BB159" s="2433"/>
      <c r="BC159" s="2433"/>
      <c r="BD159" s="2433"/>
      <c r="BE159" s="2433">
        <f>IF(N159="základní",J159,0)</f>
        <v>0</v>
      </c>
      <c r="BF159" s="2433">
        <f>IF(N159="snížená",J159,0)</f>
        <v>0</v>
      </c>
      <c r="BG159" s="2433">
        <f>IF(N159="zákl. přenesená",J159,0)</f>
        <v>0</v>
      </c>
      <c r="BH159" s="2433">
        <f>IF(N159="sníž. přenesená",J159,0)</f>
        <v>0</v>
      </c>
      <c r="BI159" s="2433">
        <f>IF(N159="nulová",J159,0)</f>
        <v>0</v>
      </c>
      <c r="BJ159" s="2288">
        <v>1</v>
      </c>
    </row>
    <row r="160" spans="2:62" ht="29.25" x14ac:dyDescent="0.25">
      <c r="B160" s="2396"/>
      <c r="C160" s="2434"/>
      <c r="D160" s="2435" t="s">
        <v>239</v>
      </c>
      <c r="E160" s="2436"/>
      <c r="F160" s="2437" t="s">
        <v>1430</v>
      </c>
      <c r="G160" s="2438"/>
      <c r="H160" s="2439"/>
      <c r="I160" s="2440"/>
      <c r="J160" s="2440"/>
      <c r="K160" s="2441"/>
      <c r="L160" s="2331" t="s">
        <v>16</v>
      </c>
      <c r="M160" s="2400"/>
      <c r="N160" s="2401"/>
      <c r="O160" s="2402"/>
      <c r="P160" s="2402"/>
      <c r="Q160" s="2402"/>
      <c r="R160" s="2402"/>
      <c r="S160" s="2402"/>
      <c r="T160" s="2403"/>
      <c r="AT160" s="2442" t="s">
        <v>239</v>
      </c>
      <c r="AU160" s="2442">
        <v>0</v>
      </c>
      <c r="AV160" s="2442"/>
      <c r="AW160" s="2442"/>
      <c r="AX160" s="2442"/>
      <c r="AY160" s="2442" t="s">
        <v>163</v>
      </c>
      <c r="AZ160" s="2442"/>
      <c r="BA160" s="2442"/>
      <c r="BB160" s="2442"/>
      <c r="BC160" s="2442"/>
      <c r="BD160" s="2442"/>
      <c r="BE160" s="2442"/>
      <c r="BF160" s="2442"/>
      <c r="BG160" s="2442"/>
      <c r="BH160" s="2442"/>
      <c r="BI160" s="2442"/>
      <c r="BJ160" s="2288">
        <v>0</v>
      </c>
    </row>
    <row r="161" spans="2:62" ht="11.25" customHeight="1" x14ac:dyDescent="0.25">
      <c r="B161" s="2408"/>
      <c r="C161" s="2409"/>
      <c r="D161" s="361" t="s">
        <v>175</v>
      </c>
      <c r="E161" s="2410"/>
      <c r="F161" s="2411" t="s">
        <v>1431</v>
      </c>
      <c r="G161" s="2412"/>
      <c r="H161" s="2413"/>
      <c r="I161" s="2414"/>
      <c r="J161" s="2414"/>
      <c r="K161" s="2414"/>
      <c r="L161" s="2331" t="s">
        <v>16</v>
      </c>
      <c r="M161" s="2415"/>
      <c r="N161" s="2416"/>
      <c r="O161" s="2417"/>
      <c r="P161" s="2417"/>
      <c r="Q161" s="2417"/>
      <c r="R161" s="2417"/>
      <c r="S161" s="2417"/>
      <c r="T161" s="2418"/>
      <c r="AT161" s="2419" t="s">
        <v>175</v>
      </c>
      <c r="AU161" s="2419">
        <v>0</v>
      </c>
      <c r="AV161" s="2419">
        <v>1</v>
      </c>
      <c r="AW161" s="2419" t="b">
        <v>1</v>
      </c>
      <c r="AX161" s="2419"/>
      <c r="AY161" s="2419" t="s">
        <v>163</v>
      </c>
      <c r="AZ161" s="2419"/>
      <c r="BA161" s="2419"/>
      <c r="BB161" s="2419"/>
      <c r="BC161" s="2419"/>
      <c r="BD161" s="2419"/>
      <c r="BE161" s="2419"/>
      <c r="BF161" s="2419"/>
      <c r="BG161" s="2419"/>
      <c r="BH161" s="2419"/>
      <c r="BI161" s="2419"/>
      <c r="BJ161" s="2288">
        <v>0</v>
      </c>
    </row>
    <row r="162" spans="2:62" ht="11.25" customHeight="1" x14ac:dyDescent="0.25">
      <c r="B162" s="2408"/>
      <c r="C162" s="2409"/>
      <c r="D162" s="361" t="s">
        <v>175</v>
      </c>
      <c r="E162" s="2410"/>
      <c r="F162" s="2420" t="s">
        <v>235</v>
      </c>
      <c r="G162" s="2421"/>
      <c r="H162" s="2422">
        <v>11</v>
      </c>
      <c r="I162" s="2414"/>
      <c r="J162" s="2414"/>
      <c r="K162" s="2414"/>
      <c r="L162" s="2331" t="s">
        <v>16</v>
      </c>
      <c r="M162" s="2415"/>
      <c r="N162" s="2416"/>
      <c r="O162" s="2417"/>
      <c r="P162" s="2417"/>
      <c r="Q162" s="2417"/>
      <c r="R162" s="2417"/>
      <c r="S162" s="2417"/>
      <c r="T162" s="2418"/>
      <c r="AT162" s="2419" t="s">
        <v>175</v>
      </c>
      <c r="AU162" s="2419">
        <v>0</v>
      </c>
      <c r="AV162" s="2419">
        <v>2</v>
      </c>
      <c r="AW162" s="2419" t="b">
        <v>1</v>
      </c>
      <c r="AX162" s="2419"/>
      <c r="AY162" s="2419" t="s">
        <v>163</v>
      </c>
      <c r="AZ162" s="2419"/>
      <c r="BA162" s="2419"/>
      <c r="BB162" s="2419"/>
      <c r="BC162" s="2419"/>
      <c r="BD162" s="2419"/>
      <c r="BE162" s="2419"/>
      <c r="BF162" s="2419"/>
      <c r="BG162" s="2419"/>
      <c r="BH162" s="2419"/>
      <c r="BI162" s="2419"/>
      <c r="BJ162" s="2288">
        <v>0</v>
      </c>
    </row>
    <row r="163" spans="2:62" ht="11.25" customHeight="1" x14ac:dyDescent="0.25">
      <c r="B163" s="2408"/>
      <c r="C163" s="2409"/>
      <c r="D163" s="361" t="s">
        <v>175</v>
      </c>
      <c r="E163" s="2410"/>
      <c r="F163" s="2411" t="s">
        <v>1432</v>
      </c>
      <c r="G163" s="2412"/>
      <c r="H163" s="2413"/>
      <c r="I163" s="2414"/>
      <c r="J163" s="2414"/>
      <c r="K163" s="2414"/>
      <c r="L163" s="2331" t="s">
        <v>16</v>
      </c>
      <c r="M163" s="2415"/>
      <c r="N163" s="2416"/>
      <c r="O163" s="2417"/>
      <c r="P163" s="2417"/>
      <c r="Q163" s="2417"/>
      <c r="R163" s="2417"/>
      <c r="S163" s="2417"/>
      <c r="T163" s="2418"/>
      <c r="AT163" s="2419" t="s">
        <v>175</v>
      </c>
      <c r="AU163" s="2419">
        <v>0</v>
      </c>
      <c r="AV163" s="2419">
        <v>1</v>
      </c>
      <c r="AW163" s="2419" t="b">
        <v>1</v>
      </c>
      <c r="AX163" s="2419"/>
      <c r="AY163" s="2419" t="s">
        <v>163</v>
      </c>
      <c r="AZ163" s="2419"/>
      <c r="BA163" s="2419"/>
      <c r="BB163" s="2419"/>
      <c r="BC163" s="2419"/>
      <c r="BD163" s="2419"/>
      <c r="BE163" s="2419"/>
      <c r="BF163" s="2419"/>
      <c r="BG163" s="2419"/>
      <c r="BH163" s="2419"/>
      <c r="BI163" s="2419"/>
      <c r="BJ163" s="2288">
        <v>0</v>
      </c>
    </row>
    <row r="164" spans="2:62" ht="11.25" customHeight="1" x14ac:dyDescent="0.25">
      <c r="B164" s="2408"/>
      <c r="C164" s="2409"/>
      <c r="D164" s="361" t="s">
        <v>175</v>
      </c>
      <c r="E164" s="2410"/>
      <c r="F164" s="2420" t="s">
        <v>235</v>
      </c>
      <c r="G164" s="2421"/>
      <c r="H164" s="2422">
        <v>11</v>
      </c>
      <c r="I164" s="2414"/>
      <c r="J164" s="2414"/>
      <c r="K164" s="2414"/>
      <c r="L164" s="2331" t="s">
        <v>16</v>
      </c>
      <c r="M164" s="2415"/>
      <c r="N164" s="2416"/>
      <c r="O164" s="2417"/>
      <c r="P164" s="2417"/>
      <c r="Q164" s="2417"/>
      <c r="R164" s="2417"/>
      <c r="S164" s="2417"/>
      <c r="T164" s="2418"/>
      <c r="AT164" s="2419" t="s">
        <v>175</v>
      </c>
      <c r="AU164" s="2419">
        <v>0</v>
      </c>
      <c r="AV164" s="2419">
        <v>2</v>
      </c>
      <c r="AW164" s="2419" t="b">
        <v>1</v>
      </c>
      <c r="AX164" s="2419"/>
      <c r="AY164" s="2419" t="s">
        <v>163</v>
      </c>
      <c r="AZ164" s="2419"/>
      <c r="BA164" s="2419"/>
      <c r="BB164" s="2419"/>
      <c r="BC164" s="2419"/>
      <c r="BD164" s="2419"/>
      <c r="BE164" s="2419"/>
      <c r="BF164" s="2419"/>
      <c r="BG164" s="2419"/>
      <c r="BH164" s="2419"/>
      <c r="BI164" s="2419"/>
      <c r="BJ164" s="2288">
        <v>0</v>
      </c>
    </row>
    <row r="165" spans="2:62" ht="11.25" customHeight="1" x14ac:dyDescent="0.25">
      <c r="B165" s="2408"/>
      <c r="C165" s="2409"/>
      <c r="D165" s="361" t="s">
        <v>175</v>
      </c>
      <c r="E165" s="2410"/>
      <c r="F165" s="2423" t="s">
        <v>178</v>
      </c>
      <c r="G165" s="2412"/>
      <c r="H165" s="2424">
        <v>22</v>
      </c>
      <c r="I165" s="2414"/>
      <c r="J165" s="2414"/>
      <c r="K165" s="2414"/>
      <c r="L165" s="2331" t="s">
        <v>16</v>
      </c>
      <c r="M165" s="2415"/>
      <c r="N165" s="2416"/>
      <c r="O165" s="2417"/>
      <c r="P165" s="2417"/>
      <c r="Q165" s="2417"/>
      <c r="R165" s="2417"/>
      <c r="S165" s="2417"/>
      <c r="T165" s="2418"/>
      <c r="AT165" s="2419" t="s">
        <v>175</v>
      </c>
      <c r="AU165" s="2419">
        <v>0</v>
      </c>
      <c r="AV165" s="2419">
        <v>4</v>
      </c>
      <c r="AW165" s="2419" t="b">
        <v>1</v>
      </c>
      <c r="AX165" s="2419" t="b">
        <v>1</v>
      </c>
      <c r="AY165" s="2419" t="s">
        <v>163</v>
      </c>
      <c r="AZ165" s="2419"/>
      <c r="BA165" s="2419"/>
      <c r="BB165" s="2419"/>
      <c r="BC165" s="2419"/>
      <c r="BD165" s="2419"/>
      <c r="BE165" s="2419"/>
      <c r="BF165" s="2419"/>
      <c r="BG165" s="2419"/>
      <c r="BH165" s="2419"/>
      <c r="BI165" s="2419"/>
      <c r="BJ165" s="2288">
        <v>0</v>
      </c>
    </row>
    <row r="166" spans="2:62" x14ac:dyDescent="0.25">
      <c r="B166" s="2396"/>
      <c r="C166" s="2397" t="s">
        <v>1433</v>
      </c>
      <c r="D166" s="2397" t="s">
        <v>168</v>
      </c>
      <c r="E166" s="2398" t="s">
        <v>1434</v>
      </c>
      <c r="F166" s="351" t="s">
        <v>1435</v>
      </c>
      <c r="G166" s="2399" t="s">
        <v>526</v>
      </c>
      <c r="H166" s="353">
        <v>22</v>
      </c>
      <c r="I166" s="354"/>
      <c r="J166" s="355">
        <f>ROUND(H166*I166,2)</f>
        <v>0</v>
      </c>
      <c r="K166" s="355" t="s">
        <v>172</v>
      </c>
      <c r="L166" s="2331" t="s">
        <v>16</v>
      </c>
      <c r="M166" s="2400"/>
      <c r="N166" s="2401" t="s">
        <v>38</v>
      </c>
      <c r="O166" s="2402"/>
      <c r="P166" s="2402">
        <f>H166*O166</f>
        <v>0</v>
      </c>
      <c r="Q166" s="2402">
        <v>0</v>
      </c>
      <c r="R166" s="2402">
        <f>H166*Q166</f>
        <v>0</v>
      </c>
      <c r="S166" s="2402">
        <v>0</v>
      </c>
      <c r="T166" s="2403">
        <f>H166*S166</f>
        <v>0</v>
      </c>
      <c r="AR166" s="2288">
        <v>64</v>
      </c>
      <c r="AT166" s="2288" t="s">
        <v>168</v>
      </c>
      <c r="AU166" s="2288">
        <v>2</v>
      </c>
      <c r="AY166" s="2404" t="s">
        <v>163</v>
      </c>
      <c r="AZ166" s="2404"/>
      <c r="BA166" s="2404"/>
      <c r="BB166" s="2404"/>
      <c r="BC166" s="2404"/>
      <c r="BD166" s="2404"/>
      <c r="BE166" s="2404">
        <f>IF(N166="základní",J166,0)</f>
        <v>0</v>
      </c>
      <c r="BF166" s="2404">
        <f>IF(N166="snížená",J166,0)</f>
        <v>0</v>
      </c>
      <c r="BG166" s="2404">
        <f>IF(N166="zákl. přenesená",J166,0)</f>
        <v>0</v>
      </c>
      <c r="BH166" s="2404">
        <f>IF(N166="sníž. přenesená",J166,0)</f>
        <v>0</v>
      </c>
      <c r="BI166" s="2404">
        <f>IF(N166="nulová",J166,0)</f>
        <v>0</v>
      </c>
      <c r="BJ166" s="2288">
        <v>1</v>
      </c>
    </row>
    <row r="167" spans="2:62" x14ac:dyDescent="0.25">
      <c r="B167" s="2332"/>
      <c r="C167" s="75"/>
      <c r="D167" s="361" t="s">
        <v>173</v>
      </c>
      <c r="E167" s="75"/>
      <c r="F167" s="362" t="s">
        <v>1436</v>
      </c>
      <c r="G167" s="75"/>
      <c r="H167" s="75"/>
      <c r="I167" s="75"/>
      <c r="J167" s="75"/>
      <c r="K167" s="2334"/>
      <c r="L167" s="2331" t="s">
        <v>16</v>
      </c>
      <c r="M167" s="2405"/>
      <c r="N167" s="75"/>
      <c r="O167" s="75"/>
      <c r="P167" s="75"/>
      <c r="Q167" s="75"/>
      <c r="R167" s="75"/>
      <c r="S167" s="75"/>
      <c r="T167" s="2406"/>
      <c r="AT167" s="2407" t="s">
        <v>173</v>
      </c>
      <c r="AU167" s="2407">
        <v>0</v>
      </c>
      <c r="AV167" s="75"/>
      <c r="AW167" s="75"/>
      <c r="AX167" s="75"/>
      <c r="AY167" s="75" t="s">
        <v>163</v>
      </c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2288">
        <v>0</v>
      </c>
    </row>
    <row r="168" spans="2:62" ht="11.25" customHeight="1" x14ac:dyDescent="0.25">
      <c r="B168" s="2408"/>
      <c r="C168" s="2409"/>
      <c r="D168" s="361" t="s">
        <v>175</v>
      </c>
      <c r="E168" s="2410"/>
      <c r="F168" s="2411" t="s">
        <v>1437</v>
      </c>
      <c r="G168" s="2412"/>
      <c r="H168" s="2413"/>
      <c r="I168" s="2414"/>
      <c r="J168" s="2414"/>
      <c r="K168" s="2414"/>
      <c r="L168" s="2331" t="s">
        <v>16</v>
      </c>
      <c r="M168" s="2415"/>
      <c r="N168" s="2416"/>
      <c r="O168" s="2417"/>
      <c r="P168" s="2417"/>
      <c r="Q168" s="2417"/>
      <c r="R168" s="2417"/>
      <c r="S168" s="2417"/>
      <c r="T168" s="2418"/>
      <c r="AT168" s="2419" t="s">
        <v>175</v>
      </c>
      <c r="AU168" s="2419">
        <v>0</v>
      </c>
      <c r="AV168" s="2419">
        <v>1</v>
      </c>
      <c r="AW168" s="2419" t="b">
        <v>1</v>
      </c>
      <c r="AX168" s="2419"/>
      <c r="AY168" s="2419" t="s">
        <v>163</v>
      </c>
      <c r="AZ168" s="2419"/>
      <c r="BA168" s="2419"/>
      <c r="BB168" s="2419"/>
      <c r="BC168" s="2419"/>
      <c r="BD168" s="2419"/>
      <c r="BE168" s="2419"/>
      <c r="BF168" s="2419"/>
      <c r="BG168" s="2419"/>
      <c r="BH168" s="2419"/>
      <c r="BI168" s="2419"/>
      <c r="BJ168" s="2288">
        <v>0</v>
      </c>
    </row>
    <row r="169" spans="2:62" ht="11.25" customHeight="1" x14ac:dyDescent="0.25">
      <c r="B169" s="2408"/>
      <c r="C169" s="2409"/>
      <c r="D169" s="361" t="s">
        <v>175</v>
      </c>
      <c r="E169" s="2410"/>
      <c r="F169" s="2420" t="s">
        <v>290</v>
      </c>
      <c r="G169" s="2421"/>
      <c r="H169" s="2422">
        <v>22</v>
      </c>
      <c r="I169" s="2414"/>
      <c r="J169" s="2414"/>
      <c r="K169" s="2414"/>
      <c r="L169" s="2331" t="s">
        <v>16</v>
      </c>
      <c r="M169" s="2415"/>
      <c r="N169" s="2416"/>
      <c r="O169" s="2417"/>
      <c r="P169" s="2417"/>
      <c r="Q169" s="2417"/>
      <c r="R169" s="2417"/>
      <c r="S169" s="2417"/>
      <c r="T169" s="2418"/>
      <c r="AT169" s="2419" t="s">
        <v>175</v>
      </c>
      <c r="AU169" s="2419">
        <v>0</v>
      </c>
      <c r="AV169" s="2419">
        <v>2</v>
      </c>
      <c r="AW169" s="2419" t="b">
        <v>1</v>
      </c>
      <c r="AX169" s="2419"/>
      <c r="AY169" s="2419" t="s">
        <v>163</v>
      </c>
      <c r="AZ169" s="2419"/>
      <c r="BA169" s="2419"/>
      <c r="BB169" s="2419"/>
      <c r="BC169" s="2419"/>
      <c r="BD169" s="2419"/>
      <c r="BE169" s="2419"/>
      <c r="BF169" s="2419"/>
      <c r="BG169" s="2419"/>
      <c r="BH169" s="2419"/>
      <c r="BI169" s="2419"/>
      <c r="BJ169" s="2288">
        <v>0</v>
      </c>
    </row>
    <row r="170" spans="2:62" ht="11.25" customHeight="1" x14ac:dyDescent="0.25">
      <c r="B170" s="2408"/>
      <c r="C170" s="2409"/>
      <c r="D170" s="361" t="s">
        <v>175</v>
      </c>
      <c r="E170" s="2410"/>
      <c r="F170" s="2423" t="s">
        <v>178</v>
      </c>
      <c r="G170" s="2412"/>
      <c r="H170" s="2424">
        <v>22</v>
      </c>
      <c r="I170" s="2414"/>
      <c r="J170" s="2414"/>
      <c r="K170" s="2414"/>
      <c r="L170" s="2331" t="s">
        <v>16</v>
      </c>
      <c r="M170" s="2415"/>
      <c r="N170" s="2416"/>
      <c r="O170" s="2417"/>
      <c r="P170" s="2417"/>
      <c r="Q170" s="2417"/>
      <c r="R170" s="2417"/>
      <c r="S170" s="2417"/>
      <c r="T170" s="2418"/>
      <c r="AT170" s="2419" t="s">
        <v>175</v>
      </c>
      <c r="AU170" s="2419">
        <v>0</v>
      </c>
      <c r="AV170" s="2419">
        <v>4</v>
      </c>
      <c r="AW170" s="2419" t="b">
        <v>1</v>
      </c>
      <c r="AX170" s="2419" t="b">
        <v>1</v>
      </c>
      <c r="AY170" s="2419" t="s">
        <v>163</v>
      </c>
      <c r="AZ170" s="2419"/>
      <c r="BA170" s="2419"/>
      <c r="BB170" s="2419"/>
      <c r="BC170" s="2419"/>
      <c r="BD170" s="2419"/>
      <c r="BE170" s="2419"/>
      <c r="BF170" s="2419"/>
      <c r="BG170" s="2419"/>
      <c r="BH170" s="2419"/>
      <c r="BI170" s="2419"/>
      <c r="BJ170" s="2288">
        <v>0</v>
      </c>
    </row>
    <row r="171" spans="2:62" ht="36" x14ac:dyDescent="0.25">
      <c r="B171" s="2425"/>
      <c r="C171" s="2426" t="s">
        <v>1438</v>
      </c>
      <c r="D171" s="2426" t="s">
        <v>241</v>
      </c>
      <c r="E171" s="2427" t="s">
        <v>1439</v>
      </c>
      <c r="F171" s="2427" t="s">
        <v>1440</v>
      </c>
      <c r="G171" s="2428" t="s">
        <v>526</v>
      </c>
      <c r="H171" s="1183">
        <v>22</v>
      </c>
      <c r="I171" s="396"/>
      <c r="J171" s="397">
        <f>ROUND(H171*I171,2)</f>
        <v>0</v>
      </c>
      <c r="K171" s="397" t="s">
        <v>16</v>
      </c>
      <c r="L171" s="2331" t="s">
        <v>16</v>
      </c>
      <c r="M171" s="2429"/>
      <c r="N171" s="2430" t="s">
        <v>38</v>
      </c>
      <c r="O171" s="2431"/>
      <c r="P171" s="2431">
        <f>H171*O171</f>
        <v>0</v>
      </c>
      <c r="Q171" s="2431">
        <v>5.1999999999999998E-2</v>
      </c>
      <c r="R171" s="2431">
        <f>H171*Q171</f>
        <v>1.1439999999999999</v>
      </c>
      <c r="S171" s="2431">
        <v>0</v>
      </c>
      <c r="T171" s="2432">
        <f>H171*S171</f>
        <v>0</v>
      </c>
      <c r="AR171" s="2288">
        <v>256</v>
      </c>
      <c r="AT171" s="2288" t="s">
        <v>241</v>
      </c>
      <c r="AU171" s="2288">
        <v>2</v>
      </c>
      <c r="AY171" s="2433" t="s">
        <v>163</v>
      </c>
      <c r="AZ171" s="2433"/>
      <c r="BA171" s="2433"/>
      <c r="BB171" s="2433"/>
      <c r="BC171" s="2433"/>
      <c r="BD171" s="2433"/>
      <c r="BE171" s="2433">
        <f>IF(N171="základní",J171,0)</f>
        <v>0</v>
      </c>
      <c r="BF171" s="2433">
        <f>IF(N171="snížená",J171,0)</f>
        <v>0</v>
      </c>
      <c r="BG171" s="2433">
        <f>IF(N171="zákl. přenesená",J171,0)</f>
        <v>0</v>
      </c>
      <c r="BH171" s="2433">
        <f>IF(N171="sníž. přenesená",J171,0)</f>
        <v>0</v>
      </c>
      <c r="BI171" s="2433">
        <f>IF(N171="nulová",J171,0)</f>
        <v>0</v>
      </c>
      <c r="BJ171" s="2288">
        <v>1</v>
      </c>
    </row>
    <row r="172" spans="2:62" x14ac:dyDescent="0.25">
      <c r="B172" s="2396"/>
      <c r="C172" s="2397" t="s">
        <v>1441</v>
      </c>
      <c r="D172" s="2397" t="s">
        <v>168</v>
      </c>
      <c r="E172" s="2398" t="s">
        <v>1442</v>
      </c>
      <c r="F172" s="351" t="s">
        <v>1443</v>
      </c>
      <c r="G172" s="2399" t="s">
        <v>526</v>
      </c>
      <c r="H172" s="403">
        <v>22</v>
      </c>
      <c r="I172" s="354"/>
      <c r="J172" s="355">
        <f>ROUND(H172*I172,2)</f>
        <v>0</v>
      </c>
      <c r="K172" s="355" t="s">
        <v>16</v>
      </c>
      <c r="L172" s="2331" t="s">
        <v>16</v>
      </c>
      <c r="M172" s="2400"/>
      <c r="N172" s="2401" t="s">
        <v>38</v>
      </c>
      <c r="O172" s="2402"/>
      <c r="P172" s="2402">
        <f>H172*O172</f>
        <v>0</v>
      </c>
      <c r="Q172" s="2402">
        <v>0</v>
      </c>
      <c r="R172" s="2402">
        <f>H172*Q172</f>
        <v>0</v>
      </c>
      <c r="S172" s="2402">
        <v>0</v>
      </c>
      <c r="T172" s="2403">
        <f>H172*S172</f>
        <v>0</v>
      </c>
      <c r="AR172" s="2288">
        <v>64</v>
      </c>
      <c r="AT172" s="2288" t="s">
        <v>168</v>
      </c>
      <c r="AU172" s="2288">
        <v>2</v>
      </c>
      <c r="AY172" s="2404" t="s">
        <v>163</v>
      </c>
      <c r="AZ172" s="2404"/>
      <c r="BA172" s="2404"/>
      <c r="BB172" s="2404"/>
      <c r="BC172" s="2404"/>
      <c r="BD172" s="2404"/>
      <c r="BE172" s="2404">
        <f>IF(N172="základní",J172,0)</f>
        <v>0</v>
      </c>
      <c r="BF172" s="2404">
        <f>IF(N172="snížená",J172,0)</f>
        <v>0</v>
      </c>
      <c r="BG172" s="2404">
        <f>IF(N172="zákl. přenesená",J172,0)</f>
        <v>0</v>
      </c>
      <c r="BH172" s="2404">
        <f>IF(N172="sníž. přenesená",J172,0)</f>
        <v>0</v>
      </c>
      <c r="BI172" s="2404">
        <f>IF(N172="nulová",J172,0)</f>
        <v>0</v>
      </c>
      <c r="BJ172" s="2288">
        <v>1</v>
      </c>
    </row>
    <row r="173" spans="2:62" ht="24" x14ac:dyDescent="0.25">
      <c r="B173" s="2396"/>
      <c r="C173" s="2397" t="s">
        <v>1444</v>
      </c>
      <c r="D173" s="2397" t="s">
        <v>168</v>
      </c>
      <c r="E173" s="2398" t="s">
        <v>1445</v>
      </c>
      <c r="F173" s="351" t="s">
        <v>1446</v>
      </c>
      <c r="G173" s="2399" t="s">
        <v>218</v>
      </c>
      <c r="H173" s="353">
        <v>764.13499999999999</v>
      </c>
      <c r="I173" s="354"/>
      <c r="J173" s="355">
        <f>ROUND(H173*I173,2)</f>
        <v>0</v>
      </c>
      <c r="K173" s="355" t="s">
        <v>172</v>
      </c>
      <c r="L173" s="2331" t="s">
        <v>16</v>
      </c>
      <c r="M173" s="2400"/>
      <c r="N173" s="2401" t="s">
        <v>38</v>
      </c>
      <c r="O173" s="2402"/>
      <c r="P173" s="2402">
        <f>H173*O173</f>
        <v>0</v>
      </c>
      <c r="Q173" s="2402">
        <v>0</v>
      </c>
      <c r="R173" s="2402">
        <f>H173*Q173</f>
        <v>0</v>
      </c>
      <c r="S173" s="2402">
        <v>0</v>
      </c>
      <c r="T173" s="2403">
        <f>H173*S173</f>
        <v>0</v>
      </c>
      <c r="AR173" s="2288">
        <v>64</v>
      </c>
      <c r="AT173" s="2288" t="s">
        <v>168</v>
      </c>
      <c r="AU173" s="2288">
        <v>2</v>
      </c>
      <c r="AY173" s="2404" t="s">
        <v>163</v>
      </c>
      <c r="AZ173" s="2404"/>
      <c r="BA173" s="2404"/>
      <c r="BB173" s="2404"/>
      <c r="BC173" s="2404"/>
      <c r="BD173" s="2404"/>
      <c r="BE173" s="2404">
        <f>IF(N173="základní",J173,0)</f>
        <v>0</v>
      </c>
      <c r="BF173" s="2404">
        <f>IF(N173="snížená",J173,0)</f>
        <v>0</v>
      </c>
      <c r="BG173" s="2404">
        <f>IF(N173="zákl. přenesená",J173,0)</f>
        <v>0</v>
      </c>
      <c r="BH173" s="2404">
        <f>IF(N173="sníž. přenesená",J173,0)</f>
        <v>0</v>
      </c>
      <c r="BI173" s="2404">
        <f>IF(N173="nulová",J173,0)</f>
        <v>0</v>
      </c>
      <c r="BJ173" s="2288">
        <v>1</v>
      </c>
    </row>
    <row r="174" spans="2:62" x14ac:dyDescent="0.25">
      <c r="B174" s="2332"/>
      <c r="C174" s="75"/>
      <c r="D174" s="361" t="s">
        <v>173</v>
      </c>
      <c r="E174" s="75"/>
      <c r="F174" s="362" t="s">
        <v>1447</v>
      </c>
      <c r="G174" s="75"/>
      <c r="H174" s="75"/>
      <c r="I174" s="75"/>
      <c r="J174" s="75"/>
      <c r="K174" s="2334"/>
      <c r="L174" s="2331" t="s">
        <v>16</v>
      </c>
      <c r="M174" s="2405"/>
      <c r="N174" s="75"/>
      <c r="O174" s="75"/>
      <c r="P174" s="75"/>
      <c r="Q174" s="75"/>
      <c r="R174" s="75"/>
      <c r="S174" s="75"/>
      <c r="T174" s="2406"/>
      <c r="AT174" s="2407" t="s">
        <v>173</v>
      </c>
      <c r="AU174" s="2407">
        <v>0</v>
      </c>
      <c r="AV174" s="75"/>
      <c r="AW174" s="75"/>
      <c r="AX174" s="75"/>
      <c r="AY174" s="75" t="s">
        <v>163</v>
      </c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2288">
        <v>0</v>
      </c>
    </row>
    <row r="175" spans="2:62" ht="11.25" customHeight="1" x14ac:dyDescent="0.25">
      <c r="B175" s="2408"/>
      <c r="C175" s="2409"/>
      <c r="D175" s="361" t="s">
        <v>175</v>
      </c>
      <c r="E175" s="2410"/>
      <c r="F175" s="2420" t="s">
        <v>1448</v>
      </c>
      <c r="G175" s="2421"/>
      <c r="H175" s="2422">
        <v>713.53499999999997</v>
      </c>
      <c r="I175" s="2414"/>
      <c r="J175" s="2414"/>
      <c r="K175" s="2414"/>
      <c r="L175" s="2331" t="s">
        <v>16</v>
      </c>
      <c r="M175" s="2415"/>
      <c r="N175" s="2416"/>
      <c r="O175" s="2417"/>
      <c r="P175" s="2417"/>
      <c r="Q175" s="2417"/>
      <c r="R175" s="2417"/>
      <c r="S175" s="2417"/>
      <c r="T175" s="2418"/>
      <c r="AT175" s="2419" t="s">
        <v>175</v>
      </c>
      <c r="AU175" s="2419">
        <v>0</v>
      </c>
      <c r="AV175" s="2419">
        <v>2</v>
      </c>
      <c r="AW175" s="2419" t="b">
        <v>1</v>
      </c>
      <c r="AX175" s="2419"/>
      <c r="AY175" s="2419" t="s">
        <v>163</v>
      </c>
      <c r="AZ175" s="2419"/>
      <c r="BA175" s="2419"/>
      <c r="BB175" s="2419"/>
      <c r="BC175" s="2419"/>
      <c r="BD175" s="2419"/>
      <c r="BE175" s="2419"/>
      <c r="BF175" s="2419"/>
      <c r="BG175" s="2419"/>
      <c r="BH175" s="2419"/>
      <c r="BI175" s="2419"/>
      <c r="BJ175" s="2288">
        <v>0</v>
      </c>
    </row>
    <row r="176" spans="2:62" ht="11.25" customHeight="1" x14ac:dyDescent="0.25">
      <c r="B176" s="2408"/>
      <c r="C176" s="2409"/>
      <c r="D176" s="361" t="s">
        <v>175</v>
      </c>
      <c r="E176" s="2410"/>
      <c r="F176" s="2420" t="s">
        <v>1449</v>
      </c>
      <c r="G176" s="2421"/>
      <c r="H176" s="2422">
        <v>50.6</v>
      </c>
      <c r="I176" s="2414"/>
      <c r="J176" s="2414"/>
      <c r="K176" s="2414"/>
      <c r="L176" s="2331" t="s">
        <v>16</v>
      </c>
      <c r="M176" s="2415"/>
      <c r="N176" s="2416"/>
      <c r="O176" s="2417"/>
      <c r="P176" s="2417"/>
      <c r="Q176" s="2417"/>
      <c r="R176" s="2417"/>
      <c r="S176" s="2417"/>
      <c r="T176" s="2418"/>
      <c r="AT176" s="2419" t="s">
        <v>175</v>
      </c>
      <c r="AU176" s="2419">
        <v>0</v>
      </c>
      <c r="AV176" s="2419">
        <v>2</v>
      </c>
      <c r="AW176" s="2419" t="b">
        <v>1</v>
      </c>
      <c r="AX176" s="2419"/>
      <c r="AY176" s="2419" t="s">
        <v>163</v>
      </c>
      <c r="AZ176" s="2419"/>
      <c r="BA176" s="2419"/>
      <c r="BB176" s="2419"/>
      <c r="BC176" s="2419"/>
      <c r="BD176" s="2419"/>
      <c r="BE176" s="2419"/>
      <c r="BF176" s="2419"/>
      <c r="BG176" s="2419"/>
      <c r="BH176" s="2419"/>
      <c r="BI176" s="2419"/>
      <c r="BJ176" s="2288">
        <v>0</v>
      </c>
    </row>
    <row r="177" spans="2:62" ht="11.25" customHeight="1" x14ac:dyDescent="0.25">
      <c r="B177" s="2408"/>
      <c r="C177" s="2409"/>
      <c r="D177" s="361" t="s">
        <v>175</v>
      </c>
      <c r="E177" s="2410"/>
      <c r="F177" s="2423" t="s">
        <v>178</v>
      </c>
      <c r="G177" s="2412"/>
      <c r="H177" s="2424">
        <v>764.13499999999999</v>
      </c>
      <c r="I177" s="2414"/>
      <c r="J177" s="2414"/>
      <c r="K177" s="2414"/>
      <c r="L177" s="2331" t="s">
        <v>16</v>
      </c>
      <c r="M177" s="2415"/>
      <c r="N177" s="2416"/>
      <c r="O177" s="2417"/>
      <c r="P177" s="2417"/>
      <c r="Q177" s="2417"/>
      <c r="R177" s="2417"/>
      <c r="S177" s="2417"/>
      <c r="T177" s="2418"/>
      <c r="AT177" s="2419" t="s">
        <v>175</v>
      </c>
      <c r="AU177" s="2419">
        <v>0</v>
      </c>
      <c r="AV177" s="2419">
        <v>4</v>
      </c>
      <c r="AW177" s="2419" t="b">
        <v>1</v>
      </c>
      <c r="AX177" s="2419" t="b">
        <v>1</v>
      </c>
      <c r="AY177" s="2419" t="s">
        <v>163</v>
      </c>
      <c r="AZ177" s="2419"/>
      <c r="BA177" s="2419"/>
      <c r="BB177" s="2419"/>
      <c r="BC177" s="2419"/>
      <c r="BD177" s="2419"/>
      <c r="BE177" s="2419"/>
      <c r="BF177" s="2419"/>
      <c r="BG177" s="2419"/>
      <c r="BH177" s="2419"/>
      <c r="BI177" s="2419"/>
      <c r="BJ177" s="2288">
        <v>0</v>
      </c>
    </row>
    <row r="178" spans="2:62" x14ac:dyDescent="0.25">
      <c r="B178" s="2425"/>
      <c r="C178" s="2426" t="s">
        <v>1450</v>
      </c>
      <c r="D178" s="2426" t="s">
        <v>241</v>
      </c>
      <c r="E178" s="2427" t="s">
        <v>1451</v>
      </c>
      <c r="F178" s="2427" t="s">
        <v>1452</v>
      </c>
      <c r="G178" s="2428" t="s">
        <v>526</v>
      </c>
      <c r="H178" s="1183">
        <v>57</v>
      </c>
      <c r="I178" s="396"/>
      <c r="J178" s="397">
        <f>ROUND(H178*I178,2)</f>
        <v>0</v>
      </c>
      <c r="K178" s="397" t="s">
        <v>172</v>
      </c>
      <c r="L178" s="2331" t="s">
        <v>16</v>
      </c>
      <c r="M178" s="2429"/>
      <c r="N178" s="2430" t="s">
        <v>38</v>
      </c>
      <c r="O178" s="2431"/>
      <c r="P178" s="2431">
        <f>H178*O178</f>
        <v>0</v>
      </c>
      <c r="Q178" s="2431">
        <v>2.5999999999999998E-4</v>
      </c>
      <c r="R178" s="2431">
        <f>H178*Q178</f>
        <v>1.4819999999999998E-2</v>
      </c>
      <c r="S178" s="2431">
        <v>0</v>
      </c>
      <c r="T178" s="2432">
        <f>H178*S178</f>
        <v>0</v>
      </c>
      <c r="AR178" s="2288">
        <v>256</v>
      </c>
      <c r="AT178" s="2288" t="s">
        <v>241</v>
      </c>
      <c r="AU178" s="2288">
        <v>2</v>
      </c>
      <c r="AY178" s="2433" t="s">
        <v>163</v>
      </c>
      <c r="AZ178" s="2433"/>
      <c r="BA178" s="2433"/>
      <c r="BB178" s="2433"/>
      <c r="BC178" s="2433"/>
      <c r="BD178" s="2433"/>
      <c r="BE178" s="2433">
        <f>IF(N178="základní",J178,0)</f>
        <v>0</v>
      </c>
      <c r="BF178" s="2433">
        <f>IF(N178="snížená",J178,0)</f>
        <v>0</v>
      </c>
      <c r="BG178" s="2433">
        <f>IF(N178="zákl. přenesená",J178,0)</f>
        <v>0</v>
      </c>
      <c r="BH178" s="2433">
        <f>IF(N178="sníž. přenesená",J178,0)</f>
        <v>0</v>
      </c>
      <c r="BI178" s="2433">
        <f>IF(N178="nulová",J178,0)</f>
        <v>0</v>
      </c>
      <c r="BJ178" s="2288">
        <v>1</v>
      </c>
    </row>
    <row r="179" spans="2:62" x14ac:dyDescent="0.25">
      <c r="B179" s="2425"/>
      <c r="C179" s="2426" t="s">
        <v>1453</v>
      </c>
      <c r="D179" s="2426" t="s">
        <v>241</v>
      </c>
      <c r="E179" s="2427" t="s">
        <v>1454</v>
      </c>
      <c r="F179" s="2427" t="s">
        <v>1455</v>
      </c>
      <c r="G179" s="2428" t="s">
        <v>309</v>
      </c>
      <c r="H179" s="353">
        <v>642.18200000000002</v>
      </c>
      <c r="I179" s="396"/>
      <c r="J179" s="397">
        <f>ROUND(H179*I179,2)</f>
        <v>0</v>
      </c>
      <c r="K179" s="397" t="s">
        <v>172</v>
      </c>
      <c r="L179" s="2331" t="s">
        <v>16</v>
      </c>
      <c r="M179" s="2429"/>
      <c r="N179" s="2430" t="s">
        <v>38</v>
      </c>
      <c r="O179" s="2431"/>
      <c r="P179" s="2431">
        <f>H179*O179</f>
        <v>0</v>
      </c>
      <c r="Q179" s="2431">
        <v>1E-3</v>
      </c>
      <c r="R179" s="2431">
        <f>H179*Q179</f>
        <v>0.64218200000000003</v>
      </c>
      <c r="S179" s="2431">
        <v>0</v>
      </c>
      <c r="T179" s="2432">
        <f>H179*S179</f>
        <v>0</v>
      </c>
      <c r="AR179" s="2288">
        <v>256</v>
      </c>
      <c r="AT179" s="2288" t="s">
        <v>241</v>
      </c>
      <c r="AU179" s="2288">
        <v>2</v>
      </c>
      <c r="AY179" s="2433" t="s">
        <v>163</v>
      </c>
      <c r="AZ179" s="2433"/>
      <c r="BA179" s="2433"/>
      <c r="BB179" s="2433"/>
      <c r="BC179" s="2433"/>
      <c r="BD179" s="2433"/>
      <c r="BE179" s="2433">
        <f>IF(N179="základní",J179,0)</f>
        <v>0</v>
      </c>
      <c r="BF179" s="2433">
        <f>IF(N179="snížená",J179,0)</f>
        <v>0</v>
      </c>
      <c r="BG179" s="2433">
        <f>IF(N179="zákl. přenesená",J179,0)</f>
        <v>0</v>
      </c>
      <c r="BH179" s="2433">
        <f>IF(N179="sníž. přenesená",J179,0)</f>
        <v>0</v>
      </c>
      <c r="BI179" s="2433">
        <f>IF(N179="nulová",J179,0)</f>
        <v>0</v>
      </c>
      <c r="BJ179" s="2288">
        <v>1</v>
      </c>
    </row>
    <row r="180" spans="2:62" ht="11.25" customHeight="1" x14ac:dyDescent="0.25">
      <c r="B180" s="2408"/>
      <c r="C180" s="2409"/>
      <c r="D180" s="361" t="s">
        <v>175</v>
      </c>
      <c r="E180" s="2410"/>
      <c r="F180" s="2420" t="s">
        <v>1448</v>
      </c>
      <c r="G180" s="2421"/>
      <c r="H180" s="2422">
        <v>713.53499999999997</v>
      </c>
      <c r="I180" s="2414"/>
      <c r="J180" s="2414"/>
      <c r="K180" s="2414"/>
      <c r="L180" s="2331" t="s">
        <v>16</v>
      </c>
      <c r="M180" s="2415"/>
      <c r="N180" s="2416"/>
      <c r="O180" s="2417"/>
      <c r="P180" s="2417"/>
      <c r="Q180" s="2417"/>
      <c r="R180" s="2417"/>
      <c r="S180" s="2417"/>
      <c r="T180" s="2418"/>
      <c r="AT180" s="2419" t="s">
        <v>175</v>
      </c>
      <c r="AU180" s="2419">
        <v>0</v>
      </c>
      <c r="AV180" s="2419">
        <v>2</v>
      </c>
      <c r="AW180" s="2419" t="b">
        <v>1</v>
      </c>
      <c r="AX180" s="2419"/>
      <c r="AY180" s="2419" t="s">
        <v>163</v>
      </c>
      <c r="AZ180" s="2419"/>
      <c r="BA180" s="2419"/>
      <c r="BB180" s="2419"/>
      <c r="BC180" s="2419"/>
      <c r="BD180" s="2419"/>
      <c r="BE180" s="2419"/>
      <c r="BF180" s="2419"/>
      <c r="BG180" s="2419"/>
      <c r="BH180" s="2419"/>
      <c r="BI180" s="2419"/>
      <c r="BJ180" s="2288">
        <v>0</v>
      </c>
    </row>
    <row r="181" spans="2:62" ht="11.25" customHeight="1" x14ac:dyDescent="0.25">
      <c r="B181" s="2408"/>
      <c r="C181" s="2409"/>
      <c r="D181" s="361" t="s">
        <v>175</v>
      </c>
      <c r="E181" s="2410"/>
      <c r="F181" s="2411" t="s">
        <v>1456</v>
      </c>
      <c r="G181" s="2412"/>
      <c r="H181" s="2413"/>
      <c r="I181" s="2414"/>
      <c r="J181" s="2414"/>
      <c r="K181" s="2414"/>
      <c r="L181" s="2331" t="s">
        <v>16</v>
      </c>
      <c r="M181" s="2415"/>
      <c r="N181" s="2416"/>
      <c r="O181" s="2417"/>
      <c r="P181" s="2417"/>
      <c r="Q181" s="2417"/>
      <c r="R181" s="2417"/>
      <c r="S181" s="2417"/>
      <c r="T181" s="2418"/>
      <c r="AT181" s="2419" t="s">
        <v>175</v>
      </c>
      <c r="AU181" s="2419">
        <v>0</v>
      </c>
      <c r="AV181" s="2419">
        <v>1</v>
      </c>
      <c r="AW181" s="2419" t="b">
        <v>1</v>
      </c>
      <c r="AX181" s="2419"/>
      <c r="AY181" s="2419" t="s">
        <v>163</v>
      </c>
      <c r="AZ181" s="2419"/>
      <c r="BA181" s="2419"/>
      <c r="BB181" s="2419"/>
      <c r="BC181" s="2419"/>
      <c r="BD181" s="2419"/>
      <c r="BE181" s="2419"/>
      <c r="BF181" s="2419"/>
      <c r="BG181" s="2419"/>
      <c r="BH181" s="2419"/>
      <c r="BI181" s="2419"/>
      <c r="BJ181" s="2288">
        <v>0</v>
      </c>
    </row>
    <row r="182" spans="2:62" ht="11.25" customHeight="1" x14ac:dyDescent="0.25">
      <c r="B182" s="2408"/>
      <c r="C182" s="2409"/>
      <c r="D182" s="361" t="s">
        <v>175</v>
      </c>
      <c r="E182" s="2410"/>
      <c r="F182" s="2423" t="s">
        <v>178</v>
      </c>
      <c r="G182" s="2412"/>
      <c r="H182" s="2424">
        <v>713.53499999999997</v>
      </c>
      <c r="I182" s="2414"/>
      <c r="J182" s="2414"/>
      <c r="K182" s="2414"/>
      <c r="L182" s="2331" t="s">
        <v>16</v>
      </c>
      <c r="M182" s="2415"/>
      <c r="N182" s="2416"/>
      <c r="O182" s="2417"/>
      <c r="P182" s="2417"/>
      <c r="Q182" s="2417"/>
      <c r="R182" s="2417"/>
      <c r="S182" s="2417"/>
      <c r="T182" s="2418"/>
      <c r="AT182" s="2419" t="s">
        <v>175</v>
      </c>
      <c r="AU182" s="2419">
        <v>0</v>
      </c>
      <c r="AV182" s="2419">
        <v>4</v>
      </c>
      <c r="AW182" s="2419" t="b">
        <v>1</v>
      </c>
      <c r="AX182" s="2419"/>
      <c r="AY182" s="2419" t="s">
        <v>163</v>
      </c>
      <c r="AZ182" s="2419"/>
      <c r="BA182" s="2419"/>
      <c r="BB182" s="2419"/>
      <c r="BC182" s="2419"/>
      <c r="BD182" s="2419"/>
      <c r="BE182" s="2419"/>
      <c r="BF182" s="2419"/>
      <c r="BG182" s="2419"/>
      <c r="BH182" s="2419"/>
      <c r="BI182" s="2419"/>
      <c r="BJ182" s="2288">
        <v>0</v>
      </c>
    </row>
    <row r="183" spans="2:62" ht="11.25" customHeight="1" x14ac:dyDescent="0.25">
      <c r="B183" s="2408"/>
      <c r="C183" s="2409"/>
      <c r="D183" s="361" t="s">
        <v>175</v>
      </c>
      <c r="E183" s="2410"/>
      <c r="F183" s="2420" t="s">
        <v>1457</v>
      </c>
      <c r="G183" s="2421"/>
      <c r="H183" s="2422">
        <v>642.18200000000002</v>
      </c>
      <c r="I183" s="2414"/>
      <c r="J183" s="2414"/>
      <c r="K183" s="2414"/>
      <c r="L183" s="2331" t="s">
        <v>16</v>
      </c>
      <c r="M183" s="2415"/>
      <c r="N183" s="2416"/>
      <c r="O183" s="2417"/>
      <c r="P183" s="2417"/>
      <c r="Q183" s="2417"/>
      <c r="R183" s="2417"/>
      <c r="S183" s="2417"/>
      <c r="T183" s="2418"/>
      <c r="AT183" s="2419" t="s">
        <v>175</v>
      </c>
      <c r="AU183" s="2419">
        <v>0</v>
      </c>
      <c r="AV183" s="2419">
        <v>2</v>
      </c>
      <c r="AW183" s="2419" t="b">
        <v>1</v>
      </c>
      <c r="AX183" s="2419" t="b">
        <v>1</v>
      </c>
      <c r="AY183" s="2419" t="s">
        <v>163</v>
      </c>
      <c r="AZ183" s="2419"/>
      <c r="BA183" s="2419"/>
      <c r="BB183" s="2419"/>
      <c r="BC183" s="2419"/>
      <c r="BD183" s="2419"/>
      <c r="BE183" s="2419"/>
      <c r="BF183" s="2419"/>
      <c r="BG183" s="2419"/>
      <c r="BH183" s="2419"/>
      <c r="BI183" s="2419"/>
      <c r="BJ183" s="2288">
        <v>0</v>
      </c>
    </row>
    <row r="184" spans="2:62" ht="24" x14ac:dyDescent="0.25">
      <c r="B184" s="2396"/>
      <c r="C184" s="2397" t="s">
        <v>1458</v>
      </c>
      <c r="D184" s="2397" t="s">
        <v>168</v>
      </c>
      <c r="E184" s="2398" t="s">
        <v>1459</v>
      </c>
      <c r="F184" s="351" t="s">
        <v>1460</v>
      </c>
      <c r="G184" s="2399" t="s">
        <v>218</v>
      </c>
      <c r="H184" s="353">
        <v>823.53499999999997</v>
      </c>
      <c r="I184" s="354"/>
      <c r="J184" s="355">
        <f>ROUND(H184*I184,2)</f>
        <v>0</v>
      </c>
      <c r="K184" s="355" t="s">
        <v>172</v>
      </c>
      <c r="L184" s="2331" t="s">
        <v>16</v>
      </c>
      <c r="M184" s="2400"/>
      <c r="N184" s="2401" t="s">
        <v>38</v>
      </c>
      <c r="O184" s="2402"/>
      <c r="P184" s="2402">
        <f>H184*O184</f>
        <v>0</v>
      </c>
      <c r="Q184" s="2402">
        <v>0</v>
      </c>
      <c r="R184" s="2402">
        <f>H184*Q184</f>
        <v>0</v>
      </c>
      <c r="S184" s="2402">
        <v>0</v>
      </c>
      <c r="T184" s="2403">
        <f>H184*S184</f>
        <v>0</v>
      </c>
      <c r="AR184" s="2288">
        <v>64</v>
      </c>
      <c r="AT184" s="2288" t="s">
        <v>168</v>
      </c>
      <c r="AU184" s="2288">
        <v>2</v>
      </c>
      <c r="AY184" s="2404" t="s">
        <v>163</v>
      </c>
      <c r="AZ184" s="2404"/>
      <c r="BA184" s="2404"/>
      <c r="BB184" s="2404"/>
      <c r="BC184" s="2404"/>
      <c r="BD184" s="2404"/>
      <c r="BE184" s="2404">
        <f>IF(N184="základní",J184,0)</f>
        <v>0</v>
      </c>
      <c r="BF184" s="2404">
        <f>IF(N184="snížená",J184,0)</f>
        <v>0</v>
      </c>
      <c r="BG184" s="2404">
        <f>IF(N184="zákl. přenesená",J184,0)</f>
        <v>0</v>
      </c>
      <c r="BH184" s="2404">
        <f>IF(N184="sníž. přenesená",J184,0)</f>
        <v>0</v>
      </c>
      <c r="BI184" s="2404">
        <f>IF(N184="nulová",J184,0)</f>
        <v>0</v>
      </c>
      <c r="BJ184" s="2288">
        <v>1</v>
      </c>
    </row>
    <row r="185" spans="2:62" x14ac:dyDescent="0.25">
      <c r="B185" s="2332"/>
      <c r="C185" s="75"/>
      <c r="D185" s="361" t="s">
        <v>173</v>
      </c>
      <c r="E185" s="75"/>
      <c r="F185" s="362" t="s">
        <v>1461</v>
      </c>
      <c r="G185" s="75"/>
      <c r="H185" s="75"/>
      <c r="I185" s="75"/>
      <c r="J185" s="75"/>
      <c r="K185" s="2334"/>
      <c r="L185" s="2331" t="s">
        <v>16</v>
      </c>
      <c r="M185" s="2405"/>
      <c r="N185" s="75"/>
      <c r="O185" s="75"/>
      <c r="P185" s="75"/>
      <c r="Q185" s="75"/>
      <c r="R185" s="75"/>
      <c r="S185" s="75"/>
      <c r="T185" s="2406"/>
      <c r="AT185" s="2407" t="s">
        <v>173</v>
      </c>
      <c r="AU185" s="2407">
        <v>0</v>
      </c>
      <c r="AV185" s="75"/>
      <c r="AW185" s="75"/>
      <c r="AX185" s="75"/>
      <c r="AY185" s="75" t="s">
        <v>163</v>
      </c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2288">
        <v>0</v>
      </c>
    </row>
    <row r="186" spans="2:62" ht="11.25" customHeight="1" x14ac:dyDescent="0.25">
      <c r="B186" s="2408"/>
      <c r="C186" s="2409"/>
      <c r="D186" s="361" t="s">
        <v>175</v>
      </c>
      <c r="E186" s="2410"/>
      <c r="F186" s="2411" t="s">
        <v>1462</v>
      </c>
      <c r="G186" s="2412"/>
      <c r="H186" s="2413"/>
      <c r="I186" s="2414"/>
      <c r="J186" s="2414"/>
      <c r="K186" s="2414"/>
      <c r="L186" s="2331" t="s">
        <v>16</v>
      </c>
      <c r="M186" s="2415"/>
      <c r="N186" s="2416"/>
      <c r="O186" s="2417"/>
      <c r="P186" s="2417"/>
      <c r="Q186" s="2417"/>
      <c r="R186" s="2417"/>
      <c r="S186" s="2417"/>
      <c r="T186" s="2418"/>
      <c r="AT186" s="2419" t="s">
        <v>175</v>
      </c>
      <c r="AU186" s="2419">
        <v>0</v>
      </c>
      <c r="AV186" s="2419">
        <v>1</v>
      </c>
      <c r="AW186" s="2419" t="b">
        <v>1</v>
      </c>
      <c r="AX186" s="2419"/>
      <c r="AY186" s="2419" t="s">
        <v>163</v>
      </c>
      <c r="AZ186" s="2419"/>
      <c r="BA186" s="2419"/>
      <c r="BB186" s="2419"/>
      <c r="BC186" s="2419"/>
      <c r="BD186" s="2419"/>
      <c r="BE186" s="2419"/>
      <c r="BF186" s="2419"/>
      <c r="BG186" s="2419"/>
      <c r="BH186" s="2419"/>
      <c r="BI186" s="2419"/>
      <c r="BJ186" s="2288">
        <v>0</v>
      </c>
    </row>
    <row r="187" spans="2:62" ht="11.25" customHeight="1" x14ac:dyDescent="0.25">
      <c r="B187" s="2408"/>
      <c r="C187" s="2409"/>
      <c r="D187" s="361" t="s">
        <v>175</v>
      </c>
      <c r="E187" s="2410"/>
      <c r="F187" s="2420" t="s">
        <v>1463</v>
      </c>
      <c r="G187" s="2421"/>
      <c r="H187" s="2422">
        <v>713.53499999999997</v>
      </c>
      <c r="I187" s="2414"/>
      <c r="J187" s="2414"/>
      <c r="K187" s="2414"/>
      <c r="L187" s="2331" t="s">
        <v>16</v>
      </c>
      <c r="M187" s="2415"/>
      <c r="N187" s="2416"/>
      <c r="O187" s="2417"/>
      <c r="P187" s="2417"/>
      <c r="Q187" s="2417"/>
      <c r="R187" s="2417"/>
      <c r="S187" s="2417"/>
      <c r="T187" s="2418"/>
      <c r="AT187" s="2419" t="s">
        <v>175</v>
      </c>
      <c r="AU187" s="2419">
        <v>0</v>
      </c>
      <c r="AV187" s="2419">
        <v>2</v>
      </c>
      <c r="AW187" s="2419" t="b">
        <v>1</v>
      </c>
      <c r="AX187" s="2419"/>
      <c r="AY187" s="2419" t="s">
        <v>163</v>
      </c>
      <c r="AZ187" s="2419"/>
      <c r="BA187" s="2419"/>
      <c r="BB187" s="2419"/>
      <c r="BC187" s="2419"/>
      <c r="BD187" s="2419"/>
      <c r="BE187" s="2419"/>
      <c r="BF187" s="2419"/>
      <c r="BG187" s="2419"/>
      <c r="BH187" s="2419"/>
      <c r="BI187" s="2419"/>
      <c r="BJ187" s="2288">
        <v>0</v>
      </c>
    </row>
    <row r="188" spans="2:62" ht="11.25" customHeight="1" x14ac:dyDescent="0.25">
      <c r="B188" s="2408"/>
      <c r="C188" s="2409"/>
      <c r="D188" s="361" t="s">
        <v>175</v>
      </c>
      <c r="E188" s="2410"/>
      <c r="F188" s="2420" t="s">
        <v>1464</v>
      </c>
      <c r="G188" s="2421"/>
      <c r="H188" s="2422">
        <v>110</v>
      </c>
      <c r="I188" s="2414"/>
      <c r="J188" s="2414"/>
      <c r="K188" s="2414"/>
      <c r="L188" s="2331" t="s">
        <v>16</v>
      </c>
      <c r="M188" s="2415"/>
      <c r="N188" s="2416"/>
      <c r="O188" s="2417"/>
      <c r="P188" s="2417"/>
      <c r="Q188" s="2417"/>
      <c r="R188" s="2417"/>
      <c r="S188" s="2417"/>
      <c r="T188" s="2418"/>
      <c r="AT188" s="2419" t="s">
        <v>175</v>
      </c>
      <c r="AU188" s="2419">
        <v>0</v>
      </c>
      <c r="AV188" s="2419">
        <v>2</v>
      </c>
      <c r="AW188" s="2419" t="b">
        <v>1</v>
      </c>
      <c r="AX188" s="2419"/>
      <c r="AY188" s="2419" t="s">
        <v>163</v>
      </c>
      <c r="AZ188" s="2419"/>
      <c r="BA188" s="2419"/>
      <c r="BB188" s="2419"/>
      <c r="BC188" s="2419"/>
      <c r="BD188" s="2419"/>
      <c r="BE188" s="2419"/>
      <c r="BF188" s="2419"/>
      <c r="BG188" s="2419"/>
      <c r="BH188" s="2419"/>
      <c r="BI188" s="2419"/>
      <c r="BJ188" s="2288">
        <v>0</v>
      </c>
    </row>
    <row r="189" spans="2:62" ht="11.25" customHeight="1" x14ac:dyDescent="0.25">
      <c r="B189" s="2408"/>
      <c r="C189" s="2409"/>
      <c r="D189" s="361" t="s">
        <v>175</v>
      </c>
      <c r="E189" s="2410"/>
      <c r="F189" s="2423" t="s">
        <v>178</v>
      </c>
      <c r="G189" s="2412"/>
      <c r="H189" s="2424">
        <v>823.53499999999997</v>
      </c>
      <c r="I189" s="2414"/>
      <c r="J189" s="2414"/>
      <c r="K189" s="2414"/>
      <c r="L189" s="2331" t="s">
        <v>16</v>
      </c>
      <c r="M189" s="2415"/>
      <c r="N189" s="2416"/>
      <c r="O189" s="2417"/>
      <c r="P189" s="2417"/>
      <c r="Q189" s="2417"/>
      <c r="R189" s="2417"/>
      <c r="S189" s="2417"/>
      <c r="T189" s="2418"/>
      <c r="AT189" s="2419" t="s">
        <v>175</v>
      </c>
      <c r="AU189" s="2419">
        <v>0</v>
      </c>
      <c r="AV189" s="2419">
        <v>4</v>
      </c>
      <c r="AW189" s="2419" t="b">
        <v>1</v>
      </c>
      <c r="AX189" s="2419" t="b">
        <v>1</v>
      </c>
      <c r="AY189" s="2419" t="s">
        <v>163</v>
      </c>
      <c r="AZ189" s="2419"/>
      <c r="BA189" s="2419"/>
      <c r="BB189" s="2419"/>
      <c r="BC189" s="2419"/>
      <c r="BD189" s="2419"/>
      <c r="BE189" s="2419"/>
      <c r="BF189" s="2419"/>
      <c r="BG189" s="2419"/>
      <c r="BH189" s="2419"/>
      <c r="BI189" s="2419"/>
      <c r="BJ189" s="2288">
        <v>0</v>
      </c>
    </row>
    <row r="190" spans="2:62" ht="24" x14ac:dyDescent="0.25">
      <c r="B190" s="2425"/>
      <c r="C190" s="2426" t="s">
        <v>1465</v>
      </c>
      <c r="D190" s="2426" t="s">
        <v>241</v>
      </c>
      <c r="E190" s="2427" t="s">
        <v>1466</v>
      </c>
      <c r="F190" s="2427" t="s">
        <v>1467</v>
      </c>
      <c r="G190" s="2428" t="s">
        <v>218</v>
      </c>
      <c r="H190" s="353">
        <v>823.53499999999997</v>
      </c>
      <c r="I190" s="396"/>
      <c r="J190" s="397">
        <f>ROUND(H190*I190,2)</f>
        <v>0</v>
      </c>
      <c r="K190" s="397" t="s">
        <v>172</v>
      </c>
      <c r="L190" s="2331" t="s">
        <v>16</v>
      </c>
      <c r="M190" s="2429"/>
      <c r="N190" s="2430" t="s">
        <v>38</v>
      </c>
      <c r="O190" s="2431"/>
      <c r="P190" s="2431">
        <f>H190*O190</f>
        <v>0</v>
      </c>
      <c r="Q190" s="2431">
        <v>8.9999999999999998E-4</v>
      </c>
      <c r="R190" s="2431">
        <f>H190*Q190</f>
        <v>0.74118149999999994</v>
      </c>
      <c r="S190" s="2431">
        <v>0</v>
      </c>
      <c r="T190" s="2432">
        <f>H190*S190</f>
        <v>0</v>
      </c>
      <c r="AR190" s="2288">
        <v>256</v>
      </c>
      <c r="AT190" s="2288" t="s">
        <v>241</v>
      </c>
      <c r="AU190" s="2288">
        <v>2</v>
      </c>
      <c r="AY190" s="2433" t="s">
        <v>163</v>
      </c>
      <c r="AZ190" s="2433"/>
      <c r="BA190" s="2433"/>
      <c r="BB190" s="2433"/>
      <c r="BC190" s="2433"/>
      <c r="BD190" s="2433"/>
      <c r="BE190" s="2433">
        <f>IF(N190="základní",J190,0)</f>
        <v>0</v>
      </c>
      <c r="BF190" s="2433">
        <f>IF(N190="snížená",J190,0)</f>
        <v>0</v>
      </c>
      <c r="BG190" s="2433">
        <f>IF(N190="zákl. přenesená",J190,0)</f>
        <v>0</v>
      </c>
      <c r="BH190" s="2433">
        <f>IF(N190="sníž. přenesená",J190,0)</f>
        <v>0</v>
      </c>
      <c r="BI190" s="2433">
        <f>IF(N190="nulová",J190,0)</f>
        <v>0</v>
      </c>
      <c r="BJ190" s="2288">
        <v>1</v>
      </c>
    </row>
    <row r="191" spans="2:62" ht="11.25" customHeight="1" x14ac:dyDescent="0.25">
      <c r="B191" s="2408"/>
      <c r="C191" s="2409"/>
      <c r="D191" s="361" t="s">
        <v>175</v>
      </c>
      <c r="E191" s="2410"/>
      <c r="F191" s="2420" t="s">
        <v>1468</v>
      </c>
      <c r="G191" s="2421"/>
      <c r="H191" s="2422">
        <v>823.53499999999997</v>
      </c>
      <c r="I191" s="2414"/>
      <c r="J191" s="2414"/>
      <c r="K191" s="2414"/>
      <c r="L191" s="2331" t="s">
        <v>16</v>
      </c>
      <c r="M191" s="2415"/>
      <c r="N191" s="2416"/>
      <c r="O191" s="2417"/>
      <c r="P191" s="2417"/>
      <c r="Q191" s="2417"/>
      <c r="R191" s="2417"/>
      <c r="S191" s="2417"/>
      <c r="T191" s="2418"/>
      <c r="AT191" s="2419" t="s">
        <v>175</v>
      </c>
      <c r="AU191" s="2419">
        <v>0</v>
      </c>
      <c r="AV191" s="2419">
        <v>2</v>
      </c>
      <c r="AW191" s="2419" t="b">
        <v>1</v>
      </c>
      <c r="AX191" s="2419"/>
      <c r="AY191" s="2419" t="s">
        <v>163</v>
      </c>
      <c r="AZ191" s="2419"/>
      <c r="BA191" s="2419"/>
      <c r="BB191" s="2419"/>
      <c r="BC191" s="2419"/>
      <c r="BD191" s="2419"/>
      <c r="BE191" s="2419"/>
      <c r="BF191" s="2419"/>
      <c r="BG191" s="2419"/>
      <c r="BH191" s="2419"/>
      <c r="BI191" s="2419"/>
      <c r="BJ191" s="2288">
        <v>0</v>
      </c>
    </row>
    <row r="192" spans="2:62" ht="11.25" customHeight="1" x14ac:dyDescent="0.25">
      <c r="B192" s="2408"/>
      <c r="C192" s="2409"/>
      <c r="D192" s="361" t="s">
        <v>175</v>
      </c>
      <c r="E192" s="2410"/>
      <c r="F192" s="2411" t="s">
        <v>1469</v>
      </c>
      <c r="G192" s="2412"/>
      <c r="H192" s="2413"/>
      <c r="I192" s="2414"/>
      <c r="J192" s="2414"/>
      <c r="K192" s="2414"/>
      <c r="L192" s="2331" t="s">
        <v>16</v>
      </c>
      <c r="M192" s="2415"/>
      <c r="N192" s="2416"/>
      <c r="O192" s="2417"/>
      <c r="P192" s="2417"/>
      <c r="Q192" s="2417"/>
      <c r="R192" s="2417"/>
      <c r="S192" s="2417"/>
      <c r="T192" s="2418"/>
      <c r="AT192" s="2419" t="s">
        <v>175</v>
      </c>
      <c r="AU192" s="2419">
        <v>0</v>
      </c>
      <c r="AV192" s="2419">
        <v>1</v>
      </c>
      <c r="AW192" s="2419" t="b">
        <v>1</v>
      </c>
      <c r="AX192" s="2419"/>
      <c r="AY192" s="2419" t="s">
        <v>163</v>
      </c>
      <c r="AZ192" s="2419"/>
      <c r="BA192" s="2419"/>
      <c r="BB192" s="2419"/>
      <c r="BC192" s="2419"/>
      <c r="BD192" s="2419"/>
      <c r="BE192" s="2419"/>
      <c r="BF192" s="2419"/>
      <c r="BG192" s="2419"/>
      <c r="BH192" s="2419"/>
      <c r="BI192" s="2419"/>
      <c r="BJ192" s="2288">
        <v>0</v>
      </c>
    </row>
    <row r="193" spans="2:62" ht="11.25" customHeight="1" x14ac:dyDescent="0.25">
      <c r="B193" s="2408"/>
      <c r="C193" s="2409"/>
      <c r="D193" s="361" t="s">
        <v>175</v>
      </c>
      <c r="E193" s="2410"/>
      <c r="F193" s="2423" t="s">
        <v>178</v>
      </c>
      <c r="G193" s="2412"/>
      <c r="H193" s="2424">
        <v>823.53499999999997</v>
      </c>
      <c r="I193" s="2414"/>
      <c r="J193" s="2414"/>
      <c r="K193" s="2414"/>
      <c r="L193" s="2331" t="s">
        <v>16</v>
      </c>
      <c r="M193" s="2415"/>
      <c r="N193" s="2416"/>
      <c r="O193" s="2417"/>
      <c r="P193" s="2417"/>
      <c r="Q193" s="2417"/>
      <c r="R193" s="2417"/>
      <c r="S193" s="2417"/>
      <c r="T193" s="2418"/>
      <c r="AT193" s="2419" t="s">
        <v>175</v>
      </c>
      <c r="AU193" s="2419">
        <v>0</v>
      </c>
      <c r="AV193" s="2419">
        <v>4</v>
      </c>
      <c r="AW193" s="2419" t="b">
        <v>1</v>
      </c>
      <c r="AX193" s="2419" t="b">
        <v>1</v>
      </c>
      <c r="AY193" s="2419" t="s">
        <v>163</v>
      </c>
      <c r="AZ193" s="2419"/>
      <c r="BA193" s="2419"/>
      <c r="BB193" s="2419"/>
      <c r="BC193" s="2419"/>
      <c r="BD193" s="2419"/>
      <c r="BE193" s="2419"/>
      <c r="BF193" s="2419"/>
      <c r="BG193" s="2419"/>
      <c r="BH193" s="2419"/>
      <c r="BI193" s="2419"/>
      <c r="BJ193" s="2288">
        <v>0</v>
      </c>
    </row>
    <row r="194" spans="2:62" ht="23.1" customHeight="1" x14ac:dyDescent="0.25">
      <c r="B194" s="2356"/>
      <c r="C194" s="2357"/>
      <c r="D194" s="2383" t="s">
        <v>64</v>
      </c>
      <c r="E194" s="2391" t="s">
        <v>1110</v>
      </c>
      <c r="F194" s="2366" t="s">
        <v>1111</v>
      </c>
      <c r="G194" s="2392"/>
      <c r="H194" s="2393"/>
      <c r="I194" s="2394"/>
      <c r="J194" s="2394">
        <f>J195 + J201 + J203 + J208 + J212 + J216 + J218 + J223 + J228 + J234 + J239 + J245 + J250 + J255 + J260 + J263 + J268 + J273 + J281 + J283</f>
        <v>0</v>
      </c>
      <c r="K194" s="2394"/>
      <c r="L194" s="2331" t="s">
        <v>16</v>
      </c>
      <c r="M194" s="2395"/>
      <c r="N194" s="2354"/>
      <c r="O194" s="2355"/>
      <c r="P194" s="2355">
        <f>P195 + P201 + P203 + P208 + P212 + P216 + P218 + P223 + P228 + P234 + P239 + P245 + P250 + P255 + P260 + P263 + P268 + P273 + P281 + P283</f>
        <v>0</v>
      </c>
      <c r="Q194" s="2355"/>
      <c r="R194" s="2355">
        <f>R195 + R201 + R203 + R208 + R212 + R216 + R218 + R223 + R228 + R234 + R239 + R245 + R250 + R255 + R260 + R263 + R268 + R273 + R281 + R283</f>
        <v>0.56374835000000001</v>
      </c>
      <c r="S194" s="2355"/>
      <c r="T194" s="2390">
        <f>T195 + T201 + T203 + T208 + T212 + T216 + T218 + T223 + T228 + T234 + T239 + T245 + T250 + T255 + T260 + T263 + T268 + T273 + T281 + T283</f>
        <v>0</v>
      </c>
      <c r="AR194" s="2288">
        <v>3</v>
      </c>
      <c r="AT194" s="2288" t="s">
        <v>64</v>
      </c>
      <c r="AU194" s="2288">
        <v>1</v>
      </c>
      <c r="AY194" s="79" t="s">
        <v>163</v>
      </c>
      <c r="AZ194" s="79"/>
      <c r="BA194" s="79"/>
      <c r="BB194" s="79"/>
      <c r="BC194" s="79"/>
      <c r="BD194" s="79"/>
      <c r="BE194" s="79"/>
      <c r="BF194" s="79"/>
      <c r="BG194" s="79"/>
      <c r="BH194" s="79"/>
      <c r="BI194" s="79"/>
      <c r="BJ194" s="2288">
        <v>0</v>
      </c>
    </row>
    <row r="195" spans="2:62" ht="24" x14ac:dyDescent="0.25">
      <c r="B195" s="2396"/>
      <c r="C195" s="2397" t="s">
        <v>1470</v>
      </c>
      <c r="D195" s="2397" t="s">
        <v>168</v>
      </c>
      <c r="E195" s="2398" t="s">
        <v>1471</v>
      </c>
      <c r="F195" s="351" t="s">
        <v>1472</v>
      </c>
      <c r="G195" s="2399" t="s">
        <v>1088</v>
      </c>
      <c r="H195" s="353">
        <v>0.71399999999999997</v>
      </c>
      <c r="I195" s="354"/>
      <c r="J195" s="355">
        <f>ROUND(H195*I195,2)</f>
        <v>0</v>
      </c>
      <c r="K195" s="355" t="s">
        <v>172</v>
      </c>
      <c r="L195" s="2331" t="s">
        <v>16</v>
      </c>
      <c r="M195" s="2400"/>
      <c r="N195" s="2401" t="s">
        <v>38</v>
      </c>
      <c r="O195" s="2402"/>
      <c r="P195" s="2402">
        <f>H195*O195</f>
        <v>0</v>
      </c>
      <c r="Q195" s="2402">
        <v>4.4000000000000003E-3</v>
      </c>
      <c r="R195" s="2402">
        <f>H195*Q195</f>
        <v>3.1416E-3</v>
      </c>
      <c r="S195" s="2402">
        <v>0</v>
      </c>
      <c r="T195" s="2403">
        <f>H195*S195</f>
        <v>0</v>
      </c>
      <c r="AR195" s="2288">
        <v>64</v>
      </c>
      <c r="AT195" s="2288" t="s">
        <v>168</v>
      </c>
      <c r="AU195" s="2288">
        <v>2</v>
      </c>
      <c r="AY195" s="2404" t="s">
        <v>163</v>
      </c>
      <c r="AZ195" s="2404"/>
      <c r="BA195" s="2404"/>
      <c r="BB195" s="2404"/>
      <c r="BC195" s="2404"/>
      <c r="BD195" s="2404"/>
      <c r="BE195" s="2404">
        <f>IF(N195="základní",J195,0)</f>
        <v>0</v>
      </c>
      <c r="BF195" s="2404">
        <f>IF(N195="snížená",J195,0)</f>
        <v>0</v>
      </c>
      <c r="BG195" s="2404">
        <f>IF(N195="zákl. přenesená",J195,0)</f>
        <v>0</v>
      </c>
      <c r="BH195" s="2404">
        <f>IF(N195="sníž. přenesená",J195,0)</f>
        <v>0</v>
      </c>
      <c r="BI195" s="2404">
        <f>IF(N195="nulová",J195,0)</f>
        <v>0</v>
      </c>
      <c r="BJ195" s="2288">
        <v>1</v>
      </c>
    </row>
    <row r="196" spans="2:62" x14ac:dyDescent="0.25">
      <c r="B196" s="2332"/>
      <c r="C196" s="75"/>
      <c r="D196" s="361" t="s">
        <v>173</v>
      </c>
      <c r="E196" s="75"/>
      <c r="F196" s="362" t="s">
        <v>1473</v>
      </c>
      <c r="G196" s="75"/>
      <c r="H196" s="75"/>
      <c r="I196" s="75"/>
      <c r="J196" s="75"/>
      <c r="K196" s="2334"/>
      <c r="L196" s="2331" t="s">
        <v>16</v>
      </c>
      <c r="M196" s="2405"/>
      <c r="N196" s="75"/>
      <c r="O196" s="75"/>
      <c r="P196" s="75"/>
      <c r="Q196" s="75"/>
      <c r="R196" s="75"/>
      <c r="S196" s="75"/>
      <c r="T196" s="2406"/>
      <c r="AT196" s="2407" t="s">
        <v>173</v>
      </c>
      <c r="AU196" s="2407">
        <v>0</v>
      </c>
      <c r="AV196" s="75"/>
      <c r="AW196" s="75"/>
      <c r="AX196" s="75"/>
      <c r="AY196" s="75" t="s">
        <v>163</v>
      </c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2288">
        <v>0</v>
      </c>
    </row>
    <row r="197" spans="2:62" ht="11.25" customHeight="1" x14ac:dyDescent="0.25">
      <c r="B197" s="2408"/>
      <c r="C197" s="2409"/>
      <c r="D197" s="361" t="s">
        <v>175</v>
      </c>
      <c r="E197" s="2410"/>
      <c r="F197" s="2420" t="s">
        <v>1448</v>
      </c>
      <c r="G197" s="2421"/>
      <c r="H197" s="2422">
        <v>713.53499999999997</v>
      </c>
      <c r="I197" s="2414"/>
      <c r="J197" s="2414"/>
      <c r="K197" s="2414"/>
      <c r="L197" s="2331" t="s">
        <v>16</v>
      </c>
      <c r="M197" s="2415"/>
      <c r="N197" s="2416"/>
      <c r="O197" s="2417"/>
      <c r="P197" s="2417"/>
      <c r="Q197" s="2417"/>
      <c r="R197" s="2417"/>
      <c r="S197" s="2417"/>
      <c r="T197" s="2418"/>
      <c r="AT197" s="2419" t="s">
        <v>175</v>
      </c>
      <c r="AU197" s="2419">
        <v>0</v>
      </c>
      <c r="AV197" s="2419">
        <v>2</v>
      </c>
      <c r="AW197" s="2419" t="b">
        <v>1</v>
      </c>
      <c r="AX197" s="2419"/>
      <c r="AY197" s="2419" t="s">
        <v>163</v>
      </c>
      <c r="AZ197" s="2419"/>
      <c r="BA197" s="2419"/>
      <c r="BB197" s="2419"/>
      <c r="BC197" s="2419"/>
      <c r="BD197" s="2419"/>
      <c r="BE197" s="2419"/>
      <c r="BF197" s="2419"/>
      <c r="BG197" s="2419"/>
      <c r="BH197" s="2419"/>
      <c r="BI197" s="2419"/>
      <c r="BJ197" s="2288">
        <v>0</v>
      </c>
    </row>
    <row r="198" spans="2:62" ht="11.25" customHeight="1" x14ac:dyDescent="0.25">
      <c r="B198" s="2408"/>
      <c r="C198" s="2409"/>
      <c r="D198" s="361" t="s">
        <v>175</v>
      </c>
      <c r="E198" s="2410"/>
      <c r="F198" s="2411" t="s">
        <v>1456</v>
      </c>
      <c r="G198" s="2412"/>
      <c r="H198" s="2413"/>
      <c r="I198" s="2414"/>
      <c r="J198" s="2414"/>
      <c r="K198" s="2414"/>
      <c r="L198" s="2331" t="s">
        <v>16</v>
      </c>
      <c r="M198" s="2415"/>
      <c r="N198" s="2416"/>
      <c r="O198" s="2417"/>
      <c r="P198" s="2417"/>
      <c r="Q198" s="2417"/>
      <c r="R198" s="2417"/>
      <c r="S198" s="2417"/>
      <c r="T198" s="2418"/>
      <c r="AT198" s="2419" t="s">
        <v>175</v>
      </c>
      <c r="AU198" s="2419">
        <v>0</v>
      </c>
      <c r="AV198" s="2419">
        <v>1</v>
      </c>
      <c r="AW198" s="2419" t="b">
        <v>1</v>
      </c>
      <c r="AX198" s="2419"/>
      <c r="AY198" s="2419" t="s">
        <v>163</v>
      </c>
      <c r="AZ198" s="2419"/>
      <c r="BA198" s="2419"/>
      <c r="BB198" s="2419"/>
      <c r="BC198" s="2419"/>
      <c r="BD198" s="2419"/>
      <c r="BE198" s="2419"/>
      <c r="BF198" s="2419"/>
      <c r="BG198" s="2419"/>
      <c r="BH198" s="2419"/>
      <c r="BI198" s="2419"/>
      <c r="BJ198" s="2288">
        <v>0</v>
      </c>
    </row>
    <row r="199" spans="2:62" ht="11.25" customHeight="1" x14ac:dyDescent="0.25">
      <c r="B199" s="2408"/>
      <c r="C199" s="2409"/>
      <c r="D199" s="361" t="s">
        <v>175</v>
      </c>
      <c r="E199" s="2410"/>
      <c r="F199" s="2423" t="s">
        <v>178</v>
      </c>
      <c r="G199" s="2412"/>
      <c r="H199" s="2424">
        <v>713.53499999999997</v>
      </c>
      <c r="I199" s="2414"/>
      <c r="J199" s="2414"/>
      <c r="K199" s="2414"/>
      <c r="L199" s="2331" t="s">
        <v>16</v>
      </c>
      <c r="M199" s="2415"/>
      <c r="N199" s="2416"/>
      <c r="O199" s="2417"/>
      <c r="P199" s="2417"/>
      <c r="Q199" s="2417"/>
      <c r="R199" s="2417"/>
      <c r="S199" s="2417"/>
      <c r="T199" s="2418"/>
      <c r="AT199" s="2419" t="s">
        <v>175</v>
      </c>
      <c r="AU199" s="2419">
        <v>0</v>
      </c>
      <c r="AV199" s="2419">
        <v>4</v>
      </c>
      <c r="AW199" s="2419" t="b">
        <v>1</v>
      </c>
      <c r="AX199" s="2419"/>
      <c r="AY199" s="2419" t="s">
        <v>163</v>
      </c>
      <c r="AZ199" s="2419"/>
      <c r="BA199" s="2419"/>
      <c r="BB199" s="2419"/>
      <c r="BC199" s="2419"/>
      <c r="BD199" s="2419"/>
      <c r="BE199" s="2419"/>
      <c r="BF199" s="2419"/>
      <c r="BG199" s="2419"/>
      <c r="BH199" s="2419"/>
      <c r="BI199" s="2419"/>
      <c r="BJ199" s="2288">
        <v>0</v>
      </c>
    </row>
    <row r="200" spans="2:62" ht="11.25" customHeight="1" x14ac:dyDescent="0.25">
      <c r="B200" s="2408"/>
      <c r="C200" s="2409"/>
      <c r="D200" s="361" t="s">
        <v>175</v>
      </c>
      <c r="E200" s="2410"/>
      <c r="F200" s="2420" t="s">
        <v>1474</v>
      </c>
      <c r="G200" s="2421"/>
      <c r="H200" s="2422">
        <v>0.71399999999999997</v>
      </c>
      <c r="I200" s="2414"/>
      <c r="J200" s="2414"/>
      <c r="K200" s="2414"/>
      <c r="L200" s="2331" t="s">
        <v>16</v>
      </c>
      <c r="M200" s="2415"/>
      <c r="N200" s="2416"/>
      <c r="O200" s="2417"/>
      <c r="P200" s="2417"/>
      <c r="Q200" s="2417"/>
      <c r="R200" s="2417"/>
      <c r="S200" s="2417"/>
      <c r="T200" s="2418"/>
      <c r="AT200" s="2419" t="s">
        <v>175</v>
      </c>
      <c r="AU200" s="2419">
        <v>0</v>
      </c>
      <c r="AV200" s="2419">
        <v>2</v>
      </c>
      <c r="AW200" s="2419" t="b">
        <v>1</v>
      </c>
      <c r="AX200" s="2419" t="b">
        <v>1</v>
      </c>
      <c r="AY200" s="2419" t="s">
        <v>163</v>
      </c>
      <c r="AZ200" s="2419"/>
      <c r="BA200" s="2419"/>
      <c r="BB200" s="2419"/>
      <c r="BC200" s="2419"/>
      <c r="BD200" s="2419"/>
      <c r="BE200" s="2419"/>
      <c r="BF200" s="2419"/>
      <c r="BG200" s="2419"/>
      <c r="BH200" s="2419"/>
      <c r="BI200" s="2419"/>
      <c r="BJ200" s="2288">
        <v>0</v>
      </c>
    </row>
    <row r="201" spans="2:62" ht="24" x14ac:dyDescent="0.25">
      <c r="B201" s="2396"/>
      <c r="C201" s="2397" t="s">
        <v>1475</v>
      </c>
      <c r="D201" s="2397" t="s">
        <v>168</v>
      </c>
      <c r="E201" s="2398" t="s">
        <v>1476</v>
      </c>
      <c r="F201" s="351" t="s">
        <v>1477</v>
      </c>
      <c r="G201" s="2399" t="s">
        <v>526</v>
      </c>
      <c r="H201" s="403">
        <v>13</v>
      </c>
      <c r="I201" s="354"/>
      <c r="J201" s="355">
        <f>ROUND(H201*I201,2)</f>
        <v>0</v>
      </c>
      <c r="K201" s="355" t="s">
        <v>172</v>
      </c>
      <c r="L201" s="2331" t="s">
        <v>16</v>
      </c>
      <c r="M201" s="2400"/>
      <c r="N201" s="2401" t="s">
        <v>38</v>
      </c>
      <c r="O201" s="2402"/>
      <c r="P201" s="2402">
        <f>H201*O201</f>
        <v>0</v>
      </c>
      <c r="Q201" s="2402">
        <v>6.4999999999999997E-4</v>
      </c>
      <c r="R201" s="2402">
        <f>H201*Q201</f>
        <v>8.4499999999999992E-3</v>
      </c>
      <c r="S201" s="2402">
        <v>0</v>
      </c>
      <c r="T201" s="2403">
        <f>H201*S201</f>
        <v>0</v>
      </c>
      <c r="AR201" s="2288">
        <v>64</v>
      </c>
      <c r="AT201" s="2288" t="s">
        <v>168</v>
      </c>
      <c r="AU201" s="2288">
        <v>2</v>
      </c>
      <c r="AY201" s="2404" t="s">
        <v>163</v>
      </c>
      <c r="AZ201" s="2404"/>
      <c r="BA201" s="2404"/>
      <c r="BB201" s="2404"/>
      <c r="BC201" s="2404"/>
      <c r="BD201" s="2404"/>
      <c r="BE201" s="2404">
        <f>IF(N201="základní",J201,0)</f>
        <v>0</v>
      </c>
      <c r="BF201" s="2404">
        <f>IF(N201="snížená",J201,0)</f>
        <v>0</v>
      </c>
      <c r="BG201" s="2404">
        <f>IF(N201="zákl. přenesená",J201,0)</f>
        <v>0</v>
      </c>
      <c r="BH201" s="2404">
        <f>IF(N201="sníž. přenesená",J201,0)</f>
        <v>0</v>
      </c>
      <c r="BI201" s="2404">
        <f>IF(N201="nulová",J201,0)</f>
        <v>0</v>
      </c>
      <c r="BJ201" s="2288">
        <v>1</v>
      </c>
    </row>
    <row r="202" spans="2:62" x14ac:dyDescent="0.25">
      <c r="B202" s="2332"/>
      <c r="C202" s="75"/>
      <c r="D202" s="361" t="s">
        <v>173</v>
      </c>
      <c r="E202" s="75"/>
      <c r="F202" s="362" t="s">
        <v>1478</v>
      </c>
      <c r="G202" s="75"/>
      <c r="H202" s="75"/>
      <c r="I202" s="75"/>
      <c r="J202" s="75"/>
      <c r="K202" s="2334"/>
      <c r="L202" s="2331" t="s">
        <v>16</v>
      </c>
      <c r="M202" s="2405"/>
      <c r="N202" s="75"/>
      <c r="O202" s="75"/>
      <c r="P202" s="75"/>
      <c r="Q202" s="75"/>
      <c r="R202" s="75"/>
      <c r="S202" s="75"/>
      <c r="T202" s="2406"/>
      <c r="AT202" s="2407" t="s">
        <v>173</v>
      </c>
      <c r="AU202" s="2407">
        <v>0</v>
      </c>
      <c r="AV202" s="75"/>
      <c r="AW202" s="75"/>
      <c r="AX202" s="75"/>
      <c r="AY202" s="75" t="s">
        <v>163</v>
      </c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2288">
        <v>0</v>
      </c>
    </row>
    <row r="203" spans="2:62" ht="24" x14ac:dyDescent="0.25">
      <c r="B203" s="2396"/>
      <c r="C203" s="2397" t="s">
        <v>1479</v>
      </c>
      <c r="D203" s="2397" t="s">
        <v>168</v>
      </c>
      <c r="E203" s="2398" t="s">
        <v>1480</v>
      </c>
      <c r="F203" s="351" t="s">
        <v>1481</v>
      </c>
      <c r="G203" s="2399" t="s">
        <v>526</v>
      </c>
      <c r="H203" s="353">
        <v>13</v>
      </c>
      <c r="I203" s="354"/>
      <c r="J203" s="355">
        <f>ROUND(H203*I203,2)</f>
        <v>0</v>
      </c>
      <c r="K203" s="355" t="s">
        <v>172</v>
      </c>
      <c r="L203" s="2331" t="s">
        <v>16</v>
      </c>
      <c r="M203" s="2400"/>
      <c r="N203" s="2401" t="s">
        <v>38</v>
      </c>
      <c r="O203" s="2402"/>
      <c r="P203" s="2402">
        <f>H203*O203</f>
        <v>0</v>
      </c>
      <c r="Q203" s="2402">
        <v>0</v>
      </c>
      <c r="R203" s="2402">
        <f>H203*Q203</f>
        <v>0</v>
      </c>
      <c r="S203" s="2402">
        <v>0</v>
      </c>
      <c r="T203" s="2403">
        <f>H203*S203</f>
        <v>0</v>
      </c>
      <c r="AR203" s="2288">
        <v>64</v>
      </c>
      <c r="AT203" s="2288" t="s">
        <v>168</v>
      </c>
      <c r="AU203" s="2288">
        <v>2</v>
      </c>
      <c r="AY203" s="2404" t="s">
        <v>163</v>
      </c>
      <c r="AZ203" s="2404"/>
      <c r="BA203" s="2404"/>
      <c r="BB203" s="2404"/>
      <c r="BC203" s="2404"/>
      <c r="BD203" s="2404"/>
      <c r="BE203" s="2404">
        <f>IF(N203="základní",J203,0)</f>
        <v>0</v>
      </c>
      <c r="BF203" s="2404">
        <f>IF(N203="snížená",J203,0)</f>
        <v>0</v>
      </c>
      <c r="BG203" s="2404">
        <f>IF(N203="zákl. přenesená",J203,0)</f>
        <v>0</v>
      </c>
      <c r="BH203" s="2404">
        <f>IF(N203="sníž. přenesená",J203,0)</f>
        <v>0</v>
      </c>
      <c r="BI203" s="2404">
        <f>IF(N203="nulová",J203,0)</f>
        <v>0</v>
      </c>
      <c r="BJ203" s="2288">
        <v>1</v>
      </c>
    </row>
    <row r="204" spans="2:62" x14ac:dyDescent="0.25">
      <c r="B204" s="2332"/>
      <c r="C204" s="75"/>
      <c r="D204" s="361" t="s">
        <v>173</v>
      </c>
      <c r="E204" s="75"/>
      <c r="F204" s="362" t="s">
        <v>1482</v>
      </c>
      <c r="G204" s="75"/>
      <c r="H204" s="75"/>
      <c r="I204" s="75"/>
      <c r="J204" s="75"/>
      <c r="K204" s="2334"/>
      <c r="L204" s="2331" t="s">
        <v>16</v>
      </c>
      <c r="M204" s="2405"/>
      <c r="N204" s="75"/>
      <c r="O204" s="75"/>
      <c r="P204" s="75"/>
      <c r="Q204" s="75"/>
      <c r="R204" s="75"/>
      <c r="S204" s="75"/>
      <c r="T204" s="2406"/>
      <c r="AT204" s="2407" t="s">
        <v>173</v>
      </c>
      <c r="AU204" s="2407">
        <v>0</v>
      </c>
      <c r="AV204" s="75"/>
      <c r="AW204" s="75"/>
      <c r="AX204" s="75"/>
      <c r="AY204" s="75" t="s">
        <v>163</v>
      </c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2288">
        <v>0</v>
      </c>
    </row>
    <row r="205" spans="2:62" ht="11.25" customHeight="1" x14ac:dyDescent="0.25">
      <c r="B205" s="2408"/>
      <c r="C205" s="2409"/>
      <c r="D205" s="361" t="s">
        <v>175</v>
      </c>
      <c r="E205" s="2410"/>
      <c r="F205" s="2420" t="s">
        <v>1483</v>
      </c>
      <c r="G205" s="2421"/>
      <c r="H205" s="2422">
        <v>13</v>
      </c>
      <c r="I205" s="2414"/>
      <c r="J205" s="2414"/>
      <c r="K205" s="2414"/>
      <c r="L205" s="2331" t="s">
        <v>16</v>
      </c>
      <c r="M205" s="2415"/>
      <c r="N205" s="2416"/>
      <c r="O205" s="2417"/>
      <c r="P205" s="2417"/>
      <c r="Q205" s="2417"/>
      <c r="R205" s="2417"/>
      <c r="S205" s="2417"/>
      <c r="T205" s="2418"/>
      <c r="AT205" s="2419" t="s">
        <v>175</v>
      </c>
      <c r="AU205" s="2419">
        <v>0</v>
      </c>
      <c r="AV205" s="2419">
        <v>2</v>
      </c>
      <c r="AW205" s="2419" t="b">
        <v>1</v>
      </c>
      <c r="AX205" s="2419"/>
      <c r="AY205" s="2419" t="s">
        <v>163</v>
      </c>
      <c r="AZ205" s="2419"/>
      <c r="BA205" s="2419"/>
      <c r="BB205" s="2419"/>
      <c r="BC205" s="2419"/>
      <c r="BD205" s="2419"/>
      <c r="BE205" s="2419"/>
      <c r="BF205" s="2419"/>
      <c r="BG205" s="2419"/>
      <c r="BH205" s="2419"/>
      <c r="BI205" s="2419"/>
      <c r="BJ205" s="2288">
        <v>0</v>
      </c>
    </row>
    <row r="206" spans="2:62" ht="11.25" customHeight="1" x14ac:dyDescent="0.25">
      <c r="B206" s="2408"/>
      <c r="C206" s="2409"/>
      <c r="D206" s="361" t="s">
        <v>175</v>
      </c>
      <c r="E206" s="2410"/>
      <c r="F206" s="2411" t="s">
        <v>1484</v>
      </c>
      <c r="G206" s="2412"/>
      <c r="H206" s="2413"/>
      <c r="I206" s="2414"/>
      <c r="J206" s="2414"/>
      <c r="K206" s="2414"/>
      <c r="L206" s="2331" t="s">
        <v>16</v>
      </c>
      <c r="M206" s="2415"/>
      <c r="N206" s="2416"/>
      <c r="O206" s="2417"/>
      <c r="P206" s="2417"/>
      <c r="Q206" s="2417"/>
      <c r="R206" s="2417"/>
      <c r="S206" s="2417"/>
      <c r="T206" s="2418"/>
      <c r="AT206" s="2419" t="s">
        <v>175</v>
      </c>
      <c r="AU206" s="2419">
        <v>0</v>
      </c>
      <c r="AV206" s="2419">
        <v>1</v>
      </c>
      <c r="AW206" s="2419" t="b">
        <v>1</v>
      </c>
      <c r="AX206" s="2419"/>
      <c r="AY206" s="2419" t="s">
        <v>163</v>
      </c>
      <c r="AZ206" s="2419"/>
      <c r="BA206" s="2419"/>
      <c r="BB206" s="2419"/>
      <c r="BC206" s="2419"/>
      <c r="BD206" s="2419"/>
      <c r="BE206" s="2419"/>
      <c r="BF206" s="2419"/>
      <c r="BG206" s="2419"/>
      <c r="BH206" s="2419"/>
      <c r="BI206" s="2419"/>
      <c r="BJ206" s="2288">
        <v>0</v>
      </c>
    </row>
    <row r="207" spans="2:62" ht="11.25" customHeight="1" x14ac:dyDescent="0.25">
      <c r="B207" s="2408"/>
      <c r="C207" s="2409"/>
      <c r="D207" s="361" t="s">
        <v>175</v>
      </c>
      <c r="E207" s="2410"/>
      <c r="F207" s="2423" t="s">
        <v>178</v>
      </c>
      <c r="G207" s="2412"/>
      <c r="H207" s="2424">
        <v>13</v>
      </c>
      <c r="I207" s="2414"/>
      <c r="J207" s="2414"/>
      <c r="K207" s="2414"/>
      <c r="L207" s="2331" t="s">
        <v>16</v>
      </c>
      <c r="M207" s="2415"/>
      <c r="N207" s="2416"/>
      <c r="O207" s="2417"/>
      <c r="P207" s="2417"/>
      <c r="Q207" s="2417"/>
      <c r="R207" s="2417"/>
      <c r="S207" s="2417"/>
      <c r="T207" s="2418"/>
      <c r="AT207" s="2419" t="s">
        <v>175</v>
      </c>
      <c r="AU207" s="2419">
        <v>0</v>
      </c>
      <c r="AV207" s="2419">
        <v>4</v>
      </c>
      <c r="AW207" s="2419" t="b">
        <v>1</v>
      </c>
      <c r="AX207" s="2419" t="b">
        <v>1</v>
      </c>
      <c r="AY207" s="2419" t="s">
        <v>163</v>
      </c>
      <c r="AZ207" s="2419"/>
      <c r="BA207" s="2419"/>
      <c r="BB207" s="2419"/>
      <c r="BC207" s="2419"/>
      <c r="BD207" s="2419"/>
      <c r="BE207" s="2419"/>
      <c r="BF207" s="2419"/>
      <c r="BG207" s="2419"/>
      <c r="BH207" s="2419"/>
      <c r="BI207" s="2419"/>
      <c r="BJ207" s="2288">
        <v>0</v>
      </c>
    </row>
    <row r="208" spans="2:62" ht="24" x14ac:dyDescent="0.25">
      <c r="B208" s="2396"/>
      <c r="C208" s="2397" t="s">
        <v>1485</v>
      </c>
      <c r="D208" s="2397" t="s">
        <v>168</v>
      </c>
      <c r="E208" s="2398" t="s">
        <v>1486</v>
      </c>
      <c r="F208" s="351" t="s">
        <v>1487</v>
      </c>
      <c r="G208" s="2399" t="s">
        <v>171</v>
      </c>
      <c r="H208" s="353">
        <v>2.8159999999999998</v>
      </c>
      <c r="I208" s="354"/>
      <c r="J208" s="355">
        <f>ROUND(H208*I208,2)</f>
        <v>0</v>
      </c>
      <c r="K208" s="355" t="s">
        <v>172</v>
      </c>
      <c r="L208" s="2331" t="s">
        <v>16</v>
      </c>
      <c r="M208" s="2400"/>
      <c r="N208" s="2401" t="s">
        <v>38</v>
      </c>
      <c r="O208" s="2402"/>
      <c r="P208" s="2402">
        <f>H208*O208</f>
        <v>0</v>
      </c>
      <c r="Q208" s="2402">
        <v>0</v>
      </c>
      <c r="R208" s="2402">
        <f>H208*Q208</f>
        <v>0</v>
      </c>
      <c r="S208" s="2402">
        <v>0</v>
      </c>
      <c r="T208" s="2403">
        <f>H208*S208</f>
        <v>0</v>
      </c>
      <c r="AR208" s="2288">
        <v>64</v>
      </c>
      <c r="AT208" s="2288" t="s">
        <v>168</v>
      </c>
      <c r="AU208" s="2288">
        <v>2</v>
      </c>
      <c r="AY208" s="2404" t="s">
        <v>163</v>
      </c>
      <c r="AZ208" s="2404"/>
      <c r="BA208" s="2404"/>
      <c r="BB208" s="2404"/>
      <c r="BC208" s="2404"/>
      <c r="BD208" s="2404"/>
      <c r="BE208" s="2404">
        <f>IF(N208="základní",J208,0)</f>
        <v>0</v>
      </c>
      <c r="BF208" s="2404">
        <f>IF(N208="snížená",J208,0)</f>
        <v>0</v>
      </c>
      <c r="BG208" s="2404">
        <f>IF(N208="zákl. přenesená",J208,0)</f>
        <v>0</v>
      </c>
      <c r="BH208" s="2404">
        <f>IF(N208="sníž. přenesená",J208,0)</f>
        <v>0</v>
      </c>
      <c r="BI208" s="2404">
        <f>IF(N208="nulová",J208,0)</f>
        <v>0</v>
      </c>
      <c r="BJ208" s="2288">
        <v>1</v>
      </c>
    </row>
    <row r="209" spans="2:62" x14ac:dyDescent="0.25">
      <c r="B209" s="2332"/>
      <c r="C209" s="75"/>
      <c r="D209" s="361" t="s">
        <v>173</v>
      </c>
      <c r="E209" s="75"/>
      <c r="F209" s="362" t="s">
        <v>1488</v>
      </c>
      <c r="G209" s="75"/>
      <c r="H209" s="75"/>
      <c r="I209" s="75"/>
      <c r="J209" s="75"/>
      <c r="K209" s="2334"/>
      <c r="L209" s="2331" t="s">
        <v>16</v>
      </c>
      <c r="M209" s="2405"/>
      <c r="N209" s="75"/>
      <c r="O209" s="75"/>
      <c r="P209" s="75"/>
      <c r="Q209" s="75"/>
      <c r="R209" s="75"/>
      <c r="S209" s="75"/>
      <c r="T209" s="2406"/>
      <c r="AT209" s="2407" t="s">
        <v>173</v>
      </c>
      <c r="AU209" s="2407">
        <v>0</v>
      </c>
      <c r="AV209" s="75"/>
      <c r="AW209" s="75"/>
      <c r="AX209" s="75"/>
      <c r="AY209" s="75" t="s">
        <v>163</v>
      </c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2288">
        <v>0</v>
      </c>
    </row>
    <row r="210" spans="2:62" ht="11.25" customHeight="1" x14ac:dyDescent="0.25">
      <c r="B210" s="2408"/>
      <c r="C210" s="2409"/>
      <c r="D210" s="361" t="s">
        <v>175</v>
      </c>
      <c r="E210" s="2410"/>
      <c r="F210" s="2420" t="s">
        <v>1489</v>
      </c>
      <c r="G210" s="2421"/>
      <c r="H210" s="2422">
        <v>2.8159999999999998</v>
      </c>
      <c r="I210" s="2414"/>
      <c r="J210" s="2414"/>
      <c r="K210" s="2414"/>
      <c r="L210" s="2331" t="s">
        <v>16</v>
      </c>
      <c r="M210" s="2415"/>
      <c r="N210" s="2416"/>
      <c r="O210" s="2417"/>
      <c r="P210" s="2417"/>
      <c r="Q210" s="2417"/>
      <c r="R210" s="2417"/>
      <c r="S210" s="2417"/>
      <c r="T210" s="2418"/>
      <c r="AT210" s="2419" t="s">
        <v>175</v>
      </c>
      <c r="AU210" s="2419">
        <v>0</v>
      </c>
      <c r="AV210" s="2419">
        <v>2</v>
      </c>
      <c r="AW210" s="2419" t="b">
        <v>1</v>
      </c>
      <c r="AX210" s="2419"/>
      <c r="AY210" s="2419" t="s">
        <v>163</v>
      </c>
      <c r="AZ210" s="2419"/>
      <c r="BA210" s="2419"/>
      <c r="BB210" s="2419"/>
      <c r="BC210" s="2419"/>
      <c r="BD210" s="2419"/>
      <c r="BE210" s="2419"/>
      <c r="BF210" s="2419"/>
      <c r="BG210" s="2419"/>
      <c r="BH210" s="2419"/>
      <c r="BI210" s="2419"/>
      <c r="BJ210" s="2288">
        <v>0</v>
      </c>
    </row>
    <row r="211" spans="2:62" ht="11.25" customHeight="1" x14ac:dyDescent="0.25">
      <c r="B211" s="2408"/>
      <c r="C211" s="2409"/>
      <c r="D211" s="361" t="s">
        <v>175</v>
      </c>
      <c r="E211" s="2410"/>
      <c r="F211" s="2423" t="s">
        <v>178</v>
      </c>
      <c r="G211" s="2412"/>
      <c r="H211" s="2424">
        <v>2.8159999999999998</v>
      </c>
      <c r="I211" s="2414"/>
      <c r="J211" s="2414"/>
      <c r="K211" s="2414"/>
      <c r="L211" s="2331" t="s">
        <v>16</v>
      </c>
      <c r="M211" s="2415"/>
      <c r="N211" s="2416"/>
      <c r="O211" s="2417"/>
      <c r="P211" s="2417"/>
      <c r="Q211" s="2417"/>
      <c r="R211" s="2417"/>
      <c r="S211" s="2417"/>
      <c r="T211" s="2418"/>
      <c r="AT211" s="2419" t="s">
        <v>175</v>
      </c>
      <c r="AU211" s="2419">
        <v>0</v>
      </c>
      <c r="AV211" s="2419">
        <v>4</v>
      </c>
      <c r="AW211" s="2419" t="b">
        <v>1</v>
      </c>
      <c r="AX211" s="2419" t="b">
        <v>1</v>
      </c>
      <c r="AY211" s="2419" t="s">
        <v>163</v>
      </c>
      <c r="AZ211" s="2419"/>
      <c r="BA211" s="2419"/>
      <c r="BB211" s="2419"/>
      <c r="BC211" s="2419"/>
      <c r="BD211" s="2419"/>
      <c r="BE211" s="2419"/>
      <c r="BF211" s="2419"/>
      <c r="BG211" s="2419"/>
      <c r="BH211" s="2419"/>
      <c r="BI211" s="2419"/>
      <c r="BJ211" s="2288">
        <v>0</v>
      </c>
    </row>
    <row r="212" spans="2:62" ht="24" x14ac:dyDescent="0.25">
      <c r="B212" s="2396"/>
      <c r="C212" s="2397" t="s">
        <v>1490</v>
      </c>
      <c r="D212" s="2397" t="s">
        <v>168</v>
      </c>
      <c r="E212" s="2398" t="s">
        <v>1491</v>
      </c>
      <c r="F212" s="351" t="s">
        <v>1492</v>
      </c>
      <c r="G212" s="2399" t="s">
        <v>171</v>
      </c>
      <c r="H212" s="353">
        <v>25.344000000000001</v>
      </c>
      <c r="I212" s="354"/>
      <c r="J212" s="355">
        <f>ROUND(H212*I212,2)</f>
        <v>0</v>
      </c>
      <c r="K212" s="355" t="s">
        <v>172</v>
      </c>
      <c r="L212" s="2331" t="s">
        <v>16</v>
      </c>
      <c r="M212" s="2400"/>
      <c r="N212" s="2401" t="s">
        <v>38</v>
      </c>
      <c r="O212" s="2402"/>
      <c r="P212" s="2402">
        <f>H212*O212</f>
        <v>0</v>
      </c>
      <c r="Q212" s="2402">
        <v>0</v>
      </c>
      <c r="R212" s="2402">
        <f>H212*Q212</f>
        <v>0</v>
      </c>
      <c r="S212" s="2402">
        <v>0</v>
      </c>
      <c r="T212" s="2403">
        <f>H212*S212</f>
        <v>0</v>
      </c>
      <c r="AR212" s="2288">
        <v>64</v>
      </c>
      <c r="AT212" s="2288" t="s">
        <v>168</v>
      </c>
      <c r="AU212" s="2288">
        <v>2</v>
      </c>
      <c r="AY212" s="2404" t="s">
        <v>163</v>
      </c>
      <c r="AZ212" s="2404"/>
      <c r="BA212" s="2404"/>
      <c r="BB212" s="2404"/>
      <c r="BC212" s="2404"/>
      <c r="BD212" s="2404"/>
      <c r="BE212" s="2404">
        <f>IF(N212="základní",J212,0)</f>
        <v>0</v>
      </c>
      <c r="BF212" s="2404">
        <f>IF(N212="snížená",J212,0)</f>
        <v>0</v>
      </c>
      <c r="BG212" s="2404">
        <f>IF(N212="zákl. přenesená",J212,0)</f>
        <v>0</v>
      </c>
      <c r="BH212" s="2404">
        <f>IF(N212="sníž. přenesená",J212,0)</f>
        <v>0</v>
      </c>
      <c r="BI212" s="2404">
        <f>IF(N212="nulová",J212,0)</f>
        <v>0</v>
      </c>
      <c r="BJ212" s="2288">
        <v>1</v>
      </c>
    </row>
    <row r="213" spans="2:62" x14ac:dyDescent="0.25">
      <c r="B213" s="2332"/>
      <c r="C213" s="75"/>
      <c r="D213" s="361" t="s">
        <v>173</v>
      </c>
      <c r="E213" s="75"/>
      <c r="F213" s="362" t="s">
        <v>1493</v>
      </c>
      <c r="G213" s="75"/>
      <c r="H213" s="75"/>
      <c r="I213" s="75"/>
      <c r="J213" s="75"/>
      <c r="K213" s="2334"/>
      <c r="L213" s="2331" t="s">
        <v>16</v>
      </c>
      <c r="M213" s="2405"/>
      <c r="N213" s="75"/>
      <c r="O213" s="75"/>
      <c r="P213" s="75"/>
      <c r="Q213" s="75"/>
      <c r="R213" s="75"/>
      <c r="S213" s="75"/>
      <c r="T213" s="2406"/>
      <c r="AT213" s="2407" t="s">
        <v>173</v>
      </c>
      <c r="AU213" s="2407">
        <v>0</v>
      </c>
      <c r="AV213" s="75"/>
      <c r="AW213" s="75"/>
      <c r="AX213" s="75"/>
      <c r="AY213" s="75" t="s">
        <v>163</v>
      </c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2288">
        <v>0</v>
      </c>
    </row>
    <row r="214" spans="2:62" ht="11.25" customHeight="1" x14ac:dyDescent="0.25">
      <c r="B214" s="2408"/>
      <c r="C214" s="2409"/>
      <c r="D214" s="361" t="s">
        <v>175</v>
      </c>
      <c r="E214" s="2410"/>
      <c r="F214" s="2420" t="s">
        <v>1494</v>
      </c>
      <c r="G214" s="2421"/>
      <c r="H214" s="2422">
        <v>25.344000000000001</v>
      </c>
      <c r="I214" s="2414"/>
      <c r="J214" s="2414"/>
      <c r="K214" s="2414"/>
      <c r="L214" s="2331" t="s">
        <v>16</v>
      </c>
      <c r="M214" s="2415"/>
      <c r="N214" s="2416"/>
      <c r="O214" s="2417"/>
      <c r="P214" s="2417"/>
      <c r="Q214" s="2417"/>
      <c r="R214" s="2417"/>
      <c r="S214" s="2417"/>
      <c r="T214" s="2418"/>
      <c r="AT214" s="2419" t="s">
        <v>175</v>
      </c>
      <c r="AU214" s="2419">
        <v>0</v>
      </c>
      <c r="AV214" s="2419">
        <v>2</v>
      </c>
      <c r="AW214" s="2419" t="b">
        <v>1</v>
      </c>
      <c r="AX214" s="2419"/>
      <c r="AY214" s="2419" t="s">
        <v>163</v>
      </c>
      <c r="AZ214" s="2419"/>
      <c r="BA214" s="2419"/>
      <c r="BB214" s="2419"/>
      <c r="BC214" s="2419"/>
      <c r="BD214" s="2419"/>
      <c r="BE214" s="2419"/>
      <c r="BF214" s="2419"/>
      <c r="BG214" s="2419"/>
      <c r="BH214" s="2419"/>
      <c r="BI214" s="2419"/>
      <c r="BJ214" s="2288">
        <v>0</v>
      </c>
    </row>
    <row r="215" spans="2:62" ht="11.25" customHeight="1" x14ac:dyDescent="0.25">
      <c r="B215" s="2408"/>
      <c r="C215" s="2409"/>
      <c r="D215" s="361" t="s">
        <v>175</v>
      </c>
      <c r="E215" s="2410"/>
      <c r="F215" s="2423" t="s">
        <v>178</v>
      </c>
      <c r="G215" s="2412"/>
      <c r="H215" s="2424">
        <v>25.344000000000001</v>
      </c>
      <c r="I215" s="2414"/>
      <c r="J215" s="2414"/>
      <c r="K215" s="2414"/>
      <c r="L215" s="2331" t="s">
        <v>16</v>
      </c>
      <c r="M215" s="2415"/>
      <c r="N215" s="2416"/>
      <c r="O215" s="2417"/>
      <c r="P215" s="2417"/>
      <c r="Q215" s="2417"/>
      <c r="R215" s="2417"/>
      <c r="S215" s="2417"/>
      <c r="T215" s="2418"/>
      <c r="AT215" s="2419" t="s">
        <v>175</v>
      </c>
      <c r="AU215" s="2419">
        <v>0</v>
      </c>
      <c r="AV215" s="2419">
        <v>4</v>
      </c>
      <c r="AW215" s="2419" t="b">
        <v>1</v>
      </c>
      <c r="AX215" s="2419" t="b">
        <v>1</v>
      </c>
      <c r="AY215" s="2419" t="s">
        <v>163</v>
      </c>
      <c r="AZ215" s="2419"/>
      <c r="BA215" s="2419"/>
      <c r="BB215" s="2419"/>
      <c r="BC215" s="2419"/>
      <c r="BD215" s="2419"/>
      <c r="BE215" s="2419"/>
      <c r="BF215" s="2419"/>
      <c r="BG215" s="2419"/>
      <c r="BH215" s="2419"/>
      <c r="BI215" s="2419"/>
      <c r="BJ215" s="2288">
        <v>0</v>
      </c>
    </row>
    <row r="216" spans="2:62" ht="24" x14ac:dyDescent="0.25">
      <c r="B216" s="2396"/>
      <c r="C216" s="2397" t="s">
        <v>1495</v>
      </c>
      <c r="D216" s="2397" t="s">
        <v>168</v>
      </c>
      <c r="E216" s="2398" t="s">
        <v>1496</v>
      </c>
      <c r="F216" s="351" t="s">
        <v>1497</v>
      </c>
      <c r="G216" s="2399" t="s">
        <v>218</v>
      </c>
      <c r="H216" s="403">
        <v>71.353999999999999</v>
      </c>
      <c r="I216" s="354"/>
      <c r="J216" s="355">
        <f>ROUND(H216*I216,2)</f>
        <v>0</v>
      </c>
      <c r="K216" s="355" t="s">
        <v>172</v>
      </c>
      <c r="L216" s="2331" t="s">
        <v>16</v>
      </c>
      <c r="M216" s="2400"/>
      <c r="N216" s="2401" t="s">
        <v>38</v>
      </c>
      <c r="O216" s="2402"/>
      <c r="P216" s="2402">
        <f>H216*O216</f>
        <v>0</v>
      </c>
      <c r="Q216" s="2402">
        <v>0</v>
      </c>
      <c r="R216" s="2402">
        <f>H216*Q216</f>
        <v>0</v>
      </c>
      <c r="S216" s="2402">
        <v>0</v>
      </c>
      <c r="T216" s="2403">
        <f>H216*S216</f>
        <v>0</v>
      </c>
      <c r="AR216" s="2288">
        <v>64</v>
      </c>
      <c r="AT216" s="2288" t="s">
        <v>168</v>
      </c>
      <c r="AU216" s="2288">
        <v>2</v>
      </c>
      <c r="AY216" s="2404" t="s">
        <v>163</v>
      </c>
      <c r="AZ216" s="2404"/>
      <c r="BA216" s="2404"/>
      <c r="BB216" s="2404"/>
      <c r="BC216" s="2404"/>
      <c r="BD216" s="2404"/>
      <c r="BE216" s="2404">
        <f>IF(N216="základní",J216,0)</f>
        <v>0</v>
      </c>
      <c r="BF216" s="2404">
        <f>IF(N216="snížená",J216,0)</f>
        <v>0</v>
      </c>
      <c r="BG216" s="2404">
        <f>IF(N216="zákl. přenesená",J216,0)</f>
        <v>0</v>
      </c>
      <c r="BH216" s="2404">
        <f>IF(N216="sníž. přenesená",J216,0)</f>
        <v>0</v>
      </c>
      <c r="BI216" s="2404">
        <f>IF(N216="nulová",J216,0)</f>
        <v>0</v>
      </c>
      <c r="BJ216" s="2288">
        <v>1</v>
      </c>
    </row>
    <row r="217" spans="2:62" x14ac:dyDescent="0.25">
      <c r="B217" s="2332"/>
      <c r="C217" s="75"/>
      <c r="D217" s="361" t="s">
        <v>173</v>
      </c>
      <c r="E217" s="75"/>
      <c r="F217" s="362" t="s">
        <v>1498</v>
      </c>
      <c r="G217" s="75"/>
      <c r="H217" s="75"/>
      <c r="I217" s="75"/>
      <c r="J217" s="75"/>
      <c r="K217" s="2334"/>
      <c r="L217" s="2331" t="s">
        <v>16</v>
      </c>
      <c r="M217" s="2405"/>
      <c r="N217" s="75"/>
      <c r="O217" s="75"/>
      <c r="P217" s="75"/>
      <c r="Q217" s="75"/>
      <c r="R217" s="75"/>
      <c r="S217" s="75"/>
      <c r="T217" s="2406"/>
      <c r="AT217" s="2407" t="s">
        <v>173</v>
      </c>
      <c r="AU217" s="2407">
        <v>0</v>
      </c>
      <c r="AV217" s="75"/>
      <c r="AW217" s="75"/>
      <c r="AX217" s="75"/>
      <c r="AY217" s="75" t="s">
        <v>163</v>
      </c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2288">
        <v>0</v>
      </c>
    </row>
    <row r="218" spans="2:62" ht="24" x14ac:dyDescent="0.25">
      <c r="B218" s="2396"/>
      <c r="C218" s="2397" t="s">
        <v>1499</v>
      </c>
      <c r="D218" s="2397" t="s">
        <v>168</v>
      </c>
      <c r="E218" s="2398" t="s">
        <v>1113</v>
      </c>
      <c r="F218" s="351" t="s">
        <v>1114</v>
      </c>
      <c r="G218" s="2399" t="s">
        <v>218</v>
      </c>
      <c r="H218" s="353">
        <v>642.18200000000002</v>
      </c>
      <c r="I218" s="354"/>
      <c r="J218" s="355">
        <f>ROUND(H218*I218,2)</f>
        <v>0</v>
      </c>
      <c r="K218" s="355" t="s">
        <v>172</v>
      </c>
      <c r="L218" s="2331" t="s">
        <v>16</v>
      </c>
      <c r="M218" s="2400"/>
      <c r="N218" s="2401" t="s">
        <v>38</v>
      </c>
      <c r="O218" s="2402"/>
      <c r="P218" s="2402">
        <f>H218*O218</f>
        <v>0</v>
      </c>
      <c r="Q218" s="2402">
        <v>0</v>
      </c>
      <c r="R218" s="2402">
        <f>H218*Q218</f>
        <v>0</v>
      </c>
      <c r="S218" s="2402">
        <v>0</v>
      </c>
      <c r="T218" s="2403">
        <f>H218*S218</f>
        <v>0</v>
      </c>
      <c r="AR218" s="2288">
        <v>64</v>
      </c>
      <c r="AT218" s="2288" t="s">
        <v>168</v>
      </c>
      <c r="AU218" s="2288">
        <v>2</v>
      </c>
      <c r="AY218" s="2404" t="s">
        <v>163</v>
      </c>
      <c r="AZ218" s="2404"/>
      <c r="BA218" s="2404"/>
      <c r="BB218" s="2404"/>
      <c r="BC218" s="2404"/>
      <c r="BD218" s="2404"/>
      <c r="BE218" s="2404">
        <f>IF(N218="základní",J218,0)</f>
        <v>0</v>
      </c>
      <c r="BF218" s="2404">
        <f>IF(N218="snížená",J218,0)</f>
        <v>0</v>
      </c>
      <c r="BG218" s="2404">
        <f>IF(N218="zákl. přenesená",J218,0)</f>
        <v>0</v>
      </c>
      <c r="BH218" s="2404">
        <f>IF(N218="sníž. přenesená",J218,0)</f>
        <v>0</v>
      </c>
      <c r="BI218" s="2404">
        <f>IF(N218="nulová",J218,0)</f>
        <v>0</v>
      </c>
      <c r="BJ218" s="2288">
        <v>1</v>
      </c>
    </row>
    <row r="219" spans="2:62" x14ac:dyDescent="0.25">
      <c r="B219" s="2332"/>
      <c r="C219" s="75"/>
      <c r="D219" s="361" t="s">
        <v>173</v>
      </c>
      <c r="E219" s="75"/>
      <c r="F219" s="362" t="s">
        <v>1500</v>
      </c>
      <c r="G219" s="75"/>
      <c r="H219" s="75"/>
      <c r="I219" s="75"/>
      <c r="J219" s="75"/>
      <c r="K219" s="2334"/>
      <c r="L219" s="2331" t="s">
        <v>16</v>
      </c>
      <c r="M219" s="2405"/>
      <c r="N219" s="75"/>
      <c r="O219" s="75"/>
      <c r="P219" s="75"/>
      <c r="Q219" s="75"/>
      <c r="R219" s="75"/>
      <c r="S219" s="75"/>
      <c r="T219" s="2406"/>
      <c r="AT219" s="2407" t="s">
        <v>173</v>
      </c>
      <c r="AU219" s="2407">
        <v>0</v>
      </c>
      <c r="AV219" s="75"/>
      <c r="AW219" s="75"/>
      <c r="AX219" s="75"/>
      <c r="AY219" s="75" t="s">
        <v>163</v>
      </c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2288">
        <v>0</v>
      </c>
    </row>
    <row r="220" spans="2:62" ht="11.25" customHeight="1" x14ac:dyDescent="0.25">
      <c r="B220" s="2408"/>
      <c r="C220" s="2409"/>
      <c r="D220" s="361" t="s">
        <v>175</v>
      </c>
      <c r="E220" s="2410"/>
      <c r="F220" s="2420" t="s">
        <v>1501</v>
      </c>
      <c r="G220" s="2421"/>
      <c r="H220" s="2422">
        <v>642.18200000000002</v>
      </c>
      <c r="I220" s="2414"/>
      <c r="J220" s="2414"/>
      <c r="K220" s="2414"/>
      <c r="L220" s="2331" t="s">
        <v>16</v>
      </c>
      <c r="M220" s="2415"/>
      <c r="N220" s="2416"/>
      <c r="O220" s="2417"/>
      <c r="P220" s="2417"/>
      <c r="Q220" s="2417"/>
      <c r="R220" s="2417"/>
      <c r="S220" s="2417"/>
      <c r="T220" s="2418"/>
      <c r="AT220" s="2419" t="s">
        <v>175</v>
      </c>
      <c r="AU220" s="2419">
        <v>0</v>
      </c>
      <c r="AV220" s="2419">
        <v>2</v>
      </c>
      <c r="AW220" s="2419" t="b">
        <v>1</v>
      </c>
      <c r="AX220" s="2419"/>
      <c r="AY220" s="2419" t="s">
        <v>163</v>
      </c>
      <c r="AZ220" s="2419"/>
      <c r="BA220" s="2419"/>
      <c r="BB220" s="2419"/>
      <c r="BC220" s="2419"/>
      <c r="BD220" s="2419"/>
      <c r="BE220" s="2419"/>
      <c r="BF220" s="2419"/>
      <c r="BG220" s="2419"/>
      <c r="BH220" s="2419"/>
      <c r="BI220" s="2419"/>
      <c r="BJ220" s="2288">
        <v>0</v>
      </c>
    </row>
    <row r="221" spans="2:62" ht="11.25" customHeight="1" x14ac:dyDescent="0.25">
      <c r="B221" s="2408"/>
      <c r="C221" s="2409"/>
      <c r="D221" s="361" t="s">
        <v>175</v>
      </c>
      <c r="E221" s="2410"/>
      <c r="F221" s="2411" t="s">
        <v>1502</v>
      </c>
      <c r="G221" s="2412"/>
      <c r="H221" s="2413"/>
      <c r="I221" s="2414"/>
      <c r="J221" s="2414"/>
      <c r="K221" s="2414"/>
      <c r="L221" s="2331" t="s">
        <v>16</v>
      </c>
      <c r="M221" s="2415"/>
      <c r="N221" s="2416"/>
      <c r="O221" s="2417"/>
      <c r="P221" s="2417"/>
      <c r="Q221" s="2417"/>
      <c r="R221" s="2417"/>
      <c r="S221" s="2417"/>
      <c r="T221" s="2418"/>
      <c r="AT221" s="2419" t="s">
        <v>175</v>
      </c>
      <c r="AU221" s="2419">
        <v>0</v>
      </c>
      <c r="AV221" s="2419">
        <v>1</v>
      </c>
      <c r="AW221" s="2419" t="b">
        <v>1</v>
      </c>
      <c r="AX221" s="2419"/>
      <c r="AY221" s="2419" t="s">
        <v>163</v>
      </c>
      <c r="AZ221" s="2419"/>
      <c r="BA221" s="2419"/>
      <c r="BB221" s="2419"/>
      <c r="BC221" s="2419"/>
      <c r="BD221" s="2419"/>
      <c r="BE221" s="2419"/>
      <c r="BF221" s="2419"/>
      <c r="BG221" s="2419"/>
      <c r="BH221" s="2419"/>
      <c r="BI221" s="2419"/>
      <c r="BJ221" s="2288">
        <v>0</v>
      </c>
    </row>
    <row r="222" spans="2:62" ht="11.25" customHeight="1" x14ac:dyDescent="0.25">
      <c r="B222" s="2408"/>
      <c r="C222" s="2409"/>
      <c r="D222" s="361" t="s">
        <v>175</v>
      </c>
      <c r="E222" s="2410"/>
      <c r="F222" s="2423" t="s">
        <v>178</v>
      </c>
      <c r="G222" s="2412"/>
      <c r="H222" s="2424">
        <v>642.18200000000002</v>
      </c>
      <c r="I222" s="2414"/>
      <c r="J222" s="2414"/>
      <c r="K222" s="2414"/>
      <c r="L222" s="2331" t="s">
        <v>16</v>
      </c>
      <c r="M222" s="2415"/>
      <c r="N222" s="2416"/>
      <c r="O222" s="2417"/>
      <c r="P222" s="2417"/>
      <c r="Q222" s="2417"/>
      <c r="R222" s="2417"/>
      <c r="S222" s="2417"/>
      <c r="T222" s="2418"/>
      <c r="AT222" s="2419" t="s">
        <v>175</v>
      </c>
      <c r="AU222" s="2419">
        <v>0</v>
      </c>
      <c r="AV222" s="2419">
        <v>4</v>
      </c>
      <c r="AW222" s="2419" t="b">
        <v>1</v>
      </c>
      <c r="AX222" s="2419" t="b">
        <v>1</v>
      </c>
      <c r="AY222" s="2419" t="s">
        <v>163</v>
      </c>
      <c r="AZ222" s="2419"/>
      <c r="BA222" s="2419"/>
      <c r="BB222" s="2419"/>
      <c r="BC222" s="2419"/>
      <c r="BD222" s="2419"/>
      <c r="BE222" s="2419"/>
      <c r="BF222" s="2419"/>
      <c r="BG222" s="2419"/>
      <c r="BH222" s="2419"/>
      <c r="BI222" s="2419"/>
      <c r="BJ222" s="2288">
        <v>0</v>
      </c>
    </row>
    <row r="223" spans="2:62" ht="24" x14ac:dyDescent="0.25">
      <c r="B223" s="2396"/>
      <c r="C223" s="2397" t="s">
        <v>1503</v>
      </c>
      <c r="D223" s="2397" t="s">
        <v>168</v>
      </c>
      <c r="E223" s="2398" t="s">
        <v>1118</v>
      </c>
      <c r="F223" s="351" t="s">
        <v>1119</v>
      </c>
      <c r="G223" s="2399" t="s">
        <v>171</v>
      </c>
      <c r="H223" s="353">
        <v>19.978999999999999</v>
      </c>
      <c r="I223" s="354"/>
      <c r="J223" s="355">
        <f>ROUND(H223*I223,2)</f>
        <v>0</v>
      </c>
      <c r="K223" s="355" t="s">
        <v>172</v>
      </c>
      <c r="L223" s="2331" t="s">
        <v>16</v>
      </c>
      <c r="M223" s="2400"/>
      <c r="N223" s="2401" t="s">
        <v>38</v>
      </c>
      <c r="O223" s="2402"/>
      <c r="P223" s="2402">
        <f>H223*O223</f>
        <v>0</v>
      </c>
      <c r="Q223" s="2402">
        <v>0</v>
      </c>
      <c r="R223" s="2402">
        <f>H223*Q223</f>
        <v>0</v>
      </c>
      <c r="S223" s="2402">
        <v>0</v>
      </c>
      <c r="T223" s="2403">
        <f>H223*S223</f>
        <v>0</v>
      </c>
      <c r="AR223" s="2288">
        <v>64</v>
      </c>
      <c r="AT223" s="2288" t="s">
        <v>168</v>
      </c>
      <c r="AU223" s="2288">
        <v>2</v>
      </c>
      <c r="AY223" s="2404" t="s">
        <v>163</v>
      </c>
      <c r="AZ223" s="2404"/>
      <c r="BA223" s="2404"/>
      <c r="BB223" s="2404"/>
      <c r="BC223" s="2404"/>
      <c r="BD223" s="2404"/>
      <c r="BE223" s="2404">
        <f>IF(N223="základní",J223,0)</f>
        <v>0</v>
      </c>
      <c r="BF223" s="2404">
        <f>IF(N223="snížená",J223,0)</f>
        <v>0</v>
      </c>
      <c r="BG223" s="2404">
        <f>IF(N223="zákl. přenesená",J223,0)</f>
        <v>0</v>
      </c>
      <c r="BH223" s="2404">
        <f>IF(N223="sníž. přenesená",J223,0)</f>
        <v>0</v>
      </c>
      <c r="BI223" s="2404">
        <f>IF(N223="nulová",J223,0)</f>
        <v>0</v>
      </c>
      <c r="BJ223" s="2288">
        <v>1</v>
      </c>
    </row>
    <row r="224" spans="2:62" x14ac:dyDescent="0.25">
      <c r="B224" s="2332"/>
      <c r="C224" s="75"/>
      <c r="D224" s="361" t="s">
        <v>173</v>
      </c>
      <c r="E224" s="75"/>
      <c r="F224" s="362" t="s">
        <v>1504</v>
      </c>
      <c r="G224" s="75"/>
      <c r="H224" s="75"/>
      <c r="I224" s="75"/>
      <c r="J224" s="75"/>
      <c r="K224" s="2334"/>
      <c r="L224" s="2331" t="s">
        <v>16</v>
      </c>
      <c r="M224" s="2405"/>
      <c r="N224" s="75"/>
      <c r="O224" s="75"/>
      <c r="P224" s="75"/>
      <c r="Q224" s="75"/>
      <c r="R224" s="75"/>
      <c r="S224" s="75"/>
      <c r="T224" s="2406"/>
      <c r="AT224" s="2407" t="s">
        <v>173</v>
      </c>
      <c r="AU224" s="2407">
        <v>0</v>
      </c>
      <c r="AV224" s="75"/>
      <c r="AW224" s="75"/>
      <c r="AX224" s="75"/>
      <c r="AY224" s="75" t="s">
        <v>163</v>
      </c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2288">
        <v>0</v>
      </c>
    </row>
    <row r="225" spans="2:62" ht="11.25" customHeight="1" x14ac:dyDescent="0.25">
      <c r="B225" s="2408"/>
      <c r="C225" s="2409"/>
      <c r="D225" s="361" t="s">
        <v>175</v>
      </c>
      <c r="E225" s="2410"/>
      <c r="F225" s="2420" t="s">
        <v>1505</v>
      </c>
      <c r="G225" s="2421"/>
      <c r="H225" s="2422">
        <v>19.978999999999999</v>
      </c>
      <c r="I225" s="2414"/>
      <c r="J225" s="2414"/>
      <c r="K225" s="2414"/>
      <c r="L225" s="2331" t="s">
        <v>16</v>
      </c>
      <c r="M225" s="2415"/>
      <c r="N225" s="2416"/>
      <c r="O225" s="2417"/>
      <c r="P225" s="2417"/>
      <c r="Q225" s="2417"/>
      <c r="R225" s="2417"/>
      <c r="S225" s="2417"/>
      <c r="T225" s="2418"/>
      <c r="AT225" s="2419" t="s">
        <v>175</v>
      </c>
      <c r="AU225" s="2419">
        <v>0</v>
      </c>
      <c r="AV225" s="2419">
        <v>2</v>
      </c>
      <c r="AW225" s="2419" t="b">
        <v>1</v>
      </c>
      <c r="AX225" s="2419"/>
      <c r="AY225" s="2419" t="s">
        <v>163</v>
      </c>
      <c r="AZ225" s="2419"/>
      <c r="BA225" s="2419"/>
      <c r="BB225" s="2419"/>
      <c r="BC225" s="2419"/>
      <c r="BD225" s="2419"/>
      <c r="BE225" s="2419"/>
      <c r="BF225" s="2419"/>
      <c r="BG225" s="2419"/>
      <c r="BH225" s="2419"/>
      <c r="BI225" s="2419"/>
      <c r="BJ225" s="2288">
        <v>0</v>
      </c>
    </row>
    <row r="226" spans="2:62" ht="11.25" customHeight="1" x14ac:dyDescent="0.25">
      <c r="B226" s="2408"/>
      <c r="C226" s="2409"/>
      <c r="D226" s="361" t="s">
        <v>175</v>
      </c>
      <c r="E226" s="2410"/>
      <c r="F226" s="2411" t="s">
        <v>1506</v>
      </c>
      <c r="G226" s="2412"/>
      <c r="H226" s="2413"/>
      <c r="I226" s="2414"/>
      <c r="J226" s="2414"/>
      <c r="K226" s="2414"/>
      <c r="L226" s="2331" t="s">
        <v>16</v>
      </c>
      <c r="M226" s="2415"/>
      <c r="N226" s="2416"/>
      <c r="O226" s="2417"/>
      <c r="P226" s="2417"/>
      <c r="Q226" s="2417"/>
      <c r="R226" s="2417"/>
      <c r="S226" s="2417"/>
      <c r="T226" s="2418"/>
      <c r="AT226" s="2419" t="s">
        <v>175</v>
      </c>
      <c r="AU226" s="2419">
        <v>0</v>
      </c>
      <c r="AV226" s="2419">
        <v>1</v>
      </c>
      <c r="AW226" s="2419" t="b">
        <v>1</v>
      </c>
      <c r="AX226" s="2419"/>
      <c r="AY226" s="2419" t="s">
        <v>163</v>
      </c>
      <c r="AZ226" s="2419"/>
      <c r="BA226" s="2419"/>
      <c r="BB226" s="2419"/>
      <c r="BC226" s="2419"/>
      <c r="BD226" s="2419"/>
      <c r="BE226" s="2419"/>
      <c r="BF226" s="2419"/>
      <c r="BG226" s="2419"/>
      <c r="BH226" s="2419"/>
      <c r="BI226" s="2419"/>
      <c r="BJ226" s="2288">
        <v>0</v>
      </c>
    </row>
    <row r="227" spans="2:62" ht="11.25" customHeight="1" x14ac:dyDescent="0.25">
      <c r="B227" s="2408"/>
      <c r="C227" s="2409"/>
      <c r="D227" s="361" t="s">
        <v>175</v>
      </c>
      <c r="E227" s="2410"/>
      <c r="F227" s="2423" t="s">
        <v>178</v>
      </c>
      <c r="G227" s="2412"/>
      <c r="H227" s="2424">
        <v>19.978999999999999</v>
      </c>
      <c r="I227" s="2414"/>
      <c r="J227" s="2414"/>
      <c r="K227" s="2414"/>
      <c r="L227" s="2331" t="s">
        <v>16</v>
      </c>
      <c r="M227" s="2415"/>
      <c r="N227" s="2416"/>
      <c r="O227" s="2417"/>
      <c r="P227" s="2417"/>
      <c r="Q227" s="2417"/>
      <c r="R227" s="2417"/>
      <c r="S227" s="2417"/>
      <c r="T227" s="2418"/>
      <c r="AT227" s="2419" t="s">
        <v>175</v>
      </c>
      <c r="AU227" s="2419">
        <v>0</v>
      </c>
      <c r="AV227" s="2419">
        <v>4</v>
      </c>
      <c r="AW227" s="2419" t="b">
        <v>1</v>
      </c>
      <c r="AX227" s="2419" t="b">
        <v>1</v>
      </c>
      <c r="AY227" s="2419" t="s">
        <v>163</v>
      </c>
      <c r="AZ227" s="2419"/>
      <c r="BA227" s="2419"/>
      <c r="BB227" s="2419"/>
      <c r="BC227" s="2419"/>
      <c r="BD227" s="2419"/>
      <c r="BE227" s="2419"/>
      <c r="BF227" s="2419"/>
      <c r="BG227" s="2419"/>
      <c r="BH227" s="2419"/>
      <c r="BI227" s="2419"/>
      <c r="BJ227" s="2288">
        <v>0</v>
      </c>
    </row>
    <row r="228" spans="2:62" ht="24" x14ac:dyDescent="0.25">
      <c r="B228" s="2396"/>
      <c r="C228" s="2397" t="s">
        <v>1507</v>
      </c>
      <c r="D228" s="2397" t="s">
        <v>168</v>
      </c>
      <c r="E228" s="2398" t="s">
        <v>1124</v>
      </c>
      <c r="F228" s="351" t="s">
        <v>1125</v>
      </c>
      <c r="G228" s="2399" t="s">
        <v>171</v>
      </c>
      <c r="H228" s="353">
        <v>124.869</v>
      </c>
      <c r="I228" s="354"/>
      <c r="J228" s="355">
        <f>ROUND(H228*I228,2)</f>
        <v>0</v>
      </c>
      <c r="K228" s="355" t="s">
        <v>172</v>
      </c>
      <c r="L228" s="2331" t="s">
        <v>16</v>
      </c>
      <c r="M228" s="2400"/>
      <c r="N228" s="2401" t="s">
        <v>38</v>
      </c>
      <c r="O228" s="2402"/>
      <c r="P228" s="2402">
        <f>H228*O228</f>
        <v>0</v>
      </c>
      <c r="Q228" s="2402">
        <v>0</v>
      </c>
      <c r="R228" s="2402">
        <f>H228*Q228</f>
        <v>0</v>
      </c>
      <c r="S228" s="2402">
        <v>0</v>
      </c>
      <c r="T228" s="2403">
        <f>H228*S228</f>
        <v>0</v>
      </c>
      <c r="AR228" s="2288">
        <v>64</v>
      </c>
      <c r="AT228" s="2288" t="s">
        <v>168</v>
      </c>
      <c r="AU228" s="2288">
        <v>2</v>
      </c>
      <c r="AY228" s="2404" t="s">
        <v>163</v>
      </c>
      <c r="AZ228" s="2404"/>
      <c r="BA228" s="2404"/>
      <c r="BB228" s="2404"/>
      <c r="BC228" s="2404"/>
      <c r="BD228" s="2404"/>
      <c r="BE228" s="2404">
        <f>IF(N228="základní",J228,0)</f>
        <v>0</v>
      </c>
      <c r="BF228" s="2404">
        <f>IF(N228="snížená",J228,0)</f>
        <v>0</v>
      </c>
      <c r="BG228" s="2404">
        <f>IF(N228="zákl. přenesená",J228,0)</f>
        <v>0</v>
      </c>
      <c r="BH228" s="2404">
        <f>IF(N228="sníž. přenesená",J228,0)</f>
        <v>0</v>
      </c>
      <c r="BI228" s="2404">
        <f>IF(N228="nulová",J228,0)</f>
        <v>0</v>
      </c>
      <c r="BJ228" s="2288">
        <v>1</v>
      </c>
    </row>
    <row r="229" spans="2:62" x14ac:dyDescent="0.25">
      <c r="B229" s="2332"/>
      <c r="C229" s="75"/>
      <c r="D229" s="361" t="s">
        <v>173</v>
      </c>
      <c r="E229" s="75"/>
      <c r="F229" s="362" t="s">
        <v>1508</v>
      </c>
      <c r="G229" s="75"/>
      <c r="H229" s="75"/>
      <c r="I229" s="75"/>
      <c r="J229" s="75"/>
      <c r="K229" s="2334"/>
      <c r="L229" s="2331" t="s">
        <v>16</v>
      </c>
      <c r="M229" s="2405"/>
      <c r="N229" s="75"/>
      <c r="O229" s="75"/>
      <c r="P229" s="75"/>
      <c r="Q229" s="75"/>
      <c r="R229" s="75"/>
      <c r="S229" s="75"/>
      <c r="T229" s="2406"/>
      <c r="AT229" s="2407" t="s">
        <v>173</v>
      </c>
      <c r="AU229" s="2407">
        <v>0</v>
      </c>
      <c r="AV229" s="75"/>
      <c r="AW229" s="75"/>
      <c r="AX229" s="75"/>
      <c r="AY229" s="75" t="s">
        <v>163</v>
      </c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2288">
        <v>0</v>
      </c>
    </row>
    <row r="230" spans="2:62" ht="11.25" customHeight="1" x14ac:dyDescent="0.25">
      <c r="B230" s="2408"/>
      <c r="C230" s="2409"/>
      <c r="D230" s="361" t="s">
        <v>175</v>
      </c>
      <c r="E230" s="2410"/>
      <c r="F230" s="2420" t="s">
        <v>1509</v>
      </c>
      <c r="G230" s="2421"/>
      <c r="H230" s="2422">
        <v>199.79</v>
      </c>
      <c r="I230" s="2414"/>
      <c r="J230" s="2414"/>
      <c r="K230" s="2414"/>
      <c r="L230" s="2331" t="s">
        <v>16</v>
      </c>
      <c r="M230" s="2415"/>
      <c r="N230" s="2416"/>
      <c r="O230" s="2417"/>
      <c r="P230" s="2417"/>
      <c r="Q230" s="2417"/>
      <c r="R230" s="2417"/>
      <c r="S230" s="2417"/>
      <c r="T230" s="2418"/>
      <c r="AT230" s="2419" t="s">
        <v>175</v>
      </c>
      <c r="AU230" s="2419">
        <v>0</v>
      </c>
      <c r="AV230" s="2419">
        <v>2</v>
      </c>
      <c r="AW230" s="2419" t="b">
        <v>1</v>
      </c>
      <c r="AX230" s="2419"/>
      <c r="AY230" s="2419" t="s">
        <v>163</v>
      </c>
      <c r="AZ230" s="2419"/>
      <c r="BA230" s="2419"/>
      <c r="BB230" s="2419"/>
      <c r="BC230" s="2419"/>
      <c r="BD230" s="2419"/>
      <c r="BE230" s="2419"/>
      <c r="BF230" s="2419"/>
      <c r="BG230" s="2419"/>
      <c r="BH230" s="2419"/>
      <c r="BI230" s="2419"/>
      <c r="BJ230" s="2288">
        <v>0</v>
      </c>
    </row>
    <row r="231" spans="2:62" ht="11.25" customHeight="1" x14ac:dyDescent="0.25">
      <c r="B231" s="2408"/>
      <c r="C231" s="2409"/>
      <c r="D231" s="361" t="s">
        <v>175</v>
      </c>
      <c r="E231" s="2410"/>
      <c r="F231" s="2420" t="s">
        <v>1510</v>
      </c>
      <c r="G231" s="2421"/>
      <c r="H231" s="2422">
        <v>-74.921000000000006</v>
      </c>
      <c r="I231" s="2414"/>
      <c r="J231" s="2414"/>
      <c r="K231" s="2414"/>
      <c r="L231" s="2331" t="s">
        <v>16</v>
      </c>
      <c r="M231" s="2415"/>
      <c r="N231" s="2416"/>
      <c r="O231" s="2417"/>
      <c r="P231" s="2417"/>
      <c r="Q231" s="2417"/>
      <c r="R231" s="2417"/>
      <c r="S231" s="2417"/>
      <c r="T231" s="2418"/>
      <c r="AT231" s="2419" t="s">
        <v>175</v>
      </c>
      <c r="AU231" s="2419">
        <v>0</v>
      </c>
      <c r="AV231" s="2419">
        <v>2</v>
      </c>
      <c r="AW231" s="2419" t="b">
        <v>1</v>
      </c>
      <c r="AX231" s="2419"/>
      <c r="AY231" s="2419" t="s">
        <v>163</v>
      </c>
      <c r="AZ231" s="2419"/>
      <c r="BA231" s="2419"/>
      <c r="BB231" s="2419"/>
      <c r="BC231" s="2419"/>
      <c r="BD231" s="2419"/>
      <c r="BE231" s="2419"/>
      <c r="BF231" s="2419"/>
      <c r="BG231" s="2419"/>
      <c r="BH231" s="2419"/>
      <c r="BI231" s="2419"/>
      <c r="BJ231" s="2288">
        <v>0</v>
      </c>
    </row>
    <row r="232" spans="2:62" ht="11.25" customHeight="1" x14ac:dyDescent="0.25">
      <c r="B232" s="2408"/>
      <c r="C232" s="2409"/>
      <c r="D232" s="361" t="s">
        <v>175</v>
      </c>
      <c r="E232" s="2410"/>
      <c r="F232" s="2411" t="s">
        <v>1511</v>
      </c>
      <c r="G232" s="2412"/>
      <c r="H232" s="2413"/>
      <c r="I232" s="2414"/>
      <c r="J232" s="2414"/>
      <c r="K232" s="2414"/>
      <c r="L232" s="2331" t="s">
        <v>16</v>
      </c>
      <c r="M232" s="2415"/>
      <c r="N232" s="2416"/>
      <c r="O232" s="2417"/>
      <c r="P232" s="2417"/>
      <c r="Q232" s="2417"/>
      <c r="R232" s="2417"/>
      <c r="S232" s="2417"/>
      <c r="T232" s="2418"/>
      <c r="AT232" s="2419" t="s">
        <v>175</v>
      </c>
      <c r="AU232" s="2419">
        <v>0</v>
      </c>
      <c r="AV232" s="2419">
        <v>1</v>
      </c>
      <c r="AW232" s="2419" t="b">
        <v>1</v>
      </c>
      <c r="AX232" s="2419"/>
      <c r="AY232" s="2419" t="s">
        <v>163</v>
      </c>
      <c r="AZ232" s="2419"/>
      <c r="BA232" s="2419"/>
      <c r="BB232" s="2419"/>
      <c r="BC232" s="2419"/>
      <c r="BD232" s="2419"/>
      <c r="BE232" s="2419"/>
      <c r="BF232" s="2419"/>
      <c r="BG232" s="2419"/>
      <c r="BH232" s="2419"/>
      <c r="BI232" s="2419"/>
      <c r="BJ232" s="2288">
        <v>0</v>
      </c>
    </row>
    <row r="233" spans="2:62" ht="11.25" customHeight="1" x14ac:dyDescent="0.25">
      <c r="B233" s="2408"/>
      <c r="C233" s="2409"/>
      <c r="D233" s="361" t="s">
        <v>175</v>
      </c>
      <c r="E233" s="2410"/>
      <c r="F233" s="2423" t="s">
        <v>178</v>
      </c>
      <c r="G233" s="2412"/>
      <c r="H233" s="2424">
        <v>124.869</v>
      </c>
      <c r="I233" s="2414"/>
      <c r="J233" s="2414"/>
      <c r="K233" s="2414"/>
      <c r="L233" s="2331" t="s">
        <v>16</v>
      </c>
      <c r="M233" s="2415"/>
      <c r="N233" s="2416"/>
      <c r="O233" s="2417"/>
      <c r="P233" s="2417"/>
      <c r="Q233" s="2417"/>
      <c r="R233" s="2417"/>
      <c r="S233" s="2417"/>
      <c r="T233" s="2418"/>
      <c r="AT233" s="2419" t="s">
        <v>175</v>
      </c>
      <c r="AU233" s="2419">
        <v>0</v>
      </c>
      <c r="AV233" s="2419">
        <v>4</v>
      </c>
      <c r="AW233" s="2419" t="b">
        <v>1</v>
      </c>
      <c r="AX233" s="2419" t="b">
        <v>1</v>
      </c>
      <c r="AY233" s="2419" t="s">
        <v>163</v>
      </c>
      <c r="AZ233" s="2419"/>
      <c r="BA233" s="2419"/>
      <c r="BB233" s="2419"/>
      <c r="BC233" s="2419"/>
      <c r="BD233" s="2419"/>
      <c r="BE233" s="2419"/>
      <c r="BF233" s="2419"/>
      <c r="BG233" s="2419"/>
      <c r="BH233" s="2419"/>
      <c r="BI233" s="2419"/>
      <c r="BJ233" s="2288">
        <v>0</v>
      </c>
    </row>
    <row r="234" spans="2:62" ht="24" x14ac:dyDescent="0.25">
      <c r="B234" s="2396"/>
      <c r="C234" s="2397" t="s">
        <v>1512</v>
      </c>
      <c r="D234" s="2397" t="s">
        <v>168</v>
      </c>
      <c r="E234" s="2398" t="s">
        <v>1513</v>
      </c>
      <c r="F234" s="351" t="s">
        <v>1514</v>
      </c>
      <c r="G234" s="2399" t="s">
        <v>171</v>
      </c>
      <c r="H234" s="353">
        <v>74.921000000000006</v>
      </c>
      <c r="I234" s="354"/>
      <c r="J234" s="355">
        <f>ROUND(H234*I234,2)</f>
        <v>0</v>
      </c>
      <c r="K234" s="355" t="s">
        <v>172</v>
      </c>
      <c r="L234" s="2331" t="s">
        <v>16</v>
      </c>
      <c r="M234" s="2400"/>
      <c r="N234" s="2401" t="s">
        <v>38</v>
      </c>
      <c r="O234" s="2402"/>
      <c r="P234" s="2402">
        <f>H234*O234</f>
        <v>0</v>
      </c>
      <c r="Q234" s="2402">
        <v>0</v>
      </c>
      <c r="R234" s="2402">
        <f>H234*Q234</f>
        <v>0</v>
      </c>
      <c r="S234" s="2402">
        <v>0</v>
      </c>
      <c r="T234" s="2403">
        <f>H234*S234</f>
        <v>0</v>
      </c>
      <c r="AR234" s="2288">
        <v>64</v>
      </c>
      <c r="AT234" s="2288" t="s">
        <v>168</v>
      </c>
      <c r="AU234" s="2288">
        <v>2</v>
      </c>
      <c r="AY234" s="2404" t="s">
        <v>163</v>
      </c>
      <c r="AZ234" s="2404"/>
      <c r="BA234" s="2404"/>
      <c r="BB234" s="2404"/>
      <c r="BC234" s="2404"/>
      <c r="BD234" s="2404"/>
      <c r="BE234" s="2404">
        <f>IF(N234="základní",J234,0)</f>
        <v>0</v>
      </c>
      <c r="BF234" s="2404">
        <f>IF(N234="snížená",J234,0)</f>
        <v>0</v>
      </c>
      <c r="BG234" s="2404">
        <f>IF(N234="zákl. přenesená",J234,0)</f>
        <v>0</v>
      </c>
      <c r="BH234" s="2404">
        <f>IF(N234="sníž. přenesená",J234,0)</f>
        <v>0</v>
      </c>
      <c r="BI234" s="2404">
        <f>IF(N234="nulová",J234,0)</f>
        <v>0</v>
      </c>
      <c r="BJ234" s="2288">
        <v>1</v>
      </c>
    </row>
    <row r="235" spans="2:62" x14ac:dyDescent="0.25">
      <c r="B235" s="2332"/>
      <c r="C235" s="75"/>
      <c r="D235" s="361" t="s">
        <v>173</v>
      </c>
      <c r="E235" s="75"/>
      <c r="F235" s="362" t="s">
        <v>1515</v>
      </c>
      <c r="G235" s="75"/>
      <c r="H235" s="75"/>
      <c r="I235" s="75"/>
      <c r="J235" s="75"/>
      <c r="K235" s="2334"/>
      <c r="L235" s="2331" t="s">
        <v>16</v>
      </c>
      <c r="M235" s="2405"/>
      <c r="N235" s="75"/>
      <c r="O235" s="75"/>
      <c r="P235" s="75"/>
      <c r="Q235" s="75"/>
      <c r="R235" s="75"/>
      <c r="S235" s="75"/>
      <c r="T235" s="2406"/>
      <c r="AT235" s="2407" t="s">
        <v>173</v>
      </c>
      <c r="AU235" s="2407">
        <v>0</v>
      </c>
      <c r="AV235" s="75"/>
      <c r="AW235" s="75"/>
      <c r="AX235" s="75"/>
      <c r="AY235" s="75" t="s">
        <v>163</v>
      </c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2288">
        <v>0</v>
      </c>
    </row>
    <row r="236" spans="2:62" ht="11.25" customHeight="1" x14ac:dyDescent="0.25">
      <c r="B236" s="2408"/>
      <c r="C236" s="2409"/>
      <c r="D236" s="361" t="s">
        <v>175</v>
      </c>
      <c r="E236" s="2410"/>
      <c r="F236" s="2420" t="s">
        <v>1516</v>
      </c>
      <c r="G236" s="2421"/>
      <c r="H236" s="2422">
        <v>74.921000000000006</v>
      </c>
      <c r="I236" s="2414"/>
      <c r="J236" s="2414"/>
      <c r="K236" s="2414"/>
      <c r="L236" s="2331" t="s">
        <v>16</v>
      </c>
      <c r="M236" s="2415"/>
      <c r="N236" s="2416"/>
      <c r="O236" s="2417"/>
      <c r="P236" s="2417"/>
      <c r="Q236" s="2417"/>
      <c r="R236" s="2417"/>
      <c r="S236" s="2417"/>
      <c r="T236" s="2418"/>
      <c r="AT236" s="2419" t="s">
        <v>175</v>
      </c>
      <c r="AU236" s="2419">
        <v>0</v>
      </c>
      <c r="AV236" s="2419">
        <v>2</v>
      </c>
      <c r="AW236" s="2419" t="b">
        <v>1</v>
      </c>
      <c r="AX236" s="2419"/>
      <c r="AY236" s="2419" t="s">
        <v>163</v>
      </c>
      <c r="AZ236" s="2419"/>
      <c r="BA236" s="2419"/>
      <c r="BB236" s="2419"/>
      <c r="BC236" s="2419"/>
      <c r="BD236" s="2419"/>
      <c r="BE236" s="2419"/>
      <c r="BF236" s="2419"/>
      <c r="BG236" s="2419"/>
      <c r="BH236" s="2419"/>
      <c r="BI236" s="2419"/>
      <c r="BJ236" s="2288">
        <v>0</v>
      </c>
    </row>
    <row r="237" spans="2:62" ht="11.25" customHeight="1" x14ac:dyDescent="0.25">
      <c r="B237" s="2408"/>
      <c r="C237" s="2409"/>
      <c r="D237" s="361" t="s">
        <v>175</v>
      </c>
      <c r="E237" s="2410"/>
      <c r="F237" s="2411" t="s">
        <v>1517</v>
      </c>
      <c r="G237" s="2412"/>
      <c r="H237" s="2413"/>
      <c r="I237" s="2414"/>
      <c r="J237" s="2414"/>
      <c r="K237" s="2414"/>
      <c r="L237" s="2331" t="s">
        <v>16</v>
      </c>
      <c r="M237" s="2415"/>
      <c r="N237" s="2416"/>
      <c r="O237" s="2417"/>
      <c r="P237" s="2417"/>
      <c r="Q237" s="2417"/>
      <c r="R237" s="2417"/>
      <c r="S237" s="2417"/>
      <c r="T237" s="2418"/>
      <c r="AT237" s="2419" t="s">
        <v>175</v>
      </c>
      <c r="AU237" s="2419">
        <v>0</v>
      </c>
      <c r="AV237" s="2419">
        <v>1</v>
      </c>
      <c r="AW237" s="2419" t="b">
        <v>1</v>
      </c>
      <c r="AX237" s="2419"/>
      <c r="AY237" s="2419" t="s">
        <v>163</v>
      </c>
      <c r="AZ237" s="2419"/>
      <c r="BA237" s="2419"/>
      <c r="BB237" s="2419"/>
      <c r="BC237" s="2419"/>
      <c r="BD237" s="2419"/>
      <c r="BE237" s="2419"/>
      <c r="BF237" s="2419"/>
      <c r="BG237" s="2419"/>
      <c r="BH237" s="2419"/>
      <c r="BI237" s="2419"/>
      <c r="BJ237" s="2288">
        <v>0</v>
      </c>
    </row>
    <row r="238" spans="2:62" ht="11.25" customHeight="1" x14ac:dyDescent="0.25">
      <c r="B238" s="2408"/>
      <c r="C238" s="2409"/>
      <c r="D238" s="361" t="s">
        <v>175</v>
      </c>
      <c r="E238" s="2410"/>
      <c r="F238" s="2423" t="s">
        <v>178</v>
      </c>
      <c r="G238" s="2412"/>
      <c r="H238" s="2424">
        <v>74.921000000000006</v>
      </c>
      <c r="I238" s="2414"/>
      <c r="J238" s="2414"/>
      <c r="K238" s="2414"/>
      <c r="L238" s="2331" t="s">
        <v>16</v>
      </c>
      <c r="M238" s="2415"/>
      <c r="N238" s="2416"/>
      <c r="O238" s="2417"/>
      <c r="P238" s="2417"/>
      <c r="Q238" s="2417"/>
      <c r="R238" s="2417"/>
      <c r="S238" s="2417"/>
      <c r="T238" s="2418"/>
      <c r="AT238" s="2419" t="s">
        <v>175</v>
      </c>
      <c r="AU238" s="2419">
        <v>0</v>
      </c>
      <c r="AV238" s="2419">
        <v>4</v>
      </c>
      <c r="AW238" s="2419" t="b">
        <v>1</v>
      </c>
      <c r="AX238" s="2419" t="b">
        <v>1</v>
      </c>
      <c r="AY238" s="2419" t="s">
        <v>163</v>
      </c>
      <c r="AZ238" s="2419"/>
      <c r="BA238" s="2419"/>
      <c r="BB238" s="2419"/>
      <c r="BC238" s="2419"/>
      <c r="BD238" s="2419"/>
      <c r="BE238" s="2419"/>
      <c r="BF238" s="2419"/>
      <c r="BG238" s="2419"/>
      <c r="BH238" s="2419"/>
      <c r="BI238" s="2419"/>
      <c r="BJ238" s="2288">
        <v>0</v>
      </c>
    </row>
    <row r="239" spans="2:62" ht="24" x14ac:dyDescent="0.25">
      <c r="B239" s="2396"/>
      <c r="C239" s="2397" t="s">
        <v>1518</v>
      </c>
      <c r="D239" s="2397" t="s">
        <v>168</v>
      </c>
      <c r="E239" s="2398" t="s">
        <v>1519</v>
      </c>
      <c r="F239" s="351" t="s">
        <v>1520</v>
      </c>
      <c r="G239" s="2399" t="s">
        <v>171</v>
      </c>
      <c r="H239" s="353">
        <v>274.71100000000001</v>
      </c>
      <c r="I239" s="354"/>
      <c r="J239" s="355">
        <f>ROUND(H239*I239,2)</f>
        <v>0</v>
      </c>
      <c r="K239" s="355" t="s">
        <v>172</v>
      </c>
      <c r="L239" s="2331" t="s">
        <v>16</v>
      </c>
      <c r="M239" s="2400"/>
      <c r="N239" s="2401" t="s">
        <v>38</v>
      </c>
      <c r="O239" s="2402"/>
      <c r="P239" s="2402">
        <f>H239*O239</f>
        <v>0</v>
      </c>
      <c r="Q239" s="2402">
        <v>0</v>
      </c>
      <c r="R239" s="2402">
        <f>H239*Q239</f>
        <v>0</v>
      </c>
      <c r="S239" s="2402">
        <v>0</v>
      </c>
      <c r="T239" s="2403">
        <f>H239*S239</f>
        <v>0</v>
      </c>
      <c r="AR239" s="2288">
        <v>64</v>
      </c>
      <c r="AT239" s="2288" t="s">
        <v>168</v>
      </c>
      <c r="AU239" s="2288">
        <v>2</v>
      </c>
      <c r="AY239" s="2404" t="s">
        <v>163</v>
      </c>
      <c r="AZ239" s="2404"/>
      <c r="BA239" s="2404"/>
      <c r="BB239" s="2404"/>
      <c r="BC239" s="2404"/>
      <c r="BD239" s="2404"/>
      <c r="BE239" s="2404">
        <f>IF(N239="základní",J239,0)</f>
        <v>0</v>
      </c>
      <c r="BF239" s="2404">
        <f>IF(N239="snížená",J239,0)</f>
        <v>0</v>
      </c>
      <c r="BG239" s="2404">
        <f>IF(N239="zákl. přenesená",J239,0)</f>
        <v>0</v>
      </c>
      <c r="BH239" s="2404">
        <f>IF(N239="sníž. přenesená",J239,0)</f>
        <v>0</v>
      </c>
      <c r="BI239" s="2404">
        <f>IF(N239="nulová",J239,0)</f>
        <v>0</v>
      </c>
      <c r="BJ239" s="2288">
        <v>1</v>
      </c>
    </row>
    <row r="240" spans="2:62" x14ac:dyDescent="0.25">
      <c r="B240" s="2332"/>
      <c r="C240" s="75"/>
      <c r="D240" s="361" t="s">
        <v>173</v>
      </c>
      <c r="E240" s="75"/>
      <c r="F240" s="362" t="s">
        <v>1521</v>
      </c>
      <c r="G240" s="75"/>
      <c r="H240" s="75"/>
      <c r="I240" s="75"/>
      <c r="J240" s="75"/>
      <c r="K240" s="2334"/>
      <c r="L240" s="2331" t="s">
        <v>16</v>
      </c>
      <c r="M240" s="2405"/>
      <c r="N240" s="75"/>
      <c r="O240" s="75"/>
      <c r="P240" s="75"/>
      <c r="Q240" s="75"/>
      <c r="R240" s="75"/>
      <c r="S240" s="75"/>
      <c r="T240" s="2406"/>
      <c r="AT240" s="2407" t="s">
        <v>173</v>
      </c>
      <c r="AU240" s="2407">
        <v>0</v>
      </c>
      <c r="AV240" s="75"/>
      <c r="AW240" s="75"/>
      <c r="AX240" s="75"/>
      <c r="AY240" s="75" t="s">
        <v>163</v>
      </c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2288">
        <v>0</v>
      </c>
    </row>
    <row r="241" spans="2:62" ht="11.25" customHeight="1" x14ac:dyDescent="0.25">
      <c r="B241" s="2408"/>
      <c r="C241" s="2409"/>
      <c r="D241" s="361" t="s">
        <v>175</v>
      </c>
      <c r="E241" s="2410"/>
      <c r="F241" s="2420" t="s">
        <v>1509</v>
      </c>
      <c r="G241" s="2421"/>
      <c r="H241" s="2422">
        <v>199.79</v>
      </c>
      <c r="I241" s="2414"/>
      <c r="J241" s="2414"/>
      <c r="K241" s="2414"/>
      <c r="L241" s="2331" t="s">
        <v>16</v>
      </c>
      <c r="M241" s="2415"/>
      <c r="N241" s="2416"/>
      <c r="O241" s="2417"/>
      <c r="P241" s="2417"/>
      <c r="Q241" s="2417"/>
      <c r="R241" s="2417"/>
      <c r="S241" s="2417"/>
      <c r="T241" s="2418"/>
      <c r="AT241" s="2419" t="s">
        <v>175</v>
      </c>
      <c r="AU241" s="2419">
        <v>0</v>
      </c>
      <c r="AV241" s="2419">
        <v>2</v>
      </c>
      <c r="AW241" s="2419" t="b">
        <v>1</v>
      </c>
      <c r="AX241" s="2419"/>
      <c r="AY241" s="2419" t="s">
        <v>163</v>
      </c>
      <c r="AZ241" s="2419"/>
      <c r="BA241" s="2419"/>
      <c r="BB241" s="2419"/>
      <c r="BC241" s="2419"/>
      <c r="BD241" s="2419"/>
      <c r="BE241" s="2419"/>
      <c r="BF241" s="2419"/>
      <c r="BG241" s="2419"/>
      <c r="BH241" s="2419"/>
      <c r="BI241" s="2419"/>
      <c r="BJ241" s="2288">
        <v>0</v>
      </c>
    </row>
    <row r="242" spans="2:62" ht="11.25" customHeight="1" x14ac:dyDescent="0.25">
      <c r="B242" s="2408"/>
      <c r="C242" s="2409"/>
      <c r="D242" s="361" t="s">
        <v>175</v>
      </c>
      <c r="E242" s="2410"/>
      <c r="F242" s="2420" t="s">
        <v>1522</v>
      </c>
      <c r="G242" s="2421"/>
      <c r="H242" s="2422">
        <v>74.921000000000006</v>
      </c>
      <c r="I242" s="2414"/>
      <c r="J242" s="2414"/>
      <c r="K242" s="2414"/>
      <c r="L242" s="2331" t="s">
        <v>16</v>
      </c>
      <c r="M242" s="2415"/>
      <c r="N242" s="2416"/>
      <c r="O242" s="2417"/>
      <c r="P242" s="2417"/>
      <c r="Q242" s="2417"/>
      <c r="R242" s="2417"/>
      <c r="S242" s="2417"/>
      <c r="T242" s="2418"/>
      <c r="AT242" s="2419" t="s">
        <v>175</v>
      </c>
      <c r="AU242" s="2419">
        <v>0</v>
      </c>
      <c r="AV242" s="2419">
        <v>2</v>
      </c>
      <c r="AW242" s="2419" t="b">
        <v>1</v>
      </c>
      <c r="AX242" s="2419"/>
      <c r="AY242" s="2419" t="s">
        <v>163</v>
      </c>
      <c r="AZ242" s="2419"/>
      <c r="BA242" s="2419"/>
      <c r="BB242" s="2419"/>
      <c r="BC242" s="2419"/>
      <c r="BD242" s="2419"/>
      <c r="BE242" s="2419"/>
      <c r="BF242" s="2419"/>
      <c r="BG242" s="2419"/>
      <c r="BH242" s="2419"/>
      <c r="BI242" s="2419"/>
      <c r="BJ242" s="2288">
        <v>0</v>
      </c>
    </row>
    <row r="243" spans="2:62" ht="11.25" customHeight="1" x14ac:dyDescent="0.25">
      <c r="B243" s="2408"/>
      <c r="C243" s="2409"/>
      <c r="D243" s="361" t="s">
        <v>175</v>
      </c>
      <c r="E243" s="2410"/>
      <c r="F243" s="2411" t="s">
        <v>1523</v>
      </c>
      <c r="G243" s="2412"/>
      <c r="H243" s="2413"/>
      <c r="I243" s="2414"/>
      <c r="J243" s="2414"/>
      <c r="K243" s="2414"/>
      <c r="L243" s="2331" t="s">
        <v>16</v>
      </c>
      <c r="M243" s="2415"/>
      <c r="N243" s="2416"/>
      <c r="O243" s="2417"/>
      <c r="P243" s="2417"/>
      <c r="Q243" s="2417"/>
      <c r="R243" s="2417"/>
      <c r="S243" s="2417"/>
      <c r="T243" s="2418"/>
      <c r="AT243" s="2419" t="s">
        <v>175</v>
      </c>
      <c r="AU243" s="2419">
        <v>0</v>
      </c>
      <c r="AV243" s="2419">
        <v>1</v>
      </c>
      <c r="AW243" s="2419" t="b">
        <v>1</v>
      </c>
      <c r="AX243" s="2419"/>
      <c r="AY243" s="2419" t="s">
        <v>163</v>
      </c>
      <c r="AZ243" s="2419"/>
      <c r="BA243" s="2419"/>
      <c r="BB243" s="2419"/>
      <c r="BC243" s="2419"/>
      <c r="BD243" s="2419"/>
      <c r="BE243" s="2419"/>
      <c r="BF243" s="2419"/>
      <c r="BG243" s="2419"/>
      <c r="BH243" s="2419"/>
      <c r="BI243" s="2419"/>
      <c r="BJ243" s="2288">
        <v>0</v>
      </c>
    </row>
    <row r="244" spans="2:62" ht="11.25" customHeight="1" x14ac:dyDescent="0.25">
      <c r="B244" s="2408"/>
      <c r="C244" s="2409"/>
      <c r="D244" s="361" t="s">
        <v>175</v>
      </c>
      <c r="E244" s="2410"/>
      <c r="F244" s="2423" t="s">
        <v>178</v>
      </c>
      <c r="G244" s="2412"/>
      <c r="H244" s="2424">
        <v>274.71100000000001</v>
      </c>
      <c r="I244" s="2414"/>
      <c r="J244" s="2414"/>
      <c r="K244" s="2414"/>
      <c r="L244" s="2331" t="s">
        <v>16</v>
      </c>
      <c r="M244" s="2415"/>
      <c r="N244" s="2416"/>
      <c r="O244" s="2417"/>
      <c r="P244" s="2417"/>
      <c r="Q244" s="2417"/>
      <c r="R244" s="2417"/>
      <c r="S244" s="2417"/>
      <c r="T244" s="2418"/>
      <c r="AT244" s="2419" t="s">
        <v>175</v>
      </c>
      <c r="AU244" s="2419">
        <v>0</v>
      </c>
      <c r="AV244" s="2419">
        <v>4</v>
      </c>
      <c r="AW244" s="2419" t="b">
        <v>1</v>
      </c>
      <c r="AX244" s="2419" t="b">
        <v>1</v>
      </c>
      <c r="AY244" s="2419" t="s">
        <v>163</v>
      </c>
      <c r="AZ244" s="2419"/>
      <c r="BA244" s="2419"/>
      <c r="BB244" s="2419"/>
      <c r="BC244" s="2419"/>
      <c r="BD244" s="2419"/>
      <c r="BE244" s="2419"/>
      <c r="BF244" s="2419"/>
      <c r="BG244" s="2419"/>
      <c r="BH244" s="2419"/>
      <c r="BI244" s="2419"/>
      <c r="BJ244" s="2288">
        <v>0</v>
      </c>
    </row>
    <row r="245" spans="2:62" ht="24" x14ac:dyDescent="0.25">
      <c r="B245" s="2396"/>
      <c r="C245" s="2397" t="s">
        <v>1524</v>
      </c>
      <c r="D245" s="2397" t="s">
        <v>168</v>
      </c>
      <c r="E245" s="2398" t="s">
        <v>1525</v>
      </c>
      <c r="F245" s="351" t="s">
        <v>1526</v>
      </c>
      <c r="G245" s="2399" t="s">
        <v>171</v>
      </c>
      <c r="H245" s="353">
        <v>2.8159999999999998</v>
      </c>
      <c r="I245" s="354"/>
      <c r="J245" s="355">
        <f>ROUND(H245*I245,2)</f>
        <v>0</v>
      </c>
      <c r="K245" s="355" t="s">
        <v>172</v>
      </c>
      <c r="L245" s="2331" t="s">
        <v>16</v>
      </c>
      <c r="M245" s="2400"/>
      <c r="N245" s="2401" t="s">
        <v>38</v>
      </c>
      <c r="O245" s="2402"/>
      <c r="P245" s="2402">
        <f>H245*O245</f>
        <v>0</v>
      </c>
      <c r="Q245" s="2402">
        <v>0</v>
      </c>
      <c r="R245" s="2402">
        <f>H245*Q245</f>
        <v>0</v>
      </c>
      <c r="S245" s="2402">
        <v>0</v>
      </c>
      <c r="T245" s="2403">
        <f>H245*S245</f>
        <v>0</v>
      </c>
      <c r="AR245" s="2288">
        <v>64</v>
      </c>
      <c r="AT245" s="2288" t="s">
        <v>168</v>
      </c>
      <c r="AU245" s="2288">
        <v>2</v>
      </c>
      <c r="AY245" s="2404" t="s">
        <v>163</v>
      </c>
      <c r="AZ245" s="2404"/>
      <c r="BA245" s="2404"/>
      <c r="BB245" s="2404"/>
      <c r="BC245" s="2404"/>
      <c r="BD245" s="2404"/>
      <c r="BE245" s="2404">
        <f>IF(N245="základní",J245,0)</f>
        <v>0</v>
      </c>
      <c r="BF245" s="2404">
        <f>IF(N245="snížená",J245,0)</f>
        <v>0</v>
      </c>
      <c r="BG245" s="2404">
        <f>IF(N245="zákl. přenesená",J245,0)</f>
        <v>0</v>
      </c>
      <c r="BH245" s="2404">
        <f>IF(N245="sníž. přenesená",J245,0)</f>
        <v>0</v>
      </c>
      <c r="BI245" s="2404">
        <f>IF(N245="nulová",J245,0)</f>
        <v>0</v>
      </c>
      <c r="BJ245" s="2288">
        <v>1</v>
      </c>
    </row>
    <row r="246" spans="2:62" x14ac:dyDescent="0.25">
      <c r="B246" s="2332"/>
      <c r="C246" s="75"/>
      <c r="D246" s="361" t="s">
        <v>173</v>
      </c>
      <c r="E246" s="75"/>
      <c r="F246" s="362" t="s">
        <v>1527</v>
      </c>
      <c r="G246" s="75"/>
      <c r="H246" s="75"/>
      <c r="I246" s="75"/>
      <c r="J246" s="75"/>
      <c r="K246" s="2334"/>
      <c r="L246" s="2331" t="s">
        <v>16</v>
      </c>
      <c r="M246" s="2405"/>
      <c r="N246" s="75"/>
      <c r="O246" s="75"/>
      <c r="P246" s="75"/>
      <c r="Q246" s="75"/>
      <c r="R246" s="75"/>
      <c r="S246" s="75"/>
      <c r="T246" s="2406"/>
      <c r="AT246" s="2407" t="s">
        <v>173</v>
      </c>
      <c r="AU246" s="2407">
        <v>0</v>
      </c>
      <c r="AV246" s="75"/>
      <c r="AW246" s="75"/>
      <c r="AX246" s="75"/>
      <c r="AY246" s="75" t="s">
        <v>163</v>
      </c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2288">
        <v>0</v>
      </c>
    </row>
    <row r="247" spans="2:62" ht="11.25" customHeight="1" x14ac:dyDescent="0.25">
      <c r="B247" s="2408"/>
      <c r="C247" s="2409"/>
      <c r="D247" s="361" t="s">
        <v>175</v>
      </c>
      <c r="E247" s="2410"/>
      <c r="F247" s="2420" t="s">
        <v>1528</v>
      </c>
      <c r="G247" s="2421"/>
      <c r="H247" s="2422">
        <v>2.8159999999999998</v>
      </c>
      <c r="I247" s="2414"/>
      <c r="J247" s="2414"/>
      <c r="K247" s="2414"/>
      <c r="L247" s="2331" t="s">
        <v>16</v>
      </c>
      <c r="M247" s="2415"/>
      <c r="N247" s="2416"/>
      <c r="O247" s="2417"/>
      <c r="P247" s="2417"/>
      <c r="Q247" s="2417"/>
      <c r="R247" s="2417"/>
      <c r="S247" s="2417"/>
      <c r="T247" s="2418"/>
      <c r="AT247" s="2419" t="s">
        <v>175</v>
      </c>
      <c r="AU247" s="2419">
        <v>0</v>
      </c>
      <c r="AV247" s="2419">
        <v>2</v>
      </c>
      <c r="AW247" s="2419" t="b">
        <v>1</v>
      </c>
      <c r="AX247" s="2419"/>
      <c r="AY247" s="2419" t="s">
        <v>163</v>
      </c>
      <c r="AZ247" s="2419"/>
      <c r="BA247" s="2419"/>
      <c r="BB247" s="2419"/>
      <c r="BC247" s="2419"/>
      <c r="BD247" s="2419"/>
      <c r="BE247" s="2419"/>
      <c r="BF247" s="2419"/>
      <c r="BG247" s="2419"/>
      <c r="BH247" s="2419"/>
      <c r="BI247" s="2419"/>
      <c r="BJ247" s="2288">
        <v>0</v>
      </c>
    </row>
    <row r="248" spans="2:62" ht="11.25" customHeight="1" x14ac:dyDescent="0.25">
      <c r="B248" s="2408"/>
      <c r="C248" s="2409"/>
      <c r="D248" s="361" t="s">
        <v>175</v>
      </c>
      <c r="E248" s="2410"/>
      <c r="F248" s="2411" t="s">
        <v>1529</v>
      </c>
      <c r="G248" s="2412"/>
      <c r="H248" s="2413"/>
      <c r="I248" s="2414"/>
      <c r="J248" s="2414"/>
      <c r="K248" s="2414"/>
      <c r="L248" s="2331" t="s">
        <v>16</v>
      </c>
      <c r="M248" s="2415"/>
      <c r="N248" s="2416"/>
      <c r="O248" s="2417"/>
      <c r="P248" s="2417"/>
      <c r="Q248" s="2417"/>
      <c r="R248" s="2417"/>
      <c r="S248" s="2417"/>
      <c r="T248" s="2418"/>
      <c r="AT248" s="2419" t="s">
        <v>175</v>
      </c>
      <c r="AU248" s="2419">
        <v>0</v>
      </c>
      <c r="AV248" s="2419">
        <v>1</v>
      </c>
      <c r="AW248" s="2419" t="b">
        <v>1</v>
      </c>
      <c r="AX248" s="2419"/>
      <c r="AY248" s="2419" t="s">
        <v>163</v>
      </c>
      <c r="AZ248" s="2419"/>
      <c r="BA248" s="2419"/>
      <c r="BB248" s="2419"/>
      <c r="BC248" s="2419"/>
      <c r="BD248" s="2419"/>
      <c r="BE248" s="2419"/>
      <c r="BF248" s="2419"/>
      <c r="BG248" s="2419"/>
      <c r="BH248" s="2419"/>
      <c r="BI248" s="2419"/>
      <c r="BJ248" s="2288">
        <v>0</v>
      </c>
    </row>
    <row r="249" spans="2:62" ht="11.25" customHeight="1" x14ac:dyDescent="0.25">
      <c r="B249" s="2408"/>
      <c r="C249" s="2409"/>
      <c r="D249" s="361" t="s">
        <v>175</v>
      </c>
      <c r="E249" s="2410"/>
      <c r="F249" s="2423" t="s">
        <v>178</v>
      </c>
      <c r="G249" s="2412"/>
      <c r="H249" s="2424">
        <v>2.8159999999999998</v>
      </c>
      <c r="I249" s="2414"/>
      <c r="J249" s="2414"/>
      <c r="K249" s="2414"/>
      <c r="L249" s="2331" t="s">
        <v>16</v>
      </c>
      <c r="M249" s="2415"/>
      <c r="N249" s="2416"/>
      <c r="O249" s="2417"/>
      <c r="P249" s="2417"/>
      <c r="Q249" s="2417"/>
      <c r="R249" s="2417"/>
      <c r="S249" s="2417"/>
      <c r="T249" s="2418"/>
      <c r="AT249" s="2419" t="s">
        <v>175</v>
      </c>
      <c r="AU249" s="2419">
        <v>0</v>
      </c>
      <c r="AV249" s="2419">
        <v>4</v>
      </c>
      <c r="AW249" s="2419" t="b">
        <v>1</v>
      </c>
      <c r="AX249" s="2419" t="b">
        <v>1</v>
      </c>
      <c r="AY249" s="2419" t="s">
        <v>163</v>
      </c>
      <c r="AZ249" s="2419"/>
      <c r="BA249" s="2419"/>
      <c r="BB249" s="2419"/>
      <c r="BC249" s="2419"/>
      <c r="BD249" s="2419"/>
      <c r="BE249" s="2419"/>
      <c r="BF249" s="2419"/>
      <c r="BG249" s="2419"/>
      <c r="BH249" s="2419"/>
      <c r="BI249" s="2419"/>
      <c r="BJ249" s="2288">
        <v>0</v>
      </c>
    </row>
    <row r="250" spans="2:62" ht="24" x14ac:dyDescent="0.25">
      <c r="B250" s="2396"/>
      <c r="C250" s="2397" t="s">
        <v>1530</v>
      </c>
      <c r="D250" s="2397" t="s">
        <v>168</v>
      </c>
      <c r="E250" s="2398" t="s">
        <v>1531</v>
      </c>
      <c r="F250" s="351" t="s">
        <v>1532</v>
      </c>
      <c r="G250" s="2399" t="s">
        <v>171</v>
      </c>
      <c r="H250" s="353">
        <v>25.344000000000001</v>
      </c>
      <c r="I250" s="354"/>
      <c r="J250" s="355">
        <f>ROUND(H250*I250,2)</f>
        <v>0</v>
      </c>
      <c r="K250" s="355" t="s">
        <v>172</v>
      </c>
      <c r="L250" s="2331" t="s">
        <v>16</v>
      </c>
      <c r="M250" s="2400"/>
      <c r="N250" s="2401" t="s">
        <v>38</v>
      </c>
      <c r="O250" s="2402"/>
      <c r="P250" s="2402">
        <f>H250*O250</f>
        <v>0</v>
      </c>
      <c r="Q250" s="2402">
        <v>0</v>
      </c>
      <c r="R250" s="2402">
        <f>H250*Q250</f>
        <v>0</v>
      </c>
      <c r="S250" s="2402">
        <v>0</v>
      </c>
      <c r="T250" s="2403">
        <f>H250*S250</f>
        <v>0</v>
      </c>
      <c r="AR250" s="2288">
        <v>64</v>
      </c>
      <c r="AT250" s="2288" t="s">
        <v>168</v>
      </c>
      <c r="AU250" s="2288">
        <v>2</v>
      </c>
      <c r="AY250" s="2404" t="s">
        <v>163</v>
      </c>
      <c r="AZ250" s="2404"/>
      <c r="BA250" s="2404"/>
      <c r="BB250" s="2404"/>
      <c r="BC250" s="2404"/>
      <c r="BD250" s="2404"/>
      <c r="BE250" s="2404">
        <f>IF(N250="základní",J250,0)</f>
        <v>0</v>
      </c>
      <c r="BF250" s="2404">
        <f>IF(N250="snížená",J250,0)</f>
        <v>0</v>
      </c>
      <c r="BG250" s="2404">
        <f>IF(N250="zákl. přenesená",J250,0)</f>
        <v>0</v>
      </c>
      <c r="BH250" s="2404">
        <f>IF(N250="sníž. přenesená",J250,0)</f>
        <v>0</v>
      </c>
      <c r="BI250" s="2404">
        <f>IF(N250="nulová",J250,0)</f>
        <v>0</v>
      </c>
      <c r="BJ250" s="2288">
        <v>1</v>
      </c>
    </row>
    <row r="251" spans="2:62" x14ac:dyDescent="0.25">
      <c r="B251" s="2332"/>
      <c r="C251" s="75"/>
      <c r="D251" s="361" t="s">
        <v>173</v>
      </c>
      <c r="E251" s="75"/>
      <c r="F251" s="362" t="s">
        <v>1533</v>
      </c>
      <c r="G251" s="75"/>
      <c r="H251" s="75"/>
      <c r="I251" s="75"/>
      <c r="J251" s="75"/>
      <c r="K251" s="2334"/>
      <c r="L251" s="2331" t="s">
        <v>16</v>
      </c>
      <c r="M251" s="2405"/>
      <c r="N251" s="75"/>
      <c r="O251" s="75"/>
      <c r="P251" s="75"/>
      <c r="Q251" s="75"/>
      <c r="R251" s="75"/>
      <c r="S251" s="75"/>
      <c r="T251" s="2406"/>
      <c r="AT251" s="2407" t="s">
        <v>173</v>
      </c>
      <c r="AU251" s="2407">
        <v>0</v>
      </c>
      <c r="AV251" s="75"/>
      <c r="AW251" s="75"/>
      <c r="AX251" s="75"/>
      <c r="AY251" s="75" t="s">
        <v>163</v>
      </c>
      <c r="AZ251" s="75"/>
      <c r="BA251" s="75"/>
      <c r="BB251" s="75"/>
      <c r="BC251" s="75"/>
      <c r="BD251" s="75"/>
      <c r="BE251" s="75"/>
      <c r="BF251" s="75"/>
      <c r="BG251" s="75"/>
      <c r="BH251" s="75"/>
      <c r="BI251" s="75"/>
      <c r="BJ251" s="2288">
        <v>0</v>
      </c>
    </row>
    <row r="252" spans="2:62" ht="11.25" customHeight="1" x14ac:dyDescent="0.25">
      <c r="B252" s="2408"/>
      <c r="C252" s="2409"/>
      <c r="D252" s="361" t="s">
        <v>175</v>
      </c>
      <c r="E252" s="2410"/>
      <c r="F252" s="2420" t="s">
        <v>1534</v>
      </c>
      <c r="G252" s="2421"/>
      <c r="H252" s="2422">
        <v>25.344000000000001</v>
      </c>
      <c r="I252" s="2414"/>
      <c r="J252" s="2414"/>
      <c r="K252" s="2414"/>
      <c r="L252" s="2331" t="s">
        <v>16</v>
      </c>
      <c r="M252" s="2415"/>
      <c r="N252" s="2416"/>
      <c r="O252" s="2417"/>
      <c r="P252" s="2417"/>
      <c r="Q252" s="2417"/>
      <c r="R252" s="2417"/>
      <c r="S252" s="2417"/>
      <c r="T252" s="2418"/>
      <c r="AT252" s="2419" t="s">
        <v>175</v>
      </c>
      <c r="AU252" s="2419">
        <v>0</v>
      </c>
      <c r="AV252" s="2419">
        <v>2</v>
      </c>
      <c r="AW252" s="2419" t="b">
        <v>1</v>
      </c>
      <c r="AX252" s="2419"/>
      <c r="AY252" s="2419" t="s">
        <v>163</v>
      </c>
      <c r="AZ252" s="2419"/>
      <c r="BA252" s="2419"/>
      <c r="BB252" s="2419"/>
      <c r="BC252" s="2419"/>
      <c r="BD252" s="2419"/>
      <c r="BE252" s="2419"/>
      <c r="BF252" s="2419"/>
      <c r="BG252" s="2419"/>
      <c r="BH252" s="2419"/>
      <c r="BI252" s="2419"/>
      <c r="BJ252" s="2288">
        <v>0</v>
      </c>
    </row>
    <row r="253" spans="2:62" ht="11.25" customHeight="1" x14ac:dyDescent="0.25">
      <c r="B253" s="2408"/>
      <c r="C253" s="2409"/>
      <c r="D253" s="361" t="s">
        <v>175</v>
      </c>
      <c r="E253" s="2410"/>
      <c r="F253" s="2411" t="s">
        <v>1535</v>
      </c>
      <c r="G253" s="2412"/>
      <c r="H253" s="2413"/>
      <c r="I253" s="2414"/>
      <c r="J253" s="2414"/>
      <c r="K253" s="2414"/>
      <c r="L253" s="2331" t="s">
        <v>16</v>
      </c>
      <c r="M253" s="2415"/>
      <c r="N253" s="2416"/>
      <c r="O253" s="2417"/>
      <c r="P253" s="2417"/>
      <c r="Q253" s="2417"/>
      <c r="R253" s="2417"/>
      <c r="S253" s="2417"/>
      <c r="T253" s="2418"/>
      <c r="AT253" s="2419" t="s">
        <v>175</v>
      </c>
      <c r="AU253" s="2419">
        <v>0</v>
      </c>
      <c r="AV253" s="2419">
        <v>1</v>
      </c>
      <c r="AW253" s="2419" t="b">
        <v>1</v>
      </c>
      <c r="AX253" s="2419"/>
      <c r="AY253" s="2419" t="s">
        <v>163</v>
      </c>
      <c r="AZ253" s="2419"/>
      <c r="BA253" s="2419"/>
      <c r="BB253" s="2419"/>
      <c r="BC253" s="2419"/>
      <c r="BD253" s="2419"/>
      <c r="BE253" s="2419"/>
      <c r="BF253" s="2419"/>
      <c r="BG253" s="2419"/>
      <c r="BH253" s="2419"/>
      <c r="BI253" s="2419"/>
      <c r="BJ253" s="2288">
        <v>0</v>
      </c>
    </row>
    <row r="254" spans="2:62" ht="11.25" customHeight="1" x14ac:dyDescent="0.25">
      <c r="B254" s="2408"/>
      <c r="C254" s="2409"/>
      <c r="D254" s="361" t="s">
        <v>175</v>
      </c>
      <c r="E254" s="2410"/>
      <c r="F254" s="2423" t="s">
        <v>178</v>
      </c>
      <c r="G254" s="2412"/>
      <c r="H254" s="2424">
        <v>25.344000000000001</v>
      </c>
      <c r="I254" s="2414"/>
      <c r="J254" s="2414"/>
      <c r="K254" s="2414"/>
      <c r="L254" s="2331" t="s">
        <v>16</v>
      </c>
      <c r="M254" s="2415"/>
      <c r="N254" s="2416"/>
      <c r="O254" s="2417"/>
      <c r="P254" s="2417"/>
      <c r="Q254" s="2417"/>
      <c r="R254" s="2417"/>
      <c r="S254" s="2417"/>
      <c r="T254" s="2418"/>
      <c r="AT254" s="2419" t="s">
        <v>175</v>
      </c>
      <c r="AU254" s="2419">
        <v>0</v>
      </c>
      <c r="AV254" s="2419">
        <v>4</v>
      </c>
      <c r="AW254" s="2419" t="b">
        <v>1</v>
      </c>
      <c r="AX254" s="2419" t="b">
        <v>1</v>
      </c>
      <c r="AY254" s="2419" t="s">
        <v>163</v>
      </c>
      <c r="AZ254" s="2419"/>
      <c r="BA254" s="2419"/>
      <c r="BB254" s="2419"/>
      <c r="BC254" s="2419"/>
      <c r="BD254" s="2419"/>
      <c r="BE254" s="2419"/>
      <c r="BF254" s="2419"/>
      <c r="BG254" s="2419"/>
      <c r="BH254" s="2419"/>
      <c r="BI254" s="2419"/>
      <c r="BJ254" s="2288">
        <v>0</v>
      </c>
    </row>
    <row r="255" spans="2:62" ht="24" x14ac:dyDescent="0.25">
      <c r="B255" s="2396"/>
      <c r="C255" s="2397" t="s">
        <v>1536</v>
      </c>
      <c r="D255" s="2397" t="s">
        <v>168</v>
      </c>
      <c r="E255" s="2398" t="s">
        <v>1537</v>
      </c>
      <c r="F255" s="351" t="s">
        <v>1538</v>
      </c>
      <c r="G255" s="2399" t="s">
        <v>218</v>
      </c>
      <c r="H255" s="353">
        <v>713.53499999999997</v>
      </c>
      <c r="I255" s="354"/>
      <c r="J255" s="355">
        <f>ROUND(H255*I255,2)</f>
        <v>0</v>
      </c>
      <c r="K255" s="355" t="s">
        <v>172</v>
      </c>
      <c r="L255" s="2331" t="s">
        <v>16</v>
      </c>
      <c r="M255" s="2400"/>
      <c r="N255" s="2401" t="s">
        <v>38</v>
      </c>
      <c r="O255" s="2402"/>
      <c r="P255" s="2402">
        <f>H255*O255</f>
        <v>0</v>
      </c>
      <c r="Q255" s="2402">
        <v>0</v>
      </c>
      <c r="R255" s="2402">
        <f>H255*Q255</f>
        <v>0</v>
      </c>
      <c r="S255" s="2402">
        <v>0</v>
      </c>
      <c r="T255" s="2403">
        <f>H255*S255</f>
        <v>0</v>
      </c>
      <c r="AR255" s="2288">
        <v>64</v>
      </c>
      <c r="AT255" s="2288" t="s">
        <v>168</v>
      </c>
      <c r="AU255" s="2288">
        <v>2</v>
      </c>
      <c r="AY255" s="2404" t="s">
        <v>163</v>
      </c>
      <c r="AZ255" s="2404"/>
      <c r="BA255" s="2404"/>
      <c r="BB255" s="2404"/>
      <c r="BC255" s="2404"/>
      <c r="BD255" s="2404"/>
      <c r="BE255" s="2404">
        <f>IF(N255="základní",J255,0)</f>
        <v>0</v>
      </c>
      <c r="BF255" s="2404">
        <f>IF(N255="snížená",J255,0)</f>
        <v>0</v>
      </c>
      <c r="BG255" s="2404">
        <f>IF(N255="zákl. přenesená",J255,0)</f>
        <v>0</v>
      </c>
      <c r="BH255" s="2404">
        <f>IF(N255="sníž. přenesená",J255,0)</f>
        <v>0</v>
      </c>
      <c r="BI255" s="2404">
        <f>IF(N255="nulová",J255,0)</f>
        <v>0</v>
      </c>
      <c r="BJ255" s="2288">
        <v>1</v>
      </c>
    </row>
    <row r="256" spans="2:62" x14ac:dyDescent="0.25">
      <c r="B256" s="2332"/>
      <c r="C256" s="75"/>
      <c r="D256" s="361" t="s">
        <v>173</v>
      </c>
      <c r="E256" s="75"/>
      <c r="F256" s="362" t="s">
        <v>1539</v>
      </c>
      <c r="G256" s="75"/>
      <c r="H256" s="75"/>
      <c r="I256" s="75"/>
      <c r="J256" s="75"/>
      <c r="K256" s="2334"/>
      <c r="L256" s="2331" t="s">
        <v>16</v>
      </c>
      <c r="M256" s="2405"/>
      <c r="N256" s="75"/>
      <c r="O256" s="75"/>
      <c r="P256" s="75"/>
      <c r="Q256" s="75"/>
      <c r="R256" s="75"/>
      <c r="S256" s="75"/>
      <c r="T256" s="2406"/>
      <c r="AT256" s="2407" t="s">
        <v>173</v>
      </c>
      <c r="AU256" s="2407">
        <v>0</v>
      </c>
      <c r="AV256" s="75"/>
      <c r="AW256" s="75"/>
      <c r="AX256" s="75"/>
      <c r="AY256" s="75" t="s">
        <v>163</v>
      </c>
      <c r="AZ256" s="75"/>
      <c r="BA256" s="75"/>
      <c r="BB256" s="75"/>
      <c r="BC256" s="75"/>
      <c r="BD256" s="75"/>
      <c r="BE256" s="75"/>
      <c r="BF256" s="75"/>
      <c r="BG256" s="75"/>
      <c r="BH256" s="75"/>
      <c r="BI256" s="75"/>
      <c r="BJ256" s="2288">
        <v>0</v>
      </c>
    </row>
    <row r="257" spans="2:62" ht="11.25" customHeight="1" x14ac:dyDescent="0.25">
      <c r="B257" s="2408"/>
      <c r="C257" s="2409"/>
      <c r="D257" s="361" t="s">
        <v>175</v>
      </c>
      <c r="E257" s="2410"/>
      <c r="F257" s="2420" t="s">
        <v>1448</v>
      </c>
      <c r="G257" s="2421"/>
      <c r="H257" s="2422">
        <v>713.53499999999997</v>
      </c>
      <c r="I257" s="2414"/>
      <c r="J257" s="2414"/>
      <c r="K257" s="2414"/>
      <c r="L257" s="2331" t="s">
        <v>16</v>
      </c>
      <c r="M257" s="2415"/>
      <c r="N257" s="2416"/>
      <c r="O257" s="2417"/>
      <c r="P257" s="2417"/>
      <c r="Q257" s="2417"/>
      <c r="R257" s="2417"/>
      <c r="S257" s="2417"/>
      <c r="T257" s="2418"/>
      <c r="AT257" s="2419" t="s">
        <v>175</v>
      </c>
      <c r="AU257" s="2419">
        <v>0</v>
      </c>
      <c r="AV257" s="2419">
        <v>2</v>
      </c>
      <c r="AW257" s="2419" t="b">
        <v>1</v>
      </c>
      <c r="AX257" s="2419"/>
      <c r="AY257" s="2419" t="s">
        <v>163</v>
      </c>
      <c r="AZ257" s="2419"/>
      <c r="BA257" s="2419"/>
      <c r="BB257" s="2419"/>
      <c r="BC257" s="2419"/>
      <c r="BD257" s="2419"/>
      <c r="BE257" s="2419"/>
      <c r="BF257" s="2419"/>
      <c r="BG257" s="2419"/>
      <c r="BH257" s="2419"/>
      <c r="BI257" s="2419"/>
      <c r="BJ257" s="2288">
        <v>0</v>
      </c>
    </row>
    <row r="258" spans="2:62" ht="11.25" customHeight="1" x14ac:dyDescent="0.25">
      <c r="B258" s="2408"/>
      <c r="C258" s="2409"/>
      <c r="D258" s="361" t="s">
        <v>175</v>
      </c>
      <c r="E258" s="2410"/>
      <c r="F258" s="2411" t="s">
        <v>1456</v>
      </c>
      <c r="G258" s="2412"/>
      <c r="H258" s="2413"/>
      <c r="I258" s="2414"/>
      <c r="J258" s="2414"/>
      <c r="K258" s="2414"/>
      <c r="L258" s="2331" t="s">
        <v>16</v>
      </c>
      <c r="M258" s="2415"/>
      <c r="N258" s="2416"/>
      <c r="O258" s="2417"/>
      <c r="P258" s="2417"/>
      <c r="Q258" s="2417"/>
      <c r="R258" s="2417"/>
      <c r="S258" s="2417"/>
      <c r="T258" s="2418"/>
      <c r="AT258" s="2419" t="s">
        <v>175</v>
      </c>
      <c r="AU258" s="2419">
        <v>0</v>
      </c>
      <c r="AV258" s="2419">
        <v>1</v>
      </c>
      <c r="AW258" s="2419" t="b">
        <v>1</v>
      </c>
      <c r="AX258" s="2419"/>
      <c r="AY258" s="2419" t="s">
        <v>163</v>
      </c>
      <c r="AZ258" s="2419"/>
      <c r="BA258" s="2419"/>
      <c r="BB258" s="2419"/>
      <c r="BC258" s="2419"/>
      <c r="BD258" s="2419"/>
      <c r="BE258" s="2419"/>
      <c r="BF258" s="2419"/>
      <c r="BG258" s="2419"/>
      <c r="BH258" s="2419"/>
      <c r="BI258" s="2419"/>
      <c r="BJ258" s="2288">
        <v>0</v>
      </c>
    </row>
    <row r="259" spans="2:62" ht="11.25" customHeight="1" x14ac:dyDescent="0.25">
      <c r="B259" s="2408"/>
      <c r="C259" s="2409"/>
      <c r="D259" s="361" t="s">
        <v>175</v>
      </c>
      <c r="E259" s="2410"/>
      <c r="F259" s="2423" t="s">
        <v>178</v>
      </c>
      <c r="G259" s="2412"/>
      <c r="H259" s="2424">
        <v>713.53499999999997</v>
      </c>
      <c r="I259" s="2414"/>
      <c r="J259" s="2414"/>
      <c r="K259" s="2414"/>
      <c r="L259" s="2331" t="s">
        <v>16</v>
      </c>
      <c r="M259" s="2415"/>
      <c r="N259" s="2416"/>
      <c r="O259" s="2417"/>
      <c r="P259" s="2417"/>
      <c r="Q259" s="2417"/>
      <c r="R259" s="2417"/>
      <c r="S259" s="2417"/>
      <c r="T259" s="2418"/>
      <c r="AT259" s="2419" t="s">
        <v>175</v>
      </c>
      <c r="AU259" s="2419">
        <v>0</v>
      </c>
      <c r="AV259" s="2419">
        <v>4</v>
      </c>
      <c r="AW259" s="2419" t="b">
        <v>1</v>
      </c>
      <c r="AX259" s="2419" t="b">
        <v>1</v>
      </c>
      <c r="AY259" s="2419" t="s">
        <v>163</v>
      </c>
      <c r="AZ259" s="2419"/>
      <c r="BA259" s="2419"/>
      <c r="BB259" s="2419"/>
      <c r="BC259" s="2419"/>
      <c r="BD259" s="2419"/>
      <c r="BE259" s="2419"/>
      <c r="BF259" s="2419"/>
      <c r="BG259" s="2419"/>
      <c r="BH259" s="2419"/>
      <c r="BI259" s="2419"/>
      <c r="BJ259" s="2288">
        <v>0</v>
      </c>
    </row>
    <row r="260" spans="2:62" x14ac:dyDescent="0.25">
      <c r="B260" s="2396"/>
      <c r="C260" s="2397" t="s">
        <v>1540</v>
      </c>
      <c r="D260" s="2397" t="s">
        <v>168</v>
      </c>
      <c r="E260" s="2398" t="s">
        <v>1541</v>
      </c>
      <c r="F260" s="351" t="s">
        <v>1542</v>
      </c>
      <c r="G260" s="2399" t="s">
        <v>984</v>
      </c>
      <c r="H260" s="353">
        <v>22</v>
      </c>
      <c r="I260" s="354"/>
      <c r="J260" s="355">
        <f>ROUND(H260*I260,2)</f>
        <v>0</v>
      </c>
      <c r="K260" s="355" t="s">
        <v>16</v>
      </c>
      <c r="L260" s="2331" t="s">
        <v>16</v>
      </c>
      <c r="M260" s="2400"/>
      <c r="N260" s="2401" t="s">
        <v>38</v>
      </c>
      <c r="O260" s="2402"/>
      <c r="P260" s="2402">
        <f>H260*O260</f>
        <v>0</v>
      </c>
      <c r="Q260" s="2402">
        <v>0</v>
      </c>
      <c r="R260" s="2402">
        <f>H260*Q260</f>
        <v>0</v>
      </c>
      <c r="S260" s="2402">
        <v>0</v>
      </c>
      <c r="T260" s="2403">
        <f>H260*S260</f>
        <v>0</v>
      </c>
      <c r="AR260" s="2288">
        <v>64</v>
      </c>
      <c r="AT260" s="2288" t="s">
        <v>168</v>
      </c>
      <c r="AU260" s="2288">
        <v>2</v>
      </c>
      <c r="AY260" s="2404" t="s">
        <v>163</v>
      </c>
      <c r="AZ260" s="2404"/>
      <c r="BA260" s="2404"/>
      <c r="BB260" s="2404"/>
      <c r="BC260" s="2404"/>
      <c r="BD260" s="2404"/>
      <c r="BE260" s="2404">
        <f>IF(N260="základní",J260,0)</f>
        <v>0</v>
      </c>
      <c r="BF260" s="2404">
        <f>IF(N260="snížená",J260,0)</f>
        <v>0</v>
      </c>
      <c r="BG260" s="2404">
        <f>IF(N260="zákl. přenesená",J260,0)</f>
        <v>0</v>
      </c>
      <c r="BH260" s="2404">
        <f>IF(N260="sníž. přenesená",J260,0)</f>
        <v>0</v>
      </c>
      <c r="BI260" s="2404">
        <f>IF(N260="nulová",J260,0)</f>
        <v>0</v>
      </c>
      <c r="BJ260" s="2288">
        <v>1</v>
      </c>
    </row>
    <row r="261" spans="2:62" ht="11.25" customHeight="1" x14ac:dyDescent="0.25">
      <c r="B261" s="2408"/>
      <c r="C261" s="2409"/>
      <c r="D261" s="361" t="s">
        <v>175</v>
      </c>
      <c r="E261" s="2410"/>
      <c r="F261" s="2420" t="s">
        <v>1543</v>
      </c>
      <c r="G261" s="2421"/>
      <c r="H261" s="2422">
        <v>22</v>
      </c>
      <c r="I261" s="2414"/>
      <c r="J261" s="2414"/>
      <c r="K261" s="2414"/>
      <c r="L261" s="2331" t="s">
        <v>16</v>
      </c>
      <c r="M261" s="2415"/>
      <c r="N261" s="2416"/>
      <c r="O261" s="2417"/>
      <c r="P261" s="2417"/>
      <c r="Q261" s="2417"/>
      <c r="R261" s="2417"/>
      <c r="S261" s="2417"/>
      <c r="T261" s="2418"/>
      <c r="AT261" s="2419" t="s">
        <v>175</v>
      </c>
      <c r="AU261" s="2419">
        <v>0</v>
      </c>
      <c r="AV261" s="2419">
        <v>2</v>
      </c>
      <c r="AW261" s="2419" t="b">
        <v>1</v>
      </c>
      <c r="AX261" s="2419"/>
      <c r="AY261" s="2419" t="s">
        <v>163</v>
      </c>
      <c r="AZ261" s="2419"/>
      <c r="BA261" s="2419"/>
      <c r="BB261" s="2419"/>
      <c r="BC261" s="2419"/>
      <c r="BD261" s="2419"/>
      <c r="BE261" s="2419"/>
      <c r="BF261" s="2419"/>
      <c r="BG261" s="2419"/>
      <c r="BH261" s="2419"/>
      <c r="BI261" s="2419"/>
      <c r="BJ261" s="2288">
        <v>0</v>
      </c>
    </row>
    <row r="262" spans="2:62" ht="11.25" customHeight="1" x14ac:dyDescent="0.25">
      <c r="B262" s="2408"/>
      <c r="C262" s="2409"/>
      <c r="D262" s="361" t="s">
        <v>175</v>
      </c>
      <c r="E262" s="2410"/>
      <c r="F262" s="2423" t="s">
        <v>178</v>
      </c>
      <c r="G262" s="2412"/>
      <c r="H262" s="2424">
        <v>22</v>
      </c>
      <c r="I262" s="2414"/>
      <c r="J262" s="2414"/>
      <c r="K262" s="2414"/>
      <c r="L262" s="2331" t="s">
        <v>16</v>
      </c>
      <c r="M262" s="2415"/>
      <c r="N262" s="2416"/>
      <c r="O262" s="2417"/>
      <c r="P262" s="2417"/>
      <c r="Q262" s="2417"/>
      <c r="R262" s="2417"/>
      <c r="S262" s="2417"/>
      <c r="T262" s="2418"/>
      <c r="AT262" s="2419" t="s">
        <v>175</v>
      </c>
      <c r="AU262" s="2419">
        <v>0</v>
      </c>
      <c r="AV262" s="2419">
        <v>4</v>
      </c>
      <c r="AW262" s="2419" t="b">
        <v>1</v>
      </c>
      <c r="AX262" s="2419" t="b">
        <v>1</v>
      </c>
      <c r="AY262" s="2419" t="s">
        <v>163</v>
      </c>
      <c r="AZ262" s="2419"/>
      <c r="BA262" s="2419"/>
      <c r="BB262" s="2419"/>
      <c r="BC262" s="2419"/>
      <c r="BD262" s="2419"/>
      <c r="BE262" s="2419"/>
      <c r="BF262" s="2419"/>
      <c r="BG262" s="2419"/>
      <c r="BH262" s="2419"/>
      <c r="BI262" s="2419"/>
      <c r="BJ262" s="2288">
        <v>0</v>
      </c>
    </row>
    <row r="263" spans="2:62" x14ac:dyDescent="0.25">
      <c r="B263" s="2396"/>
      <c r="C263" s="2397" t="s">
        <v>1544</v>
      </c>
      <c r="D263" s="2397" t="s">
        <v>168</v>
      </c>
      <c r="E263" s="2398" t="s">
        <v>1134</v>
      </c>
      <c r="F263" s="351" t="s">
        <v>1135</v>
      </c>
      <c r="G263" s="2399" t="s">
        <v>218</v>
      </c>
      <c r="H263" s="353">
        <v>713.53499999999997</v>
      </c>
      <c r="I263" s="354"/>
      <c r="J263" s="355">
        <f>ROUND(H263*I263,2)</f>
        <v>0</v>
      </c>
      <c r="K263" s="355" t="s">
        <v>172</v>
      </c>
      <c r="L263" s="2331" t="s">
        <v>16</v>
      </c>
      <c r="M263" s="2400"/>
      <c r="N263" s="2401" t="s">
        <v>38</v>
      </c>
      <c r="O263" s="2402"/>
      <c r="P263" s="2402">
        <f>H263*O263</f>
        <v>0</v>
      </c>
      <c r="Q263" s="2402">
        <v>0</v>
      </c>
      <c r="R263" s="2402">
        <f>H263*Q263</f>
        <v>0</v>
      </c>
      <c r="S263" s="2402">
        <v>0</v>
      </c>
      <c r="T263" s="2403">
        <f>H263*S263</f>
        <v>0</v>
      </c>
      <c r="AR263" s="2288">
        <v>64</v>
      </c>
      <c r="AT263" s="2288" t="s">
        <v>168</v>
      </c>
      <c r="AU263" s="2288">
        <v>2</v>
      </c>
      <c r="AY263" s="2404" t="s">
        <v>163</v>
      </c>
      <c r="AZ263" s="2404"/>
      <c r="BA263" s="2404"/>
      <c r="BB263" s="2404"/>
      <c r="BC263" s="2404"/>
      <c r="BD263" s="2404"/>
      <c r="BE263" s="2404">
        <f>IF(N263="základní",J263,0)</f>
        <v>0</v>
      </c>
      <c r="BF263" s="2404">
        <f>IF(N263="snížená",J263,0)</f>
        <v>0</v>
      </c>
      <c r="BG263" s="2404">
        <f>IF(N263="zákl. přenesená",J263,0)</f>
        <v>0</v>
      </c>
      <c r="BH263" s="2404">
        <f>IF(N263="sníž. přenesená",J263,0)</f>
        <v>0</v>
      </c>
      <c r="BI263" s="2404">
        <f>IF(N263="nulová",J263,0)</f>
        <v>0</v>
      </c>
      <c r="BJ263" s="2288">
        <v>1</v>
      </c>
    </row>
    <row r="264" spans="2:62" x14ac:dyDescent="0.25">
      <c r="B264" s="2332"/>
      <c r="C264" s="75"/>
      <c r="D264" s="361" t="s">
        <v>173</v>
      </c>
      <c r="E264" s="75"/>
      <c r="F264" s="362" t="s">
        <v>1545</v>
      </c>
      <c r="G264" s="75"/>
      <c r="H264" s="75"/>
      <c r="I264" s="75"/>
      <c r="J264" s="75"/>
      <c r="K264" s="2334"/>
      <c r="L264" s="2331" t="s">
        <v>16</v>
      </c>
      <c r="M264" s="2405"/>
      <c r="N264" s="75"/>
      <c r="O264" s="75"/>
      <c r="P264" s="75"/>
      <c r="Q264" s="75"/>
      <c r="R264" s="75"/>
      <c r="S264" s="75"/>
      <c r="T264" s="2406"/>
      <c r="AT264" s="2407" t="s">
        <v>173</v>
      </c>
      <c r="AU264" s="2407">
        <v>0</v>
      </c>
      <c r="AV264" s="75"/>
      <c r="AW264" s="75"/>
      <c r="AX264" s="75"/>
      <c r="AY264" s="75" t="s">
        <v>163</v>
      </c>
      <c r="AZ264" s="75"/>
      <c r="BA264" s="75"/>
      <c r="BB264" s="75"/>
      <c r="BC264" s="75"/>
      <c r="BD264" s="75"/>
      <c r="BE264" s="75"/>
      <c r="BF264" s="75"/>
      <c r="BG264" s="75"/>
      <c r="BH264" s="75"/>
      <c r="BI264" s="75"/>
      <c r="BJ264" s="2288">
        <v>0</v>
      </c>
    </row>
    <row r="265" spans="2:62" ht="11.25" customHeight="1" x14ac:dyDescent="0.25">
      <c r="B265" s="2408"/>
      <c r="C265" s="2409"/>
      <c r="D265" s="361" t="s">
        <v>175</v>
      </c>
      <c r="E265" s="2410"/>
      <c r="F265" s="2420" t="s">
        <v>1448</v>
      </c>
      <c r="G265" s="2421"/>
      <c r="H265" s="2422">
        <v>713.53499999999997</v>
      </c>
      <c r="I265" s="2414"/>
      <c r="J265" s="2414"/>
      <c r="K265" s="2414"/>
      <c r="L265" s="2331" t="s">
        <v>16</v>
      </c>
      <c r="M265" s="2415"/>
      <c r="N265" s="2416"/>
      <c r="O265" s="2417"/>
      <c r="P265" s="2417"/>
      <c r="Q265" s="2417"/>
      <c r="R265" s="2417"/>
      <c r="S265" s="2417"/>
      <c r="T265" s="2418"/>
      <c r="AT265" s="2419" t="s">
        <v>175</v>
      </c>
      <c r="AU265" s="2419">
        <v>0</v>
      </c>
      <c r="AV265" s="2419">
        <v>2</v>
      </c>
      <c r="AW265" s="2419" t="b">
        <v>1</v>
      </c>
      <c r="AX265" s="2419"/>
      <c r="AY265" s="2419" t="s">
        <v>163</v>
      </c>
      <c r="AZ265" s="2419"/>
      <c r="BA265" s="2419"/>
      <c r="BB265" s="2419"/>
      <c r="BC265" s="2419"/>
      <c r="BD265" s="2419"/>
      <c r="BE265" s="2419"/>
      <c r="BF265" s="2419"/>
      <c r="BG265" s="2419"/>
      <c r="BH265" s="2419"/>
      <c r="BI265" s="2419"/>
      <c r="BJ265" s="2288">
        <v>0</v>
      </c>
    </row>
    <row r="266" spans="2:62" ht="11.25" customHeight="1" x14ac:dyDescent="0.25">
      <c r="B266" s="2408"/>
      <c r="C266" s="2409"/>
      <c r="D266" s="361" t="s">
        <v>175</v>
      </c>
      <c r="E266" s="2410"/>
      <c r="F266" s="2411" t="s">
        <v>1456</v>
      </c>
      <c r="G266" s="2412"/>
      <c r="H266" s="2413"/>
      <c r="I266" s="2414"/>
      <c r="J266" s="2414"/>
      <c r="K266" s="2414"/>
      <c r="L266" s="2331" t="s">
        <v>16</v>
      </c>
      <c r="M266" s="2415"/>
      <c r="N266" s="2416"/>
      <c r="O266" s="2417"/>
      <c r="P266" s="2417"/>
      <c r="Q266" s="2417"/>
      <c r="R266" s="2417"/>
      <c r="S266" s="2417"/>
      <c r="T266" s="2418"/>
      <c r="AT266" s="2419" t="s">
        <v>175</v>
      </c>
      <c r="AU266" s="2419">
        <v>0</v>
      </c>
      <c r="AV266" s="2419">
        <v>1</v>
      </c>
      <c r="AW266" s="2419" t="b">
        <v>1</v>
      </c>
      <c r="AX266" s="2419"/>
      <c r="AY266" s="2419" t="s">
        <v>163</v>
      </c>
      <c r="AZ266" s="2419"/>
      <c r="BA266" s="2419"/>
      <c r="BB266" s="2419"/>
      <c r="BC266" s="2419"/>
      <c r="BD266" s="2419"/>
      <c r="BE266" s="2419"/>
      <c r="BF266" s="2419"/>
      <c r="BG266" s="2419"/>
      <c r="BH266" s="2419"/>
      <c r="BI266" s="2419"/>
      <c r="BJ266" s="2288">
        <v>0</v>
      </c>
    </row>
    <row r="267" spans="2:62" ht="11.25" customHeight="1" x14ac:dyDescent="0.25">
      <c r="B267" s="2408"/>
      <c r="C267" s="2409"/>
      <c r="D267" s="361" t="s">
        <v>175</v>
      </c>
      <c r="E267" s="2410"/>
      <c r="F267" s="2423" t="s">
        <v>178</v>
      </c>
      <c r="G267" s="2412"/>
      <c r="H267" s="2424">
        <v>713.53499999999997</v>
      </c>
      <c r="I267" s="2414"/>
      <c r="J267" s="2414"/>
      <c r="K267" s="2414"/>
      <c r="L267" s="2331" t="s">
        <v>16</v>
      </c>
      <c r="M267" s="2415"/>
      <c r="N267" s="2416"/>
      <c r="O267" s="2417"/>
      <c r="P267" s="2417"/>
      <c r="Q267" s="2417"/>
      <c r="R267" s="2417"/>
      <c r="S267" s="2417"/>
      <c r="T267" s="2418"/>
      <c r="AT267" s="2419" t="s">
        <v>175</v>
      </c>
      <c r="AU267" s="2419">
        <v>0</v>
      </c>
      <c r="AV267" s="2419">
        <v>4</v>
      </c>
      <c r="AW267" s="2419" t="b">
        <v>1</v>
      </c>
      <c r="AX267" s="2419" t="b">
        <v>1</v>
      </c>
      <c r="AY267" s="2419" t="s">
        <v>163</v>
      </c>
      <c r="AZ267" s="2419"/>
      <c r="BA267" s="2419"/>
      <c r="BB267" s="2419"/>
      <c r="BC267" s="2419"/>
      <c r="BD267" s="2419"/>
      <c r="BE267" s="2419"/>
      <c r="BF267" s="2419"/>
      <c r="BG267" s="2419"/>
      <c r="BH267" s="2419"/>
      <c r="BI267" s="2419"/>
      <c r="BJ267" s="2288">
        <v>0</v>
      </c>
    </row>
    <row r="268" spans="2:62" x14ac:dyDescent="0.25">
      <c r="B268" s="2396"/>
      <c r="C268" s="2397" t="s">
        <v>1546</v>
      </c>
      <c r="D268" s="2397" t="s">
        <v>168</v>
      </c>
      <c r="E268" s="2398" t="s">
        <v>1138</v>
      </c>
      <c r="F268" s="351" t="s">
        <v>1547</v>
      </c>
      <c r="G268" s="2399" t="s">
        <v>218</v>
      </c>
      <c r="H268" s="353">
        <v>713.53499999999997</v>
      </c>
      <c r="I268" s="354"/>
      <c r="J268" s="355">
        <f>ROUND(H268*I268,2)</f>
        <v>0</v>
      </c>
      <c r="K268" s="355" t="s">
        <v>172</v>
      </c>
      <c r="L268" s="2331" t="s">
        <v>16</v>
      </c>
      <c r="M268" s="2400"/>
      <c r="N268" s="2401" t="s">
        <v>38</v>
      </c>
      <c r="O268" s="2402"/>
      <c r="P268" s="2402">
        <f>H268*O268</f>
        <v>0</v>
      </c>
      <c r="Q268" s="2402">
        <v>1.2E-4</v>
      </c>
      <c r="R268" s="2402">
        <f>H268*Q268</f>
        <v>8.5624199999999998E-2</v>
      </c>
      <c r="S268" s="2402">
        <v>0</v>
      </c>
      <c r="T268" s="2403">
        <f>H268*S268</f>
        <v>0</v>
      </c>
      <c r="AR268" s="2288">
        <v>64</v>
      </c>
      <c r="AT268" s="2288" t="s">
        <v>168</v>
      </c>
      <c r="AU268" s="2288">
        <v>2</v>
      </c>
      <c r="AY268" s="2404" t="s">
        <v>163</v>
      </c>
      <c r="AZ268" s="2404"/>
      <c r="BA268" s="2404"/>
      <c r="BB268" s="2404"/>
      <c r="BC268" s="2404"/>
      <c r="BD268" s="2404"/>
      <c r="BE268" s="2404">
        <f>IF(N268="základní",J268,0)</f>
        <v>0</v>
      </c>
      <c r="BF268" s="2404">
        <f>IF(N268="snížená",J268,0)</f>
        <v>0</v>
      </c>
      <c r="BG268" s="2404">
        <f>IF(N268="zákl. přenesená",J268,0)</f>
        <v>0</v>
      </c>
      <c r="BH268" s="2404">
        <f>IF(N268="sníž. přenesená",J268,0)</f>
        <v>0</v>
      </c>
      <c r="BI268" s="2404">
        <f>IF(N268="nulová",J268,0)</f>
        <v>0</v>
      </c>
      <c r="BJ268" s="2288">
        <v>1</v>
      </c>
    </row>
    <row r="269" spans="2:62" x14ac:dyDescent="0.25">
      <c r="B269" s="2332"/>
      <c r="C269" s="75"/>
      <c r="D269" s="361" t="s">
        <v>173</v>
      </c>
      <c r="E269" s="75"/>
      <c r="F269" s="362" t="s">
        <v>1548</v>
      </c>
      <c r="G269" s="75"/>
      <c r="H269" s="75"/>
      <c r="I269" s="75"/>
      <c r="J269" s="75"/>
      <c r="K269" s="2334"/>
      <c r="L269" s="2331" t="s">
        <v>16</v>
      </c>
      <c r="M269" s="2405"/>
      <c r="N269" s="75"/>
      <c r="O269" s="75"/>
      <c r="P269" s="75"/>
      <c r="Q269" s="75"/>
      <c r="R269" s="75"/>
      <c r="S269" s="75"/>
      <c r="T269" s="2406"/>
      <c r="AT269" s="2407" t="s">
        <v>173</v>
      </c>
      <c r="AU269" s="2407">
        <v>0</v>
      </c>
      <c r="AV269" s="75"/>
      <c r="AW269" s="75"/>
      <c r="AX269" s="75"/>
      <c r="AY269" s="75" t="s">
        <v>163</v>
      </c>
      <c r="AZ269" s="75"/>
      <c r="BA269" s="75"/>
      <c r="BB269" s="75"/>
      <c r="BC269" s="75"/>
      <c r="BD269" s="75"/>
      <c r="BE269" s="75"/>
      <c r="BF269" s="75"/>
      <c r="BG269" s="75"/>
      <c r="BH269" s="75"/>
      <c r="BI269" s="75"/>
      <c r="BJ269" s="2288">
        <v>0</v>
      </c>
    </row>
    <row r="270" spans="2:62" ht="11.25" customHeight="1" x14ac:dyDescent="0.25">
      <c r="B270" s="2408"/>
      <c r="C270" s="2409"/>
      <c r="D270" s="361" t="s">
        <v>175</v>
      </c>
      <c r="E270" s="2410"/>
      <c r="F270" s="2420" t="s">
        <v>1448</v>
      </c>
      <c r="G270" s="2421"/>
      <c r="H270" s="2422">
        <v>713.53499999999997</v>
      </c>
      <c r="I270" s="2414"/>
      <c r="J270" s="2414"/>
      <c r="K270" s="2414"/>
      <c r="L270" s="2331" t="s">
        <v>16</v>
      </c>
      <c r="M270" s="2415"/>
      <c r="N270" s="2416"/>
      <c r="O270" s="2417"/>
      <c r="P270" s="2417"/>
      <c r="Q270" s="2417"/>
      <c r="R270" s="2417"/>
      <c r="S270" s="2417"/>
      <c r="T270" s="2418"/>
      <c r="AT270" s="2419" t="s">
        <v>175</v>
      </c>
      <c r="AU270" s="2419">
        <v>0</v>
      </c>
      <c r="AV270" s="2419">
        <v>2</v>
      </c>
      <c r="AW270" s="2419" t="b">
        <v>1</v>
      </c>
      <c r="AX270" s="2419"/>
      <c r="AY270" s="2419" t="s">
        <v>163</v>
      </c>
      <c r="AZ270" s="2419"/>
      <c r="BA270" s="2419"/>
      <c r="BB270" s="2419"/>
      <c r="BC270" s="2419"/>
      <c r="BD270" s="2419"/>
      <c r="BE270" s="2419"/>
      <c r="BF270" s="2419"/>
      <c r="BG270" s="2419"/>
      <c r="BH270" s="2419"/>
      <c r="BI270" s="2419"/>
      <c r="BJ270" s="2288">
        <v>0</v>
      </c>
    </row>
    <row r="271" spans="2:62" ht="11.25" customHeight="1" x14ac:dyDescent="0.25">
      <c r="B271" s="2408"/>
      <c r="C271" s="2409"/>
      <c r="D271" s="361" t="s">
        <v>175</v>
      </c>
      <c r="E271" s="2410"/>
      <c r="F271" s="2411" t="s">
        <v>1456</v>
      </c>
      <c r="G271" s="2412"/>
      <c r="H271" s="2413"/>
      <c r="I271" s="2414"/>
      <c r="J271" s="2414"/>
      <c r="K271" s="2414"/>
      <c r="L271" s="2331" t="s">
        <v>16</v>
      </c>
      <c r="M271" s="2415"/>
      <c r="N271" s="2416"/>
      <c r="O271" s="2417"/>
      <c r="P271" s="2417"/>
      <c r="Q271" s="2417"/>
      <c r="R271" s="2417"/>
      <c r="S271" s="2417"/>
      <c r="T271" s="2418"/>
      <c r="AT271" s="2419" t="s">
        <v>175</v>
      </c>
      <c r="AU271" s="2419">
        <v>0</v>
      </c>
      <c r="AV271" s="2419">
        <v>1</v>
      </c>
      <c r="AW271" s="2419" t="b">
        <v>1</v>
      </c>
      <c r="AX271" s="2419"/>
      <c r="AY271" s="2419" t="s">
        <v>163</v>
      </c>
      <c r="AZ271" s="2419"/>
      <c r="BA271" s="2419"/>
      <c r="BB271" s="2419"/>
      <c r="BC271" s="2419"/>
      <c r="BD271" s="2419"/>
      <c r="BE271" s="2419"/>
      <c r="BF271" s="2419"/>
      <c r="BG271" s="2419"/>
      <c r="BH271" s="2419"/>
      <c r="BI271" s="2419"/>
      <c r="BJ271" s="2288">
        <v>0</v>
      </c>
    </row>
    <row r="272" spans="2:62" ht="11.25" customHeight="1" x14ac:dyDescent="0.25">
      <c r="B272" s="2408"/>
      <c r="C272" s="2409"/>
      <c r="D272" s="361" t="s">
        <v>175</v>
      </c>
      <c r="E272" s="2410"/>
      <c r="F272" s="2423" t="s">
        <v>178</v>
      </c>
      <c r="G272" s="2412"/>
      <c r="H272" s="2424">
        <v>713.53499999999997</v>
      </c>
      <c r="I272" s="2414"/>
      <c r="J272" s="2414"/>
      <c r="K272" s="2414"/>
      <c r="L272" s="2331" t="s">
        <v>16</v>
      </c>
      <c r="M272" s="2415"/>
      <c r="N272" s="2416"/>
      <c r="O272" s="2417"/>
      <c r="P272" s="2417"/>
      <c r="Q272" s="2417"/>
      <c r="R272" s="2417"/>
      <c r="S272" s="2417"/>
      <c r="T272" s="2418"/>
      <c r="AT272" s="2419" t="s">
        <v>175</v>
      </c>
      <c r="AU272" s="2419">
        <v>0</v>
      </c>
      <c r="AV272" s="2419">
        <v>4</v>
      </c>
      <c r="AW272" s="2419" t="b">
        <v>1</v>
      </c>
      <c r="AX272" s="2419" t="b">
        <v>1</v>
      </c>
      <c r="AY272" s="2419" t="s">
        <v>163</v>
      </c>
      <c r="AZ272" s="2419"/>
      <c r="BA272" s="2419"/>
      <c r="BB272" s="2419"/>
      <c r="BC272" s="2419"/>
      <c r="BD272" s="2419"/>
      <c r="BE272" s="2419"/>
      <c r="BF272" s="2419"/>
      <c r="BG272" s="2419"/>
      <c r="BH272" s="2419"/>
      <c r="BI272" s="2419"/>
      <c r="BJ272" s="2288">
        <v>0</v>
      </c>
    </row>
    <row r="273" spans="2:62" ht="24" x14ac:dyDescent="0.25">
      <c r="B273" s="2396"/>
      <c r="C273" s="2397" t="s">
        <v>1549</v>
      </c>
      <c r="D273" s="2397" t="s">
        <v>168</v>
      </c>
      <c r="E273" s="2398" t="s">
        <v>1550</v>
      </c>
      <c r="F273" s="351" t="s">
        <v>1551</v>
      </c>
      <c r="G273" s="2399" t="s">
        <v>218</v>
      </c>
      <c r="H273" s="353">
        <v>823.53499999999997</v>
      </c>
      <c r="I273" s="354"/>
      <c r="J273" s="355">
        <f>ROUND(H273*I273,2)</f>
        <v>0</v>
      </c>
      <c r="K273" s="355" t="s">
        <v>172</v>
      </c>
      <c r="L273" s="2331" t="s">
        <v>16</v>
      </c>
      <c r="M273" s="2400"/>
      <c r="N273" s="2401" t="s">
        <v>38</v>
      </c>
      <c r="O273" s="2402"/>
      <c r="P273" s="2402">
        <f>H273*O273</f>
        <v>0</v>
      </c>
      <c r="Q273" s="2402">
        <v>0</v>
      </c>
      <c r="R273" s="2402">
        <f>H273*Q273</f>
        <v>0</v>
      </c>
      <c r="S273" s="2402">
        <v>0</v>
      </c>
      <c r="T273" s="2403">
        <f>H273*S273</f>
        <v>0</v>
      </c>
      <c r="AR273" s="2288">
        <v>64</v>
      </c>
      <c r="AT273" s="2288" t="s">
        <v>168</v>
      </c>
      <c r="AU273" s="2288">
        <v>2</v>
      </c>
      <c r="AY273" s="2404" t="s">
        <v>163</v>
      </c>
      <c r="AZ273" s="2404"/>
      <c r="BA273" s="2404"/>
      <c r="BB273" s="2404"/>
      <c r="BC273" s="2404"/>
      <c r="BD273" s="2404"/>
      <c r="BE273" s="2404">
        <f>IF(N273="základní",J273,0)</f>
        <v>0</v>
      </c>
      <c r="BF273" s="2404">
        <f>IF(N273="snížená",J273,0)</f>
        <v>0</v>
      </c>
      <c r="BG273" s="2404">
        <f>IF(N273="zákl. přenesená",J273,0)</f>
        <v>0</v>
      </c>
      <c r="BH273" s="2404">
        <f>IF(N273="sníž. přenesená",J273,0)</f>
        <v>0</v>
      </c>
      <c r="BI273" s="2404">
        <f>IF(N273="nulová",J273,0)</f>
        <v>0</v>
      </c>
      <c r="BJ273" s="2288">
        <v>1</v>
      </c>
    </row>
    <row r="274" spans="2:62" x14ac:dyDescent="0.25">
      <c r="B274" s="2332"/>
      <c r="C274" s="75"/>
      <c r="D274" s="361" t="s">
        <v>173</v>
      </c>
      <c r="E274" s="75"/>
      <c r="F274" s="362" t="s">
        <v>1552</v>
      </c>
      <c r="G274" s="75"/>
      <c r="H274" s="75"/>
      <c r="I274" s="75"/>
      <c r="J274" s="75"/>
      <c r="K274" s="2334"/>
      <c r="L274" s="2331" t="s">
        <v>16</v>
      </c>
      <c r="M274" s="2405"/>
      <c r="N274" s="75"/>
      <c r="O274" s="75"/>
      <c r="P274" s="75"/>
      <c r="Q274" s="75"/>
      <c r="R274" s="75"/>
      <c r="S274" s="75"/>
      <c r="T274" s="2406"/>
      <c r="AT274" s="2407" t="s">
        <v>173</v>
      </c>
      <c r="AU274" s="2407">
        <v>0</v>
      </c>
      <c r="AV274" s="75"/>
      <c r="AW274" s="75"/>
      <c r="AX274" s="75"/>
      <c r="AY274" s="75" t="s">
        <v>163</v>
      </c>
      <c r="AZ274" s="75"/>
      <c r="BA274" s="75"/>
      <c r="BB274" s="75"/>
      <c r="BC274" s="75"/>
      <c r="BD274" s="75"/>
      <c r="BE274" s="75"/>
      <c r="BF274" s="75"/>
      <c r="BG274" s="75"/>
      <c r="BH274" s="75"/>
      <c r="BI274" s="75"/>
      <c r="BJ274" s="2288">
        <v>0</v>
      </c>
    </row>
    <row r="275" spans="2:62" ht="11.25" customHeight="1" x14ac:dyDescent="0.25">
      <c r="B275" s="2408"/>
      <c r="C275" s="2409"/>
      <c r="D275" s="361" t="s">
        <v>175</v>
      </c>
      <c r="E275" s="2410"/>
      <c r="F275" s="2420" t="s">
        <v>1468</v>
      </c>
      <c r="G275" s="2421"/>
      <c r="H275" s="2422">
        <v>823.53499999999997</v>
      </c>
      <c r="I275" s="2414"/>
      <c r="J275" s="2414"/>
      <c r="K275" s="2414"/>
      <c r="L275" s="2331" t="s">
        <v>16</v>
      </c>
      <c r="M275" s="2415"/>
      <c r="N275" s="2416"/>
      <c r="O275" s="2417"/>
      <c r="P275" s="2417"/>
      <c r="Q275" s="2417"/>
      <c r="R275" s="2417"/>
      <c r="S275" s="2417"/>
      <c r="T275" s="2418"/>
      <c r="AT275" s="2419" t="s">
        <v>175</v>
      </c>
      <c r="AU275" s="2419">
        <v>0</v>
      </c>
      <c r="AV275" s="2419">
        <v>2</v>
      </c>
      <c r="AW275" s="2419" t="b">
        <v>1</v>
      </c>
      <c r="AX275" s="2419"/>
      <c r="AY275" s="2419" t="s">
        <v>163</v>
      </c>
      <c r="AZ275" s="2419"/>
      <c r="BA275" s="2419"/>
      <c r="BB275" s="2419"/>
      <c r="BC275" s="2419"/>
      <c r="BD275" s="2419"/>
      <c r="BE275" s="2419"/>
      <c r="BF275" s="2419"/>
      <c r="BG275" s="2419"/>
      <c r="BH275" s="2419"/>
      <c r="BI275" s="2419"/>
      <c r="BJ275" s="2288">
        <v>0</v>
      </c>
    </row>
    <row r="276" spans="2:62" ht="11.25" customHeight="1" x14ac:dyDescent="0.25">
      <c r="B276" s="2408"/>
      <c r="C276" s="2409"/>
      <c r="D276" s="361" t="s">
        <v>175</v>
      </c>
      <c r="E276" s="2410"/>
      <c r="F276" s="2411" t="s">
        <v>1469</v>
      </c>
      <c r="G276" s="2412"/>
      <c r="H276" s="2413"/>
      <c r="I276" s="2414"/>
      <c r="J276" s="2414"/>
      <c r="K276" s="2414"/>
      <c r="L276" s="2331" t="s">
        <v>16</v>
      </c>
      <c r="M276" s="2415"/>
      <c r="N276" s="2416"/>
      <c r="O276" s="2417"/>
      <c r="P276" s="2417"/>
      <c r="Q276" s="2417"/>
      <c r="R276" s="2417"/>
      <c r="S276" s="2417"/>
      <c r="T276" s="2418"/>
      <c r="AT276" s="2419" t="s">
        <v>175</v>
      </c>
      <c r="AU276" s="2419">
        <v>0</v>
      </c>
      <c r="AV276" s="2419">
        <v>1</v>
      </c>
      <c r="AW276" s="2419" t="b">
        <v>1</v>
      </c>
      <c r="AX276" s="2419"/>
      <c r="AY276" s="2419" t="s">
        <v>163</v>
      </c>
      <c r="AZ276" s="2419"/>
      <c r="BA276" s="2419"/>
      <c r="BB276" s="2419"/>
      <c r="BC276" s="2419"/>
      <c r="BD276" s="2419"/>
      <c r="BE276" s="2419"/>
      <c r="BF276" s="2419"/>
      <c r="BG276" s="2419"/>
      <c r="BH276" s="2419"/>
      <c r="BI276" s="2419"/>
      <c r="BJ276" s="2288">
        <v>0</v>
      </c>
    </row>
    <row r="277" spans="2:62" ht="11.25" customHeight="1" x14ac:dyDescent="0.25">
      <c r="B277" s="2408"/>
      <c r="C277" s="2409"/>
      <c r="D277" s="361" t="s">
        <v>175</v>
      </c>
      <c r="E277" s="2410"/>
      <c r="F277" s="2420" t="s">
        <v>1553</v>
      </c>
      <c r="G277" s="2421"/>
      <c r="H277" s="2422">
        <v>0</v>
      </c>
      <c r="I277" s="2414"/>
      <c r="J277" s="2414"/>
      <c r="K277" s="2414"/>
      <c r="L277" s="2331" t="s">
        <v>16</v>
      </c>
      <c r="M277" s="2415"/>
      <c r="N277" s="2416"/>
      <c r="O277" s="2417"/>
      <c r="P277" s="2417"/>
      <c r="Q277" s="2417"/>
      <c r="R277" s="2417"/>
      <c r="S277" s="2417"/>
      <c r="T277" s="2418"/>
      <c r="AT277" s="2419" t="s">
        <v>175</v>
      </c>
      <c r="AU277" s="2419">
        <v>0</v>
      </c>
      <c r="AV277" s="2419">
        <v>2</v>
      </c>
      <c r="AW277" s="2419" t="b">
        <v>1</v>
      </c>
      <c r="AX277" s="2419"/>
      <c r="AY277" s="2419" t="s">
        <v>163</v>
      </c>
      <c r="AZ277" s="2419"/>
      <c r="BA277" s="2419"/>
      <c r="BB277" s="2419"/>
      <c r="BC277" s="2419"/>
      <c r="BD277" s="2419"/>
      <c r="BE277" s="2419"/>
      <c r="BF277" s="2419"/>
      <c r="BG277" s="2419"/>
      <c r="BH277" s="2419"/>
      <c r="BI277" s="2419"/>
      <c r="BJ277" s="2288">
        <v>0</v>
      </c>
    </row>
    <row r="278" spans="2:62" ht="11.25" customHeight="1" x14ac:dyDescent="0.25">
      <c r="B278" s="2408"/>
      <c r="C278" s="2409"/>
      <c r="D278" s="361" t="s">
        <v>175</v>
      </c>
      <c r="E278" s="2410"/>
      <c r="F278" s="2411" t="s">
        <v>1554</v>
      </c>
      <c r="G278" s="2412"/>
      <c r="H278" s="2413"/>
      <c r="I278" s="2414"/>
      <c r="J278" s="2414"/>
      <c r="K278" s="2414"/>
      <c r="L278" s="2331" t="s">
        <v>16</v>
      </c>
      <c r="M278" s="2415"/>
      <c r="N278" s="2416"/>
      <c r="O278" s="2417"/>
      <c r="P278" s="2417"/>
      <c r="Q278" s="2417"/>
      <c r="R278" s="2417"/>
      <c r="S278" s="2417"/>
      <c r="T278" s="2418"/>
      <c r="AT278" s="2419" t="s">
        <v>175</v>
      </c>
      <c r="AU278" s="2419">
        <v>0</v>
      </c>
      <c r="AV278" s="2419">
        <v>1</v>
      </c>
      <c r="AW278" s="2419" t="b">
        <v>1</v>
      </c>
      <c r="AX278" s="2419"/>
      <c r="AY278" s="2419" t="s">
        <v>163</v>
      </c>
      <c r="AZ278" s="2419"/>
      <c r="BA278" s="2419"/>
      <c r="BB278" s="2419"/>
      <c r="BC278" s="2419"/>
      <c r="BD278" s="2419"/>
      <c r="BE278" s="2419"/>
      <c r="BF278" s="2419"/>
      <c r="BG278" s="2419"/>
      <c r="BH278" s="2419"/>
      <c r="BI278" s="2419"/>
      <c r="BJ278" s="2288">
        <v>0</v>
      </c>
    </row>
    <row r="279" spans="2:62" ht="11.25" customHeight="1" x14ac:dyDescent="0.25">
      <c r="B279" s="2408"/>
      <c r="C279" s="2409"/>
      <c r="D279" s="361" t="s">
        <v>175</v>
      </c>
      <c r="E279" s="2410"/>
      <c r="F279" s="2411" t="s">
        <v>1555</v>
      </c>
      <c r="G279" s="2412"/>
      <c r="H279" s="2413"/>
      <c r="I279" s="2414"/>
      <c r="J279" s="2414"/>
      <c r="K279" s="2414"/>
      <c r="L279" s="2331" t="s">
        <v>16</v>
      </c>
      <c r="M279" s="2415"/>
      <c r="N279" s="2416"/>
      <c r="O279" s="2417"/>
      <c r="P279" s="2417"/>
      <c r="Q279" s="2417"/>
      <c r="R279" s="2417"/>
      <c r="S279" s="2417"/>
      <c r="T279" s="2418"/>
      <c r="AT279" s="2419" t="s">
        <v>175</v>
      </c>
      <c r="AU279" s="2419">
        <v>0</v>
      </c>
      <c r="AV279" s="2419">
        <v>1</v>
      </c>
      <c r="AW279" s="2419" t="b">
        <v>1</v>
      </c>
      <c r="AX279" s="2419"/>
      <c r="AY279" s="2419" t="s">
        <v>163</v>
      </c>
      <c r="AZ279" s="2419"/>
      <c r="BA279" s="2419"/>
      <c r="BB279" s="2419"/>
      <c r="BC279" s="2419"/>
      <c r="BD279" s="2419"/>
      <c r="BE279" s="2419"/>
      <c r="BF279" s="2419"/>
      <c r="BG279" s="2419"/>
      <c r="BH279" s="2419"/>
      <c r="BI279" s="2419"/>
      <c r="BJ279" s="2288">
        <v>0</v>
      </c>
    </row>
    <row r="280" spans="2:62" ht="11.25" customHeight="1" x14ac:dyDescent="0.25">
      <c r="B280" s="2408"/>
      <c r="C280" s="2409"/>
      <c r="D280" s="361" t="s">
        <v>175</v>
      </c>
      <c r="E280" s="2410"/>
      <c r="F280" s="2423" t="s">
        <v>178</v>
      </c>
      <c r="G280" s="2412"/>
      <c r="H280" s="2424">
        <v>823.53499999999997</v>
      </c>
      <c r="I280" s="2414"/>
      <c r="J280" s="2414"/>
      <c r="K280" s="2414"/>
      <c r="L280" s="2331" t="s">
        <v>16</v>
      </c>
      <c r="M280" s="2415"/>
      <c r="N280" s="2416"/>
      <c r="O280" s="2417"/>
      <c r="P280" s="2417"/>
      <c r="Q280" s="2417"/>
      <c r="R280" s="2417"/>
      <c r="S280" s="2417"/>
      <c r="T280" s="2418"/>
      <c r="AT280" s="2419" t="s">
        <v>175</v>
      </c>
      <c r="AU280" s="2419">
        <v>0</v>
      </c>
      <c r="AV280" s="2419">
        <v>4</v>
      </c>
      <c r="AW280" s="2419" t="b">
        <v>1</v>
      </c>
      <c r="AX280" s="2419" t="b">
        <v>1</v>
      </c>
      <c r="AY280" s="2419" t="s">
        <v>163</v>
      </c>
      <c r="AZ280" s="2419"/>
      <c r="BA280" s="2419"/>
      <c r="BB280" s="2419"/>
      <c r="BC280" s="2419"/>
      <c r="BD280" s="2419"/>
      <c r="BE280" s="2419"/>
      <c r="BF280" s="2419"/>
      <c r="BG280" s="2419"/>
      <c r="BH280" s="2419"/>
      <c r="BI280" s="2419"/>
      <c r="BJ280" s="2288">
        <v>0</v>
      </c>
    </row>
    <row r="281" spans="2:62" ht="24" x14ac:dyDescent="0.25">
      <c r="B281" s="2425"/>
      <c r="C281" s="2426" t="s">
        <v>1556</v>
      </c>
      <c r="D281" s="2426" t="s">
        <v>241</v>
      </c>
      <c r="E281" s="2427" t="s">
        <v>1557</v>
      </c>
      <c r="F281" s="2427" t="s">
        <v>1558</v>
      </c>
      <c r="G281" s="2428" t="s">
        <v>218</v>
      </c>
      <c r="H281" s="1183">
        <v>848.24099999999999</v>
      </c>
      <c r="I281" s="396"/>
      <c r="J281" s="397">
        <f>ROUND(H281*I281,2)</f>
        <v>0</v>
      </c>
      <c r="K281" s="397" t="s">
        <v>393</v>
      </c>
      <c r="L281" s="2331" t="s">
        <v>16</v>
      </c>
      <c r="M281" s="2429"/>
      <c r="N281" s="2430" t="s">
        <v>38</v>
      </c>
      <c r="O281" s="2431"/>
      <c r="P281" s="2431">
        <f>H281*O281</f>
        <v>0</v>
      </c>
      <c r="Q281" s="2431">
        <v>5.5000000000000003E-4</v>
      </c>
      <c r="R281" s="2431">
        <f>H281*Q281</f>
        <v>0.46653255000000005</v>
      </c>
      <c r="S281" s="2431">
        <v>0</v>
      </c>
      <c r="T281" s="2432">
        <f>H281*S281</f>
        <v>0</v>
      </c>
      <c r="AR281" s="2288">
        <v>128</v>
      </c>
      <c r="AT281" s="2288" t="s">
        <v>241</v>
      </c>
      <c r="AU281" s="2288">
        <v>2</v>
      </c>
      <c r="AY281" s="2433" t="s">
        <v>163</v>
      </c>
      <c r="AZ281" s="2433"/>
      <c r="BA281" s="2433"/>
      <c r="BB281" s="2433"/>
      <c r="BC281" s="2433"/>
      <c r="BD281" s="2433"/>
      <c r="BE281" s="2433">
        <f>IF(N281="základní",J281,0)</f>
        <v>0</v>
      </c>
      <c r="BF281" s="2433">
        <f>IF(N281="snížená",J281,0)</f>
        <v>0</v>
      </c>
      <c r="BG281" s="2433">
        <f>IF(N281="zákl. přenesená",J281,0)</f>
        <v>0</v>
      </c>
      <c r="BH281" s="2433">
        <f>IF(N281="sníž. přenesená",J281,0)</f>
        <v>0</v>
      </c>
      <c r="BI281" s="2433">
        <f>IF(N281="nulová",J281,0)</f>
        <v>0</v>
      </c>
      <c r="BJ281" s="2288">
        <v>1</v>
      </c>
    </row>
    <row r="282" spans="2:62" ht="11.25" customHeight="1" x14ac:dyDescent="0.25">
      <c r="B282" s="2408"/>
      <c r="C282" s="2409"/>
      <c r="D282" s="361" t="s">
        <v>175</v>
      </c>
      <c r="E282" s="2410"/>
      <c r="F282" s="2420" t="s">
        <v>1559</v>
      </c>
      <c r="G282" s="2421"/>
      <c r="H282" s="2422">
        <v>848.24099999999999</v>
      </c>
      <c r="I282" s="2414"/>
      <c r="J282" s="2414"/>
      <c r="K282" s="2414"/>
      <c r="L282" s="2331" t="s">
        <v>16</v>
      </c>
      <c r="M282" s="2415"/>
      <c r="N282" s="2416"/>
      <c r="O282" s="2417"/>
      <c r="P282" s="2417"/>
      <c r="Q282" s="2417"/>
      <c r="R282" s="2417"/>
      <c r="S282" s="2417"/>
      <c r="T282" s="2418"/>
      <c r="AT282" s="2419" t="s">
        <v>175</v>
      </c>
      <c r="AU282" s="2419">
        <v>0</v>
      </c>
      <c r="AV282" s="2419">
        <v>2</v>
      </c>
      <c r="AW282" s="2419" t="b">
        <v>1</v>
      </c>
      <c r="AX282" s="2419" t="b">
        <v>1</v>
      </c>
      <c r="AY282" s="2419" t="s">
        <v>163</v>
      </c>
      <c r="AZ282" s="2419"/>
      <c r="BA282" s="2419"/>
      <c r="BB282" s="2419"/>
      <c r="BC282" s="2419"/>
      <c r="BD282" s="2419"/>
      <c r="BE282" s="2419"/>
      <c r="BF282" s="2419"/>
      <c r="BG282" s="2419"/>
      <c r="BH282" s="2419"/>
      <c r="BI282" s="2419"/>
      <c r="BJ282" s="2288">
        <v>0</v>
      </c>
    </row>
    <row r="283" spans="2:62" x14ac:dyDescent="0.25">
      <c r="B283" s="2396"/>
      <c r="C283" s="2397" t="s">
        <v>1560</v>
      </c>
      <c r="D283" s="2397" t="s">
        <v>168</v>
      </c>
      <c r="E283" s="2398" t="s">
        <v>1561</v>
      </c>
      <c r="F283" s="351" t="s">
        <v>1562</v>
      </c>
      <c r="G283" s="2399" t="s">
        <v>202</v>
      </c>
      <c r="H283" s="403">
        <v>9.7000000000000003E-2</v>
      </c>
      <c r="I283" s="354"/>
      <c r="J283" s="355">
        <f>ROUND(H283*I283,2)</f>
        <v>0</v>
      </c>
      <c r="K283" s="355" t="s">
        <v>172</v>
      </c>
      <c r="L283" s="2331" t="s">
        <v>16</v>
      </c>
      <c r="M283" s="2400"/>
      <c r="N283" s="2401" t="s">
        <v>38</v>
      </c>
      <c r="O283" s="2402"/>
      <c r="P283" s="2402">
        <f>H283*O283</f>
        <v>0</v>
      </c>
      <c r="Q283" s="2402">
        <v>0</v>
      </c>
      <c r="R283" s="2402">
        <f>H283*Q283</f>
        <v>0</v>
      </c>
      <c r="S283" s="2402">
        <v>0</v>
      </c>
      <c r="T283" s="2403">
        <f>H283*S283</f>
        <v>0</v>
      </c>
      <c r="AR283" s="2288">
        <v>64</v>
      </c>
      <c r="AT283" s="2288" t="s">
        <v>168</v>
      </c>
      <c r="AU283" s="2288">
        <v>2</v>
      </c>
      <c r="AY283" s="2404" t="s">
        <v>163</v>
      </c>
      <c r="AZ283" s="2404"/>
      <c r="BA283" s="2404"/>
      <c r="BB283" s="2404"/>
      <c r="BC283" s="2404"/>
      <c r="BD283" s="2404"/>
      <c r="BE283" s="2404">
        <f>IF(N283="základní",J283,0)</f>
        <v>0</v>
      </c>
      <c r="BF283" s="2404">
        <f>IF(N283="snížená",J283,0)</f>
        <v>0</v>
      </c>
      <c r="BG283" s="2404">
        <f>IF(N283="zákl. přenesená",J283,0)</f>
        <v>0</v>
      </c>
      <c r="BH283" s="2404">
        <f>IF(N283="sníž. přenesená",J283,0)</f>
        <v>0</v>
      </c>
      <c r="BI283" s="2404">
        <f>IF(N283="nulová",J283,0)</f>
        <v>0</v>
      </c>
      <c r="BJ283" s="2288">
        <v>1</v>
      </c>
    </row>
    <row r="284" spans="2:62" x14ac:dyDescent="0.25">
      <c r="B284" s="2332"/>
      <c r="C284" s="75"/>
      <c r="D284" s="361" t="s">
        <v>173</v>
      </c>
      <c r="E284" s="75"/>
      <c r="F284" s="362" t="s">
        <v>1563</v>
      </c>
      <c r="G284" s="75"/>
      <c r="H284" s="75"/>
      <c r="I284" s="75"/>
      <c r="J284" s="75"/>
      <c r="K284" s="2334"/>
      <c r="L284" s="2331" t="s">
        <v>16</v>
      </c>
      <c r="M284" s="2405"/>
      <c r="N284" s="75"/>
      <c r="O284" s="75"/>
      <c r="P284" s="75"/>
      <c r="Q284" s="75"/>
      <c r="R284" s="75"/>
      <c r="S284" s="75"/>
      <c r="T284" s="2406"/>
      <c r="AT284" s="2407" t="s">
        <v>173</v>
      </c>
      <c r="AU284" s="2407">
        <v>0</v>
      </c>
      <c r="AV284" s="75"/>
      <c r="AW284" s="75"/>
      <c r="AX284" s="75"/>
      <c r="AY284" s="75" t="s">
        <v>163</v>
      </c>
      <c r="AZ284" s="75"/>
      <c r="BA284" s="75"/>
      <c r="BB284" s="75"/>
      <c r="BC284" s="75"/>
      <c r="BD284" s="75"/>
      <c r="BE284" s="75"/>
      <c r="BF284" s="75"/>
      <c r="BG284" s="75"/>
      <c r="BH284" s="75"/>
      <c r="BI284" s="75"/>
      <c r="BJ284" s="2288">
        <v>0</v>
      </c>
    </row>
    <row r="285" spans="2:62" ht="14.45" customHeight="1" x14ac:dyDescent="0.25">
      <c r="B285" s="2408"/>
      <c r="C285" s="2409"/>
      <c r="D285" s="2409"/>
      <c r="E285" s="2410"/>
      <c r="F285" s="2443"/>
      <c r="G285" s="2412"/>
      <c r="H285" s="2413"/>
      <c r="I285" s="2414"/>
      <c r="J285" s="2414"/>
      <c r="K285" s="2414"/>
      <c r="L285" s="2331"/>
      <c r="M285" s="2415"/>
      <c r="N285" s="2416"/>
      <c r="O285" s="2417"/>
      <c r="P285" s="2417"/>
      <c r="Q285" s="2417"/>
      <c r="R285" s="2417"/>
      <c r="S285" s="2417"/>
      <c r="T285" s="2444"/>
    </row>
    <row r="286" spans="2:62" ht="42" customHeight="1" x14ac:dyDescent="0.25">
      <c r="B286" s="2408"/>
      <c r="C286" s="3349" t="s">
        <v>272</v>
      </c>
      <c r="D286" s="3349"/>
      <c r="E286" s="3349"/>
      <c r="F286" s="3349"/>
      <c r="G286" s="3349"/>
      <c r="H286" s="3349"/>
      <c r="I286" s="3349"/>
      <c r="J286" s="3349"/>
      <c r="K286" s="3350"/>
      <c r="L286" s="2331"/>
      <c r="M286" s="2445"/>
      <c r="N286" s="2416"/>
      <c r="O286" s="2417"/>
      <c r="P286" s="2417"/>
      <c r="Q286" s="2417"/>
      <c r="R286" s="2417"/>
      <c r="S286" s="2417"/>
      <c r="T286" s="2446"/>
    </row>
    <row r="287" spans="2:62" x14ac:dyDescent="0.25">
      <c r="B287" s="2367"/>
      <c r="C287" s="2368"/>
      <c r="D287" s="2368"/>
      <c r="E287" s="2368"/>
      <c r="F287" s="2368"/>
      <c r="G287" s="2368"/>
      <c r="H287" s="2368"/>
      <c r="I287" s="2368"/>
      <c r="J287" s="2368"/>
      <c r="K287" s="2371"/>
      <c r="L287" s="2331"/>
    </row>
  </sheetData>
  <autoFilter ref="C112:K113"/>
  <mergeCells count="13">
    <mergeCell ref="E78:H78"/>
    <mergeCell ref="E24:H24"/>
    <mergeCell ref="E27:H27"/>
    <mergeCell ref="E80:H80"/>
    <mergeCell ref="C286:K286"/>
    <mergeCell ref="E105:H105"/>
    <mergeCell ref="E103:H103"/>
    <mergeCell ref="L2:V2"/>
    <mergeCell ref="E7:H7"/>
    <mergeCell ref="E21:H21"/>
    <mergeCell ref="E15:H15"/>
    <mergeCell ref="E9:H9"/>
    <mergeCell ref="E18:H18"/>
  </mergeCells>
  <hyperlinks>
    <hyperlink ref="F284" r:id="rId1"/>
    <hyperlink ref="F274" r:id="rId2"/>
    <hyperlink ref="H273" r:id="rId3" display="823,53500000"/>
    <hyperlink ref="F269" r:id="rId4"/>
    <hyperlink ref="H268" r:id="rId5" display="713,53500000"/>
    <hyperlink ref="F264" r:id="rId6"/>
    <hyperlink ref="H263" r:id="rId7" display="713,53500000"/>
    <hyperlink ref="H260" r:id="rId8" display="22,00000000"/>
    <hyperlink ref="F256" r:id="rId9"/>
    <hyperlink ref="H255" r:id="rId10" display="713,53500000"/>
    <hyperlink ref="F251" r:id="rId11"/>
    <hyperlink ref="H250" r:id="rId12" display="25,34400000"/>
    <hyperlink ref="F246" r:id="rId13"/>
    <hyperlink ref="H245" r:id="rId14" display="2,81600000"/>
    <hyperlink ref="F240" r:id="rId15"/>
    <hyperlink ref="H239" r:id="rId16" display="274,71100000"/>
    <hyperlink ref="F235" r:id="rId17"/>
    <hyperlink ref="H234" r:id="rId18" display="74,92100000"/>
    <hyperlink ref="F229" r:id="rId19"/>
    <hyperlink ref="H228" r:id="rId20" display="124,86900000"/>
    <hyperlink ref="F224" r:id="rId21"/>
    <hyperlink ref="H223" r:id="rId22" display="19,97900000"/>
    <hyperlink ref="F219" r:id="rId23"/>
    <hyperlink ref="H218" r:id="rId24" display="642,18200000"/>
    <hyperlink ref="F217" r:id="rId25"/>
    <hyperlink ref="F213" r:id="rId26"/>
    <hyperlink ref="H212" r:id="rId27" display="25,34400000"/>
    <hyperlink ref="F209" r:id="rId28"/>
    <hyperlink ref="H208" r:id="rId29" display="2,81600000"/>
    <hyperlink ref="F204" r:id="rId30"/>
    <hyperlink ref="H203" r:id="rId31" display="13,00000000"/>
    <hyperlink ref="F202" r:id="rId32"/>
    <hyperlink ref="F196" r:id="rId33"/>
    <hyperlink ref="H195" r:id="rId34" display="0,71400000"/>
    <hyperlink ref="H190" r:id="rId35" display="823,53500000"/>
    <hyperlink ref="F185" r:id="rId36"/>
    <hyperlink ref="H184" r:id="rId37" display="823,53500000"/>
    <hyperlink ref="H179" r:id="rId38" display="642,18200000"/>
    <hyperlink ref="F174" r:id="rId39"/>
    <hyperlink ref="H173" r:id="rId40" display="764,13500000"/>
    <hyperlink ref="F167" r:id="rId41"/>
    <hyperlink ref="H166" r:id="rId42" display="22,00000000"/>
    <hyperlink ref="H159" r:id="rId43" display="22,00000000"/>
    <hyperlink ref="F156" r:id="rId44"/>
    <hyperlink ref="H155" r:id="rId45" display="22,00000000"/>
    <hyperlink ref="H148" r:id="rId46" display="4,00000000"/>
    <hyperlink ref="F144" r:id="rId47"/>
    <hyperlink ref="H143" r:id="rId48" display="4,00000000"/>
    <hyperlink ref="H138" r:id="rId49" display="8,00000000"/>
    <hyperlink ref="F134" r:id="rId50"/>
    <hyperlink ref="H133" r:id="rId51" display="8,00000000"/>
    <hyperlink ref="F127" r:id="rId52"/>
    <hyperlink ref="H126" r:id="rId53" display="8,00000000"/>
    <hyperlink ref="H121" r:id="rId54" display="4,00000000"/>
    <hyperlink ref="F117" r:id="rId55"/>
    <hyperlink ref="H116" r:id="rId56" display="4,000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80"/>
  <sheetViews>
    <sheetView showGridLines="0" workbookViewId="0">
      <selection activeCell="A27" sqref="A27:XFD27"/>
    </sheetView>
  </sheetViews>
  <sheetFormatPr defaultColWidth="9.140625" defaultRowHeight="15" x14ac:dyDescent="0.25"/>
  <cols>
    <col min="1" max="1" width="7.140625" style="2447" customWidth="1"/>
    <col min="2" max="2" width="1" style="2447" customWidth="1"/>
    <col min="3" max="3" width="3.5703125" style="2447" customWidth="1"/>
    <col min="4" max="4" width="4.140625" style="2447" customWidth="1"/>
    <col min="5" max="5" width="17.7109375" style="2447" customWidth="1"/>
    <col min="6" max="6" width="55.7109375" style="2447" customWidth="1"/>
    <col min="7" max="7" width="6.7109375" style="2447" customWidth="1"/>
    <col min="8" max="9" width="14.7109375" style="2447" customWidth="1"/>
    <col min="10" max="11" width="20.7109375" style="2447" customWidth="1"/>
    <col min="12" max="12" width="7.7109375" style="2447" customWidth="1"/>
    <col min="13" max="13" width="24.85546875" style="2447" hidden="1" customWidth="1"/>
    <col min="14" max="14" width="12.140625" style="2447" hidden="1" customWidth="1"/>
    <col min="15" max="15" width="10.28515625" style="2447" hidden="1" customWidth="1"/>
    <col min="16" max="16" width="11.140625" style="2447" hidden="1" customWidth="1"/>
    <col min="17" max="18" width="12.42578125" style="2447" hidden="1" customWidth="1"/>
    <col min="19" max="19" width="10.85546875" style="2447" hidden="1" customWidth="1"/>
    <col min="20" max="20" width="8.28515625" style="2447" hidden="1" customWidth="1"/>
    <col min="21" max="21" width="4.140625" style="2447" hidden="1" customWidth="1"/>
    <col min="22" max="22" width="10.5703125" style="2447" customWidth="1"/>
    <col min="23" max="23" width="14" style="2447" customWidth="1"/>
    <col min="24" max="24" width="10.5703125" style="2447" customWidth="1"/>
    <col min="25" max="25" width="12.85546875" style="2447" customWidth="1"/>
    <col min="26" max="26" width="9.42578125" style="2447" customWidth="1"/>
    <col min="27" max="27" width="94.85546875" style="2447" hidden="1" customWidth="1"/>
    <col min="28" max="28" width="14" style="2447" customWidth="1"/>
    <col min="29" max="29" width="9.42578125" style="2447" customWidth="1"/>
    <col min="30" max="30" width="12.85546875" style="2447" customWidth="1"/>
    <col min="31" max="31" width="14" style="2447" customWidth="1"/>
    <col min="32" max="43" width="9.140625" style="2447"/>
    <col min="44" max="65" width="9.140625" style="2447" hidden="1"/>
    <col min="66" max="16384" width="9.140625" style="2447"/>
  </cols>
  <sheetData>
    <row r="1" spans="1:61" ht="11.25" customHeight="1" x14ac:dyDescent="0.25">
      <c r="A1" s="2448"/>
      <c r="B1" s="2448"/>
      <c r="C1" s="2448"/>
      <c r="D1" s="2448"/>
      <c r="E1" s="2448"/>
      <c r="F1" s="2448"/>
      <c r="G1" s="2448"/>
      <c r="H1" s="2448"/>
      <c r="I1" s="2448"/>
      <c r="J1" s="2448"/>
      <c r="K1" s="2448"/>
      <c r="L1" s="2448"/>
      <c r="M1" s="2448"/>
      <c r="N1" s="2448"/>
      <c r="O1" s="2448"/>
      <c r="P1" s="2448"/>
      <c r="Q1" s="2448"/>
      <c r="R1" s="2448"/>
      <c r="S1" s="2448"/>
      <c r="T1" s="2448"/>
      <c r="U1" s="2448"/>
      <c r="V1" s="2448"/>
      <c r="W1" s="2448"/>
      <c r="X1" s="2448"/>
      <c r="Y1" s="2448"/>
      <c r="Z1" s="2448"/>
      <c r="AA1" s="2448"/>
      <c r="AB1" s="2448"/>
      <c r="AC1" s="2448"/>
      <c r="AD1" s="2448"/>
      <c r="AE1" s="2448"/>
      <c r="AF1" s="2448"/>
      <c r="AG1" s="2448"/>
      <c r="AH1" s="2448"/>
      <c r="AI1" s="2448"/>
      <c r="AJ1" s="2448"/>
      <c r="AK1" s="2448"/>
      <c r="AL1" s="2448"/>
      <c r="AM1" s="2448"/>
      <c r="AN1" s="2448"/>
      <c r="AO1" s="2448"/>
      <c r="AP1" s="2448"/>
      <c r="AQ1" s="2448"/>
      <c r="AR1" s="2448"/>
      <c r="AS1" s="2448"/>
      <c r="AT1" s="2448"/>
      <c r="AU1" s="2448"/>
      <c r="AV1" s="2448"/>
      <c r="AW1" s="2448"/>
      <c r="AX1" s="2448"/>
      <c r="AY1" s="2448"/>
      <c r="AZ1" s="2448"/>
      <c r="BA1" s="2448"/>
      <c r="BB1" s="2448"/>
      <c r="BC1" s="2448"/>
      <c r="BD1" s="2448"/>
      <c r="BE1" s="2448"/>
      <c r="BF1" s="2448"/>
      <c r="BG1" s="2448"/>
      <c r="BH1" s="2448"/>
      <c r="BI1" s="2448"/>
    </row>
    <row r="2" spans="1:61" ht="36.75" customHeight="1" x14ac:dyDescent="0.25">
      <c r="A2" s="2448"/>
      <c r="B2" s="2448"/>
      <c r="C2" s="2448"/>
      <c r="D2" s="2448"/>
      <c r="E2" s="2448"/>
      <c r="F2" s="2448"/>
      <c r="G2" s="2448"/>
      <c r="H2" s="2448"/>
      <c r="I2" s="2448"/>
      <c r="J2" s="2448"/>
      <c r="K2" s="2448"/>
      <c r="L2" s="3352" t="s">
        <v>5</v>
      </c>
      <c r="M2" s="3353"/>
      <c r="N2" s="3353"/>
      <c r="O2" s="3353"/>
      <c r="P2" s="3353"/>
      <c r="Q2" s="3353"/>
      <c r="R2" s="3353"/>
      <c r="S2" s="3353"/>
      <c r="T2" s="3353"/>
      <c r="U2" s="3353"/>
      <c r="V2" s="3353"/>
      <c r="W2" s="2448"/>
      <c r="X2" s="2448"/>
      <c r="Y2" s="2448"/>
      <c r="Z2" s="2448"/>
      <c r="AA2" s="2448"/>
      <c r="AB2" s="2448"/>
      <c r="AC2" s="2448"/>
      <c r="AD2" s="2448"/>
      <c r="AE2" s="2448"/>
      <c r="AF2" s="2448"/>
      <c r="AG2" s="2448"/>
      <c r="AH2" s="2448"/>
      <c r="AI2" s="2448"/>
      <c r="AJ2" s="2448"/>
      <c r="AK2" s="2448"/>
      <c r="AL2" s="2448"/>
      <c r="AM2" s="2448"/>
      <c r="AN2" s="2448"/>
      <c r="AO2" s="2448"/>
      <c r="AP2" s="2448"/>
      <c r="AQ2" s="2448"/>
      <c r="AR2" s="2448"/>
      <c r="AS2" s="2448"/>
      <c r="AT2" s="2448" t="s">
        <v>120</v>
      </c>
      <c r="AU2" s="2448"/>
      <c r="AV2" s="2448"/>
      <c r="AW2" s="2448"/>
      <c r="AX2" s="2448"/>
      <c r="AY2" s="2448"/>
      <c r="AZ2" s="2448"/>
      <c r="BA2" s="2448"/>
      <c r="BB2" s="2448"/>
      <c r="BC2" s="2448"/>
      <c r="BD2" s="2448"/>
      <c r="BE2" s="2448"/>
      <c r="BF2" s="2448"/>
      <c r="BG2" s="2448"/>
      <c r="BH2" s="2448"/>
      <c r="BI2" s="2448"/>
    </row>
    <row r="3" spans="1:61" ht="6.95" customHeight="1" x14ac:dyDescent="0.25">
      <c r="A3" s="2448"/>
      <c r="B3" s="2449"/>
      <c r="C3" s="2450"/>
      <c r="D3" s="2450"/>
      <c r="E3" s="2450"/>
      <c r="F3" s="2450"/>
      <c r="G3" s="2450"/>
      <c r="H3" s="2450"/>
      <c r="I3" s="2450"/>
      <c r="J3" s="2450"/>
      <c r="K3" s="2450"/>
      <c r="L3" s="2451"/>
      <c r="M3" s="2448"/>
      <c r="N3" s="2448"/>
      <c r="O3" s="2448"/>
      <c r="P3" s="2448"/>
      <c r="Q3" s="2448"/>
      <c r="R3" s="2448"/>
      <c r="S3" s="2448"/>
      <c r="T3" s="2448"/>
      <c r="U3" s="2448"/>
      <c r="V3" s="2448"/>
      <c r="W3" s="2448"/>
      <c r="X3" s="2448"/>
      <c r="Y3" s="2448"/>
      <c r="Z3" s="2448"/>
      <c r="AA3" s="2448"/>
      <c r="AB3" s="2448"/>
      <c r="AC3" s="2448"/>
      <c r="AD3" s="2448"/>
      <c r="AE3" s="2448"/>
      <c r="AF3" s="2448"/>
      <c r="AG3" s="2448"/>
      <c r="AH3" s="2448"/>
      <c r="AI3" s="2448"/>
      <c r="AJ3" s="2448"/>
      <c r="AK3" s="2448"/>
      <c r="AL3" s="2448"/>
      <c r="AM3" s="2448"/>
      <c r="AN3" s="2448"/>
      <c r="AO3" s="2448"/>
      <c r="AP3" s="2448"/>
      <c r="AQ3" s="2448"/>
      <c r="AR3" s="2448"/>
      <c r="AS3" s="2448"/>
      <c r="AT3" s="2448">
        <v>2</v>
      </c>
      <c r="AU3" s="2448"/>
      <c r="AV3" s="2448"/>
      <c r="AW3" s="2448"/>
      <c r="AX3" s="2448"/>
      <c r="AY3" s="2448"/>
      <c r="AZ3" s="2448"/>
      <c r="BA3" s="2448"/>
      <c r="BB3" s="2448"/>
      <c r="BC3" s="2448"/>
      <c r="BD3" s="2448"/>
      <c r="BE3" s="2448"/>
      <c r="BF3" s="2448"/>
      <c r="BG3" s="2448"/>
      <c r="BH3" s="2448"/>
      <c r="BI3" s="2448"/>
    </row>
    <row r="4" spans="1:61" ht="24.95" customHeight="1" x14ac:dyDescent="0.25">
      <c r="A4" s="2448"/>
      <c r="B4" s="2451"/>
      <c r="C4" s="2448"/>
      <c r="D4" s="2452" t="s">
        <v>131</v>
      </c>
      <c r="E4" s="2448"/>
      <c r="F4" s="2448"/>
      <c r="G4" s="2448"/>
      <c r="H4" s="2448"/>
      <c r="I4" s="2448"/>
      <c r="J4" s="2448"/>
      <c r="K4" s="2448"/>
      <c r="L4" s="2451"/>
      <c r="M4" s="2448"/>
      <c r="N4" s="2448"/>
      <c r="O4" s="2448"/>
      <c r="P4" s="2448"/>
      <c r="Q4" s="2448"/>
      <c r="R4" s="2448"/>
      <c r="S4" s="2448"/>
      <c r="T4" s="2448"/>
      <c r="U4" s="2448"/>
      <c r="V4" s="2448"/>
      <c r="W4" s="2448"/>
      <c r="X4" s="2448"/>
      <c r="Y4" s="2448"/>
      <c r="Z4" s="2448"/>
      <c r="AA4" s="2448"/>
      <c r="AB4" s="2448"/>
      <c r="AC4" s="2448"/>
      <c r="AD4" s="2448"/>
      <c r="AE4" s="2448"/>
      <c r="AF4" s="2448"/>
      <c r="AG4" s="2448"/>
      <c r="AH4" s="2448"/>
      <c r="AI4" s="2448"/>
      <c r="AJ4" s="2448"/>
      <c r="AK4" s="2448"/>
      <c r="AL4" s="2448"/>
      <c r="AM4" s="2448"/>
      <c r="AN4" s="2448"/>
      <c r="AO4" s="2448"/>
      <c r="AP4" s="2448"/>
      <c r="AQ4" s="2448"/>
      <c r="AR4" s="2448"/>
      <c r="AS4" s="2448"/>
      <c r="AT4" s="2448" t="b">
        <v>0</v>
      </c>
      <c r="AU4" s="2448"/>
      <c r="AV4" s="2448"/>
      <c r="AW4" s="2448"/>
      <c r="AX4" s="2448"/>
      <c r="AY4" s="2448"/>
      <c r="AZ4" s="2448"/>
      <c r="BA4" s="2448"/>
      <c r="BB4" s="2448"/>
      <c r="BC4" s="2448"/>
      <c r="BD4" s="2448"/>
      <c r="BE4" s="2448"/>
      <c r="BF4" s="2448"/>
      <c r="BG4" s="2448"/>
      <c r="BH4" s="2448"/>
      <c r="BI4" s="2448"/>
    </row>
    <row r="5" spans="1:61" ht="6.95" customHeight="1" x14ac:dyDescent="0.25">
      <c r="A5" s="2448"/>
      <c r="B5" s="2451"/>
      <c r="C5" s="2448"/>
      <c r="D5" s="2448"/>
      <c r="E5" s="2448"/>
      <c r="F5" s="2448"/>
      <c r="G5" s="2448"/>
      <c r="H5" s="2448"/>
      <c r="I5" s="2448"/>
      <c r="J5" s="2448"/>
      <c r="K5" s="2448"/>
      <c r="L5" s="2451"/>
      <c r="M5" s="2448"/>
      <c r="N5" s="2448"/>
      <c r="O5" s="2448"/>
      <c r="P5" s="2448"/>
      <c r="Q5" s="2448"/>
      <c r="R5" s="2448"/>
      <c r="S5" s="2448"/>
      <c r="T5" s="2448"/>
      <c r="U5" s="2448"/>
      <c r="V5" s="2448"/>
      <c r="W5" s="2448"/>
      <c r="X5" s="2448"/>
      <c r="Y5" s="2448"/>
      <c r="Z5" s="2448"/>
      <c r="AA5" s="2448"/>
      <c r="AB5" s="2448"/>
      <c r="AC5" s="2448"/>
      <c r="AD5" s="2448"/>
      <c r="AE5" s="2448"/>
      <c r="AF5" s="2448"/>
      <c r="AG5" s="2448"/>
      <c r="AH5" s="2448"/>
      <c r="AI5" s="2448"/>
      <c r="AJ5" s="2448"/>
      <c r="AK5" s="2448"/>
      <c r="AL5" s="2448"/>
      <c r="AM5" s="2448"/>
      <c r="AN5" s="2448"/>
      <c r="AO5" s="2448"/>
      <c r="AP5" s="2448"/>
      <c r="AQ5" s="2448"/>
      <c r="AR5" s="2448"/>
      <c r="AS5" s="2448"/>
      <c r="AT5" s="2448"/>
      <c r="AU5" s="2448"/>
      <c r="AV5" s="2448"/>
      <c r="AW5" s="2448"/>
      <c r="AX5" s="2448"/>
      <c r="AY5" s="2448"/>
      <c r="AZ5" s="2448"/>
      <c r="BA5" s="2448"/>
      <c r="BB5" s="2448"/>
      <c r="BC5" s="2448"/>
      <c r="BD5" s="2448"/>
      <c r="BE5" s="2448"/>
      <c r="BF5" s="2448"/>
      <c r="BG5" s="2448"/>
      <c r="BH5" s="2448"/>
      <c r="BI5" s="2448"/>
    </row>
    <row r="6" spans="1:61" ht="12" customHeight="1" x14ac:dyDescent="0.25">
      <c r="A6" s="2448"/>
      <c r="B6" s="2451"/>
      <c r="C6" s="2448"/>
      <c r="D6" s="2453" t="s">
        <v>12</v>
      </c>
      <c r="E6" s="2448"/>
      <c r="F6" s="2448"/>
      <c r="G6" s="2448"/>
      <c r="H6" s="2448"/>
      <c r="I6" s="2448"/>
      <c r="J6" s="2448"/>
      <c r="K6" s="2448"/>
      <c r="L6" s="2451"/>
      <c r="M6" s="2448"/>
      <c r="N6" s="2448"/>
      <c r="O6" s="2448"/>
      <c r="P6" s="2448"/>
      <c r="Q6" s="2448"/>
      <c r="R6" s="2448"/>
      <c r="S6" s="2448"/>
      <c r="T6" s="2448"/>
      <c r="U6" s="2448"/>
      <c r="V6" s="2448"/>
      <c r="W6" s="2448"/>
      <c r="X6" s="2448"/>
      <c r="Y6" s="2448"/>
      <c r="Z6" s="2448"/>
      <c r="AA6" s="2448"/>
      <c r="AB6" s="2448"/>
      <c r="AC6" s="2448"/>
      <c r="AD6" s="2448"/>
      <c r="AE6" s="2448"/>
      <c r="AF6" s="2448"/>
      <c r="AG6" s="2448"/>
      <c r="AH6" s="2448"/>
      <c r="AI6" s="2448"/>
      <c r="AJ6" s="2448"/>
      <c r="AK6" s="2448"/>
      <c r="AL6" s="2448"/>
      <c r="AM6" s="2448"/>
      <c r="AN6" s="2448"/>
      <c r="AO6" s="2448"/>
      <c r="AP6" s="2448"/>
      <c r="AQ6" s="2448"/>
      <c r="AR6" s="2448"/>
      <c r="AS6" s="2448"/>
      <c r="AT6" s="2448"/>
      <c r="AU6" s="2448"/>
      <c r="AV6" s="2448"/>
      <c r="AW6" s="2448"/>
      <c r="AX6" s="2448"/>
      <c r="AY6" s="2448"/>
      <c r="AZ6" s="2448"/>
      <c r="BA6" s="2448"/>
      <c r="BB6" s="2448"/>
      <c r="BC6" s="2448"/>
      <c r="BD6" s="2448"/>
      <c r="BE6" s="2448"/>
      <c r="BF6" s="2448"/>
      <c r="BG6" s="2448"/>
      <c r="BH6" s="2448"/>
      <c r="BI6" s="2448"/>
    </row>
    <row r="7" spans="1:61" x14ac:dyDescent="0.25">
      <c r="A7" s="2448"/>
      <c r="B7" s="2451"/>
      <c r="C7" s="2448"/>
      <c r="D7" s="2448"/>
      <c r="E7" s="3238" t="s">
        <v>13</v>
      </c>
      <c r="F7" s="3353"/>
      <c r="G7" s="3353"/>
      <c r="H7" s="3353"/>
      <c r="I7" s="2448"/>
      <c r="J7" s="2448"/>
      <c r="K7" s="2448"/>
      <c r="L7" s="2451"/>
      <c r="M7" s="2448"/>
      <c r="N7" s="2448"/>
      <c r="O7" s="2448"/>
      <c r="P7" s="2448"/>
      <c r="Q7" s="2448"/>
      <c r="R7" s="2448"/>
      <c r="S7" s="2448"/>
      <c r="T7" s="2448"/>
      <c r="U7" s="2448"/>
      <c r="V7" s="2448"/>
      <c r="W7" s="2448"/>
      <c r="X7" s="2448"/>
      <c r="Y7" s="2448"/>
      <c r="Z7" s="2448"/>
      <c r="AA7" s="2454" t="str">
        <f>E7</f>
        <v>REVITALIZACE ZÁMECKÉHO PARKU ‐ TVRZIŠTĚ KLUČOV</v>
      </c>
      <c r="AB7" s="2448"/>
      <c r="AC7" s="2448"/>
      <c r="AD7" s="2448"/>
      <c r="AE7" s="2448"/>
      <c r="AF7" s="2448"/>
      <c r="AG7" s="2448"/>
      <c r="AH7" s="2448"/>
      <c r="AI7" s="2448"/>
      <c r="AJ7" s="2448"/>
      <c r="AK7" s="2448"/>
      <c r="AL7" s="2448"/>
      <c r="AM7" s="2448"/>
      <c r="AN7" s="2448"/>
      <c r="AO7" s="2448"/>
      <c r="AP7" s="2448"/>
      <c r="AQ7" s="2448"/>
      <c r="AR7" s="2448"/>
      <c r="AS7" s="2448"/>
      <c r="AT7" s="2448"/>
      <c r="AU7" s="2448"/>
      <c r="AV7" s="2448"/>
      <c r="AW7" s="2448"/>
      <c r="AX7" s="2448"/>
      <c r="AY7" s="2448"/>
      <c r="AZ7" s="2448"/>
      <c r="BA7" s="2448"/>
      <c r="BB7" s="2448"/>
      <c r="BC7" s="2448"/>
      <c r="BD7" s="2448"/>
      <c r="BE7" s="2448"/>
      <c r="BF7" s="2448"/>
      <c r="BG7" s="2448"/>
      <c r="BH7" s="2448"/>
      <c r="BI7" s="2448"/>
    </row>
    <row r="8" spans="1:61" x14ac:dyDescent="0.25">
      <c r="A8" s="2448"/>
      <c r="B8" s="2451"/>
      <c r="C8" s="2448"/>
      <c r="D8" s="210" t="s">
        <v>132</v>
      </c>
      <c r="E8" s="2448"/>
      <c r="F8" s="2448"/>
      <c r="G8" s="2448"/>
      <c r="H8" s="2448"/>
      <c r="I8" s="2448"/>
      <c r="J8" s="2448"/>
      <c r="K8" s="2448"/>
      <c r="L8" s="2451"/>
      <c r="M8" s="2448"/>
      <c r="N8" s="2448"/>
      <c r="O8" s="2448"/>
      <c r="P8" s="2448"/>
      <c r="Q8" s="2448"/>
      <c r="R8" s="2448"/>
      <c r="S8" s="2448"/>
      <c r="T8" s="2448"/>
      <c r="U8" s="2448"/>
      <c r="V8" s="2448"/>
      <c r="W8" s="2448"/>
      <c r="X8" s="2448"/>
      <c r="Y8" s="2448"/>
      <c r="Z8" s="2448"/>
      <c r="AA8" s="2448"/>
      <c r="AB8" s="2448"/>
      <c r="AC8" s="2448"/>
      <c r="AD8" s="2448"/>
      <c r="AE8" s="2448"/>
      <c r="AF8" s="2448"/>
      <c r="AG8" s="2448"/>
      <c r="AH8" s="2448"/>
      <c r="AI8" s="2448"/>
      <c r="AJ8" s="2448"/>
      <c r="AK8" s="2448"/>
      <c r="AL8" s="2448"/>
      <c r="AM8" s="2448"/>
      <c r="AN8" s="2448"/>
      <c r="AO8" s="2448"/>
      <c r="AP8" s="2448"/>
      <c r="AQ8" s="2448"/>
      <c r="AR8" s="2448"/>
      <c r="AS8" s="2448"/>
      <c r="AT8" s="2448"/>
      <c r="AU8" s="2448"/>
      <c r="AV8" s="2448"/>
      <c r="AW8" s="2448"/>
      <c r="AX8" s="2448"/>
      <c r="AY8" s="2448"/>
      <c r="AZ8" s="2448"/>
      <c r="BA8" s="2448"/>
      <c r="BB8" s="2448"/>
      <c r="BC8" s="2448"/>
      <c r="BD8" s="2448"/>
      <c r="BE8" s="2448"/>
      <c r="BF8" s="2448"/>
      <c r="BG8" s="2448"/>
      <c r="BH8" s="2448"/>
      <c r="BI8" s="2448"/>
    </row>
    <row r="9" spans="1:61" s="80" customFormat="1" x14ac:dyDescent="0.25">
      <c r="A9" s="2448"/>
      <c r="B9" s="2455"/>
      <c r="C9" s="2448"/>
      <c r="D9" s="2448"/>
      <c r="E9" s="3354" t="s">
        <v>1564</v>
      </c>
      <c r="F9" s="3353"/>
      <c r="G9" s="3353"/>
      <c r="H9" s="3353"/>
      <c r="I9" s="2448"/>
      <c r="J9" s="2448"/>
      <c r="K9" s="2448"/>
      <c r="L9" s="2455"/>
      <c r="M9" s="2448"/>
      <c r="N9" s="2448"/>
      <c r="O9" s="2448"/>
      <c r="P9" s="2448"/>
      <c r="Q9" s="2448"/>
      <c r="R9" s="2448"/>
      <c r="S9" s="2448"/>
      <c r="T9" s="2448"/>
      <c r="U9" s="2448"/>
      <c r="V9" s="2448"/>
      <c r="W9" s="2448"/>
      <c r="X9" s="2448"/>
      <c r="Y9" s="2448"/>
      <c r="Z9" s="2448"/>
      <c r="AA9" s="2456" t="str">
        <f>E9</f>
        <v>SO.J - Retenční nádrž</v>
      </c>
      <c r="AB9" s="2448"/>
      <c r="AC9" s="2448"/>
      <c r="AD9" s="2448"/>
      <c r="AE9" s="2448"/>
      <c r="AF9" s="2448"/>
      <c r="AG9" s="2448"/>
      <c r="AH9" s="2448"/>
      <c r="AI9" s="2448"/>
      <c r="AJ9" s="2448"/>
      <c r="AK9" s="2448"/>
      <c r="AL9" s="2448"/>
      <c r="AM9" s="2448"/>
      <c r="AN9" s="2448"/>
      <c r="AO9" s="2448"/>
      <c r="AP9" s="2448"/>
      <c r="AQ9" s="2448"/>
      <c r="AR9" s="2448"/>
      <c r="AS9" s="2448"/>
      <c r="AT9" s="2448"/>
      <c r="AU9" s="2448"/>
      <c r="AV9" s="2448"/>
      <c r="AW9" s="2448"/>
      <c r="AX9" s="2448"/>
      <c r="AY9" s="2448"/>
      <c r="AZ9" s="2448"/>
      <c r="BA9" s="2448"/>
      <c r="BB9" s="2448"/>
      <c r="BC9" s="2448"/>
      <c r="BD9" s="2448"/>
      <c r="BE9" s="2448"/>
      <c r="BF9" s="2448"/>
      <c r="BG9" s="2448"/>
      <c r="BH9" s="2448"/>
      <c r="BI9" s="2448"/>
    </row>
    <row r="10" spans="1:61" s="80" customFormat="1" x14ac:dyDescent="0.25">
      <c r="A10" s="2448"/>
      <c r="B10" s="2455"/>
      <c r="C10" s="2448"/>
      <c r="D10" s="2448"/>
      <c r="E10" s="2448"/>
      <c r="F10" s="2448"/>
      <c r="G10" s="2448"/>
      <c r="H10" s="2448"/>
      <c r="I10" s="2448"/>
      <c r="J10" s="2448"/>
      <c r="K10" s="2448"/>
      <c r="L10" s="2455"/>
      <c r="M10" s="2448"/>
      <c r="N10" s="2448"/>
      <c r="O10" s="2448"/>
      <c r="P10" s="2448"/>
      <c r="Q10" s="2448"/>
      <c r="R10" s="2448"/>
      <c r="S10" s="2448"/>
      <c r="T10" s="2448"/>
      <c r="U10" s="2448"/>
      <c r="V10" s="2448"/>
      <c r="W10" s="2448"/>
      <c r="X10" s="2448"/>
      <c r="Y10" s="2448"/>
      <c r="Z10" s="2448"/>
      <c r="AA10" s="2448"/>
      <c r="AB10" s="2448"/>
      <c r="AC10" s="2448"/>
      <c r="AD10" s="2448"/>
      <c r="AE10" s="2448"/>
      <c r="AF10" s="2448"/>
      <c r="AG10" s="2448"/>
      <c r="AH10" s="2448"/>
      <c r="AI10" s="2448"/>
      <c r="AJ10" s="2448"/>
      <c r="AK10" s="2448"/>
      <c r="AL10" s="2448"/>
      <c r="AM10" s="2448"/>
      <c r="AN10" s="2448"/>
      <c r="AO10" s="2448"/>
      <c r="AP10" s="2448"/>
      <c r="AQ10" s="2448"/>
      <c r="AR10" s="2448"/>
      <c r="AS10" s="2448"/>
      <c r="AT10" s="2448"/>
      <c r="AU10" s="2448"/>
      <c r="AV10" s="2448"/>
      <c r="AW10" s="2448"/>
      <c r="AX10" s="2448"/>
      <c r="AY10" s="2448"/>
      <c r="AZ10" s="2448"/>
      <c r="BA10" s="2448"/>
      <c r="BB10" s="2448"/>
      <c r="BC10" s="2448"/>
      <c r="BD10" s="2448"/>
      <c r="BE10" s="2448"/>
      <c r="BF10" s="2448"/>
      <c r="BG10" s="2448"/>
      <c r="BH10" s="2448"/>
      <c r="BI10" s="2448"/>
    </row>
    <row r="11" spans="1:61" s="80" customFormat="1" x14ac:dyDescent="0.25">
      <c r="A11" s="2448"/>
      <c r="B11" s="2455"/>
      <c r="C11" s="2448"/>
      <c r="D11" s="210" t="s">
        <v>14</v>
      </c>
      <c r="E11" s="2448"/>
      <c r="F11" s="2457" t="s">
        <v>16</v>
      </c>
      <c r="G11" s="2448"/>
      <c r="H11" s="2448"/>
      <c r="I11" s="210" t="s">
        <v>15</v>
      </c>
      <c r="J11" s="214" t="s">
        <v>16</v>
      </c>
      <c r="K11" s="2448"/>
      <c r="L11" s="2455"/>
      <c r="M11" s="2448"/>
      <c r="N11" s="2448"/>
      <c r="O11" s="2448"/>
      <c r="P11" s="2448"/>
      <c r="Q11" s="2448"/>
      <c r="R11" s="2448"/>
      <c r="S11" s="2448"/>
      <c r="T11" s="2448"/>
      <c r="U11" s="2448"/>
      <c r="V11" s="2448"/>
      <c r="W11" s="2448"/>
      <c r="X11" s="2448"/>
      <c r="Y11" s="2448"/>
      <c r="Z11" s="2448"/>
      <c r="AA11" s="2448"/>
      <c r="AB11" s="2448"/>
      <c r="AC11" s="2448"/>
      <c r="AD11" s="2448"/>
      <c r="AE11" s="2448"/>
      <c r="AF11" s="2448"/>
      <c r="AG11" s="2448"/>
      <c r="AH11" s="2448"/>
      <c r="AI11" s="2448"/>
      <c r="AJ11" s="2448"/>
      <c r="AK11" s="2448"/>
      <c r="AL11" s="2448"/>
      <c r="AM11" s="2448"/>
      <c r="AN11" s="2448"/>
      <c r="AO11" s="2448"/>
      <c r="AP11" s="2448"/>
      <c r="AQ11" s="2448"/>
      <c r="AR11" s="2448"/>
      <c r="AS11" s="2448"/>
      <c r="AT11" s="2448"/>
      <c r="AU11" s="2448"/>
      <c r="AV11" s="2448"/>
      <c r="AW11" s="2448"/>
      <c r="AX11" s="2448"/>
      <c r="AY11" s="2448"/>
      <c r="AZ11" s="2448"/>
      <c r="BA11" s="2448"/>
      <c r="BB11" s="2448"/>
      <c r="BC11" s="2448"/>
      <c r="BD11" s="2448"/>
      <c r="BE11" s="2448"/>
      <c r="BF11" s="2448"/>
      <c r="BG11" s="2448"/>
      <c r="BH11" s="2448"/>
      <c r="BI11" s="2448"/>
    </row>
    <row r="12" spans="1:61" s="80" customFormat="1" x14ac:dyDescent="0.25">
      <c r="A12" s="2448"/>
      <c r="B12" s="2455"/>
      <c r="C12" s="2448"/>
      <c r="D12" s="210" t="s">
        <v>17</v>
      </c>
      <c r="E12" s="2448"/>
      <c r="F12" s="2458" t="s">
        <v>16</v>
      </c>
      <c r="G12" s="2448"/>
      <c r="H12" s="2448"/>
      <c r="I12" s="210" t="s">
        <v>18</v>
      </c>
      <c r="J12" s="2459">
        <f>'Rekapitulace stavby'!AN8</f>
        <v>46300</v>
      </c>
      <c r="K12" s="2448"/>
      <c r="L12" s="2455"/>
      <c r="M12" s="2448"/>
      <c r="N12" s="2448"/>
      <c r="O12" s="2448"/>
      <c r="P12" s="2448"/>
      <c r="Q12" s="2448"/>
      <c r="R12" s="2448"/>
      <c r="S12" s="2448"/>
      <c r="T12" s="2448"/>
      <c r="U12" s="2448"/>
      <c r="V12" s="2448"/>
      <c r="W12" s="2448"/>
      <c r="X12" s="2448"/>
      <c r="Y12" s="2448"/>
      <c r="Z12" s="2448"/>
      <c r="AA12" s="2448"/>
      <c r="AB12" s="2448"/>
      <c r="AC12" s="2448"/>
      <c r="AD12" s="2448"/>
      <c r="AE12" s="2448"/>
      <c r="AF12" s="2448"/>
      <c r="AG12" s="2448"/>
      <c r="AH12" s="2448"/>
      <c r="AI12" s="2448"/>
      <c r="AJ12" s="2448"/>
      <c r="AK12" s="2448"/>
      <c r="AL12" s="2448"/>
      <c r="AM12" s="2448"/>
      <c r="AN12" s="2448"/>
      <c r="AO12" s="2448"/>
      <c r="AP12" s="2448"/>
      <c r="AQ12" s="2448"/>
      <c r="AR12" s="2448"/>
      <c r="AS12" s="2448"/>
      <c r="AT12" s="2448"/>
      <c r="AU12" s="2448"/>
      <c r="AV12" s="2448"/>
      <c r="AW12" s="2448"/>
      <c r="AX12" s="2448"/>
      <c r="AY12" s="2448"/>
      <c r="AZ12" s="2448"/>
      <c r="BA12" s="2448"/>
      <c r="BB12" s="2448"/>
      <c r="BC12" s="2448"/>
      <c r="BD12" s="2448"/>
      <c r="BE12" s="2448"/>
      <c r="BF12" s="2448"/>
      <c r="BG12" s="2448"/>
      <c r="BH12" s="2448"/>
      <c r="BI12" s="2448"/>
    </row>
    <row r="13" spans="1:61" s="80" customFormat="1" x14ac:dyDescent="0.25">
      <c r="A13" s="2448"/>
      <c r="B13" s="2455"/>
      <c r="C13" s="2448"/>
      <c r="D13" s="2460" t="s">
        <v>16</v>
      </c>
      <c r="E13" s="2461"/>
      <c r="F13" s="2462" t="s">
        <v>16</v>
      </c>
      <c r="G13" s="2448"/>
      <c r="H13" s="2448"/>
      <c r="I13" s="2460" t="s">
        <v>16</v>
      </c>
      <c r="J13" s="2462" t="s">
        <v>16</v>
      </c>
      <c r="K13" s="2448"/>
      <c r="L13" s="2455"/>
      <c r="M13" s="2448"/>
      <c r="N13" s="2448"/>
      <c r="O13" s="2448"/>
      <c r="P13" s="2448"/>
      <c r="Q13" s="2448"/>
      <c r="R13" s="2448"/>
      <c r="S13" s="2448"/>
      <c r="T13" s="2448"/>
      <c r="U13" s="2448"/>
      <c r="V13" s="2448"/>
      <c r="W13" s="2448"/>
      <c r="X13" s="2448"/>
      <c r="Y13" s="2448"/>
      <c r="Z13" s="2448"/>
      <c r="AA13" s="2448"/>
      <c r="AB13" s="2448"/>
      <c r="AC13" s="2448"/>
      <c r="AD13" s="2448"/>
      <c r="AE13" s="2448"/>
      <c r="AF13" s="2448"/>
      <c r="AG13" s="2448"/>
      <c r="AH13" s="2448"/>
      <c r="AI13" s="2448"/>
      <c r="AJ13" s="2448"/>
      <c r="AK13" s="2448"/>
      <c r="AL13" s="2448"/>
      <c r="AM13" s="2448"/>
      <c r="AN13" s="2448"/>
      <c r="AO13" s="2448"/>
      <c r="AP13" s="2448"/>
      <c r="AQ13" s="2448"/>
      <c r="AR13" s="2448"/>
      <c r="AS13" s="2448"/>
      <c r="AT13" s="2448"/>
      <c r="AU13" s="2448"/>
      <c r="AV13" s="2448"/>
      <c r="AW13" s="2448"/>
      <c r="AX13" s="2448"/>
      <c r="AY13" s="2448"/>
      <c r="AZ13" s="2448"/>
      <c r="BA13" s="2448"/>
      <c r="BB13" s="2448"/>
      <c r="BC13" s="2448"/>
      <c r="BD13" s="2448"/>
      <c r="BE13" s="2448"/>
      <c r="BF13" s="2448"/>
      <c r="BG13" s="2448"/>
      <c r="BH13" s="2448"/>
      <c r="BI13" s="2448"/>
    </row>
    <row r="14" spans="1:61" s="80" customFormat="1" x14ac:dyDescent="0.25">
      <c r="A14" s="2448"/>
      <c r="B14" s="2455"/>
      <c r="C14" s="2448"/>
      <c r="D14" s="210" t="s">
        <v>19</v>
      </c>
      <c r="E14" s="2448"/>
      <c r="F14" s="2448"/>
      <c r="G14" s="2448"/>
      <c r="H14" s="2448"/>
      <c r="I14" s="210" t="s">
        <v>20</v>
      </c>
      <c r="J14" s="220" t="s">
        <v>21</v>
      </c>
      <c r="K14" s="2448"/>
      <c r="L14" s="2455"/>
      <c r="M14" s="2448"/>
      <c r="N14" s="2448"/>
      <c r="O14" s="2448"/>
      <c r="P14" s="2448"/>
      <c r="Q14" s="2448"/>
      <c r="R14" s="2448"/>
      <c r="S14" s="2448"/>
      <c r="T14" s="2448"/>
      <c r="U14" s="2448"/>
      <c r="V14" s="2448"/>
      <c r="W14" s="2448"/>
      <c r="X14" s="2448"/>
      <c r="Y14" s="2448"/>
      <c r="Z14" s="2448"/>
      <c r="AA14" s="2448"/>
      <c r="AB14" s="2448"/>
      <c r="AC14" s="2448"/>
      <c r="AD14" s="2448"/>
      <c r="AE14" s="2448"/>
      <c r="AF14" s="2448"/>
      <c r="AG14" s="2448"/>
      <c r="AH14" s="2448"/>
      <c r="AI14" s="2448"/>
      <c r="AJ14" s="2448"/>
      <c r="AK14" s="2448"/>
      <c r="AL14" s="2448"/>
      <c r="AM14" s="2448"/>
      <c r="AN14" s="2448"/>
      <c r="AO14" s="2448"/>
      <c r="AP14" s="2448"/>
      <c r="AQ14" s="2448"/>
      <c r="AR14" s="2448"/>
      <c r="AS14" s="2448"/>
      <c r="AT14" s="2448"/>
      <c r="AU14" s="2448"/>
      <c r="AV14" s="2448"/>
      <c r="AW14" s="2448"/>
      <c r="AX14" s="2448"/>
      <c r="AY14" s="2448"/>
      <c r="AZ14" s="2448"/>
      <c r="BA14" s="2448"/>
      <c r="BB14" s="2448"/>
      <c r="BC14" s="2448"/>
      <c r="BD14" s="2448"/>
      <c r="BE14" s="2448"/>
      <c r="BF14" s="2448"/>
      <c r="BG14" s="2448"/>
      <c r="BH14" s="2448"/>
      <c r="BI14" s="2448"/>
    </row>
    <row r="15" spans="1:61" s="80" customFormat="1" x14ac:dyDescent="0.25">
      <c r="A15" s="2448"/>
      <c r="B15" s="2455"/>
      <c r="C15" s="2448"/>
      <c r="D15" s="2448"/>
      <c r="E15" s="3239" t="s">
        <v>22</v>
      </c>
      <c r="F15" s="3353"/>
      <c r="G15" s="3353"/>
      <c r="H15" s="3353"/>
      <c r="I15" s="210" t="s">
        <v>23</v>
      </c>
      <c r="J15" s="220" t="s">
        <v>16</v>
      </c>
      <c r="K15" s="2448"/>
      <c r="L15" s="2455"/>
      <c r="M15" s="2448"/>
      <c r="N15" s="2448"/>
      <c r="O15" s="2448"/>
      <c r="P15" s="2448"/>
      <c r="Q15" s="2448"/>
      <c r="R15" s="2448"/>
      <c r="S15" s="2448"/>
      <c r="T15" s="2448"/>
      <c r="U15" s="2448"/>
      <c r="V15" s="2448"/>
      <c r="W15" s="2448"/>
      <c r="X15" s="2448"/>
      <c r="Y15" s="2448"/>
      <c r="Z15" s="2448"/>
      <c r="AA15" s="2448"/>
      <c r="AB15" s="2448"/>
      <c r="AC15" s="2448"/>
      <c r="AD15" s="2448"/>
      <c r="AE15" s="2448"/>
      <c r="AF15" s="2448"/>
      <c r="AG15" s="2448"/>
      <c r="AH15" s="2448"/>
      <c r="AI15" s="2448"/>
      <c r="AJ15" s="2448"/>
      <c r="AK15" s="2448"/>
      <c r="AL15" s="2448"/>
      <c r="AM15" s="2448"/>
      <c r="AN15" s="2448"/>
      <c r="AO15" s="2448"/>
      <c r="AP15" s="2448"/>
      <c r="AQ15" s="2448"/>
      <c r="AR15" s="2448"/>
      <c r="AS15" s="2448"/>
      <c r="AT15" s="2448"/>
      <c r="AU15" s="2448"/>
      <c r="AV15" s="2448"/>
      <c r="AW15" s="2448"/>
      <c r="AX15" s="2448"/>
      <c r="AY15" s="2448"/>
      <c r="AZ15" s="2448"/>
      <c r="BA15" s="2448"/>
      <c r="BB15" s="2448"/>
      <c r="BC15" s="2448"/>
      <c r="BD15" s="2448"/>
      <c r="BE15" s="2448"/>
      <c r="BF15" s="2448"/>
      <c r="BG15" s="2448"/>
      <c r="BH15" s="2448"/>
      <c r="BI15" s="2448"/>
    </row>
    <row r="16" spans="1:61" s="80" customFormat="1" x14ac:dyDescent="0.25">
      <c r="A16" s="2448"/>
      <c r="B16" s="2455"/>
      <c r="C16" s="2448"/>
      <c r="D16" s="2448"/>
      <c r="E16" s="2448"/>
      <c r="F16" s="2448"/>
      <c r="G16" s="2448"/>
      <c r="H16" s="2448"/>
      <c r="I16" s="2448"/>
      <c r="J16" s="2448"/>
      <c r="K16" s="2448"/>
      <c r="L16" s="2455"/>
      <c r="M16" s="2448"/>
      <c r="N16" s="2448"/>
      <c r="O16" s="2448"/>
      <c r="P16" s="2448"/>
      <c r="Q16" s="2448"/>
      <c r="R16" s="2448"/>
      <c r="S16" s="2448"/>
      <c r="T16" s="2448"/>
      <c r="U16" s="2448"/>
      <c r="V16" s="2448"/>
      <c r="W16" s="2448"/>
      <c r="X16" s="2448"/>
      <c r="Y16" s="2448"/>
      <c r="Z16" s="2448"/>
      <c r="AA16" s="2448"/>
      <c r="AB16" s="2448"/>
      <c r="AC16" s="2448"/>
      <c r="AD16" s="2448"/>
      <c r="AE16" s="2448"/>
      <c r="AF16" s="2448"/>
      <c r="AG16" s="2448"/>
      <c r="AH16" s="2448"/>
      <c r="AI16" s="2448"/>
      <c r="AJ16" s="2448"/>
      <c r="AK16" s="2448"/>
      <c r="AL16" s="2448"/>
      <c r="AM16" s="2448"/>
      <c r="AN16" s="2448"/>
      <c r="AO16" s="2448"/>
      <c r="AP16" s="2448"/>
      <c r="AQ16" s="2448"/>
      <c r="AR16" s="2448"/>
      <c r="AS16" s="2448"/>
      <c r="AT16" s="2448"/>
      <c r="AU16" s="2448"/>
      <c r="AV16" s="2448"/>
      <c r="AW16" s="2448"/>
      <c r="AX16" s="2448"/>
      <c r="AY16" s="2448"/>
      <c r="AZ16" s="2448"/>
      <c r="BA16" s="2448"/>
      <c r="BB16" s="2448"/>
      <c r="BC16" s="2448"/>
      <c r="BD16" s="2448"/>
      <c r="BE16" s="2448"/>
      <c r="BF16" s="2448"/>
      <c r="BG16" s="2448"/>
      <c r="BH16" s="2448"/>
      <c r="BI16" s="2448"/>
    </row>
    <row r="17" spans="1:61" s="80" customFormat="1" x14ac:dyDescent="0.25">
      <c r="A17" s="2448"/>
      <c r="B17" s="2455"/>
      <c r="C17" s="2448"/>
      <c r="D17" s="210" t="s">
        <v>24</v>
      </c>
      <c r="E17" s="2448"/>
      <c r="F17" s="2448"/>
      <c r="G17" s="2448"/>
      <c r="H17" s="2448"/>
      <c r="I17" s="210" t="str">
        <f>I14</f>
        <v>IČ:</v>
      </c>
      <c r="J17" s="221" t="str">
        <f>'Rekapitulace stavby'!AN13</f>
        <v>Vyplň údaj</v>
      </c>
      <c r="K17" s="2448"/>
      <c r="L17" s="2455"/>
      <c r="M17" s="2448"/>
      <c r="N17" s="2448"/>
      <c r="O17" s="2448"/>
      <c r="P17" s="2448"/>
      <c r="Q17" s="2448"/>
      <c r="R17" s="2448"/>
      <c r="S17" s="2448"/>
      <c r="T17" s="2448"/>
      <c r="U17" s="2448"/>
      <c r="V17" s="2448"/>
      <c r="W17" s="2448"/>
      <c r="X17" s="2448"/>
      <c r="Y17" s="2448"/>
      <c r="Z17" s="2448"/>
      <c r="AA17" s="2448"/>
      <c r="AB17" s="2448"/>
      <c r="AC17" s="2448"/>
      <c r="AD17" s="2448"/>
      <c r="AE17" s="2448"/>
      <c r="AF17" s="2448"/>
      <c r="AG17" s="2448"/>
      <c r="AH17" s="2448"/>
      <c r="AI17" s="2448"/>
      <c r="AJ17" s="2448"/>
      <c r="AK17" s="2448"/>
      <c r="AL17" s="2448"/>
      <c r="AM17" s="2448"/>
      <c r="AN17" s="2448"/>
      <c r="AO17" s="2448"/>
      <c r="AP17" s="2448"/>
      <c r="AQ17" s="2448"/>
      <c r="AR17" s="2448"/>
      <c r="AS17" s="2448"/>
      <c r="AT17" s="2448"/>
      <c r="AU17" s="2448"/>
      <c r="AV17" s="2448"/>
      <c r="AW17" s="2448"/>
      <c r="AX17" s="2448"/>
      <c r="AY17" s="2448"/>
      <c r="AZ17" s="2448"/>
      <c r="BA17" s="2448"/>
      <c r="BB17" s="2448"/>
      <c r="BC17" s="2448"/>
      <c r="BD17" s="2448"/>
      <c r="BE17" s="2448"/>
      <c r="BF17" s="2448"/>
      <c r="BG17" s="2448"/>
      <c r="BH17" s="2448"/>
      <c r="BI17" s="2448"/>
    </row>
    <row r="18" spans="1:61" s="80" customFormat="1" x14ac:dyDescent="0.25">
      <c r="A18" s="2448"/>
      <c r="B18" s="2455"/>
      <c r="C18" s="2448"/>
      <c r="D18" s="2448"/>
      <c r="E18" s="3241" t="str">
        <f>'Rekapitulace stavby'!E14</f>
        <v>Vyplň údaj</v>
      </c>
      <c r="F18" s="3353"/>
      <c r="G18" s="3353"/>
      <c r="H18" s="3353"/>
      <c r="I18" s="210" t="str">
        <f>I15</f>
        <v>DIČ:</v>
      </c>
      <c r="J18" s="221" t="str">
        <f>'Rekapitulace stavby'!AN14</f>
        <v>Vyplň údaj</v>
      </c>
      <c r="K18" s="2448"/>
      <c r="L18" s="2455"/>
      <c r="M18" s="2448"/>
      <c r="N18" s="2448"/>
      <c r="O18" s="2448"/>
      <c r="P18" s="2448"/>
      <c r="Q18" s="2448"/>
      <c r="R18" s="2448"/>
      <c r="S18" s="2448"/>
      <c r="T18" s="2448"/>
      <c r="U18" s="2448"/>
      <c r="V18" s="2448"/>
      <c r="W18" s="2448"/>
      <c r="X18" s="2448"/>
      <c r="Y18" s="2448"/>
      <c r="Z18" s="2448"/>
      <c r="AA18" s="2448"/>
      <c r="AB18" s="2448"/>
      <c r="AC18" s="2448"/>
      <c r="AD18" s="2448"/>
      <c r="AE18" s="2448"/>
      <c r="AF18" s="2448"/>
      <c r="AG18" s="2448"/>
      <c r="AH18" s="2448"/>
      <c r="AI18" s="2448"/>
      <c r="AJ18" s="2448"/>
      <c r="AK18" s="2448"/>
      <c r="AL18" s="2448"/>
      <c r="AM18" s="2448"/>
      <c r="AN18" s="2448"/>
      <c r="AO18" s="2448"/>
      <c r="AP18" s="2448"/>
      <c r="AQ18" s="2448"/>
      <c r="AR18" s="2448"/>
      <c r="AS18" s="2448"/>
      <c r="AT18" s="2448"/>
      <c r="AU18" s="2448"/>
      <c r="AV18" s="2448"/>
      <c r="AW18" s="2448"/>
      <c r="AX18" s="2448"/>
      <c r="AY18" s="2448"/>
      <c r="AZ18" s="2448"/>
      <c r="BA18" s="2448"/>
      <c r="BB18" s="2448"/>
      <c r="BC18" s="2448"/>
      <c r="BD18" s="2448"/>
      <c r="BE18" s="2448"/>
      <c r="BF18" s="2448"/>
      <c r="BG18" s="2448"/>
      <c r="BH18" s="2448"/>
      <c r="BI18" s="2448"/>
    </row>
    <row r="19" spans="1:61" s="80" customFormat="1" x14ac:dyDescent="0.25">
      <c r="A19" s="2448"/>
      <c r="B19" s="2455"/>
      <c r="C19" s="2448"/>
      <c r="D19" s="2448"/>
      <c r="E19" s="2448"/>
      <c r="F19" s="2448"/>
      <c r="G19" s="2448"/>
      <c r="H19" s="2448"/>
      <c r="I19" s="2448"/>
      <c r="J19" s="2448"/>
      <c r="K19" s="2448"/>
      <c r="L19" s="2455"/>
      <c r="M19" s="2448"/>
      <c r="N19" s="2448"/>
      <c r="O19" s="2448"/>
      <c r="P19" s="2448"/>
      <c r="Q19" s="2448"/>
      <c r="R19" s="2448"/>
      <c r="S19" s="2448"/>
      <c r="T19" s="2448"/>
      <c r="U19" s="2448"/>
      <c r="V19" s="2448"/>
      <c r="W19" s="2448"/>
      <c r="X19" s="2448"/>
      <c r="Y19" s="2448"/>
      <c r="Z19" s="2448"/>
      <c r="AA19" s="2448"/>
      <c r="AB19" s="2448"/>
      <c r="AC19" s="2448"/>
      <c r="AD19" s="2448"/>
      <c r="AE19" s="2448"/>
      <c r="AF19" s="2448"/>
      <c r="AG19" s="2448"/>
      <c r="AH19" s="2448"/>
      <c r="AI19" s="2448"/>
      <c r="AJ19" s="2448"/>
      <c r="AK19" s="2448"/>
      <c r="AL19" s="2448"/>
      <c r="AM19" s="2448"/>
      <c r="AN19" s="2448"/>
      <c r="AO19" s="2448"/>
      <c r="AP19" s="2448"/>
      <c r="AQ19" s="2448"/>
      <c r="AR19" s="2448"/>
      <c r="AS19" s="2448"/>
      <c r="AT19" s="2448"/>
      <c r="AU19" s="2448"/>
      <c r="AV19" s="2448"/>
      <c r="AW19" s="2448"/>
      <c r="AX19" s="2448"/>
      <c r="AY19" s="2448"/>
      <c r="AZ19" s="2448"/>
      <c r="BA19" s="2448"/>
      <c r="BB19" s="2448"/>
      <c r="BC19" s="2448"/>
      <c r="BD19" s="2448"/>
      <c r="BE19" s="2448"/>
      <c r="BF19" s="2448"/>
      <c r="BG19" s="2448"/>
      <c r="BH19" s="2448"/>
      <c r="BI19" s="2448"/>
    </row>
    <row r="20" spans="1:61" s="80" customFormat="1" x14ac:dyDescent="0.25">
      <c r="A20" s="2448"/>
      <c r="B20" s="2455"/>
      <c r="C20" s="2448"/>
      <c r="D20" s="210" t="s">
        <v>26</v>
      </c>
      <c r="E20" s="2448"/>
      <c r="F20" s="2448"/>
      <c r="G20" s="2448"/>
      <c r="H20" s="2448"/>
      <c r="I20" s="210" t="str">
        <f>I14</f>
        <v>IČ:</v>
      </c>
      <c r="J20" s="214" t="s">
        <v>16</v>
      </c>
      <c r="K20" s="2448"/>
      <c r="L20" s="2455"/>
      <c r="M20" s="2448"/>
      <c r="N20" s="2448"/>
      <c r="O20" s="2448"/>
      <c r="P20" s="2448"/>
      <c r="Q20" s="2448"/>
      <c r="R20" s="2448"/>
      <c r="S20" s="2448"/>
      <c r="T20" s="2448"/>
      <c r="U20" s="2448"/>
      <c r="V20" s="2448"/>
      <c r="W20" s="2448"/>
      <c r="X20" s="2448"/>
      <c r="Y20" s="2448"/>
      <c r="Z20" s="2448"/>
      <c r="AA20" s="2448"/>
      <c r="AB20" s="2448"/>
      <c r="AC20" s="2448"/>
      <c r="AD20" s="2448"/>
      <c r="AE20" s="2448"/>
      <c r="AF20" s="2448"/>
      <c r="AG20" s="2448"/>
      <c r="AH20" s="2448"/>
      <c r="AI20" s="2448"/>
      <c r="AJ20" s="2448"/>
      <c r="AK20" s="2448"/>
      <c r="AL20" s="2448"/>
      <c r="AM20" s="2448"/>
      <c r="AN20" s="2448"/>
      <c r="AO20" s="2448"/>
      <c r="AP20" s="2448"/>
      <c r="AQ20" s="2448"/>
      <c r="AR20" s="2448"/>
      <c r="AS20" s="2448"/>
      <c r="AT20" s="2448"/>
      <c r="AU20" s="2448"/>
      <c r="AV20" s="2448"/>
      <c r="AW20" s="2448"/>
      <c r="AX20" s="2448"/>
      <c r="AY20" s="2448"/>
      <c r="AZ20" s="2448"/>
      <c r="BA20" s="2448"/>
      <c r="BB20" s="2448"/>
      <c r="BC20" s="2448"/>
      <c r="BD20" s="2448"/>
      <c r="BE20" s="2448"/>
      <c r="BF20" s="2448"/>
      <c r="BG20" s="2448"/>
      <c r="BH20" s="2448"/>
      <c r="BI20" s="2448"/>
    </row>
    <row r="21" spans="1:61" s="80" customFormat="1" x14ac:dyDescent="0.25">
      <c r="A21" s="2448"/>
      <c r="B21" s="2455"/>
      <c r="C21" s="2448"/>
      <c r="D21" s="2448"/>
      <c r="E21" s="3239" t="s">
        <v>27</v>
      </c>
      <c r="F21" s="3353"/>
      <c r="G21" s="3353"/>
      <c r="H21" s="3353"/>
      <c r="I21" s="210" t="str">
        <f>I15</f>
        <v>DIČ:</v>
      </c>
      <c r="J21" s="220" t="s">
        <v>16</v>
      </c>
      <c r="K21" s="2448"/>
      <c r="L21" s="2455"/>
      <c r="M21" s="2448"/>
      <c r="N21" s="2448"/>
      <c r="O21" s="2448"/>
      <c r="P21" s="2448"/>
      <c r="Q21" s="2448"/>
      <c r="R21" s="2448"/>
      <c r="S21" s="2448"/>
      <c r="T21" s="2448"/>
      <c r="U21" s="2448"/>
      <c r="V21" s="2448"/>
      <c r="W21" s="2448"/>
      <c r="X21" s="2448"/>
      <c r="Y21" s="2448"/>
      <c r="Z21" s="2448"/>
      <c r="AA21" s="2448"/>
      <c r="AB21" s="2448"/>
      <c r="AC21" s="2448"/>
      <c r="AD21" s="2448"/>
      <c r="AE21" s="2448"/>
      <c r="AF21" s="2448"/>
      <c r="AG21" s="2448"/>
      <c r="AH21" s="2448"/>
      <c r="AI21" s="2448"/>
      <c r="AJ21" s="2448"/>
      <c r="AK21" s="2448"/>
      <c r="AL21" s="2448"/>
      <c r="AM21" s="2448"/>
      <c r="AN21" s="2448"/>
      <c r="AO21" s="2448"/>
      <c r="AP21" s="2448"/>
      <c r="AQ21" s="2448"/>
      <c r="AR21" s="2448"/>
      <c r="AS21" s="2448"/>
      <c r="AT21" s="2448"/>
      <c r="AU21" s="2448"/>
      <c r="AV21" s="2448"/>
      <c r="AW21" s="2448"/>
      <c r="AX21" s="2448"/>
      <c r="AY21" s="2448"/>
      <c r="AZ21" s="2448"/>
      <c r="BA21" s="2448"/>
      <c r="BB21" s="2448"/>
      <c r="BC21" s="2448"/>
      <c r="BD21" s="2448"/>
      <c r="BE21" s="2448"/>
      <c r="BF21" s="2448"/>
      <c r="BG21" s="2448"/>
      <c r="BH21" s="2448"/>
      <c r="BI21" s="2448"/>
    </row>
    <row r="22" spans="1:61" s="80" customFormat="1" x14ac:dyDescent="0.25">
      <c r="A22" s="2448"/>
      <c r="B22" s="2455"/>
      <c r="C22" s="2448"/>
      <c r="D22" s="2448"/>
      <c r="E22" s="2448"/>
      <c r="F22" s="2448"/>
      <c r="G22" s="2448"/>
      <c r="H22" s="2448"/>
      <c r="I22" s="2448"/>
      <c r="J22" s="2448"/>
      <c r="K22" s="2448"/>
      <c r="L22" s="2455"/>
      <c r="M22" s="2448"/>
      <c r="N22" s="2448"/>
      <c r="O22" s="2448"/>
      <c r="P22" s="2448"/>
      <c r="Q22" s="2448"/>
      <c r="R22" s="2448"/>
      <c r="S22" s="2448"/>
      <c r="T22" s="2448"/>
      <c r="U22" s="2448"/>
      <c r="V22" s="2448"/>
      <c r="W22" s="2448"/>
      <c r="X22" s="2448"/>
      <c r="Y22" s="2448"/>
      <c r="Z22" s="2448"/>
      <c r="AA22" s="2448"/>
      <c r="AB22" s="2448"/>
      <c r="AC22" s="2448"/>
      <c r="AD22" s="2448"/>
      <c r="AE22" s="2448"/>
      <c r="AF22" s="2448"/>
      <c r="AG22" s="2448"/>
      <c r="AH22" s="2448"/>
      <c r="AI22" s="2448"/>
      <c r="AJ22" s="2448"/>
      <c r="AK22" s="2448"/>
      <c r="AL22" s="2448"/>
      <c r="AM22" s="2448"/>
      <c r="AN22" s="2448"/>
      <c r="AO22" s="2448"/>
      <c r="AP22" s="2448"/>
      <c r="AQ22" s="2448"/>
      <c r="AR22" s="2448"/>
      <c r="AS22" s="2448"/>
      <c r="AT22" s="2448"/>
      <c r="AU22" s="2448"/>
      <c r="AV22" s="2448"/>
      <c r="AW22" s="2448"/>
      <c r="AX22" s="2448"/>
      <c r="AY22" s="2448"/>
      <c r="AZ22" s="2448"/>
      <c r="BA22" s="2448"/>
      <c r="BB22" s="2448"/>
      <c r="BC22" s="2448"/>
      <c r="BD22" s="2448"/>
      <c r="BE22" s="2448"/>
      <c r="BF22" s="2448"/>
      <c r="BG22" s="2448"/>
      <c r="BH22" s="2448"/>
      <c r="BI22" s="2448"/>
    </row>
    <row r="23" spans="1:61" s="80" customFormat="1" x14ac:dyDescent="0.25">
      <c r="A23" s="2448"/>
      <c r="B23" s="2455"/>
      <c r="C23" s="2448"/>
      <c r="D23" s="210" t="s">
        <v>28</v>
      </c>
      <c r="E23" s="2448"/>
      <c r="F23" s="2448"/>
      <c r="G23" s="2448"/>
      <c r="H23" s="2448"/>
      <c r="I23" s="210" t="str">
        <f>I14</f>
        <v>IČ:</v>
      </c>
      <c r="J23" s="220" t="s">
        <v>29</v>
      </c>
      <c r="K23" s="2448"/>
      <c r="L23" s="2455"/>
      <c r="M23" s="2448"/>
      <c r="N23" s="2448"/>
      <c r="O23" s="2448"/>
      <c r="P23" s="2448"/>
      <c r="Q23" s="2448"/>
      <c r="R23" s="2448"/>
      <c r="S23" s="2448"/>
      <c r="T23" s="2448"/>
      <c r="U23" s="2448"/>
      <c r="V23" s="2448"/>
      <c r="W23" s="2448"/>
      <c r="X23" s="2448"/>
      <c r="Y23" s="2448"/>
      <c r="Z23" s="2448"/>
      <c r="AA23" s="2448"/>
      <c r="AB23" s="2448"/>
      <c r="AC23" s="2448"/>
      <c r="AD23" s="2448"/>
      <c r="AE23" s="2448"/>
      <c r="AF23" s="2448"/>
      <c r="AG23" s="2448"/>
      <c r="AH23" s="2448"/>
      <c r="AI23" s="2448"/>
      <c r="AJ23" s="2448"/>
      <c r="AK23" s="2448"/>
      <c r="AL23" s="2448"/>
      <c r="AM23" s="2448"/>
      <c r="AN23" s="2448"/>
      <c r="AO23" s="2448"/>
      <c r="AP23" s="2448"/>
      <c r="AQ23" s="2448"/>
      <c r="AR23" s="2448"/>
      <c r="AS23" s="2448"/>
      <c r="AT23" s="2448"/>
      <c r="AU23" s="2448"/>
      <c r="AV23" s="2448"/>
      <c r="AW23" s="2448"/>
      <c r="AX23" s="2448"/>
      <c r="AY23" s="2448"/>
      <c r="AZ23" s="2448"/>
      <c r="BA23" s="2448"/>
      <c r="BB23" s="2448"/>
      <c r="BC23" s="2448"/>
      <c r="BD23" s="2448"/>
      <c r="BE23" s="2448"/>
      <c r="BF23" s="2448"/>
      <c r="BG23" s="2448"/>
      <c r="BH23" s="2448"/>
      <c r="BI23" s="2448"/>
    </row>
    <row r="24" spans="1:61" s="80" customFormat="1" x14ac:dyDescent="0.25">
      <c r="A24" s="2448"/>
      <c r="B24" s="2455"/>
      <c r="C24" s="2448"/>
      <c r="D24" s="2448"/>
      <c r="E24" s="3239" t="s">
        <v>30</v>
      </c>
      <c r="F24" s="3353"/>
      <c r="G24" s="3353"/>
      <c r="H24" s="3353"/>
      <c r="I24" s="210" t="str">
        <f>I15</f>
        <v>DIČ:</v>
      </c>
      <c r="J24" s="220" t="s">
        <v>31</v>
      </c>
      <c r="K24" s="2448"/>
      <c r="L24" s="2455"/>
      <c r="M24" s="2448"/>
      <c r="N24" s="2448"/>
      <c r="O24" s="2448"/>
      <c r="P24" s="2448"/>
      <c r="Q24" s="2448"/>
      <c r="R24" s="2448"/>
      <c r="S24" s="2448"/>
      <c r="T24" s="2448"/>
      <c r="U24" s="2448"/>
      <c r="V24" s="2448"/>
      <c r="W24" s="2448"/>
      <c r="X24" s="2448"/>
      <c r="Y24" s="2448"/>
      <c r="Z24" s="2448"/>
      <c r="AA24" s="2448"/>
      <c r="AB24" s="2448"/>
      <c r="AC24" s="2448"/>
      <c r="AD24" s="2448"/>
      <c r="AE24" s="2448"/>
      <c r="AF24" s="2448"/>
      <c r="AG24" s="2448"/>
      <c r="AH24" s="2448"/>
      <c r="AI24" s="2448"/>
      <c r="AJ24" s="2448"/>
      <c r="AK24" s="2448"/>
      <c r="AL24" s="2448"/>
      <c r="AM24" s="2448"/>
      <c r="AN24" s="2448"/>
      <c r="AO24" s="2448"/>
      <c r="AP24" s="2448"/>
      <c r="AQ24" s="2448"/>
      <c r="AR24" s="2448"/>
      <c r="AS24" s="2448"/>
      <c r="AT24" s="2448"/>
      <c r="AU24" s="2448"/>
      <c r="AV24" s="2448"/>
      <c r="AW24" s="2448"/>
      <c r="AX24" s="2448"/>
      <c r="AY24" s="2448"/>
      <c r="AZ24" s="2448"/>
      <c r="BA24" s="2448"/>
      <c r="BB24" s="2448"/>
      <c r="BC24" s="2448"/>
      <c r="BD24" s="2448"/>
      <c r="BE24" s="2448"/>
      <c r="BF24" s="2448"/>
      <c r="BG24" s="2448"/>
      <c r="BH24" s="2448"/>
      <c r="BI24" s="2448"/>
    </row>
    <row r="25" spans="1:61" s="80" customFormat="1" x14ac:dyDescent="0.25">
      <c r="A25" s="2448"/>
      <c r="B25" s="2455"/>
      <c r="C25" s="2448"/>
      <c r="D25" s="2448"/>
      <c r="E25" s="2448"/>
      <c r="F25" s="2448"/>
      <c r="G25" s="2448"/>
      <c r="H25" s="2448"/>
      <c r="I25" s="2448"/>
      <c r="J25" s="2448"/>
      <c r="K25" s="2448"/>
      <c r="L25" s="2455"/>
      <c r="M25" s="2448"/>
      <c r="N25" s="2448"/>
      <c r="O25" s="2448"/>
      <c r="P25" s="2448"/>
      <c r="Q25" s="2448"/>
      <c r="R25" s="2448"/>
      <c r="S25" s="2448"/>
      <c r="T25" s="2448"/>
      <c r="U25" s="2448"/>
      <c r="V25" s="2448"/>
      <c r="W25" s="2448"/>
      <c r="X25" s="2448"/>
      <c r="Y25" s="2448"/>
      <c r="Z25" s="2448"/>
      <c r="AA25" s="2448"/>
      <c r="AB25" s="2448"/>
      <c r="AC25" s="2448"/>
      <c r="AD25" s="2448"/>
      <c r="AE25" s="2448"/>
      <c r="AF25" s="2448"/>
      <c r="AG25" s="2448"/>
      <c r="AH25" s="2448"/>
      <c r="AI25" s="2448"/>
      <c r="AJ25" s="2448"/>
      <c r="AK25" s="2448"/>
      <c r="AL25" s="2448"/>
      <c r="AM25" s="2448"/>
      <c r="AN25" s="2448"/>
      <c r="AO25" s="2448"/>
      <c r="AP25" s="2448"/>
      <c r="AQ25" s="2448"/>
      <c r="AR25" s="2448"/>
      <c r="AS25" s="2448"/>
      <c r="AT25" s="2448"/>
      <c r="AU25" s="2448"/>
      <c r="AV25" s="2448"/>
      <c r="AW25" s="2448"/>
      <c r="AX25" s="2448"/>
      <c r="AY25" s="2448"/>
      <c r="AZ25" s="2448"/>
      <c r="BA25" s="2448"/>
      <c r="BB25" s="2448"/>
      <c r="BC25" s="2448"/>
      <c r="BD25" s="2448"/>
      <c r="BE25" s="2448"/>
      <c r="BF25" s="2448"/>
      <c r="BG25" s="2448"/>
      <c r="BH25" s="2448"/>
      <c r="BI25" s="2448"/>
    </row>
    <row r="26" spans="1:61" s="80" customFormat="1" x14ac:dyDescent="0.25">
      <c r="A26" s="2448"/>
      <c r="B26" s="2455"/>
      <c r="C26" s="2448"/>
      <c r="D26" s="210" t="s">
        <v>32</v>
      </c>
      <c r="E26" s="2448"/>
      <c r="F26" s="2448"/>
      <c r="G26" s="2448"/>
      <c r="H26" s="2448"/>
      <c r="I26" s="2448"/>
      <c r="J26" s="2448"/>
      <c r="K26" s="2448"/>
      <c r="L26" s="2455"/>
      <c r="M26" s="2448"/>
      <c r="N26" s="2448"/>
      <c r="O26" s="2448"/>
      <c r="P26" s="2448"/>
      <c r="Q26" s="2448"/>
      <c r="R26" s="2448"/>
      <c r="S26" s="2448"/>
      <c r="T26" s="2448"/>
      <c r="U26" s="2448"/>
      <c r="V26" s="2448"/>
      <c r="W26" s="2448"/>
      <c r="X26" s="2448"/>
      <c r="Y26" s="2448"/>
      <c r="Z26" s="2448"/>
      <c r="AA26" s="2448"/>
      <c r="AB26" s="2448"/>
      <c r="AC26" s="2448"/>
      <c r="AD26" s="2448"/>
      <c r="AE26" s="2448"/>
      <c r="AF26" s="2448"/>
      <c r="AG26" s="2448"/>
      <c r="AH26" s="2448"/>
      <c r="AI26" s="2448"/>
      <c r="AJ26" s="2448"/>
      <c r="AK26" s="2448"/>
      <c r="AL26" s="2448"/>
      <c r="AM26" s="2448"/>
      <c r="AN26" s="2448"/>
      <c r="AO26" s="2448"/>
      <c r="AP26" s="2448"/>
      <c r="AQ26" s="2448"/>
      <c r="AR26" s="2448"/>
      <c r="AS26" s="2448"/>
      <c r="AT26" s="2448"/>
      <c r="AU26" s="2448"/>
      <c r="AV26" s="2448"/>
      <c r="AW26" s="2448"/>
      <c r="AX26" s="2448"/>
      <c r="AY26" s="2448"/>
      <c r="AZ26" s="2448"/>
      <c r="BA26" s="2448"/>
      <c r="BB26" s="2448"/>
      <c r="BC26" s="2448"/>
      <c r="BD26" s="2448"/>
      <c r="BE26" s="2448"/>
      <c r="BF26" s="2448"/>
      <c r="BG26" s="2448"/>
      <c r="BH26" s="2448"/>
      <c r="BI26" s="2448"/>
    </row>
    <row r="27" spans="1:61" s="81" customFormat="1" x14ac:dyDescent="0.25">
      <c r="A27" s="2448"/>
      <c r="B27" s="3416"/>
      <c r="C27" s="2448"/>
      <c r="D27" s="2448"/>
      <c r="E27" s="3400" t="s">
        <v>3158</v>
      </c>
      <c r="F27" s="3401"/>
      <c r="G27" s="3401"/>
      <c r="H27" s="3401"/>
      <c r="I27" s="2448"/>
      <c r="J27" s="2448"/>
      <c r="K27" s="2448"/>
      <c r="L27" s="3416"/>
      <c r="M27" s="2448"/>
      <c r="N27" s="2448"/>
      <c r="O27" s="2448"/>
      <c r="P27" s="2448"/>
      <c r="Q27" s="2448"/>
      <c r="R27" s="2448"/>
      <c r="S27" s="2448"/>
      <c r="T27" s="2448"/>
      <c r="U27" s="2448"/>
      <c r="V27" s="2448"/>
      <c r="W27" s="2448"/>
      <c r="X27" s="2448"/>
      <c r="Y27" s="2448"/>
      <c r="Z27" s="2448"/>
      <c r="AA27" s="2463" t="str">
        <f>E27</f>
        <v>ZPŮSOBILÉ VÝDAJE</v>
      </c>
      <c r="AB27" s="2448"/>
      <c r="AC27" s="2448"/>
      <c r="AD27" s="2448"/>
      <c r="AE27" s="2448"/>
      <c r="AF27" s="2448"/>
      <c r="AG27" s="2448"/>
      <c r="AH27" s="2448"/>
      <c r="AI27" s="2448"/>
      <c r="AJ27" s="2448"/>
      <c r="AK27" s="2448"/>
      <c r="AL27" s="2448"/>
      <c r="AM27" s="2448"/>
      <c r="AN27" s="2448"/>
      <c r="AO27" s="2448"/>
      <c r="AP27" s="2448"/>
      <c r="AQ27" s="2448"/>
      <c r="AR27" s="2448"/>
      <c r="AS27" s="2448"/>
      <c r="AT27" s="2448"/>
      <c r="AU27" s="2448"/>
      <c r="AV27" s="2448"/>
      <c r="AW27" s="2448"/>
      <c r="AX27" s="2448"/>
      <c r="AY27" s="2448"/>
      <c r="AZ27" s="2448"/>
      <c r="BA27" s="2448"/>
      <c r="BB27" s="2448"/>
      <c r="BC27" s="2448"/>
      <c r="BD27" s="2448"/>
      <c r="BE27" s="2448"/>
      <c r="BF27" s="2448"/>
      <c r="BG27" s="2448"/>
      <c r="BH27" s="2448"/>
      <c r="BI27" s="2448"/>
    </row>
    <row r="28" spans="1:61" s="80" customFormat="1" x14ac:dyDescent="0.25">
      <c r="A28" s="2448"/>
      <c r="B28" s="2455"/>
      <c r="C28" s="2448"/>
      <c r="D28" s="2448"/>
      <c r="E28" s="2448"/>
      <c r="F28" s="2448"/>
      <c r="G28" s="2448"/>
      <c r="H28" s="2448"/>
      <c r="I28" s="2448"/>
      <c r="J28" s="2448"/>
      <c r="K28" s="2448"/>
      <c r="L28" s="2455"/>
      <c r="M28" s="2448"/>
      <c r="N28" s="2448"/>
      <c r="O28" s="2448"/>
      <c r="P28" s="2448"/>
      <c r="Q28" s="2448"/>
      <c r="R28" s="2448"/>
      <c r="S28" s="2448"/>
      <c r="T28" s="2448"/>
      <c r="U28" s="2448"/>
      <c r="V28" s="2448"/>
      <c r="W28" s="2448"/>
      <c r="X28" s="2448"/>
      <c r="Y28" s="2448"/>
      <c r="Z28" s="2448"/>
      <c r="AA28" s="2448"/>
      <c r="AB28" s="2448"/>
      <c r="AC28" s="2448"/>
      <c r="AD28" s="2448"/>
      <c r="AE28" s="2448"/>
      <c r="AF28" s="2448"/>
      <c r="AG28" s="2448"/>
      <c r="AH28" s="2448"/>
      <c r="AI28" s="2448"/>
      <c r="AJ28" s="2448"/>
      <c r="AK28" s="2448"/>
      <c r="AL28" s="2448"/>
      <c r="AM28" s="2448"/>
      <c r="AN28" s="2448"/>
      <c r="AO28" s="2448"/>
      <c r="AP28" s="2448"/>
      <c r="AQ28" s="2448"/>
      <c r="AR28" s="2448"/>
      <c r="AS28" s="2448"/>
      <c r="AT28" s="2448"/>
      <c r="AU28" s="2448"/>
      <c r="AV28" s="2448"/>
      <c r="AW28" s="2448"/>
      <c r="AX28" s="2448"/>
      <c r="AY28" s="2448"/>
      <c r="AZ28" s="2448"/>
      <c r="BA28" s="2448"/>
      <c r="BB28" s="2448"/>
      <c r="BC28" s="2448"/>
      <c r="BD28" s="2448"/>
      <c r="BE28" s="2448"/>
      <c r="BF28" s="2448"/>
      <c r="BG28" s="2448"/>
      <c r="BH28" s="2448"/>
      <c r="BI28" s="2448"/>
    </row>
    <row r="29" spans="1:61" s="80" customFormat="1" ht="6.95" customHeight="1" x14ac:dyDescent="0.25">
      <c r="A29" s="2448"/>
      <c r="B29" s="2455"/>
      <c r="C29" s="2448"/>
      <c r="D29" s="2464"/>
      <c r="E29" s="2464"/>
      <c r="F29" s="2464"/>
      <c r="G29" s="2464"/>
      <c r="H29" s="2464"/>
      <c r="I29" s="2464"/>
      <c r="J29" s="2464"/>
      <c r="K29" s="2464"/>
      <c r="L29" s="2455"/>
      <c r="M29" s="2448"/>
      <c r="N29" s="2448"/>
      <c r="O29" s="2448"/>
      <c r="P29" s="2448"/>
      <c r="Q29" s="2448"/>
      <c r="R29" s="2448"/>
      <c r="S29" s="2448"/>
      <c r="T29" s="2448"/>
      <c r="U29" s="2448"/>
      <c r="V29" s="2448"/>
      <c r="W29" s="2448"/>
      <c r="X29" s="2448"/>
      <c r="Y29" s="2448"/>
      <c r="Z29" s="2448"/>
      <c r="AA29" s="2448"/>
      <c r="AB29" s="2448"/>
      <c r="AC29" s="2448"/>
      <c r="AD29" s="2448"/>
      <c r="AE29" s="2448"/>
      <c r="AF29" s="2448"/>
      <c r="AG29" s="2448"/>
      <c r="AH29" s="2448"/>
      <c r="AI29" s="2448"/>
      <c r="AJ29" s="2448"/>
      <c r="AK29" s="2448"/>
      <c r="AL29" s="2448"/>
      <c r="AM29" s="2448"/>
      <c r="AN29" s="2448"/>
      <c r="AO29" s="2448"/>
      <c r="AP29" s="2448"/>
      <c r="AQ29" s="2448"/>
      <c r="AR29" s="2448"/>
      <c r="AS29" s="2448"/>
      <c r="AT29" s="2448"/>
      <c r="AU29" s="2448"/>
      <c r="AV29" s="2448"/>
      <c r="AW29" s="2448"/>
      <c r="AX29" s="2448"/>
      <c r="AY29" s="2448"/>
      <c r="AZ29" s="2448"/>
      <c r="BA29" s="2448"/>
      <c r="BB29" s="2448"/>
      <c r="BC29" s="2448"/>
      <c r="BD29" s="2448"/>
      <c r="BE29" s="2448"/>
      <c r="BF29" s="2448"/>
      <c r="BG29" s="2448"/>
      <c r="BH29" s="2448"/>
      <c r="BI29" s="2448"/>
    </row>
    <row r="30" spans="1:61" s="80" customFormat="1" ht="25.35" customHeight="1" x14ac:dyDescent="0.25">
      <c r="A30" s="2448"/>
      <c r="B30" s="2455"/>
      <c r="C30" s="2448"/>
      <c r="D30" s="2465" t="s">
        <v>33</v>
      </c>
      <c r="E30" s="2448"/>
      <c r="F30" s="2466"/>
      <c r="G30" s="2448"/>
      <c r="H30" s="2448"/>
      <c r="I30" s="2448"/>
      <c r="J30" s="2467">
        <f>ROUND(J123,2)</f>
        <v>0</v>
      </c>
      <c r="K30" s="2448"/>
      <c r="L30" s="2455"/>
      <c r="M30" s="2448"/>
      <c r="N30" s="2448"/>
      <c r="O30" s="2448"/>
      <c r="P30" s="2448"/>
      <c r="Q30" s="2448"/>
      <c r="R30" s="2448"/>
      <c r="S30" s="2448"/>
      <c r="T30" s="2448"/>
      <c r="U30" s="2448"/>
      <c r="V30" s="2448"/>
      <c r="W30" s="2448"/>
      <c r="X30" s="2448"/>
      <c r="Y30" s="2448"/>
      <c r="Z30" s="2448"/>
      <c r="AA30" s="2448"/>
      <c r="AB30" s="2448"/>
      <c r="AC30" s="2448"/>
      <c r="AD30" s="2448"/>
      <c r="AE30" s="2448"/>
      <c r="AF30" s="2448"/>
      <c r="AG30" s="2448"/>
      <c r="AH30" s="2448"/>
      <c r="AI30" s="2448"/>
      <c r="AJ30" s="2448"/>
      <c r="AK30" s="2448"/>
      <c r="AL30" s="2448"/>
      <c r="AM30" s="2448"/>
      <c r="AN30" s="2448"/>
      <c r="AO30" s="2448"/>
      <c r="AP30" s="2448"/>
      <c r="AQ30" s="2448"/>
      <c r="AR30" s="2448"/>
      <c r="AS30" s="2448"/>
      <c r="AT30" s="2448"/>
      <c r="AU30" s="2448"/>
      <c r="AV30" s="2448"/>
      <c r="AW30" s="2448"/>
      <c r="AX30" s="2448"/>
      <c r="AY30" s="2448"/>
      <c r="AZ30" s="2448"/>
      <c r="BA30" s="2448"/>
      <c r="BB30" s="2448"/>
      <c r="BC30" s="2448"/>
      <c r="BD30" s="2448"/>
      <c r="BE30" s="2448"/>
      <c r="BF30" s="2448"/>
      <c r="BG30" s="2448"/>
      <c r="BH30" s="2448"/>
      <c r="BI30" s="2448"/>
    </row>
    <row r="31" spans="1:61" s="80" customFormat="1" ht="6.95" customHeight="1" x14ac:dyDescent="0.25">
      <c r="A31" s="2448"/>
      <c r="B31" s="2455"/>
      <c r="C31" s="2448"/>
      <c r="D31" s="2464"/>
      <c r="E31" s="2464"/>
      <c r="F31" s="2468"/>
      <c r="G31" s="2464"/>
      <c r="H31" s="2464"/>
      <c r="I31" s="2464"/>
      <c r="J31" s="2468"/>
      <c r="K31" s="2464"/>
      <c r="L31" s="2455"/>
      <c r="M31" s="2448"/>
      <c r="N31" s="2448"/>
      <c r="O31" s="2448"/>
      <c r="P31" s="2448"/>
      <c r="Q31" s="2448"/>
      <c r="R31" s="2448"/>
      <c r="S31" s="2448"/>
      <c r="T31" s="2448"/>
      <c r="U31" s="2448"/>
      <c r="V31" s="2448"/>
      <c r="W31" s="2448"/>
      <c r="X31" s="2448"/>
      <c r="Y31" s="2448"/>
      <c r="Z31" s="2448"/>
      <c r="AA31" s="2448"/>
      <c r="AB31" s="2448"/>
      <c r="AC31" s="2448"/>
      <c r="AD31" s="2448"/>
      <c r="AE31" s="2448"/>
      <c r="AF31" s="2448"/>
      <c r="AG31" s="2448"/>
      <c r="AH31" s="2448"/>
      <c r="AI31" s="2448"/>
      <c r="AJ31" s="2448"/>
      <c r="AK31" s="2448"/>
      <c r="AL31" s="2448"/>
      <c r="AM31" s="2448"/>
      <c r="AN31" s="2448"/>
      <c r="AO31" s="2448"/>
      <c r="AP31" s="2448"/>
      <c r="AQ31" s="2448"/>
      <c r="AR31" s="2448"/>
      <c r="AS31" s="2448"/>
      <c r="AT31" s="2448"/>
      <c r="AU31" s="2448"/>
      <c r="AV31" s="2448"/>
      <c r="AW31" s="2448"/>
      <c r="AX31" s="2448"/>
      <c r="AY31" s="2448"/>
      <c r="AZ31" s="2448"/>
      <c r="BA31" s="2448"/>
      <c r="BB31" s="2448"/>
      <c r="BC31" s="2448"/>
      <c r="BD31" s="2448"/>
      <c r="BE31" s="2448"/>
      <c r="BF31" s="2448"/>
      <c r="BG31" s="2448"/>
      <c r="BH31" s="2448"/>
      <c r="BI31" s="2448"/>
    </row>
    <row r="32" spans="1:61" s="80" customFormat="1" ht="14.45" customHeight="1" x14ac:dyDescent="0.25">
      <c r="A32" s="2448"/>
      <c r="B32" s="2455"/>
      <c r="C32" s="2448"/>
      <c r="D32" s="2448"/>
      <c r="E32" s="2448"/>
      <c r="F32" s="2469" t="s">
        <v>35</v>
      </c>
      <c r="G32" s="2448"/>
      <c r="H32" s="2448"/>
      <c r="I32" s="229" t="s">
        <v>34</v>
      </c>
      <c r="J32" s="230" t="s">
        <v>36</v>
      </c>
      <c r="K32" s="2448"/>
      <c r="L32" s="2455"/>
      <c r="M32" s="2448"/>
      <c r="N32" s="2448"/>
      <c r="O32" s="2448"/>
      <c r="P32" s="2448"/>
      <c r="Q32" s="2448"/>
      <c r="R32" s="2448"/>
      <c r="S32" s="2448"/>
      <c r="T32" s="2448"/>
      <c r="U32" s="2448"/>
      <c r="V32" s="2448"/>
      <c r="W32" s="2448"/>
      <c r="X32" s="2448"/>
      <c r="Y32" s="2448"/>
      <c r="Z32" s="2448"/>
      <c r="AA32" s="2448"/>
      <c r="AB32" s="2448"/>
      <c r="AC32" s="2448"/>
      <c r="AD32" s="2448"/>
      <c r="AE32" s="2448"/>
      <c r="AF32" s="2448"/>
      <c r="AG32" s="2448"/>
      <c r="AH32" s="2448"/>
      <c r="AI32" s="2448"/>
      <c r="AJ32" s="2448"/>
      <c r="AK32" s="2448"/>
      <c r="AL32" s="2448"/>
      <c r="AM32" s="2448"/>
      <c r="AN32" s="2448"/>
      <c r="AO32" s="2448"/>
      <c r="AP32" s="2448"/>
      <c r="AQ32" s="2448"/>
      <c r="AR32" s="2448"/>
      <c r="AS32" s="2448"/>
      <c r="AT32" s="2448"/>
      <c r="AU32" s="2448"/>
      <c r="AV32" s="2448"/>
      <c r="AW32" s="2448"/>
      <c r="AX32" s="2448"/>
      <c r="AY32" s="2448"/>
      <c r="AZ32" s="2448"/>
      <c r="BA32" s="2448"/>
      <c r="BB32" s="2448"/>
      <c r="BC32" s="2448"/>
      <c r="BD32" s="2448"/>
      <c r="BE32" s="2448"/>
      <c r="BF32" s="2448"/>
      <c r="BG32" s="2448"/>
      <c r="BH32" s="2448"/>
      <c r="BI32" s="2448"/>
    </row>
    <row r="33" spans="1:61" s="80" customFormat="1" ht="14.45" customHeight="1" x14ac:dyDescent="0.25">
      <c r="A33" s="2448"/>
      <c r="B33" s="2455"/>
      <c r="C33" s="2448"/>
      <c r="D33" s="210" t="s">
        <v>37</v>
      </c>
      <c r="E33" s="2453" t="s">
        <v>38</v>
      </c>
      <c r="F33" s="2469">
        <f>SUM(BE123:BE277)</f>
        <v>0</v>
      </c>
      <c r="G33" s="2448"/>
      <c r="H33" s="2448"/>
      <c r="I33" s="2470">
        <v>0.21</v>
      </c>
      <c r="J33" s="2471">
        <f>ROUND(F33*I33,2)</f>
        <v>0</v>
      </c>
      <c r="K33" s="2448"/>
      <c r="L33" s="2455"/>
      <c r="M33" s="2448"/>
      <c r="N33" s="2448"/>
      <c r="O33" s="2448"/>
      <c r="P33" s="2448"/>
      <c r="Q33" s="2448"/>
      <c r="R33" s="2448"/>
      <c r="S33" s="2448"/>
      <c r="T33" s="2448"/>
      <c r="U33" s="2448"/>
      <c r="V33" s="2448"/>
      <c r="W33" s="2448"/>
      <c r="X33" s="2448"/>
      <c r="Y33" s="2448"/>
      <c r="Z33" s="2448"/>
      <c r="AA33" s="2448"/>
      <c r="AB33" s="2448"/>
      <c r="AC33" s="2448"/>
      <c r="AD33" s="2448"/>
      <c r="AE33" s="2448"/>
      <c r="AF33" s="2448"/>
      <c r="AG33" s="2448"/>
      <c r="AH33" s="2448"/>
      <c r="AI33" s="2448"/>
      <c r="AJ33" s="2448"/>
      <c r="AK33" s="2448"/>
      <c r="AL33" s="2448"/>
      <c r="AM33" s="2448"/>
      <c r="AN33" s="2448"/>
      <c r="AO33" s="2448"/>
      <c r="AP33" s="2448"/>
      <c r="AQ33" s="2448"/>
      <c r="AR33" s="2448"/>
      <c r="AS33" s="2448"/>
      <c r="AT33" s="2448"/>
      <c r="AU33" s="2448"/>
      <c r="AV33" s="2448"/>
      <c r="AW33" s="2448"/>
      <c r="AX33" s="2448"/>
      <c r="AY33" s="2448"/>
      <c r="AZ33" s="2448"/>
      <c r="BA33" s="2448"/>
      <c r="BB33" s="2448"/>
      <c r="BC33" s="2448"/>
      <c r="BD33" s="2448"/>
      <c r="BE33" s="2448"/>
      <c r="BF33" s="2448"/>
      <c r="BG33" s="2448"/>
      <c r="BH33" s="2448"/>
      <c r="BI33" s="2448"/>
    </row>
    <row r="34" spans="1:61" s="80" customFormat="1" ht="14.45" customHeight="1" x14ac:dyDescent="0.25">
      <c r="A34" s="2448"/>
      <c r="B34" s="2455"/>
      <c r="C34" s="2448"/>
      <c r="D34" s="210"/>
      <c r="E34" s="2453"/>
      <c r="F34" s="2469"/>
      <c r="G34" s="2448"/>
      <c r="H34" s="2448"/>
      <c r="I34" s="2470"/>
      <c r="J34" s="2471"/>
      <c r="K34" s="2448"/>
      <c r="L34" s="2455"/>
      <c r="M34" s="2448"/>
      <c r="N34" s="2448"/>
      <c r="O34" s="2448"/>
      <c r="P34" s="2448"/>
      <c r="Q34" s="2448"/>
      <c r="R34" s="2448"/>
      <c r="S34" s="2448"/>
      <c r="T34" s="2448"/>
      <c r="U34" s="2448"/>
      <c r="V34" s="2448"/>
      <c r="W34" s="2448"/>
      <c r="X34" s="2448"/>
      <c r="Y34" s="2448"/>
      <c r="Z34" s="2448"/>
      <c r="AA34" s="2448"/>
      <c r="AB34" s="2448"/>
      <c r="AC34" s="2448"/>
      <c r="AD34" s="2448"/>
      <c r="AE34" s="2448"/>
      <c r="AF34" s="2448"/>
      <c r="AG34" s="2448"/>
      <c r="AH34" s="2448"/>
      <c r="AI34" s="2448"/>
      <c r="AJ34" s="2448"/>
      <c r="AK34" s="2448"/>
      <c r="AL34" s="2448"/>
      <c r="AM34" s="2448"/>
      <c r="AN34" s="2448"/>
      <c r="AO34" s="2448"/>
      <c r="AP34" s="2448"/>
      <c r="AQ34" s="2448"/>
      <c r="AR34" s="2448"/>
      <c r="AS34" s="2448"/>
      <c r="AT34" s="2448"/>
      <c r="AU34" s="2448"/>
      <c r="AV34" s="2448"/>
      <c r="AW34" s="2448"/>
      <c r="AX34" s="2448"/>
      <c r="AY34" s="2448"/>
      <c r="AZ34" s="2448"/>
      <c r="BA34" s="2448"/>
      <c r="BB34" s="2448"/>
      <c r="BC34" s="2448"/>
      <c r="BD34" s="2448"/>
      <c r="BE34" s="2448"/>
      <c r="BF34" s="2448"/>
      <c r="BG34" s="2448"/>
      <c r="BH34" s="2448"/>
      <c r="BI34" s="2448"/>
    </row>
    <row r="35" spans="1:61" s="80" customFormat="1" ht="6.95" customHeight="1" x14ac:dyDescent="0.25">
      <c r="A35" s="2448"/>
      <c r="B35" s="2455"/>
      <c r="C35" s="2448"/>
      <c r="D35" s="2448"/>
      <c r="E35" s="2448"/>
      <c r="F35" s="2466"/>
      <c r="G35" s="2448"/>
      <c r="H35" s="2448"/>
      <c r="I35" s="2448"/>
      <c r="J35" s="2466"/>
      <c r="K35" s="2448"/>
      <c r="L35" s="2455"/>
      <c r="M35" s="2448"/>
      <c r="N35" s="2448"/>
      <c r="O35" s="2448"/>
      <c r="P35" s="2448"/>
      <c r="Q35" s="2448"/>
      <c r="R35" s="2448"/>
      <c r="S35" s="2448"/>
      <c r="T35" s="2448"/>
      <c r="U35" s="2448"/>
      <c r="V35" s="2448"/>
      <c r="W35" s="2448"/>
      <c r="X35" s="2448"/>
      <c r="Y35" s="2448"/>
      <c r="Z35" s="2448"/>
      <c r="AA35" s="2448"/>
      <c r="AB35" s="2448"/>
      <c r="AC35" s="2448"/>
      <c r="AD35" s="2448"/>
      <c r="AE35" s="2448"/>
      <c r="AF35" s="2448"/>
      <c r="AG35" s="2448"/>
      <c r="AH35" s="2448"/>
      <c r="AI35" s="2448"/>
      <c r="AJ35" s="2448"/>
      <c r="AK35" s="2448"/>
      <c r="AL35" s="2448"/>
      <c r="AM35" s="2448"/>
      <c r="AN35" s="2448"/>
      <c r="AO35" s="2448"/>
      <c r="AP35" s="2448"/>
      <c r="AQ35" s="2448"/>
      <c r="AR35" s="2448"/>
      <c r="AS35" s="2448"/>
      <c r="AT35" s="2448"/>
      <c r="AU35" s="2448"/>
      <c r="AV35" s="2448"/>
      <c r="AW35" s="2448"/>
      <c r="AX35" s="2448"/>
      <c r="AY35" s="2448"/>
      <c r="AZ35" s="2448"/>
      <c r="BA35" s="2448"/>
      <c r="BB35" s="2448"/>
      <c r="BC35" s="2448"/>
      <c r="BD35" s="2448"/>
      <c r="BE35" s="2448"/>
      <c r="BF35" s="2448"/>
      <c r="BG35" s="2448"/>
      <c r="BH35" s="2448"/>
      <c r="BI35" s="2448"/>
    </row>
    <row r="36" spans="1:61" s="80" customFormat="1" ht="25.35" customHeight="1" x14ac:dyDescent="0.25">
      <c r="A36" s="2448"/>
      <c r="B36" s="2455"/>
      <c r="C36" s="2472"/>
      <c r="D36" s="2473" t="s">
        <v>39</v>
      </c>
      <c r="E36" s="2474"/>
      <c r="F36" s="2475"/>
      <c r="G36" s="2476" t="s">
        <v>40</v>
      </c>
      <c r="H36" s="2477" t="s">
        <v>41</v>
      </c>
      <c r="I36" s="2474"/>
      <c r="J36" s="2478">
        <f>SUM(J30:J34)</f>
        <v>0</v>
      </c>
      <c r="K36" s="2479"/>
      <c r="L36" s="2455"/>
      <c r="M36" s="2448"/>
      <c r="N36" s="2448"/>
      <c r="O36" s="2448"/>
      <c r="P36" s="2448"/>
      <c r="Q36" s="2448"/>
      <c r="R36" s="2448"/>
      <c r="S36" s="2448"/>
      <c r="T36" s="2448"/>
      <c r="U36" s="2448"/>
      <c r="V36" s="2448"/>
      <c r="W36" s="2448"/>
      <c r="X36" s="2448"/>
      <c r="Y36" s="2448"/>
      <c r="Z36" s="2448"/>
      <c r="AA36" s="2448"/>
      <c r="AB36" s="2448"/>
      <c r="AC36" s="2448"/>
      <c r="AD36" s="2448"/>
      <c r="AE36" s="2448"/>
      <c r="AF36" s="2448"/>
      <c r="AG36" s="2448"/>
      <c r="AH36" s="2448"/>
      <c r="AI36" s="2448"/>
      <c r="AJ36" s="2448"/>
      <c r="AK36" s="2448"/>
      <c r="AL36" s="2448"/>
      <c r="AM36" s="2448"/>
      <c r="AN36" s="2448"/>
      <c r="AO36" s="2448"/>
      <c r="AP36" s="2448"/>
      <c r="AQ36" s="2448"/>
      <c r="AR36" s="2448"/>
      <c r="AS36" s="2448"/>
      <c r="AT36" s="2448"/>
      <c r="AU36" s="2448"/>
      <c r="AV36" s="2448"/>
      <c r="AW36" s="2448"/>
      <c r="AX36" s="2448"/>
      <c r="AY36" s="2448"/>
      <c r="AZ36" s="2448"/>
      <c r="BA36" s="2448"/>
      <c r="BB36" s="2448"/>
      <c r="BC36" s="2448"/>
      <c r="BD36" s="2448"/>
      <c r="BE36" s="2448"/>
      <c r="BF36" s="2448"/>
      <c r="BG36" s="2448"/>
      <c r="BH36" s="2448"/>
      <c r="BI36" s="2448"/>
    </row>
    <row r="37" spans="1:61" s="80" customFormat="1" ht="14.45" customHeight="1" x14ac:dyDescent="0.25">
      <c r="A37" s="2448"/>
      <c r="B37" s="2455"/>
      <c r="C37" s="2448"/>
      <c r="D37" s="2448"/>
      <c r="E37" s="2448"/>
      <c r="F37" s="2448"/>
      <c r="G37" s="2448"/>
      <c r="H37" s="2448"/>
      <c r="I37" s="2448"/>
      <c r="J37" s="2448"/>
      <c r="K37" s="2448"/>
      <c r="L37" s="2455"/>
      <c r="M37" s="2448"/>
      <c r="N37" s="2448"/>
      <c r="O37" s="2448"/>
      <c r="P37" s="2448"/>
      <c r="Q37" s="2448"/>
      <c r="R37" s="2448"/>
      <c r="S37" s="2448"/>
      <c r="T37" s="2448"/>
      <c r="U37" s="2448"/>
      <c r="V37" s="2448"/>
      <c r="W37" s="2448"/>
      <c r="X37" s="2448"/>
      <c r="Y37" s="2448"/>
      <c r="Z37" s="2448"/>
      <c r="AA37" s="2448"/>
      <c r="AB37" s="2448"/>
      <c r="AC37" s="2448"/>
      <c r="AD37" s="2448"/>
      <c r="AE37" s="2448"/>
      <c r="AF37" s="2448"/>
      <c r="AG37" s="2448"/>
      <c r="AH37" s="2448"/>
      <c r="AI37" s="2448"/>
      <c r="AJ37" s="2448"/>
      <c r="AK37" s="2448"/>
      <c r="AL37" s="2448"/>
      <c r="AM37" s="2448"/>
      <c r="AN37" s="2448"/>
      <c r="AO37" s="2448"/>
      <c r="AP37" s="2448"/>
      <c r="AQ37" s="2448"/>
      <c r="AR37" s="2448"/>
      <c r="AS37" s="2448"/>
      <c r="AT37" s="2448"/>
      <c r="AU37" s="2448"/>
      <c r="AV37" s="2448"/>
      <c r="AW37" s="2448"/>
      <c r="AX37" s="2448"/>
      <c r="AY37" s="2448"/>
      <c r="AZ37" s="2448"/>
      <c r="BA37" s="2448"/>
      <c r="BB37" s="2448"/>
      <c r="BC37" s="2448"/>
      <c r="BD37" s="2448"/>
      <c r="BE37" s="2448"/>
      <c r="BF37" s="2448"/>
      <c r="BG37" s="2448"/>
      <c r="BH37" s="2448"/>
      <c r="BI37" s="2448"/>
    </row>
    <row r="38" spans="1:61" ht="14.45" customHeight="1" x14ac:dyDescent="0.25">
      <c r="A38" s="2448"/>
      <c r="B38" s="2451"/>
      <c r="C38" s="2448"/>
      <c r="D38" s="2448"/>
      <c r="E38" s="2448"/>
      <c r="F38" s="2448"/>
      <c r="G38" s="2448"/>
      <c r="H38" s="2448"/>
      <c r="I38" s="2448"/>
      <c r="J38" s="2448"/>
      <c r="K38" s="2448"/>
      <c r="L38" s="2451"/>
      <c r="M38" s="2448"/>
      <c r="N38" s="2448"/>
      <c r="O38" s="2448"/>
      <c r="P38" s="2448"/>
      <c r="Q38" s="2448"/>
      <c r="R38" s="2448"/>
      <c r="S38" s="2448"/>
      <c r="T38" s="2448"/>
      <c r="U38" s="2448"/>
      <c r="V38" s="2448"/>
      <c r="W38" s="2448"/>
      <c r="X38" s="2448"/>
      <c r="Y38" s="2448"/>
      <c r="Z38" s="2448"/>
      <c r="AA38" s="2448"/>
      <c r="AB38" s="2448"/>
      <c r="AC38" s="2448"/>
      <c r="AD38" s="2448"/>
      <c r="AE38" s="2448"/>
      <c r="AF38" s="2448"/>
      <c r="AG38" s="2448"/>
      <c r="AH38" s="2448"/>
      <c r="AI38" s="2448"/>
      <c r="AJ38" s="2448"/>
      <c r="AK38" s="2448"/>
      <c r="AL38" s="2448"/>
      <c r="AM38" s="2448"/>
      <c r="AN38" s="2448"/>
      <c r="AO38" s="2448"/>
      <c r="AP38" s="2448"/>
      <c r="AQ38" s="2448"/>
      <c r="AR38" s="2448"/>
      <c r="AS38" s="2448"/>
      <c r="AT38" s="2448"/>
      <c r="AU38" s="2448"/>
      <c r="AV38" s="2448"/>
      <c r="AW38" s="2448"/>
      <c r="AX38" s="2448"/>
      <c r="AY38" s="2448"/>
      <c r="AZ38" s="2448"/>
      <c r="BA38" s="2448"/>
      <c r="BB38" s="2448"/>
      <c r="BC38" s="2448"/>
      <c r="BD38" s="2448"/>
      <c r="BE38" s="2448"/>
      <c r="BF38" s="2448"/>
      <c r="BG38" s="2448"/>
      <c r="BH38" s="2448"/>
      <c r="BI38" s="2448"/>
    </row>
    <row r="39" spans="1:61" ht="14.45" customHeight="1" x14ac:dyDescent="0.25">
      <c r="A39" s="2448"/>
      <c r="B39" s="2451"/>
      <c r="C39" s="2448"/>
      <c r="D39" s="2448"/>
      <c r="E39" s="2448"/>
      <c r="F39" s="2448"/>
      <c r="G39" s="2448"/>
      <c r="H39" s="2448"/>
      <c r="I39" s="2448"/>
      <c r="J39" s="2448"/>
      <c r="K39" s="2448"/>
      <c r="L39" s="2451"/>
      <c r="M39" s="2448"/>
      <c r="N39" s="2448"/>
      <c r="O39" s="2448"/>
      <c r="P39" s="2448"/>
      <c r="Q39" s="2448"/>
      <c r="R39" s="2448"/>
      <c r="S39" s="2448"/>
      <c r="T39" s="2448"/>
      <c r="U39" s="2448"/>
      <c r="V39" s="2448"/>
      <c r="W39" s="2448"/>
      <c r="X39" s="2448"/>
      <c r="Y39" s="2448"/>
      <c r="Z39" s="2448"/>
      <c r="AA39" s="2448"/>
      <c r="AB39" s="2448"/>
      <c r="AC39" s="2448"/>
      <c r="AD39" s="2448"/>
      <c r="AE39" s="2448"/>
      <c r="AF39" s="2448"/>
      <c r="AG39" s="2448"/>
      <c r="AH39" s="2448"/>
      <c r="AI39" s="2448"/>
      <c r="AJ39" s="2448"/>
      <c r="AK39" s="2448"/>
      <c r="AL39" s="2448"/>
      <c r="AM39" s="2448"/>
      <c r="AN39" s="2448"/>
      <c r="AO39" s="2448"/>
      <c r="AP39" s="2448"/>
      <c r="AQ39" s="2448"/>
      <c r="AR39" s="2448"/>
      <c r="AS39" s="2448"/>
      <c r="AT39" s="2448"/>
      <c r="AU39" s="2448"/>
      <c r="AV39" s="2448"/>
      <c r="AW39" s="2448"/>
      <c r="AX39" s="2448"/>
      <c r="AY39" s="2448"/>
      <c r="AZ39" s="2448"/>
      <c r="BA39" s="2448"/>
      <c r="BB39" s="2448"/>
      <c r="BC39" s="2448"/>
      <c r="BD39" s="2448"/>
      <c r="BE39" s="2448"/>
      <c r="BF39" s="2448"/>
      <c r="BG39" s="2448"/>
      <c r="BH39" s="2448"/>
      <c r="BI39" s="2448"/>
    </row>
    <row r="40" spans="1:61" ht="14.45" customHeight="1" x14ac:dyDescent="0.25">
      <c r="A40" s="2448"/>
      <c r="B40" s="2451"/>
      <c r="C40" s="2448"/>
      <c r="D40" s="2448"/>
      <c r="E40" s="2448"/>
      <c r="F40" s="2448"/>
      <c r="G40" s="2448"/>
      <c r="H40" s="2448"/>
      <c r="I40" s="2448"/>
      <c r="J40" s="2448"/>
      <c r="K40" s="2448"/>
      <c r="L40" s="2451"/>
      <c r="M40" s="2448"/>
      <c r="N40" s="2448"/>
      <c r="O40" s="2448"/>
      <c r="P40" s="2448"/>
      <c r="Q40" s="2448"/>
      <c r="R40" s="2448"/>
      <c r="S40" s="2448"/>
      <c r="T40" s="2448"/>
      <c r="U40" s="2448"/>
      <c r="V40" s="2448"/>
      <c r="W40" s="2448"/>
      <c r="X40" s="2448"/>
      <c r="Y40" s="2448"/>
      <c r="Z40" s="2448"/>
      <c r="AA40" s="2448"/>
      <c r="AB40" s="2448"/>
      <c r="AC40" s="2448"/>
      <c r="AD40" s="2448"/>
      <c r="AE40" s="2448"/>
      <c r="AF40" s="2448"/>
      <c r="AG40" s="2448"/>
      <c r="AH40" s="2448"/>
      <c r="AI40" s="2448"/>
      <c r="AJ40" s="2448"/>
      <c r="AK40" s="2448"/>
      <c r="AL40" s="2448"/>
      <c r="AM40" s="2448"/>
      <c r="AN40" s="2448"/>
      <c r="AO40" s="2448"/>
      <c r="AP40" s="2448"/>
      <c r="AQ40" s="2448"/>
      <c r="AR40" s="2448"/>
      <c r="AS40" s="2448"/>
      <c r="AT40" s="2448"/>
      <c r="AU40" s="2448"/>
      <c r="AV40" s="2448"/>
      <c r="AW40" s="2448"/>
      <c r="AX40" s="2448"/>
      <c r="AY40" s="2448"/>
      <c r="AZ40" s="2448"/>
      <c r="BA40" s="2448"/>
      <c r="BB40" s="2448"/>
      <c r="BC40" s="2448"/>
      <c r="BD40" s="2448"/>
      <c r="BE40" s="2448"/>
      <c r="BF40" s="2448"/>
      <c r="BG40" s="2448"/>
      <c r="BH40" s="2448"/>
      <c r="BI40" s="2448"/>
    </row>
    <row r="41" spans="1:61" ht="14.45" customHeight="1" x14ac:dyDescent="0.25">
      <c r="A41" s="2448"/>
      <c r="B41" s="2451"/>
      <c r="C41" s="2448"/>
      <c r="D41" s="2448"/>
      <c r="E41" s="2448"/>
      <c r="F41" s="2448"/>
      <c r="G41" s="2448"/>
      <c r="H41" s="2448"/>
      <c r="I41" s="2448"/>
      <c r="J41" s="2448"/>
      <c r="K41" s="2448"/>
      <c r="L41" s="2451"/>
      <c r="M41" s="2448"/>
      <c r="N41" s="2448"/>
      <c r="O41" s="2448"/>
      <c r="P41" s="2448"/>
      <c r="Q41" s="2448"/>
      <c r="R41" s="2448"/>
      <c r="S41" s="2448"/>
      <c r="T41" s="2448"/>
      <c r="U41" s="2448"/>
      <c r="V41" s="2448"/>
      <c r="W41" s="2448"/>
      <c r="X41" s="2448"/>
      <c r="Y41" s="2448"/>
      <c r="Z41" s="2448"/>
      <c r="AA41" s="2448"/>
      <c r="AB41" s="2448"/>
      <c r="AC41" s="2448"/>
      <c r="AD41" s="2448"/>
      <c r="AE41" s="2448"/>
      <c r="AF41" s="2448"/>
      <c r="AG41" s="2448"/>
      <c r="AH41" s="2448"/>
      <c r="AI41" s="2448"/>
      <c r="AJ41" s="2448"/>
      <c r="AK41" s="2448"/>
      <c r="AL41" s="2448"/>
      <c r="AM41" s="2448"/>
      <c r="AN41" s="2448"/>
      <c r="AO41" s="2448"/>
      <c r="AP41" s="2448"/>
      <c r="AQ41" s="2448"/>
      <c r="AR41" s="2448"/>
      <c r="AS41" s="2448"/>
      <c r="AT41" s="2448"/>
      <c r="AU41" s="2448"/>
      <c r="AV41" s="2448"/>
      <c r="AW41" s="2448"/>
      <c r="AX41" s="2448"/>
      <c r="AY41" s="2448"/>
      <c r="AZ41" s="2448"/>
      <c r="BA41" s="2448"/>
      <c r="BB41" s="2448"/>
      <c r="BC41" s="2448"/>
      <c r="BD41" s="2448"/>
      <c r="BE41" s="2448"/>
      <c r="BF41" s="2448"/>
      <c r="BG41" s="2448"/>
      <c r="BH41" s="2448"/>
      <c r="BI41" s="2448"/>
    </row>
    <row r="42" spans="1:61" ht="14.45" customHeight="1" x14ac:dyDescent="0.25">
      <c r="A42" s="2448"/>
      <c r="B42" s="2451"/>
      <c r="C42" s="2448"/>
      <c r="D42" s="2448"/>
      <c r="E42" s="2448"/>
      <c r="F42" s="2448"/>
      <c r="G42" s="2448"/>
      <c r="H42" s="2448"/>
      <c r="I42" s="2448"/>
      <c r="J42" s="2448"/>
      <c r="K42" s="2448"/>
      <c r="L42" s="2451"/>
      <c r="M42" s="2448"/>
      <c r="N42" s="2448"/>
      <c r="O42" s="2448"/>
      <c r="P42" s="2448"/>
      <c r="Q42" s="2448"/>
      <c r="R42" s="2448"/>
      <c r="S42" s="2448"/>
      <c r="T42" s="2448"/>
      <c r="U42" s="2448"/>
      <c r="V42" s="2448"/>
      <c r="W42" s="2448"/>
      <c r="X42" s="2448"/>
      <c r="Y42" s="2448"/>
      <c r="Z42" s="2448"/>
      <c r="AA42" s="2448"/>
      <c r="AB42" s="2448"/>
      <c r="AC42" s="2448"/>
      <c r="AD42" s="2448"/>
      <c r="AE42" s="2448"/>
      <c r="AF42" s="2448"/>
      <c r="AG42" s="2448"/>
      <c r="AH42" s="2448"/>
      <c r="AI42" s="2448"/>
      <c r="AJ42" s="2448"/>
      <c r="AK42" s="2448"/>
      <c r="AL42" s="2448"/>
      <c r="AM42" s="2448"/>
      <c r="AN42" s="2448"/>
      <c r="AO42" s="2448"/>
      <c r="AP42" s="2448"/>
      <c r="AQ42" s="2448"/>
      <c r="AR42" s="2448"/>
      <c r="AS42" s="2448"/>
      <c r="AT42" s="2448"/>
      <c r="AU42" s="2448"/>
      <c r="AV42" s="2448"/>
      <c r="AW42" s="2448"/>
      <c r="AX42" s="2448"/>
      <c r="AY42" s="2448"/>
      <c r="AZ42" s="2448"/>
      <c r="BA42" s="2448"/>
      <c r="BB42" s="2448"/>
      <c r="BC42" s="2448"/>
      <c r="BD42" s="2448"/>
      <c r="BE42" s="2448"/>
      <c r="BF42" s="2448"/>
      <c r="BG42" s="2448"/>
      <c r="BH42" s="2448"/>
      <c r="BI42" s="2448"/>
    </row>
    <row r="43" spans="1:61" s="80" customFormat="1" ht="14.45" customHeight="1" x14ac:dyDescent="0.25">
      <c r="A43" s="2448"/>
      <c r="B43" s="2455"/>
      <c r="C43" s="2448"/>
      <c r="D43" s="241" t="str">
        <f>D20</f>
        <v>Projektant:</v>
      </c>
      <c r="E43" s="2480"/>
      <c r="F43" s="2480"/>
      <c r="G43" s="241" t="str">
        <f>D23</f>
        <v>Zpracovatel:</v>
      </c>
      <c r="H43" s="2480"/>
      <c r="I43" s="2480"/>
      <c r="J43" s="2480"/>
      <c r="K43" s="2480"/>
      <c r="L43" s="2455"/>
      <c r="M43" s="2448"/>
      <c r="N43" s="2448"/>
      <c r="O43" s="2448"/>
      <c r="P43" s="2448"/>
      <c r="Q43" s="2448"/>
      <c r="R43" s="2448"/>
      <c r="S43" s="2448"/>
      <c r="T43" s="2448"/>
      <c r="U43" s="2448"/>
      <c r="V43" s="2448"/>
      <c r="W43" s="2448"/>
      <c r="X43" s="2448"/>
      <c r="Y43" s="2448"/>
      <c r="Z43" s="2448"/>
      <c r="AA43" s="2448"/>
      <c r="AB43" s="2448"/>
      <c r="AC43" s="2448"/>
      <c r="AD43" s="2448"/>
      <c r="AE43" s="2448"/>
      <c r="AF43" s="2448"/>
      <c r="AG43" s="2448"/>
      <c r="AH43" s="2448"/>
      <c r="AI43" s="2448"/>
      <c r="AJ43" s="2448"/>
      <c r="AK43" s="2448"/>
      <c r="AL43" s="2448"/>
      <c r="AM43" s="2448"/>
      <c r="AN43" s="2448"/>
      <c r="AO43" s="2448"/>
      <c r="AP43" s="2448"/>
      <c r="AQ43" s="2448"/>
      <c r="AR43" s="2448"/>
      <c r="AS43" s="2448"/>
      <c r="AT43" s="2448"/>
      <c r="AU43" s="2448"/>
      <c r="AV43" s="2448"/>
      <c r="AW43" s="2448"/>
      <c r="AX43" s="2448"/>
      <c r="AY43" s="2448"/>
      <c r="AZ43" s="2448"/>
      <c r="BA43" s="2448"/>
      <c r="BB43" s="2448"/>
      <c r="BC43" s="2448"/>
      <c r="BD43" s="2448"/>
      <c r="BE43" s="2448"/>
      <c r="BF43" s="2448"/>
      <c r="BG43" s="2448"/>
      <c r="BH43" s="2448"/>
      <c r="BI43" s="2448"/>
    </row>
    <row r="44" spans="1:61" x14ac:dyDescent="0.25">
      <c r="A44" s="2448"/>
      <c r="B44" s="2451"/>
      <c r="C44" s="2448"/>
      <c r="D44" s="2448"/>
      <c r="E44" s="2448"/>
      <c r="F44" s="2448"/>
      <c r="G44" s="2448"/>
      <c r="H44" s="2448"/>
      <c r="I44" s="2448"/>
      <c r="J44" s="2448"/>
      <c r="K44" s="2448"/>
      <c r="L44" s="2451"/>
      <c r="M44" s="2448"/>
      <c r="N44" s="2448"/>
      <c r="O44" s="2448"/>
      <c r="P44" s="2448"/>
      <c r="Q44" s="2448"/>
      <c r="R44" s="2448"/>
      <c r="S44" s="2448"/>
      <c r="T44" s="2448"/>
      <c r="U44" s="2448"/>
      <c r="V44" s="2448"/>
      <c r="W44" s="2448"/>
      <c r="X44" s="2448"/>
      <c r="Y44" s="2448"/>
      <c r="Z44" s="2448"/>
      <c r="AA44" s="2448"/>
      <c r="AB44" s="2448"/>
      <c r="AC44" s="2448"/>
      <c r="AD44" s="2448"/>
      <c r="AE44" s="2448"/>
      <c r="AF44" s="2448"/>
      <c r="AG44" s="2448"/>
      <c r="AH44" s="2448"/>
      <c r="AI44" s="2448"/>
      <c r="AJ44" s="2448"/>
      <c r="AK44" s="2448"/>
      <c r="AL44" s="2448"/>
      <c r="AM44" s="2448"/>
      <c r="AN44" s="2448"/>
      <c r="AO44" s="2448"/>
      <c r="AP44" s="2448"/>
      <c r="AQ44" s="2448"/>
      <c r="AR44" s="2448"/>
      <c r="AS44" s="2448"/>
      <c r="AT44" s="2448"/>
      <c r="AU44" s="2448"/>
      <c r="AV44" s="2448"/>
      <c r="AW44" s="2448"/>
      <c r="AX44" s="2448"/>
      <c r="AY44" s="2448"/>
      <c r="AZ44" s="2448"/>
      <c r="BA44" s="2448"/>
      <c r="BB44" s="2448"/>
      <c r="BC44" s="2448"/>
      <c r="BD44" s="2448"/>
      <c r="BE44" s="2448"/>
      <c r="BF44" s="2448"/>
      <c r="BG44" s="2448"/>
      <c r="BH44" s="2448"/>
      <c r="BI44" s="2448"/>
    </row>
    <row r="45" spans="1:61" x14ac:dyDescent="0.25">
      <c r="A45" s="2448"/>
      <c r="B45" s="2451"/>
      <c r="C45" s="2448"/>
      <c r="D45" s="2448"/>
      <c r="E45" s="2448"/>
      <c r="F45" s="2448"/>
      <c r="G45" s="2448"/>
      <c r="H45" s="2448"/>
      <c r="I45" s="2448"/>
      <c r="J45" s="2448"/>
      <c r="K45" s="2448"/>
      <c r="L45" s="2451"/>
      <c r="M45" s="2448"/>
      <c r="N45" s="2448"/>
      <c r="O45" s="2448"/>
      <c r="P45" s="2448"/>
      <c r="Q45" s="2448"/>
      <c r="R45" s="2448"/>
      <c r="S45" s="2448"/>
      <c r="T45" s="2448"/>
      <c r="U45" s="2448"/>
      <c r="V45" s="2448"/>
      <c r="W45" s="2448"/>
      <c r="X45" s="2448"/>
      <c r="Y45" s="2448"/>
      <c r="Z45" s="2448"/>
      <c r="AA45" s="2448"/>
      <c r="AB45" s="2448"/>
      <c r="AC45" s="2448"/>
      <c r="AD45" s="2448"/>
      <c r="AE45" s="2448"/>
      <c r="AF45" s="2448"/>
      <c r="AG45" s="2448"/>
      <c r="AH45" s="2448"/>
      <c r="AI45" s="2448"/>
      <c r="AJ45" s="2448"/>
      <c r="AK45" s="2448"/>
      <c r="AL45" s="2448"/>
      <c r="AM45" s="2448"/>
      <c r="AN45" s="2448"/>
      <c r="AO45" s="2448"/>
      <c r="AP45" s="2448"/>
      <c r="AQ45" s="2448"/>
      <c r="AR45" s="2448"/>
      <c r="AS45" s="2448"/>
      <c r="AT45" s="2448"/>
      <c r="AU45" s="2448"/>
      <c r="AV45" s="2448"/>
      <c r="AW45" s="2448"/>
      <c r="AX45" s="2448"/>
      <c r="AY45" s="2448"/>
      <c r="AZ45" s="2448"/>
      <c r="BA45" s="2448"/>
      <c r="BB45" s="2448"/>
      <c r="BC45" s="2448"/>
      <c r="BD45" s="2448"/>
      <c r="BE45" s="2448"/>
      <c r="BF45" s="2448"/>
      <c r="BG45" s="2448"/>
      <c r="BH45" s="2448"/>
      <c r="BI45" s="2448"/>
    </row>
    <row r="46" spans="1:61" x14ac:dyDescent="0.25">
      <c r="A46" s="2448"/>
      <c r="B46" s="2451"/>
      <c r="C46" s="2448"/>
      <c r="D46" s="2448"/>
      <c r="E46" s="2448"/>
      <c r="F46" s="2448"/>
      <c r="G46" s="2448"/>
      <c r="H46" s="2448"/>
      <c r="I46" s="2448"/>
      <c r="J46" s="2448"/>
      <c r="K46" s="2448"/>
      <c r="L46" s="2451"/>
      <c r="M46" s="2448"/>
      <c r="N46" s="2448"/>
      <c r="O46" s="2448"/>
      <c r="P46" s="2448"/>
      <c r="Q46" s="2448"/>
      <c r="R46" s="2448"/>
      <c r="S46" s="2448"/>
      <c r="T46" s="2448"/>
      <c r="U46" s="2448"/>
      <c r="V46" s="2448"/>
      <c r="W46" s="2448"/>
      <c r="X46" s="2448"/>
      <c r="Y46" s="2448"/>
      <c r="Z46" s="2448"/>
      <c r="AA46" s="2448"/>
      <c r="AB46" s="2448"/>
      <c r="AC46" s="2448"/>
      <c r="AD46" s="2448"/>
      <c r="AE46" s="2448"/>
      <c r="AF46" s="2448"/>
      <c r="AG46" s="2448"/>
      <c r="AH46" s="2448"/>
      <c r="AI46" s="2448"/>
      <c r="AJ46" s="2448"/>
      <c r="AK46" s="2448"/>
      <c r="AL46" s="2448"/>
      <c r="AM46" s="2448"/>
      <c r="AN46" s="2448"/>
      <c r="AO46" s="2448"/>
      <c r="AP46" s="2448"/>
      <c r="AQ46" s="2448"/>
      <c r="AR46" s="2448"/>
      <c r="AS46" s="2448"/>
      <c r="AT46" s="2448"/>
      <c r="AU46" s="2448"/>
      <c r="AV46" s="2448"/>
      <c r="AW46" s="2448"/>
      <c r="AX46" s="2448"/>
      <c r="AY46" s="2448"/>
      <c r="AZ46" s="2448"/>
      <c r="BA46" s="2448"/>
      <c r="BB46" s="2448"/>
      <c r="BC46" s="2448"/>
      <c r="BD46" s="2448"/>
      <c r="BE46" s="2448"/>
      <c r="BF46" s="2448"/>
      <c r="BG46" s="2448"/>
      <c r="BH46" s="2448"/>
      <c r="BI46" s="2448"/>
    </row>
    <row r="47" spans="1:61" x14ac:dyDescent="0.25">
      <c r="A47" s="2448"/>
      <c r="B47" s="2451"/>
      <c r="C47" s="2448"/>
      <c r="D47" s="2448"/>
      <c r="E47" s="2448"/>
      <c r="F47" s="2448"/>
      <c r="G47" s="2448"/>
      <c r="H47" s="2448"/>
      <c r="I47" s="2448"/>
      <c r="J47" s="2448"/>
      <c r="K47" s="2448"/>
      <c r="L47" s="2451"/>
      <c r="M47" s="2448"/>
      <c r="N47" s="2448"/>
      <c r="O47" s="2448"/>
      <c r="P47" s="2448"/>
      <c r="Q47" s="2448"/>
      <c r="R47" s="2448"/>
      <c r="S47" s="2448"/>
      <c r="T47" s="2448"/>
      <c r="U47" s="2448"/>
      <c r="V47" s="2448"/>
      <c r="W47" s="2448"/>
      <c r="X47" s="2448"/>
      <c r="Y47" s="2448"/>
      <c r="Z47" s="2448"/>
      <c r="AA47" s="2448"/>
      <c r="AB47" s="2448"/>
      <c r="AC47" s="2448"/>
      <c r="AD47" s="2448"/>
      <c r="AE47" s="2448"/>
      <c r="AF47" s="2448"/>
      <c r="AG47" s="2448"/>
      <c r="AH47" s="2448"/>
      <c r="AI47" s="2448"/>
      <c r="AJ47" s="2448"/>
      <c r="AK47" s="2448"/>
      <c r="AL47" s="2448"/>
      <c r="AM47" s="2448"/>
      <c r="AN47" s="2448"/>
      <c r="AO47" s="2448"/>
      <c r="AP47" s="2448"/>
      <c r="AQ47" s="2448"/>
      <c r="AR47" s="2448"/>
      <c r="AS47" s="2448"/>
      <c r="AT47" s="2448"/>
      <c r="AU47" s="2448"/>
      <c r="AV47" s="2448"/>
      <c r="AW47" s="2448"/>
      <c r="AX47" s="2448"/>
      <c r="AY47" s="2448"/>
      <c r="AZ47" s="2448"/>
      <c r="BA47" s="2448"/>
      <c r="BB47" s="2448"/>
      <c r="BC47" s="2448"/>
      <c r="BD47" s="2448"/>
      <c r="BE47" s="2448"/>
      <c r="BF47" s="2448"/>
      <c r="BG47" s="2448"/>
      <c r="BH47" s="2448"/>
      <c r="BI47" s="2448"/>
    </row>
    <row r="48" spans="1:61" x14ac:dyDescent="0.25">
      <c r="A48" s="2448"/>
      <c r="B48" s="2451"/>
      <c r="C48" s="2448"/>
      <c r="D48" s="2448"/>
      <c r="E48" s="2448"/>
      <c r="F48" s="2448"/>
      <c r="G48" s="2448"/>
      <c r="H48" s="2448"/>
      <c r="I48" s="2448"/>
      <c r="J48" s="2448"/>
      <c r="K48" s="2448"/>
      <c r="L48" s="2451"/>
      <c r="M48" s="2448"/>
      <c r="N48" s="2448"/>
      <c r="O48" s="2448"/>
      <c r="P48" s="2448"/>
      <c r="Q48" s="2448"/>
      <c r="R48" s="2448"/>
      <c r="S48" s="2448"/>
      <c r="T48" s="2448"/>
      <c r="U48" s="2448"/>
      <c r="V48" s="2448"/>
      <c r="W48" s="2448"/>
      <c r="X48" s="2448"/>
      <c r="Y48" s="2448"/>
      <c r="Z48" s="2448"/>
      <c r="AA48" s="2448"/>
      <c r="AB48" s="2448"/>
      <c r="AC48" s="2448"/>
      <c r="AD48" s="2448"/>
      <c r="AE48" s="2448"/>
      <c r="AF48" s="2448"/>
      <c r="AG48" s="2448"/>
      <c r="AH48" s="2448"/>
      <c r="AI48" s="2448"/>
      <c r="AJ48" s="2448"/>
      <c r="AK48" s="2448"/>
      <c r="AL48" s="2448"/>
      <c r="AM48" s="2448"/>
      <c r="AN48" s="2448"/>
      <c r="AO48" s="2448"/>
      <c r="AP48" s="2448"/>
      <c r="AQ48" s="2448"/>
      <c r="AR48" s="2448"/>
      <c r="AS48" s="2448"/>
      <c r="AT48" s="2448"/>
      <c r="AU48" s="2448"/>
      <c r="AV48" s="2448"/>
      <c r="AW48" s="2448"/>
      <c r="AX48" s="2448"/>
      <c r="AY48" s="2448"/>
      <c r="AZ48" s="2448"/>
      <c r="BA48" s="2448"/>
      <c r="BB48" s="2448"/>
      <c r="BC48" s="2448"/>
      <c r="BD48" s="2448"/>
      <c r="BE48" s="2448"/>
      <c r="BF48" s="2448"/>
      <c r="BG48" s="2448"/>
      <c r="BH48" s="2448"/>
      <c r="BI48" s="2448"/>
    </row>
    <row r="49" spans="1:61" x14ac:dyDescent="0.25">
      <c r="A49" s="2448"/>
      <c r="B49" s="2451"/>
      <c r="C49" s="2448"/>
      <c r="D49" s="2448"/>
      <c r="E49" s="2448"/>
      <c r="F49" s="2448"/>
      <c r="G49" s="2448"/>
      <c r="H49" s="2448"/>
      <c r="I49" s="2448"/>
      <c r="J49" s="2448"/>
      <c r="K49" s="2448"/>
      <c r="L49" s="2451"/>
      <c r="M49" s="2448"/>
      <c r="N49" s="2448"/>
      <c r="O49" s="2448"/>
      <c r="P49" s="2448"/>
      <c r="Q49" s="2448"/>
      <c r="R49" s="2448"/>
      <c r="S49" s="2448"/>
      <c r="T49" s="2448"/>
      <c r="U49" s="2448"/>
      <c r="V49" s="2448"/>
      <c r="W49" s="2448"/>
      <c r="X49" s="2448"/>
      <c r="Y49" s="2448"/>
      <c r="Z49" s="2448"/>
      <c r="AA49" s="2448"/>
      <c r="AB49" s="2448"/>
      <c r="AC49" s="2448"/>
      <c r="AD49" s="2448"/>
      <c r="AE49" s="2448"/>
      <c r="AF49" s="2448"/>
      <c r="AG49" s="2448"/>
      <c r="AH49" s="2448"/>
      <c r="AI49" s="2448"/>
      <c r="AJ49" s="2448"/>
      <c r="AK49" s="2448"/>
      <c r="AL49" s="2448"/>
      <c r="AM49" s="2448"/>
      <c r="AN49" s="2448"/>
      <c r="AO49" s="2448"/>
      <c r="AP49" s="2448"/>
      <c r="AQ49" s="2448"/>
      <c r="AR49" s="2448"/>
      <c r="AS49" s="2448"/>
      <c r="AT49" s="2448"/>
      <c r="AU49" s="2448"/>
      <c r="AV49" s="2448"/>
      <c r="AW49" s="2448"/>
      <c r="AX49" s="2448"/>
      <c r="AY49" s="2448"/>
      <c r="AZ49" s="2448"/>
      <c r="BA49" s="2448"/>
      <c r="BB49" s="2448"/>
      <c r="BC49" s="2448"/>
      <c r="BD49" s="2448"/>
      <c r="BE49" s="2448"/>
      <c r="BF49" s="2448"/>
      <c r="BG49" s="2448"/>
      <c r="BH49" s="2448"/>
      <c r="BI49" s="2448"/>
    </row>
    <row r="50" spans="1:61" x14ac:dyDescent="0.25">
      <c r="A50" s="2448"/>
      <c r="B50" s="2451"/>
      <c r="C50" s="2448"/>
      <c r="D50" s="2448"/>
      <c r="E50" s="2448"/>
      <c r="F50" s="2448"/>
      <c r="G50" s="2448"/>
      <c r="H50" s="2448"/>
      <c r="I50" s="2448"/>
      <c r="J50" s="2448"/>
      <c r="K50" s="2448"/>
      <c r="L50" s="2451"/>
      <c r="M50" s="2448"/>
      <c r="N50" s="2448"/>
      <c r="O50" s="2448"/>
      <c r="P50" s="2448"/>
      <c r="Q50" s="2448"/>
      <c r="R50" s="2448"/>
      <c r="S50" s="2448"/>
      <c r="T50" s="2448"/>
      <c r="U50" s="2448"/>
      <c r="V50" s="2448"/>
      <c r="W50" s="2448"/>
      <c r="X50" s="2448"/>
      <c r="Y50" s="2448"/>
      <c r="Z50" s="2448"/>
      <c r="AA50" s="2448"/>
      <c r="AB50" s="2448"/>
      <c r="AC50" s="2448"/>
      <c r="AD50" s="2448"/>
      <c r="AE50" s="2448"/>
      <c r="AF50" s="2448"/>
      <c r="AG50" s="2448"/>
      <c r="AH50" s="2448"/>
      <c r="AI50" s="2448"/>
      <c r="AJ50" s="2448"/>
      <c r="AK50" s="2448"/>
      <c r="AL50" s="2448"/>
      <c r="AM50" s="2448"/>
      <c r="AN50" s="2448"/>
      <c r="AO50" s="2448"/>
      <c r="AP50" s="2448"/>
      <c r="AQ50" s="2448"/>
      <c r="AR50" s="2448"/>
      <c r="AS50" s="2448"/>
      <c r="AT50" s="2448"/>
      <c r="AU50" s="2448"/>
      <c r="AV50" s="2448"/>
      <c r="AW50" s="2448"/>
      <c r="AX50" s="2448"/>
      <c r="AY50" s="2448"/>
      <c r="AZ50" s="2448"/>
      <c r="BA50" s="2448"/>
      <c r="BB50" s="2448"/>
      <c r="BC50" s="2448"/>
      <c r="BD50" s="2448"/>
      <c r="BE50" s="2448"/>
      <c r="BF50" s="2448"/>
      <c r="BG50" s="2448"/>
      <c r="BH50" s="2448"/>
      <c r="BI50" s="2448"/>
    </row>
    <row r="51" spans="1:61" x14ac:dyDescent="0.25">
      <c r="A51" s="2448"/>
      <c r="B51" s="2451"/>
      <c r="C51" s="2448"/>
      <c r="D51" s="2448"/>
      <c r="E51" s="2448"/>
      <c r="F51" s="2448"/>
      <c r="G51" s="2448"/>
      <c r="H51" s="2448"/>
      <c r="I51" s="2448"/>
      <c r="J51" s="2448"/>
      <c r="K51" s="2448"/>
      <c r="L51" s="2451"/>
      <c r="M51" s="2448"/>
      <c r="N51" s="2448"/>
      <c r="O51" s="2448"/>
      <c r="P51" s="2448"/>
      <c r="Q51" s="2448"/>
      <c r="R51" s="2448"/>
      <c r="S51" s="2448"/>
      <c r="T51" s="2448"/>
      <c r="U51" s="2448"/>
      <c r="V51" s="2448"/>
      <c r="W51" s="2448"/>
      <c r="X51" s="2448"/>
      <c r="Y51" s="2448"/>
      <c r="Z51" s="2448"/>
      <c r="AA51" s="2448"/>
      <c r="AB51" s="2448"/>
      <c r="AC51" s="2448"/>
      <c r="AD51" s="2448"/>
      <c r="AE51" s="2448"/>
      <c r="AF51" s="2448"/>
      <c r="AG51" s="2448"/>
      <c r="AH51" s="2448"/>
      <c r="AI51" s="2448"/>
      <c r="AJ51" s="2448"/>
      <c r="AK51" s="2448"/>
      <c r="AL51" s="2448"/>
      <c r="AM51" s="2448"/>
      <c r="AN51" s="2448"/>
      <c r="AO51" s="2448"/>
      <c r="AP51" s="2448"/>
      <c r="AQ51" s="2448"/>
      <c r="AR51" s="2448"/>
      <c r="AS51" s="2448"/>
      <c r="AT51" s="2448"/>
      <c r="AU51" s="2448"/>
      <c r="AV51" s="2448"/>
      <c r="AW51" s="2448"/>
      <c r="AX51" s="2448"/>
      <c r="AY51" s="2448"/>
      <c r="AZ51" s="2448"/>
      <c r="BA51" s="2448"/>
      <c r="BB51" s="2448"/>
      <c r="BC51" s="2448"/>
      <c r="BD51" s="2448"/>
      <c r="BE51" s="2448"/>
      <c r="BF51" s="2448"/>
      <c r="BG51" s="2448"/>
      <c r="BH51" s="2448"/>
      <c r="BI51" s="2448"/>
    </row>
    <row r="52" spans="1:61" x14ac:dyDescent="0.25">
      <c r="A52" s="2448"/>
      <c r="B52" s="2451"/>
      <c r="C52" s="2448"/>
      <c r="D52" s="2448"/>
      <c r="E52" s="2448"/>
      <c r="F52" s="2448"/>
      <c r="G52" s="2448"/>
      <c r="H52" s="2448"/>
      <c r="I52" s="2448"/>
      <c r="J52" s="2448"/>
      <c r="K52" s="2448"/>
      <c r="L52" s="2451"/>
      <c r="M52" s="2448"/>
      <c r="N52" s="2448"/>
      <c r="O52" s="2448"/>
      <c r="P52" s="2448"/>
      <c r="Q52" s="2448"/>
      <c r="R52" s="2448"/>
      <c r="S52" s="2448"/>
      <c r="T52" s="2448"/>
      <c r="U52" s="2448"/>
      <c r="V52" s="2448"/>
      <c r="W52" s="2448"/>
      <c r="X52" s="2448"/>
      <c r="Y52" s="2448"/>
      <c r="Z52" s="2448"/>
      <c r="AA52" s="2448"/>
      <c r="AB52" s="2448"/>
      <c r="AC52" s="2448"/>
      <c r="AD52" s="2448"/>
      <c r="AE52" s="2448"/>
      <c r="AF52" s="2448"/>
      <c r="AG52" s="2448"/>
      <c r="AH52" s="2448"/>
      <c r="AI52" s="2448"/>
      <c r="AJ52" s="2448"/>
      <c r="AK52" s="2448"/>
      <c r="AL52" s="2448"/>
      <c r="AM52" s="2448"/>
      <c r="AN52" s="2448"/>
      <c r="AO52" s="2448"/>
      <c r="AP52" s="2448"/>
      <c r="AQ52" s="2448"/>
      <c r="AR52" s="2448"/>
      <c r="AS52" s="2448"/>
      <c r="AT52" s="2448"/>
      <c r="AU52" s="2448"/>
      <c r="AV52" s="2448"/>
      <c r="AW52" s="2448"/>
      <c r="AX52" s="2448"/>
      <c r="AY52" s="2448"/>
      <c r="AZ52" s="2448"/>
      <c r="BA52" s="2448"/>
      <c r="BB52" s="2448"/>
      <c r="BC52" s="2448"/>
      <c r="BD52" s="2448"/>
      <c r="BE52" s="2448"/>
      <c r="BF52" s="2448"/>
      <c r="BG52" s="2448"/>
      <c r="BH52" s="2448"/>
      <c r="BI52" s="2448"/>
    </row>
    <row r="53" spans="1:61" x14ac:dyDescent="0.25">
      <c r="A53" s="2448"/>
      <c r="B53" s="2451"/>
      <c r="C53" s="2448"/>
      <c r="D53" s="2448"/>
      <c r="E53" s="2448"/>
      <c r="F53" s="2448"/>
      <c r="G53" s="2448"/>
      <c r="H53" s="2448"/>
      <c r="I53" s="2448"/>
      <c r="J53" s="2448"/>
      <c r="K53" s="2448"/>
      <c r="L53" s="2451"/>
      <c r="M53" s="2448"/>
      <c r="N53" s="2448"/>
      <c r="O53" s="2448"/>
      <c r="P53" s="2448"/>
      <c r="Q53" s="2448"/>
      <c r="R53" s="2448"/>
      <c r="S53" s="2448"/>
      <c r="T53" s="2448"/>
      <c r="U53" s="2448"/>
      <c r="V53" s="2448"/>
      <c r="W53" s="2448"/>
      <c r="X53" s="2448"/>
      <c r="Y53" s="2448"/>
      <c r="Z53" s="2448"/>
      <c r="AA53" s="2448"/>
      <c r="AB53" s="2448"/>
      <c r="AC53" s="2448"/>
      <c r="AD53" s="2448"/>
      <c r="AE53" s="2448"/>
      <c r="AF53" s="2448"/>
      <c r="AG53" s="2448"/>
      <c r="AH53" s="2448"/>
      <c r="AI53" s="2448"/>
      <c r="AJ53" s="2448"/>
      <c r="AK53" s="2448"/>
      <c r="AL53" s="2448"/>
      <c r="AM53" s="2448"/>
      <c r="AN53" s="2448"/>
      <c r="AO53" s="2448"/>
      <c r="AP53" s="2448"/>
      <c r="AQ53" s="2448"/>
      <c r="AR53" s="2448"/>
      <c r="AS53" s="2448"/>
      <c r="AT53" s="2448"/>
      <c r="AU53" s="2448"/>
      <c r="AV53" s="2448"/>
      <c r="AW53" s="2448"/>
      <c r="AX53" s="2448"/>
      <c r="AY53" s="2448"/>
      <c r="AZ53" s="2448"/>
      <c r="BA53" s="2448"/>
      <c r="BB53" s="2448"/>
      <c r="BC53" s="2448"/>
      <c r="BD53" s="2448"/>
      <c r="BE53" s="2448"/>
      <c r="BF53" s="2448"/>
      <c r="BG53" s="2448"/>
      <c r="BH53" s="2448"/>
      <c r="BI53" s="2448"/>
    </row>
    <row r="54" spans="1:61" s="80" customFormat="1" x14ac:dyDescent="0.25">
      <c r="A54" s="2448"/>
      <c r="B54" s="2455"/>
      <c r="C54" s="2448"/>
      <c r="D54" s="243" t="s">
        <v>42</v>
      </c>
      <c r="E54" s="2481"/>
      <c r="F54" s="2482" t="s">
        <v>43</v>
      </c>
      <c r="G54" s="243" t="str">
        <f>D54</f>
        <v>Datum a podpis:</v>
      </c>
      <c r="H54" s="2481"/>
      <c r="I54" s="2481"/>
      <c r="J54" s="246" t="str">
        <f>F54</f>
        <v>Razítko</v>
      </c>
      <c r="K54" s="2481"/>
      <c r="L54" s="2455"/>
      <c r="M54" s="2448"/>
      <c r="N54" s="2448"/>
      <c r="O54" s="2448"/>
      <c r="P54" s="2448"/>
      <c r="Q54" s="2448"/>
      <c r="R54" s="2448"/>
      <c r="S54" s="2448"/>
      <c r="T54" s="2448"/>
      <c r="U54" s="2448"/>
      <c r="V54" s="2448"/>
      <c r="W54" s="2448"/>
      <c r="X54" s="2448"/>
      <c r="Y54" s="2448"/>
      <c r="Z54" s="2448"/>
      <c r="AA54" s="2448"/>
      <c r="AB54" s="2448"/>
      <c r="AC54" s="2448"/>
      <c r="AD54" s="2448"/>
      <c r="AE54" s="2448"/>
      <c r="AF54" s="2448"/>
      <c r="AG54" s="2448"/>
      <c r="AH54" s="2448"/>
      <c r="AI54" s="2448"/>
      <c r="AJ54" s="2448"/>
      <c r="AK54" s="2448"/>
      <c r="AL54" s="2448"/>
      <c r="AM54" s="2448"/>
      <c r="AN54" s="2448"/>
      <c r="AO54" s="2448"/>
      <c r="AP54" s="2448"/>
      <c r="AQ54" s="2448"/>
      <c r="AR54" s="2448"/>
      <c r="AS54" s="2448"/>
      <c r="AT54" s="2448"/>
      <c r="AU54" s="2448"/>
      <c r="AV54" s="2448"/>
      <c r="AW54" s="2448"/>
      <c r="AX54" s="2448"/>
      <c r="AY54" s="2448"/>
      <c r="AZ54" s="2448"/>
      <c r="BA54" s="2448"/>
      <c r="BB54" s="2448"/>
      <c r="BC54" s="2448"/>
      <c r="BD54" s="2448"/>
      <c r="BE54" s="2448"/>
      <c r="BF54" s="2448"/>
      <c r="BG54" s="2448"/>
      <c r="BH54" s="2448"/>
      <c r="BI54" s="2448"/>
    </row>
    <row r="55" spans="1:61" x14ac:dyDescent="0.25">
      <c r="A55" s="2448"/>
      <c r="B55" s="2451"/>
      <c r="C55" s="2448"/>
      <c r="D55" s="2448"/>
      <c r="E55" s="2448"/>
      <c r="F55" s="2448"/>
      <c r="G55" s="2448"/>
      <c r="H55" s="2448"/>
      <c r="I55" s="2448"/>
      <c r="J55" s="2448"/>
      <c r="K55" s="2448"/>
      <c r="L55" s="2451"/>
      <c r="M55" s="2448"/>
      <c r="N55" s="2448"/>
      <c r="O55" s="2448"/>
      <c r="P55" s="2448"/>
      <c r="Q55" s="2448"/>
      <c r="R55" s="2448"/>
      <c r="S55" s="2448"/>
      <c r="T55" s="2448"/>
      <c r="U55" s="2448"/>
      <c r="V55" s="2448"/>
      <c r="W55" s="2448"/>
      <c r="X55" s="2448"/>
      <c r="Y55" s="2448"/>
      <c r="Z55" s="2448"/>
      <c r="AA55" s="2448"/>
      <c r="AB55" s="2448"/>
      <c r="AC55" s="2448"/>
      <c r="AD55" s="2448"/>
      <c r="AE55" s="2448"/>
      <c r="AF55" s="2448"/>
      <c r="AG55" s="2448"/>
      <c r="AH55" s="2448"/>
      <c r="AI55" s="2448"/>
      <c r="AJ55" s="2448"/>
      <c r="AK55" s="2448"/>
      <c r="AL55" s="2448"/>
      <c r="AM55" s="2448"/>
      <c r="AN55" s="2448"/>
      <c r="AO55" s="2448"/>
      <c r="AP55" s="2448"/>
      <c r="AQ55" s="2448"/>
      <c r="AR55" s="2448"/>
      <c r="AS55" s="2448"/>
      <c r="AT55" s="2448"/>
      <c r="AU55" s="2448"/>
      <c r="AV55" s="2448"/>
      <c r="AW55" s="2448"/>
      <c r="AX55" s="2448"/>
      <c r="AY55" s="2448"/>
      <c r="AZ55" s="2448"/>
      <c r="BA55" s="2448"/>
      <c r="BB55" s="2448"/>
      <c r="BC55" s="2448"/>
      <c r="BD55" s="2448"/>
      <c r="BE55" s="2448"/>
      <c r="BF55" s="2448"/>
      <c r="BG55" s="2448"/>
      <c r="BH55" s="2448"/>
      <c r="BI55" s="2448"/>
    </row>
    <row r="56" spans="1:61" x14ac:dyDescent="0.25">
      <c r="A56" s="2448"/>
      <c r="B56" s="2451"/>
      <c r="C56" s="2448"/>
      <c r="D56" s="2448"/>
      <c r="E56" s="2448"/>
      <c r="F56" s="2448"/>
      <c r="G56" s="2448"/>
      <c r="H56" s="2448"/>
      <c r="I56" s="2448"/>
      <c r="J56" s="2448"/>
      <c r="K56" s="2448"/>
      <c r="L56" s="2451"/>
      <c r="M56" s="2448"/>
      <c r="N56" s="2448"/>
      <c r="O56" s="2448"/>
      <c r="P56" s="2448"/>
      <c r="Q56" s="2448"/>
      <c r="R56" s="2448"/>
      <c r="S56" s="2448"/>
      <c r="T56" s="2448"/>
      <c r="U56" s="2448"/>
      <c r="V56" s="2448"/>
      <c r="W56" s="2448"/>
      <c r="X56" s="2448"/>
      <c r="Y56" s="2448"/>
      <c r="Z56" s="2448"/>
      <c r="AA56" s="2448"/>
      <c r="AB56" s="2448"/>
      <c r="AC56" s="2448"/>
      <c r="AD56" s="2448"/>
      <c r="AE56" s="2448"/>
      <c r="AF56" s="2448"/>
      <c r="AG56" s="2448"/>
      <c r="AH56" s="2448"/>
      <c r="AI56" s="2448"/>
      <c r="AJ56" s="2448"/>
      <c r="AK56" s="2448"/>
      <c r="AL56" s="2448"/>
      <c r="AM56" s="2448"/>
      <c r="AN56" s="2448"/>
      <c r="AO56" s="2448"/>
      <c r="AP56" s="2448"/>
      <c r="AQ56" s="2448"/>
      <c r="AR56" s="2448"/>
      <c r="AS56" s="2448"/>
      <c r="AT56" s="2448"/>
      <c r="AU56" s="2448"/>
      <c r="AV56" s="2448"/>
      <c r="AW56" s="2448"/>
      <c r="AX56" s="2448"/>
      <c r="AY56" s="2448"/>
      <c r="AZ56" s="2448"/>
      <c r="BA56" s="2448"/>
      <c r="BB56" s="2448"/>
      <c r="BC56" s="2448"/>
      <c r="BD56" s="2448"/>
      <c r="BE56" s="2448"/>
      <c r="BF56" s="2448"/>
      <c r="BG56" s="2448"/>
      <c r="BH56" s="2448"/>
      <c r="BI56" s="2448"/>
    </row>
    <row r="57" spans="1:61" x14ac:dyDescent="0.25">
      <c r="A57" s="2448"/>
      <c r="B57" s="2451"/>
      <c r="C57" s="2448"/>
      <c r="D57" s="2448"/>
      <c r="E57" s="2448"/>
      <c r="F57" s="2448"/>
      <c r="G57" s="2448"/>
      <c r="H57" s="2448"/>
      <c r="I57" s="2448"/>
      <c r="J57" s="2448"/>
      <c r="K57" s="2448"/>
      <c r="L57" s="2451"/>
      <c r="M57" s="2448"/>
      <c r="N57" s="2448"/>
      <c r="O57" s="2448"/>
      <c r="P57" s="2448"/>
      <c r="Q57" s="2448"/>
      <c r="R57" s="2448"/>
      <c r="S57" s="2448"/>
      <c r="T57" s="2448"/>
      <c r="U57" s="2448"/>
      <c r="V57" s="2448"/>
      <c r="W57" s="2448"/>
      <c r="X57" s="2448"/>
      <c r="Y57" s="2448"/>
      <c r="Z57" s="2448"/>
      <c r="AA57" s="2448"/>
      <c r="AB57" s="2448"/>
      <c r="AC57" s="2448"/>
      <c r="AD57" s="2448"/>
      <c r="AE57" s="2448"/>
      <c r="AF57" s="2448"/>
      <c r="AG57" s="2448"/>
      <c r="AH57" s="2448"/>
      <c r="AI57" s="2448"/>
      <c r="AJ57" s="2448"/>
      <c r="AK57" s="2448"/>
      <c r="AL57" s="2448"/>
      <c r="AM57" s="2448"/>
      <c r="AN57" s="2448"/>
      <c r="AO57" s="2448"/>
      <c r="AP57" s="2448"/>
      <c r="AQ57" s="2448"/>
      <c r="AR57" s="2448"/>
      <c r="AS57" s="2448"/>
      <c r="AT57" s="2448"/>
      <c r="AU57" s="2448"/>
      <c r="AV57" s="2448"/>
      <c r="AW57" s="2448"/>
      <c r="AX57" s="2448"/>
      <c r="AY57" s="2448"/>
      <c r="AZ57" s="2448"/>
      <c r="BA57" s="2448"/>
      <c r="BB57" s="2448"/>
      <c r="BC57" s="2448"/>
      <c r="BD57" s="2448"/>
      <c r="BE57" s="2448"/>
      <c r="BF57" s="2448"/>
      <c r="BG57" s="2448"/>
      <c r="BH57" s="2448"/>
      <c r="BI57" s="2448"/>
    </row>
    <row r="58" spans="1:61" s="80" customFormat="1" x14ac:dyDescent="0.25">
      <c r="A58" s="2448"/>
      <c r="B58" s="2455"/>
      <c r="C58" s="2448"/>
      <c r="D58" s="241" t="str">
        <f>D14</f>
        <v>Zadavatel:</v>
      </c>
      <c r="E58" s="2480"/>
      <c r="F58" s="2480"/>
      <c r="G58" s="241" t="str">
        <f>D17</f>
        <v>Zhotovitel:</v>
      </c>
      <c r="H58" s="2480"/>
      <c r="I58" s="2480"/>
      <c r="J58" s="2480"/>
      <c r="K58" s="2480"/>
      <c r="L58" s="2455"/>
      <c r="M58" s="2448"/>
      <c r="N58" s="2448"/>
      <c r="O58" s="2448"/>
      <c r="P58" s="2448"/>
      <c r="Q58" s="2448"/>
      <c r="R58" s="2448"/>
      <c r="S58" s="2448"/>
      <c r="T58" s="2448"/>
      <c r="U58" s="2448"/>
      <c r="V58" s="2448"/>
      <c r="W58" s="2448"/>
      <c r="X58" s="2448"/>
      <c r="Y58" s="2448"/>
      <c r="Z58" s="2448"/>
      <c r="AA58" s="2448"/>
      <c r="AB58" s="2448"/>
      <c r="AC58" s="2448"/>
      <c r="AD58" s="2448"/>
      <c r="AE58" s="2448"/>
      <c r="AF58" s="2448"/>
      <c r="AG58" s="2448"/>
      <c r="AH58" s="2448"/>
      <c r="AI58" s="2448"/>
      <c r="AJ58" s="2448"/>
      <c r="AK58" s="2448"/>
      <c r="AL58" s="2448"/>
      <c r="AM58" s="2448"/>
      <c r="AN58" s="2448"/>
      <c r="AO58" s="2448"/>
      <c r="AP58" s="2448"/>
      <c r="AQ58" s="2448"/>
      <c r="AR58" s="2448"/>
      <c r="AS58" s="2448"/>
      <c r="AT58" s="2448"/>
      <c r="AU58" s="2448"/>
      <c r="AV58" s="2448"/>
      <c r="AW58" s="2448"/>
      <c r="AX58" s="2448"/>
      <c r="AY58" s="2448"/>
      <c r="AZ58" s="2448"/>
      <c r="BA58" s="2448"/>
      <c r="BB58" s="2448"/>
      <c r="BC58" s="2448"/>
      <c r="BD58" s="2448"/>
      <c r="BE58" s="2448"/>
      <c r="BF58" s="2448"/>
      <c r="BG58" s="2448"/>
      <c r="BH58" s="2448"/>
      <c r="BI58" s="2448"/>
    </row>
    <row r="59" spans="1:61" x14ac:dyDescent="0.25">
      <c r="A59" s="2448"/>
      <c r="B59" s="2451"/>
      <c r="C59" s="2448"/>
      <c r="D59" s="2448"/>
      <c r="E59" s="2448"/>
      <c r="F59" s="2448"/>
      <c r="G59" s="2448"/>
      <c r="H59" s="2448"/>
      <c r="I59" s="2448"/>
      <c r="J59" s="2448"/>
      <c r="K59" s="2448"/>
      <c r="L59" s="2451"/>
      <c r="M59" s="2448"/>
      <c r="N59" s="2448"/>
      <c r="O59" s="2448"/>
      <c r="P59" s="2448"/>
      <c r="Q59" s="2448"/>
      <c r="R59" s="2448"/>
      <c r="S59" s="2448"/>
      <c r="T59" s="2448"/>
      <c r="U59" s="2448"/>
      <c r="V59" s="2448"/>
      <c r="W59" s="2448"/>
      <c r="X59" s="2448"/>
      <c r="Y59" s="2448"/>
      <c r="Z59" s="2448"/>
      <c r="AA59" s="2448"/>
      <c r="AB59" s="2448"/>
      <c r="AC59" s="2448"/>
      <c r="AD59" s="2448"/>
      <c r="AE59" s="2448"/>
      <c r="AF59" s="2448"/>
      <c r="AG59" s="2448"/>
      <c r="AH59" s="2448"/>
      <c r="AI59" s="2448"/>
      <c r="AJ59" s="2448"/>
      <c r="AK59" s="2448"/>
      <c r="AL59" s="2448"/>
      <c r="AM59" s="2448"/>
      <c r="AN59" s="2448"/>
      <c r="AO59" s="2448"/>
      <c r="AP59" s="2448"/>
      <c r="AQ59" s="2448"/>
      <c r="AR59" s="2448"/>
      <c r="AS59" s="2448"/>
      <c r="AT59" s="2448"/>
      <c r="AU59" s="2448"/>
      <c r="AV59" s="2448"/>
      <c r="AW59" s="2448"/>
      <c r="AX59" s="2448"/>
      <c r="AY59" s="2448"/>
      <c r="AZ59" s="2448"/>
      <c r="BA59" s="2448"/>
      <c r="BB59" s="2448"/>
      <c r="BC59" s="2448"/>
      <c r="BD59" s="2448"/>
      <c r="BE59" s="2448"/>
      <c r="BF59" s="2448"/>
      <c r="BG59" s="2448"/>
      <c r="BH59" s="2448"/>
      <c r="BI59" s="2448"/>
    </row>
    <row r="60" spans="1:61" x14ac:dyDescent="0.25">
      <c r="A60" s="2448"/>
      <c r="B60" s="2451"/>
      <c r="C60" s="2448"/>
      <c r="D60" s="2448"/>
      <c r="E60" s="2448"/>
      <c r="F60" s="2448"/>
      <c r="G60" s="2448"/>
      <c r="H60" s="2448"/>
      <c r="I60" s="2448"/>
      <c r="J60" s="2448"/>
      <c r="K60" s="2448"/>
      <c r="L60" s="2451"/>
      <c r="M60" s="2448"/>
      <c r="N60" s="2448"/>
      <c r="O60" s="2448"/>
      <c r="P60" s="2448"/>
      <c r="Q60" s="2448"/>
      <c r="R60" s="2448"/>
      <c r="S60" s="2448"/>
      <c r="T60" s="2448"/>
      <c r="U60" s="2448"/>
      <c r="V60" s="2448"/>
      <c r="W60" s="2448"/>
      <c r="X60" s="2448"/>
      <c r="Y60" s="2448"/>
      <c r="Z60" s="2448"/>
      <c r="AA60" s="2448"/>
      <c r="AB60" s="2448"/>
      <c r="AC60" s="2448"/>
      <c r="AD60" s="2448"/>
      <c r="AE60" s="2448"/>
      <c r="AF60" s="2448"/>
      <c r="AG60" s="2448"/>
      <c r="AH60" s="2448"/>
      <c r="AI60" s="2448"/>
      <c r="AJ60" s="2448"/>
      <c r="AK60" s="2448"/>
      <c r="AL60" s="2448"/>
      <c r="AM60" s="2448"/>
      <c r="AN60" s="2448"/>
      <c r="AO60" s="2448"/>
      <c r="AP60" s="2448"/>
      <c r="AQ60" s="2448"/>
      <c r="AR60" s="2448"/>
      <c r="AS60" s="2448"/>
      <c r="AT60" s="2448"/>
      <c r="AU60" s="2448"/>
      <c r="AV60" s="2448"/>
      <c r="AW60" s="2448"/>
      <c r="AX60" s="2448"/>
      <c r="AY60" s="2448"/>
      <c r="AZ60" s="2448"/>
      <c r="BA60" s="2448"/>
      <c r="BB60" s="2448"/>
      <c r="BC60" s="2448"/>
      <c r="BD60" s="2448"/>
      <c r="BE60" s="2448"/>
      <c r="BF60" s="2448"/>
      <c r="BG60" s="2448"/>
      <c r="BH60" s="2448"/>
      <c r="BI60" s="2448"/>
    </row>
    <row r="61" spans="1:61" x14ac:dyDescent="0.25">
      <c r="A61" s="2448"/>
      <c r="B61" s="2451"/>
      <c r="C61" s="2448"/>
      <c r="D61" s="2448"/>
      <c r="E61" s="2448"/>
      <c r="F61" s="2448"/>
      <c r="G61" s="2448"/>
      <c r="H61" s="2448"/>
      <c r="I61" s="2448"/>
      <c r="J61" s="2448"/>
      <c r="K61" s="2448"/>
      <c r="L61" s="2451"/>
      <c r="M61" s="2448"/>
      <c r="N61" s="2448"/>
      <c r="O61" s="2448"/>
      <c r="P61" s="2448"/>
      <c r="Q61" s="2448"/>
      <c r="R61" s="2448"/>
      <c r="S61" s="2448"/>
      <c r="T61" s="2448"/>
      <c r="U61" s="2448"/>
      <c r="V61" s="2448"/>
      <c r="W61" s="2448"/>
      <c r="X61" s="2448"/>
      <c r="Y61" s="2448"/>
      <c r="Z61" s="2448"/>
      <c r="AA61" s="2448"/>
      <c r="AB61" s="2448"/>
      <c r="AC61" s="2448"/>
      <c r="AD61" s="2448"/>
      <c r="AE61" s="2448"/>
      <c r="AF61" s="2448"/>
      <c r="AG61" s="2448"/>
      <c r="AH61" s="2448"/>
      <c r="AI61" s="2448"/>
      <c r="AJ61" s="2448"/>
      <c r="AK61" s="2448"/>
      <c r="AL61" s="2448"/>
      <c r="AM61" s="2448"/>
      <c r="AN61" s="2448"/>
      <c r="AO61" s="2448"/>
      <c r="AP61" s="2448"/>
      <c r="AQ61" s="2448"/>
      <c r="AR61" s="2448"/>
      <c r="AS61" s="2448"/>
      <c r="AT61" s="2448"/>
      <c r="AU61" s="2448"/>
      <c r="AV61" s="2448"/>
      <c r="AW61" s="2448"/>
      <c r="AX61" s="2448"/>
      <c r="AY61" s="2448"/>
      <c r="AZ61" s="2448"/>
      <c r="BA61" s="2448"/>
      <c r="BB61" s="2448"/>
      <c r="BC61" s="2448"/>
      <c r="BD61" s="2448"/>
      <c r="BE61" s="2448"/>
      <c r="BF61" s="2448"/>
      <c r="BG61" s="2448"/>
      <c r="BH61" s="2448"/>
      <c r="BI61" s="2448"/>
    </row>
    <row r="62" spans="1:61" x14ac:dyDescent="0.25">
      <c r="A62" s="2448"/>
      <c r="B62" s="2451"/>
      <c r="C62" s="2448"/>
      <c r="D62" s="2448"/>
      <c r="E62" s="2448"/>
      <c r="F62" s="2448"/>
      <c r="G62" s="2448"/>
      <c r="H62" s="2448"/>
      <c r="I62" s="2448"/>
      <c r="J62" s="2448"/>
      <c r="K62" s="2448"/>
      <c r="L62" s="2451"/>
      <c r="M62" s="2448"/>
      <c r="N62" s="2448"/>
      <c r="O62" s="2448"/>
      <c r="P62" s="2448"/>
      <c r="Q62" s="2448"/>
      <c r="R62" s="2448"/>
      <c r="S62" s="2448"/>
      <c r="T62" s="2448"/>
      <c r="U62" s="2448"/>
      <c r="V62" s="2448"/>
      <c r="W62" s="2448"/>
      <c r="X62" s="2448"/>
      <c r="Y62" s="2448"/>
      <c r="Z62" s="2448"/>
      <c r="AA62" s="2448"/>
      <c r="AB62" s="2448"/>
      <c r="AC62" s="2448"/>
      <c r="AD62" s="2448"/>
      <c r="AE62" s="2448"/>
      <c r="AF62" s="2448"/>
      <c r="AG62" s="2448"/>
      <c r="AH62" s="2448"/>
      <c r="AI62" s="2448"/>
      <c r="AJ62" s="2448"/>
      <c r="AK62" s="2448"/>
      <c r="AL62" s="2448"/>
      <c r="AM62" s="2448"/>
      <c r="AN62" s="2448"/>
      <c r="AO62" s="2448"/>
      <c r="AP62" s="2448"/>
      <c r="AQ62" s="2448"/>
      <c r="AR62" s="2448"/>
      <c r="AS62" s="2448"/>
      <c r="AT62" s="2448"/>
      <c r="AU62" s="2448"/>
      <c r="AV62" s="2448"/>
      <c r="AW62" s="2448"/>
      <c r="AX62" s="2448"/>
      <c r="AY62" s="2448"/>
      <c r="AZ62" s="2448"/>
      <c r="BA62" s="2448"/>
      <c r="BB62" s="2448"/>
      <c r="BC62" s="2448"/>
      <c r="BD62" s="2448"/>
      <c r="BE62" s="2448"/>
      <c r="BF62" s="2448"/>
      <c r="BG62" s="2448"/>
      <c r="BH62" s="2448"/>
      <c r="BI62" s="2448"/>
    </row>
    <row r="63" spans="1:61" x14ac:dyDescent="0.25">
      <c r="A63" s="2448"/>
      <c r="B63" s="2451"/>
      <c r="C63" s="2448"/>
      <c r="D63" s="2448"/>
      <c r="E63" s="2448"/>
      <c r="F63" s="2448"/>
      <c r="G63" s="2448"/>
      <c r="H63" s="2448"/>
      <c r="I63" s="2448"/>
      <c r="J63" s="2448"/>
      <c r="K63" s="2448"/>
      <c r="L63" s="2451"/>
      <c r="M63" s="2448"/>
      <c r="N63" s="2448"/>
      <c r="O63" s="2448"/>
      <c r="P63" s="2448"/>
      <c r="Q63" s="2448"/>
      <c r="R63" s="2448"/>
      <c r="S63" s="2448"/>
      <c r="T63" s="2448"/>
      <c r="U63" s="2448"/>
      <c r="V63" s="2448"/>
      <c r="W63" s="2448"/>
      <c r="X63" s="2448"/>
      <c r="Y63" s="2448"/>
      <c r="Z63" s="2448"/>
      <c r="AA63" s="2448"/>
      <c r="AB63" s="2448"/>
      <c r="AC63" s="2448"/>
      <c r="AD63" s="2448"/>
      <c r="AE63" s="2448"/>
      <c r="AF63" s="2448"/>
      <c r="AG63" s="2448"/>
      <c r="AH63" s="2448"/>
      <c r="AI63" s="2448"/>
      <c r="AJ63" s="2448"/>
      <c r="AK63" s="2448"/>
      <c r="AL63" s="2448"/>
      <c r="AM63" s="2448"/>
      <c r="AN63" s="2448"/>
      <c r="AO63" s="2448"/>
      <c r="AP63" s="2448"/>
      <c r="AQ63" s="2448"/>
      <c r="AR63" s="2448"/>
      <c r="AS63" s="2448"/>
      <c r="AT63" s="2448"/>
      <c r="AU63" s="2448"/>
      <c r="AV63" s="2448"/>
      <c r="AW63" s="2448"/>
      <c r="AX63" s="2448"/>
      <c r="AY63" s="2448"/>
      <c r="AZ63" s="2448"/>
      <c r="BA63" s="2448"/>
      <c r="BB63" s="2448"/>
      <c r="BC63" s="2448"/>
      <c r="BD63" s="2448"/>
      <c r="BE63" s="2448"/>
      <c r="BF63" s="2448"/>
      <c r="BG63" s="2448"/>
      <c r="BH63" s="2448"/>
      <c r="BI63" s="2448"/>
    </row>
    <row r="64" spans="1:61" x14ac:dyDescent="0.25">
      <c r="A64" s="2448"/>
      <c r="B64" s="2451"/>
      <c r="C64" s="2448"/>
      <c r="D64" s="2448"/>
      <c r="E64" s="2448"/>
      <c r="F64" s="2448"/>
      <c r="G64" s="2448"/>
      <c r="H64" s="2448"/>
      <c r="I64" s="2448"/>
      <c r="J64" s="2448"/>
      <c r="K64" s="2448"/>
      <c r="L64" s="2451"/>
      <c r="M64" s="2448"/>
      <c r="N64" s="2448"/>
      <c r="O64" s="2448"/>
      <c r="P64" s="2448"/>
      <c r="Q64" s="2448"/>
      <c r="R64" s="2448"/>
      <c r="S64" s="2448"/>
      <c r="T64" s="2448"/>
      <c r="U64" s="2448"/>
      <c r="V64" s="2448"/>
      <c r="W64" s="2448"/>
      <c r="X64" s="2448"/>
      <c r="Y64" s="2448"/>
      <c r="Z64" s="2448"/>
      <c r="AA64" s="2448"/>
      <c r="AB64" s="2448"/>
      <c r="AC64" s="2448"/>
      <c r="AD64" s="2448"/>
      <c r="AE64" s="2448"/>
      <c r="AF64" s="2448"/>
      <c r="AG64" s="2448"/>
      <c r="AH64" s="2448"/>
      <c r="AI64" s="2448"/>
      <c r="AJ64" s="2448"/>
      <c r="AK64" s="2448"/>
      <c r="AL64" s="2448"/>
      <c r="AM64" s="2448"/>
      <c r="AN64" s="2448"/>
      <c r="AO64" s="2448"/>
      <c r="AP64" s="2448"/>
      <c r="AQ64" s="2448"/>
      <c r="AR64" s="2448"/>
      <c r="AS64" s="2448"/>
      <c r="AT64" s="2448"/>
      <c r="AU64" s="2448"/>
      <c r="AV64" s="2448"/>
      <c r="AW64" s="2448"/>
      <c r="AX64" s="2448"/>
      <c r="AY64" s="2448"/>
      <c r="AZ64" s="2448"/>
      <c r="BA64" s="2448"/>
      <c r="BB64" s="2448"/>
      <c r="BC64" s="2448"/>
      <c r="BD64" s="2448"/>
      <c r="BE64" s="2448"/>
      <c r="BF64" s="2448"/>
      <c r="BG64" s="2448"/>
      <c r="BH64" s="2448"/>
      <c r="BI64" s="2448"/>
    </row>
    <row r="65" spans="1:61" x14ac:dyDescent="0.25">
      <c r="A65" s="2448"/>
      <c r="B65" s="2451"/>
      <c r="C65" s="2448"/>
      <c r="D65" s="2448"/>
      <c r="E65" s="2448"/>
      <c r="F65" s="2448"/>
      <c r="G65" s="2448"/>
      <c r="H65" s="2448"/>
      <c r="I65" s="2448"/>
      <c r="J65" s="2448"/>
      <c r="K65" s="2448"/>
      <c r="L65" s="2451"/>
      <c r="M65" s="2448"/>
      <c r="N65" s="2448"/>
      <c r="O65" s="2448"/>
      <c r="P65" s="2448"/>
      <c r="Q65" s="2448"/>
      <c r="R65" s="2448"/>
      <c r="S65" s="2448"/>
      <c r="T65" s="2448"/>
      <c r="U65" s="2448"/>
      <c r="V65" s="2448"/>
      <c r="W65" s="2448"/>
      <c r="X65" s="2448"/>
      <c r="Y65" s="2448"/>
      <c r="Z65" s="2448"/>
      <c r="AA65" s="2448"/>
      <c r="AB65" s="2448"/>
      <c r="AC65" s="2448"/>
      <c r="AD65" s="2448"/>
      <c r="AE65" s="2448"/>
      <c r="AF65" s="2448"/>
      <c r="AG65" s="2448"/>
      <c r="AH65" s="2448"/>
      <c r="AI65" s="2448"/>
      <c r="AJ65" s="2448"/>
      <c r="AK65" s="2448"/>
      <c r="AL65" s="2448"/>
      <c r="AM65" s="2448"/>
      <c r="AN65" s="2448"/>
      <c r="AO65" s="2448"/>
      <c r="AP65" s="2448"/>
      <c r="AQ65" s="2448"/>
      <c r="AR65" s="2448"/>
      <c r="AS65" s="2448"/>
      <c r="AT65" s="2448"/>
      <c r="AU65" s="2448"/>
      <c r="AV65" s="2448"/>
      <c r="AW65" s="2448"/>
      <c r="AX65" s="2448"/>
      <c r="AY65" s="2448"/>
      <c r="AZ65" s="2448"/>
      <c r="BA65" s="2448"/>
      <c r="BB65" s="2448"/>
      <c r="BC65" s="2448"/>
      <c r="BD65" s="2448"/>
      <c r="BE65" s="2448"/>
      <c r="BF65" s="2448"/>
      <c r="BG65" s="2448"/>
      <c r="BH65" s="2448"/>
      <c r="BI65" s="2448"/>
    </row>
    <row r="66" spans="1:61" x14ac:dyDescent="0.25">
      <c r="A66" s="2448"/>
      <c r="B66" s="2451"/>
      <c r="C66" s="2448"/>
      <c r="D66" s="2448"/>
      <c r="E66" s="2448"/>
      <c r="F66" s="2448"/>
      <c r="G66" s="2448"/>
      <c r="H66" s="2448"/>
      <c r="I66" s="2448"/>
      <c r="J66" s="2448"/>
      <c r="K66" s="2448"/>
      <c r="L66" s="2451"/>
      <c r="M66" s="2448"/>
      <c r="N66" s="2448"/>
      <c r="O66" s="2448"/>
      <c r="P66" s="2448"/>
      <c r="Q66" s="2448"/>
      <c r="R66" s="2448"/>
      <c r="S66" s="2448"/>
      <c r="T66" s="2448"/>
      <c r="U66" s="2448"/>
      <c r="V66" s="2448"/>
      <c r="W66" s="2448"/>
      <c r="X66" s="2448"/>
      <c r="Y66" s="2448"/>
      <c r="Z66" s="2448"/>
      <c r="AA66" s="2448"/>
      <c r="AB66" s="2448"/>
      <c r="AC66" s="2448"/>
      <c r="AD66" s="2448"/>
      <c r="AE66" s="2448"/>
      <c r="AF66" s="2448"/>
      <c r="AG66" s="2448"/>
      <c r="AH66" s="2448"/>
      <c r="AI66" s="2448"/>
      <c r="AJ66" s="2448"/>
      <c r="AK66" s="2448"/>
      <c r="AL66" s="2448"/>
      <c r="AM66" s="2448"/>
      <c r="AN66" s="2448"/>
      <c r="AO66" s="2448"/>
      <c r="AP66" s="2448"/>
      <c r="AQ66" s="2448"/>
      <c r="AR66" s="2448"/>
      <c r="AS66" s="2448"/>
      <c r="AT66" s="2448"/>
      <c r="AU66" s="2448"/>
      <c r="AV66" s="2448"/>
      <c r="AW66" s="2448"/>
      <c r="AX66" s="2448"/>
      <c r="AY66" s="2448"/>
      <c r="AZ66" s="2448"/>
      <c r="BA66" s="2448"/>
      <c r="BB66" s="2448"/>
      <c r="BC66" s="2448"/>
      <c r="BD66" s="2448"/>
      <c r="BE66" s="2448"/>
      <c r="BF66" s="2448"/>
      <c r="BG66" s="2448"/>
      <c r="BH66" s="2448"/>
      <c r="BI66" s="2448"/>
    </row>
    <row r="67" spans="1:61" x14ac:dyDescent="0.25">
      <c r="A67" s="2448"/>
      <c r="B67" s="2451"/>
      <c r="C67" s="2448"/>
      <c r="D67" s="2448"/>
      <c r="E67" s="2448"/>
      <c r="F67" s="2448"/>
      <c r="G67" s="2448"/>
      <c r="H67" s="2448"/>
      <c r="I67" s="2448"/>
      <c r="J67" s="2448"/>
      <c r="K67" s="2448"/>
      <c r="L67" s="2451"/>
      <c r="M67" s="2448"/>
      <c r="N67" s="2448"/>
      <c r="O67" s="2448"/>
      <c r="P67" s="2448"/>
      <c r="Q67" s="2448"/>
      <c r="R67" s="2448"/>
      <c r="S67" s="2448"/>
      <c r="T67" s="2448"/>
      <c r="U67" s="2448"/>
      <c r="V67" s="2448"/>
      <c r="W67" s="2448"/>
      <c r="X67" s="2448"/>
      <c r="Y67" s="2448"/>
      <c r="Z67" s="2448"/>
      <c r="AA67" s="2448"/>
      <c r="AB67" s="2448"/>
      <c r="AC67" s="2448"/>
      <c r="AD67" s="2448"/>
      <c r="AE67" s="2448"/>
      <c r="AF67" s="2448"/>
      <c r="AG67" s="2448"/>
      <c r="AH67" s="2448"/>
      <c r="AI67" s="2448"/>
      <c r="AJ67" s="2448"/>
      <c r="AK67" s="2448"/>
      <c r="AL67" s="2448"/>
      <c r="AM67" s="2448"/>
      <c r="AN67" s="2448"/>
      <c r="AO67" s="2448"/>
      <c r="AP67" s="2448"/>
      <c r="AQ67" s="2448"/>
      <c r="AR67" s="2448"/>
      <c r="AS67" s="2448"/>
      <c r="AT67" s="2448"/>
      <c r="AU67" s="2448"/>
      <c r="AV67" s="2448"/>
      <c r="AW67" s="2448"/>
      <c r="AX67" s="2448"/>
      <c r="AY67" s="2448"/>
      <c r="AZ67" s="2448"/>
      <c r="BA67" s="2448"/>
      <c r="BB67" s="2448"/>
      <c r="BC67" s="2448"/>
      <c r="BD67" s="2448"/>
      <c r="BE67" s="2448"/>
      <c r="BF67" s="2448"/>
      <c r="BG67" s="2448"/>
      <c r="BH67" s="2448"/>
      <c r="BI67" s="2448"/>
    </row>
    <row r="68" spans="1:61" x14ac:dyDescent="0.25">
      <c r="A68" s="2448"/>
      <c r="B68" s="2451"/>
      <c r="C68" s="2448"/>
      <c r="D68" s="2448"/>
      <c r="E68" s="2448"/>
      <c r="F68" s="2448"/>
      <c r="G68" s="2448"/>
      <c r="H68" s="2448"/>
      <c r="I68" s="2448"/>
      <c r="J68" s="2448"/>
      <c r="K68" s="2448"/>
      <c r="L68" s="2451"/>
      <c r="M68" s="2448"/>
      <c r="N68" s="2448"/>
      <c r="O68" s="2448"/>
      <c r="P68" s="2448"/>
      <c r="Q68" s="2448"/>
      <c r="R68" s="2448"/>
      <c r="S68" s="2448"/>
      <c r="T68" s="2448"/>
      <c r="U68" s="2448"/>
      <c r="V68" s="2448"/>
      <c r="W68" s="2448"/>
      <c r="X68" s="2448"/>
      <c r="Y68" s="2448"/>
      <c r="Z68" s="2448"/>
      <c r="AA68" s="2448"/>
      <c r="AB68" s="2448"/>
      <c r="AC68" s="2448"/>
      <c r="AD68" s="2448"/>
      <c r="AE68" s="2448"/>
      <c r="AF68" s="2448"/>
      <c r="AG68" s="2448"/>
      <c r="AH68" s="2448"/>
      <c r="AI68" s="2448"/>
      <c r="AJ68" s="2448"/>
      <c r="AK68" s="2448"/>
      <c r="AL68" s="2448"/>
      <c r="AM68" s="2448"/>
      <c r="AN68" s="2448"/>
      <c r="AO68" s="2448"/>
      <c r="AP68" s="2448"/>
      <c r="AQ68" s="2448"/>
      <c r="AR68" s="2448"/>
      <c r="AS68" s="2448"/>
      <c r="AT68" s="2448"/>
      <c r="AU68" s="2448"/>
      <c r="AV68" s="2448"/>
      <c r="AW68" s="2448"/>
      <c r="AX68" s="2448"/>
      <c r="AY68" s="2448"/>
      <c r="AZ68" s="2448"/>
      <c r="BA68" s="2448"/>
      <c r="BB68" s="2448"/>
      <c r="BC68" s="2448"/>
      <c r="BD68" s="2448"/>
      <c r="BE68" s="2448"/>
      <c r="BF68" s="2448"/>
      <c r="BG68" s="2448"/>
      <c r="BH68" s="2448"/>
      <c r="BI68" s="2448"/>
    </row>
    <row r="69" spans="1:61" s="80" customFormat="1" x14ac:dyDescent="0.25">
      <c r="A69" s="2448"/>
      <c r="B69" s="2455"/>
      <c r="C69" s="2448"/>
      <c r="D69" s="243" t="str">
        <f>D54</f>
        <v>Datum a podpis:</v>
      </c>
      <c r="E69" s="2481"/>
      <c r="F69" s="2482" t="str">
        <f>F54</f>
        <v>Razítko</v>
      </c>
      <c r="G69" s="243" t="str">
        <f>D54</f>
        <v>Datum a podpis:</v>
      </c>
      <c r="H69" s="2481"/>
      <c r="I69" s="2481"/>
      <c r="J69" s="246" t="str">
        <f>F54</f>
        <v>Razítko</v>
      </c>
      <c r="K69" s="2481"/>
      <c r="L69" s="2455"/>
      <c r="M69" s="2448"/>
      <c r="N69" s="2448"/>
      <c r="O69" s="2448"/>
      <c r="P69" s="2448"/>
      <c r="Q69" s="2448"/>
      <c r="R69" s="2448"/>
      <c r="S69" s="2448"/>
      <c r="T69" s="2448"/>
      <c r="U69" s="2448"/>
      <c r="V69" s="2448"/>
      <c r="W69" s="2448"/>
      <c r="X69" s="2448"/>
      <c r="Y69" s="2448"/>
      <c r="Z69" s="2448"/>
      <c r="AA69" s="2448"/>
      <c r="AB69" s="2448"/>
      <c r="AC69" s="2448"/>
      <c r="AD69" s="2448"/>
      <c r="AE69" s="2448"/>
      <c r="AF69" s="2448"/>
      <c r="AG69" s="2448"/>
      <c r="AH69" s="2448"/>
      <c r="AI69" s="2448"/>
      <c r="AJ69" s="2448"/>
      <c r="AK69" s="2448"/>
      <c r="AL69" s="2448"/>
      <c r="AM69" s="2448"/>
      <c r="AN69" s="2448"/>
      <c r="AO69" s="2448"/>
      <c r="AP69" s="2448"/>
      <c r="AQ69" s="2448"/>
      <c r="AR69" s="2448"/>
      <c r="AS69" s="2448"/>
      <c r="AT69" s="2448"/>
      <c r="AU69" s="2448"/>
      <c r="AV69" s="2448"/>
      <c r="AW69" s="2448"/>
      <c r="AX69" s="2448"/>
      <c r="AY69" s="2448"/>
      <c r="AZ69" s="2448"/>
      <c r="BA69" s="2448"/>
      <c r="BB69" s="2448"/>
      <c r="BC69" s="2448"/>
      <c r="BD69" s="2448"/>
      <c r="BE69" s="2448"/>
      <c r="BF69" s="2448"/>
      <c r="BG69" s="2448"/>
      <c r="BH69" s="2448"/>
      <c r="BI69" s="2448"/>
    </row>
    <row r="70" spans="1:61" s="80" customFormat="1" ht="14.45" customHeight="1" x14ac:dyDescent="0.25">
      <c r="A70" s="2448"/>
      <c r="B70" s="2483"/>
      <c r="C70" s="2484"/>
      <c r="D70" s="2484"/>
      <c r="E70" s="2484"/>
      <c r="F70" s="2484"/>
      <c r="G70" s="2484"/>
      <c r="H70" s="2484"/>
      <c r="I70" s="2484"/>
      <c r="J70" s="2484"/>
      <c r="K70" s="2484"/>
      <c r="L70" s="2455"/>
      <c r="M70" s="2448"/>
      <c r="N70" s="2448"/>
      <c r="O70" s="2448"/>
      <c r="P70" s="2448"/>
      <c r="Q70" s="2448"/>
      <c r="R70" s="2448"/>
      <c r="S70" s="2448"/>
      <c r="T70" s="2448"/>
      <c r="U70" s="2448"/>
      <c r="V70" s="2448"/>
      <c r="W70" s="2448"/>
      <c r="X70" s="2448"/>
      <c r="Y70" s="2448"/>
      <c r="Z70" s="2448"/>
      <c r="AA70" s="2448"/>
      <c r="AB70" s="2448"/>
      <c r="AC70" s="2448"/>
      <c r="AD70" s="2448"/>
      <c r="AE70" s="2448"/>
      <c r="AF70" s="2448"/>
      <c r="AG70" s="2448"/>
      <c r="AH70" s="2448"/>
      <c r="AI70" s="2448"/>
      <c r="AJ70" s="2448"/>
      <c r="AK70" s="2448"/>
      <c r="AL70" s="2448"/>
      <c r="AM70" s="2448"/>
      <c r="AN70" s="2448"/>
      <c r="AO70" s="2448"/>
      <c r="AP70" s="2448"/>
      <c r="AQ70" s="2448"/>
      <c r="AR70" s="2448"/>
      <c r="AS70" s="2448"/>
      <c r="AT70" s="2448"/>
      <c r="AU70" s="2448"/>
      <c r="AV70" s="2448"/>
      <c r="AW70" s="2448"/>
      <c r="AX70" s="2448"/>
      <c r="AY70" s="2448"/>
      <c r="AZ70" s="2448"/>
      <c r="BA70" s="2448"/>
      <c r="BB70" s="2448"/>
      <c r="BC70" s="2448"/>
      <c r="BD70" s="2448"/>
      <c r="BE70" s="2448"/>
      <c r="BF70" s="2448"/>
      <c r="BG70" s="2448"/>
      <c r="BH70" s="2448"/>
      <c r="BI70" s="2448"/>
    </row>
    <row r="71" spans="1:61" ht="11.25" customHeight="1" x14ac:dyDescent="0.25">
      <c r="A71" s="2448"/>
      <c r="B71" s="2448"/>
      <c r="C71" s="2448"/>
      <c r="D71" s="2448"/>
      <c r="E71" s="2448"/>
      <c r="F71" s="2448"/>
      <c r="G71" s="2448"/>
      <c r="H71" s="2448"/>
      <c r="I71" s="2448"/>
      <c r="J71" s="2448"/>
      <c r="K71" s="2448"/>
      <c r="L71" s="2485"/>
      <c r="M71" s="2448"/>
      <c r="N71" s="2448"/>
      <c r="O71" s="2448"/>
      <c r="P71" s="2448"/>
      <c r="Q71" s="2448"/>
      <c r="R71" s="2448"/>
      <c r="S71" s="2448"/>
      <c r="T71" s="2448"/>
      <c r="U71" s="2448"/>
      <c r="V71" s="2448"/>
      <c r="W71" s="2448"/>
      <c r="X71" s="2448"/>
      <c r="Y71" s="2448"/>
      <c r="Z71" s="2448"/>
      <c r="AA71" s="2448"/>
      <c r="AB71" s="2448"/>
      <c r="AC71" s="2448"/>
      <c r="AD71" s="2448"/>
      <c r="AE71" s="2448"/>
      <c r="AF71" s="2448"/>
      <c r="AG71" s="2448"/>
      <c r="AH71" s="2448"/>
      <c r="AI71" s="2448"/>
      <c r="AJ71" s="2448"/>
      <c r="AK71" s="2448"/>
      <c r="AL71" s="2448"/>
      <c r="AM71" s="2448"/>
      <c r="AN71" s="2448"/>
      <c r="AO71" s="2448"/>
      <c r="AP71" s="2448"/>
      <c r="AQ71" s="2448"/>
      <c r="AR71" s="2448"/>
      <c r="AS71" s="2448"/>
      <c r="AT71" s="2448"/>
      <c r="AU71" s="2448"/>
      <c r="AV71" s="2448"/>
      <c r="AW71" s="2448"/>
      <c r="AX71" s="2448"/>
      <c r="AY71" s="2448"/>
      <c r="AZ71" s="2448"/>
      <c r="BA71" s="2448"/>
      <c r="BB71" s="2448"/>
      <c r="BC71" s="2448"/>
      <c r="BD71" s="2448"/>
      <c r="BE71" s="2448"/>
      <c r="BF71" s="2448"/>
      <c r="BG71" s="2448"/>
      <c r="BH71" s="2448"/>
      <c r="BI71" s="2448"/>
    </row>
    <row r="72" spans="1:61" ht="11.25" customHeight="1" x14ac:dyDescent="0.25">
      <c r="A72" s="2448"/>
      <c r="B72" s="2448"/>
      <c r="C72" s="2448"/>
      <c r="D72" s="2448"/>
      <c r="E72" s="2448"/>
      <c r="F72" s="2448"/>
      <c r="G72" s="2448"/>
      <c r="H72" s="2448"/>
      <c r="I72" s="2448"/>
      <c r="J72" s="2448"/>
      <c r="K72" s="2448"/>
      <c r="L72" s="2485"/>
      <c r="M72" s="2448"/>
      <c r="N72" s="2448"/>
      <c r="O72" s="2448"/>
      <c r="P72" s="2448"/>
      <c r="Q72" s="2448"/>
      <c r="R72" s="2448"/>
      <c r="S72" s="2448"/>
      <c r="T72" s="2448"/>
      <c r="U72" s="2448"/>
      <c r="V72" s="2448"/>
      <c r="W72" s="2448"/>
      <c r="X72" s="2448"/>
      <c r="Y72" s="2448"/>
      <c r="Z72" s="2448"/>
      <c r="AA72" s="2448"/>
      <c r="AB72" s="2448"/>
      <c r="AC72" s="2448"/>
      <c r="AD72" s="2448"/>
      <c r="AE72" s="2448"/>
      <c r="AF72" s="2448"/>
      <c r="AG72" s="2448"/>
      <c r="AH72" s="2448"/>
      <c r="AI72" s="2448"/>
      <c r="AJ72" s="2448"/>
      <c r="AK72" s="2448"/>
      <c r="AL72" s="2448"/>
      <c r="AM72" s="2448"/>
      <c r="AN72" s="2448"/>
      <c r="AO72" s="2448"/>
      <c r="AP72" s="2448"/>
      <c r="AQ72" s="2448"/>
      <c r="AR72" s="2448"/>
      <c r="AS72" s="2448"/>
      <c r="AT72" s="2448"/>
      <c r="AU72" s="2448"/>
      <c r="AV72" s="2448"/>
      <c r="AW72" s="2448"/>
      <c r="AX72" s="2448"/>
      <c r="AY72" s="2448"/>
      <c r="AZ72" s="2448"/>
      <c r="BA72" s="2448"/>
      <c r="BB72" s="2448"/>
      <c r="BC72" s="2448"/>
      <c r="BD72" s="2448"/>
      <c r="BE72" s="2448"/>
      <c r="BF72" s="2448"/>
      <c r="BG72" s="2448"/>
      <c r="BH72" s="2448"/>
      <c r="BI72" s="2448"/>
    </row>
    <row r="73" spans="1:61" ht="11.25" customHeight="1" x14ac:dyDescent="0.25">
      <c r="L73" s="2486"/>
    </row>
    <row r="74" spans="1:61" s="80" customFormat="1" ht="6.95" customHeight="1" x14ac:dyDescent="0.25">
      <c r="B74" s="2487"/>
      <c r="C74" s="2488"/>
      <c r="D74" s="2488"/>
      <c r="E74" s="2488"/>
      <c r="F74" s="2488"/>
      <c r="G74" s="2488"/>
      <c r="H74" s="2488"/>
      <c r="I74" s="2488"/>
      <c r="J74" s="2488"/>
      <c r="K74" s="2489"/>
      <c r="L74" s="2490"/>
    </row>
    <row r="75" spans="1:61" s="80" customFormat="1" ht="24.95" customHeight="1" x14ac:dyDescent="0.25">
      <c r="B75" s="2491"/>
      <c r="C75" s="2492" t="s">
        <v>134</v>
      </c>
      <c r="K75" s="2493"/>
      <c r="L75" s="2490"/>
      <c r="M75" s="2494"/>
    </row>
    <row r="76" spans="1:61" s="80" customFormat="1" ht="6.95" customHeight="1" x14ac:dyDescent="0.25">
      <c r="B76" s="2491"/>
      <c r="K76" s="2493"/>
      <c r="L76" s="2490"/>
    </row>
    <row r="77" spans="1:61" s="80" customFormat="1" ht="12" customHeight="1" x14ac:dyDescent="0.25">
      <c r="B77" s="2491"/>
      <c r="C77" s="259" t="s">
        <v>12</v>
      </c>
      <c r="K77" s="2493"/>
      <c r="L77" s="2490"/>
    </row>
    <row r="78" spans="1:61" s="80" customFormat="1" x14ac:dyDescent="0.25">
      <c r="B78" s="2491"/>
      <c r="E78" s="3242" t="s">
        <v>13</v>
      </c>
      <c r="F78" s="3355"/>
      <c r="G78" s="3355"/>
      <c r="H78" s="3355"/>
      <c r="K78" s="2493"/>
      <c r="L78" s="2490"/>
      <c r="AA78" s="260" t="s">
        <v>13</v>
      </c>
    </row>
    <row r="79" spans="1:61" x14ac:dyDescent="0.25">
      <c r="B79" s="2495"/>
      <c r="C79" s="259" t="s">
        <v>132</v>
      </c>
      <c r="K79" s="2496"/>
      <c r="L79" s="2490"/>
    </row>
    <row r="80" spans="1:61" s="80" customFormat="1" x14ac:dyDescent="0.25">
      <c r="B80" s="2491"/>
      <c r="E80" s="3356" t="s">
        <v>1564</v>
      </c>
      <c r="F80" s="3355"/>
      <c r="G80" s="3355"/>
      <c r="H80" s="3355"/>
      <c r="K80" s="2493"/>
      <c r="L80" s="2490"/>
      <c r="AA80" s="2497" t="s">
        <v>1564</v>
      </c>
    </row>
    <row r="81" spans="2:20" s="80" customFormat="1" ht="6.95" customHeight="1" x14ac:dyDescent="0.25">
      <c r="B81" s="2491"/>
      <c r="K81" s="2493"/>
      <c r="L81" s="2490"/>
    </row>
    <row r="82" spans="2:20" s="80" customFormat="1" ht="12" customHeight="1" x14ac:dyDescent="0.25">
      <c r="B82" s="2491"/>
      <c r="C82" s="259" t="s">
        <v>17</v>
      </c>
      <c r="F82" s="264"/>
      <c r="I82" s="259" t="str">
        <f>I12</f>
        <v>Datum:</v>
      </c>
      <c r="J82" s="2498">
        <f>J12</f>
        <v>46300</v>
      </c>
      <c r="K82" s="2493"/>
      <c r="L82" s="2490"/>
    </row>
    <row r="83" spans="2:20" s="80" customFormat="1" ht="6.95" customHeight="1" x14ac:dyDescent="0.25">
      <c r="B83" s="2491"/>
      <c r="K83" s="2493"/>
      <c r="L83" s="2490"/>
    </row>
    <row r="84" spans="2:20" s="80" customFormat="1" ht="15.2" customHeight="1" x14ac:dyDescent="0.25">
      <c r="B84" s="2491"/>
      <c r="C84" s="259" t="s">
        <v>19</v>
      </c>
      <c r="F84" s="264" t="s">
        <v>22</v>
      </c>
      <c r="I84" s="259" t="str">
        <f>D20</f>
        <v>Projektant:</v>
      </c>
      <c r="J84" s="2499" t="str">
        <f>IF(E21="","",E21)</f>
        <v>Studio Anarchitekt s.r.o.</v>
      </c>
      <c r="K84" s="2493"/>
      <c r="L84" s="2490"/>
    </row>
    <row r="85" spans="2:20" s="80" customFormat="1" ht="15.2" customHeight="1" x14ac:dyDescent="0.25">
      <c r="B85" s="2491"/>
      <c r="C85" s="259" t="s">
        <v>24</v>
      </c>
      <c r="F85" s="264" t="str">
        <f>IF(E18="Vyplň údaj","",E18)</f>
        <v/>
      </c>
      <c r="I85" s="259" t="str">
        <f>D23</f>
        <v>Zpracovatel:</v>
      </c>
      <c r="J85" s="2499" t="str">
        <f>IF(E24="","",E24)</f>
        <v>Ing. Theodor Collino</v>
      </c>
      <c r="K85" s="2493"/>
      <c r="L85" s="2490"/>
    </row>
    <row r="86" spans="2:20" s="80" customFormat="1" ht="10.35" customHeight="1" x14ac:dyDescent="0.25">
      <c r="B86" s="2491"/>
      <c r="K86" s="2493"/>
      <c r="L86" s="2490"/>
    </row>
    <row r="87" spans="2:20" s="82" customFormat="1" ht="29.25" customHeight="1" x14ac:dyDescent="0.25">
      <c r="B87" s="2500"/>
      <c r="C87" s="268" t="s">
        <v>135</v>
      </c>
      <c r="D87" s="269"/>
      <c r="E87" s="269"/>
      <c r="F87" s="269"/>
      <c r="G87" s="269"/>
      <c r="H87" s="269"/>
      <c r="I87" s="269"/>
      <c r="J87" s="270" t="s">
        <v>136</v>
      </c>
      <c r="K87" s="271"/>
      <c r="L87" s="2490" t="s">
        <v>16</v>
      </c>
      <c r="M87" s="2501"/>
      <c r="N87" s="2501"/>
      <c r="O87" s="2501"/>
      <c r="P87" s="2501"/>
      <c r="Q87" s="2501"/>
      <c r="R87" s="2501"/>
      <c r="S87" s="2501"/>
      <c r="T87" s="2501"/>
    </row>
    <row r="88" spans="2:20" s="80" customFormat="1" ht="10.35" customHeight="1" x14ac:dyDescent="0.2">
      <c r="B88" s="2491"/>
      <c r="C88" s="2502"/>
      <c r="J88" s="2503"/>
      <c r="K88" s="2493"/>
      <c r="L88" s="2490" t="s">
        <v>16</v>
      </c>
      <c r="M88" s="2504"/>
      <c r="N88" s="2504"/>
      <c r="O88" s="2504"/>
      <c r="P88" s="2505"/>
      <c r="Q88" s="2504"/>
      <c r="R88" s="2505"/>
      <c r="S88" s="2504"/>
      <c r="T88" s="2505"/>
    </row>
    <row r="89" spans="2:20" s="80" customFormat="1" ht="23.1" customHeight="1" x14ac:dyDescent="0.2">
      <c r="B89" s="2491"/>
      <c r="C89" s="2502" t="s">
        <v>137</v>
      </c>
      <c r="J89" s="2503">
        <f>J123</f>
        <v>0</v>
      </c>
      <c r="K89" s="2493"/>
      <c r="L89" s="2490" t="s">
        <v>16</v>
      </c>
      <c r="M89" s="2504"/>
      <c r="N89" s="2504"/>
      <c r="O89" s="2504"/>
      <c r="P89" s="2505"/>
      <c r="Q89" s="2504"/>
      <c r="R89" s="2505"/>
      <c r="S89" s="2504"/>
      <c r="T89" s="2505"/>
    </row>
    <row r="90" spans="2:20" s="83" customFormat="1" ht="24.95" customHeight="1" x14ac:dyDescent="0.2">
      <c r="B90" s="2506"/>
      <c r="C90" s="2507"/>
      <c r="D90" s="2508" t="s">
        <v>138</v>
      </c>
      <c r="E90" s="2508"/>
      <c r="F90" s="2508"/>
      <c r="G90" s="2508"/>
      <c r="H90" s="2509"/>
      <c r="I90" s="2510"/>
      <c r="J90" s="2511">
        <f>J124</f>
        <v>0</v>
      </c>
      <c r="K90" s="2512"/>
      <c r="L90" s="2490" t="s">
        <v>16</v>
      </c>
      <c r="N90" s="2513"/>
      <c r="O90" s="2514"/>
      <c r="P90" s="2514"/>
      <c r="Q90" s="2514"/>
      <c r="R90" s="2514"/>
      <c r="S90" s="2514"/>
      <c r="T90" s="2514"/>
    </row>
    <row r="91" spans="2:20" s="84" customFormat="1" ht="20.100000000000001" customHeight="1" x14ac:dyDescent="0.2">
      <c r="B91" s="2515"/>
      <c r="C91" s="2516"/>
      <c r="D91" s="2517" t="s">
        <v>139</v>
      </c>
      <c r="E91" s="2518"/>
      <c r="F91" s="2519"/>
      <c r="G91" s="2520"/>
      <c r="H91" s="2521"/>
      <c r="I91" s="2522"/>
      <c r="J91" s="2523">
        <f>J125</f>
        <v>0</v>
      </c>
      <c r="K91" s="2524"/>
      <c r="L91" s="2490" t="s">
        <v>16</v>
      </c>
      <c r="M91" s="2525"/>
      <c r="N91" s="2513"/>
      <c r="O91" s="2514"/>
      <c r="P91" s="2514"/>
      <c r="Q91" s="2514"/>
      <c r="R91" s="2514"/>
      <c r="S91" s="2514"/>
      <c r="T91" s="2514"/>
    </row>
    <row r="92" spans="2:20" s="85" customFormat="1" ht="15" customHeight="1" x14ac:dyDescent="0.2">
      <c r="B92" s="2526"/>
      <c r="C92" s="2527"/>
      <c r="D92" s="2528" t="s">
        <v>1565</v>
      </c>
      <c r="E92" s="2529"/>
      <c r="F92" s="2530"/>
      <c r="G92" s="2531"/>
      <c r="H92" s="2532"/>
      <c r="I92" s="2533"/>
      <c r="J92" s="2534">
        <f>J134</f>
        <v>0</v>
      </c>
      <c r="K92" s="2535"/>
      <c r="L92" s="2490" t="s">
        <v>16</v>
      </c>
      <c r="M92" s="2536"/>
      <c r="N92" s="2536"/>
      <c r="O92" s="2537"/>
      <c r="P92" s="2537"/>
      <c r="Q92" s="2537"/>
      <c r="R92" s="2537"/>
      <c r="S92" s="2537"/>
      <c r="T92" s="2537"/>
    </row>
    <row r="93" spans="2:20" s="85" customFormat="1" ht="15" customHeight="1" x14ac:dyDescent="0.2">
      <c r="B93" s="2526"/>
      <c r="C93" s="2527"/>
      <c r="D93" s="2528" t="s">
        <v>140</v>
      </c>
      <c r="E93" s="2529"/>
      <c r="F93" s="2530"/>
      <c r="G93" s="2531"/>
      <c r="H93" s="2532"/>
      <c r="I93" s="2533"/>
      <c r="J93" s="2534">
        <f>J144</f>
        <v>0</v>
      </c>
      <c r="K93" s="2535"/>
      <c r="L93" s="2490" t="s">
        <v>16</v>
      </c>
      <c r="M93" s="2536"/>
      <c r="N93" s="2536"/>
      <c r="O93" s="2537"/>
      <c r="P93" s="2537"/>
      <c r="Q93" s="2537"/>
      <c r="R93" s="2537"/>
      <c r="S93" s="2537"/>
      <c r="T93" s="2537"/>
    </row>
    <row r="94" spans="2:20" s="85" customFormat="1" ht="15" customHeight="1" x14ac:dyDescent="0.2">
      <c r="B94" s="2526"/>
      <c r="C94" s="2527"/>
      <c r="D94" s="2528" t="s">
        <v>141</v>
      </c>
      <c r="E94" s="2529"/>
      <c r="F94" s="2530"/>
      <c r="G94" s="2531"/>
      <c r="H94" s="2532"/>
      <c r="I94" s="2533"/>
      <c r="J94" s="2534">
        <f>J168</f>
        <v>0</v>
      </c>
      <c r="K94" s="2535"/>
      <c r="L94" s="2490" t="s">
        <v>16</v>
      </c>
      <c r="M94" s="2536"/>
      <c r="N94" s="2536"/>
      <c r="O94" s="2537"/>
      <c r="P94" s="2537"/>
      <c r="Q94" s="2537"/>
      <c r="R94" s="2537"/>
      <c r="S94" s="2537"/>
      <c r="T94" s="2537"/>
    </row>
    <row r="95" spans="2:20" s="85" customFormat="1" ht="15" customHeight="1" x14ac:dyDescent="0.2">
      <c r="B95" s="2526"/>
      <c r="C95" s="2527"/>
      <c r="D95" s="2528" t="s">
        <v>142</v>
      </c>
      <c r="E95" s="2529"/>
      <c r="F95" s="2530"/>
      <c r="G95" s="2531"/>
      <c r="H95" s="2532"/>
      <c r="I95" s="2533"/>
      <c r="J95" s="2534">
        <f>J195</f>
        <v>0</v>
      </c>
      <c r="K95" s="2535"/>
      <c r="L95" s="2490" t="s">
        <v>16</v>
      </c>
      <c r="M95" s="2536"/>
      <c r="N95" s="2536"/>
      <c r="O95" s="2537"/>
      <c r="P95" s="2537"/>
      <c r="Q95" s="2537"/>
      <c r="R95" s="2537"/>
      <c r="S95" s="2537"/>
      <c r="T95" s="2537"/>
    </row>
    <row r="96" spans="2:20" s="84" customFormat="1" ht="20.100000000000001" customHeight="1" x14ac:dyDescent="0.2">
      <c r="B96" s="2515"/>
      <c r="C96" s="2516"/>
      <c r="D96" s="2517" t="s">
        <v>143</v>
      </c>
      <c r="E96" s="2518"/>
      <c r="F96" s="2519"/>
      <c r="G96" s="2520"/>
      <c r="H96" s="2521"/>
      <c r="I96" s="2522"/>
      <c r="J96" s="2523">
        <f>J230</f>
        <v>0</v>
      </c>
      <c r="K96" s="2524"/>
      <c r="L96" s="2490" t="s">
        <v>16</v>
      </c>
      <c r="M96" s="2525"/>
      <c r="N96" s="2513"/>
      <c r="O96" s="2514"/>
      <c r="P96" s="2514"/>
      <c r="Q96" s="2514"/>
      <c r="R96" s="2514"/>
      <c r="S96" s="2514"/>
      <c r="T96" s="2514"/>
    </row>
    <row r="97" spans="2:20" s="84" customFormat="1" ht="20.100000000000001" customHeight="1" x14ac:dyDescent="0.2">
      <c r="B97" s="2515"/>
      <c r="C97" s="2516"/>
      <c r="D97" s="2517" t="s">
        <v>866</v>
      </c>
      <c r="E97" s="2518"/>
      <c r="F97" s="2519"/>
      <c r="G97" s="2520"/>
      <c r="H97" s="2521"/>
      <c r="I97" s="2522"/>
      <c r="J97" s="2523">
        <f>J237</f>
        <v>0</v>
      </c>
      <c r="K97" s="2524"/>
      <c r="L97" s="2490" t="s">
        <v>16</v>
      </c>
      <c r="M97" s="2525"/>
      <c r="N97" s="2513"/>
      <c r="O97" s="2514"/>
      <c r="P97" s="2514"/>
      <c r="Q97" s="2514"/>
      <c r="R97" s="2514"/>
      <c r="S97" s="2514"/>
      <c r="T97" s="2514"/>
    </row>
    <row r="98" spans="2:20" s="84" customFormat="1" ht="20.100000000000001" customHeight="1" x14ac:dyDescent="0.2">
      <c r="B98" s="2515"/>
      <c r="C98" s="2516"/>
      <c r="D98" s="2517" t="s">
        <v>841</v>
      </c>
      <c r="E98" s="2518"/>
      <c r="F98" s="2519"/>
      <c r="G98" s="2520"/>
      <c r="H98" s="2521"/>
      <c r="I98" s="2522"/>
      <c r="J98" s="2523">
        <f>J241</f>
        <v>0</v>
      </c>
      <c r="K98" s="2524"/>
      <c r="L98" s="2490" t="s">
        <v>16</v>
      </c>
      <c r="M98" s="2525"/>
      <c r="N98" s="2513"/>
      <c r="O98" s="2514"/>
      <c r="P98" s="2514"/>
      <c r="Q98" s="2514"/>
      <c r="R98" s="2514"/>
      <c r="S98" s="2514"/>
      <c r="T98" s="2514"/>
    </row>
    <row r="99" spans="2:20" s="84" customFormat="1" ht="20.100000000000001" customHeight="1" x14ac:dyDescent="0.2">
      <c r="B99" s="2515"/>
      <c r="C99" s="2516"/>
      <c r="D99" s="2517" t="s">
        <v>147</v>
      </c>
      <c r="E99" s="2518"/>
      <c r="F99" s="2519"/>
      <c r="G99" s="2520"/>
      <c r="H99" s="2521"/>
      <c r="I99" s="2522"/>
      <c r="J99" s="2523">
        <f>J257</f>
        <v>0</v>
      </c>
      <c r="K99" s="2524"/>
      <c r="L99" s="2490" t="s">
        <v>16</v>
      </c>
      <c r="M99" s="2525"/>
      <c r="N99" s="2513"/>
      <c r="O99" s="2514"/>
      <c r="P99" s="2514"/>
      <c r="Q99" s="2514"/>
      <c r="R99" s="2514"/>
      <c r="S99" s="2514"/>
      <c r="T99" s="2514"/>
    </row>
    <row r="100" spans="2:20" s="84" customFormat="1" ht="20.100000000000001" customHeight="1" x14ac:dyDescent="0.2">
      <c r="B100" s="2515"/>
      <c r="C100" s="2516"/>
      <c r="D100" s="2517" t="s">
        <v>1566</v>
      </c>
      <c r="E100" s="2518"/>
      <c r="F100" s="2519"/>
      <c r="G100" s="2520"/>
      <c r="H100" s="2521"/>
      <c r="I100" s="2522"/>
      <c r="J100" s="2523">
        <f>J264</f>
        <v>0</v>
      </c>
      <c r="K100" s="2524"/>
      <c r="L100" s="2490" t="s">
        <v>16</v>
      </c>
      <c r="M100" s="2525"/>
      <c r="N100" s="2513"/>
      <c r="O100" s="2514"/>
      <c r="P100" s="2514"/>
      <c r="Q100" s="2514"/>
      <c r="R100" s="2514"/>
      <c r="S100" s="2514"/>
      <c r="T100" s="2514"/>
    </row>
    <row r="101" spans="2:20" s="84" customFormat="1" ht="20.100000000000001" customHeight="1" x14ac:dyDescent="0.2">
      <c r="B101" s="2515"/>
      <c r="C101" s="2516"/>
      <c r="D101" s="2517" t="s">
        <v>149</v>
      </c>
      <c r="E101" s="2518"/>
      <c r="F101" s="2519"/>
      <c r="G101" s="2520"/>
      <c r="H101" s="2521"/>
      <c r="I101" s="2522"/>
      <c r="J101" s="2523">
        <f>J265</f>
        <v>0</v>
      </c>
      <c r="K101" s="2524"/>
      <c r="L101" s="2490" t="s">
        <v>16</v>
      </c>
      <c r="M101" s="2525"/>
      <c r="N101" s="2513"/>
      <c r="O101" s="2514"/>
      <c r="P101" s="2514"/>
      <c r="Q101" s="2514"/>
      <c r="R101" s="2514"/>
      <c r="S101" s="2514"/>
      <c r="T101" s="2514"/>
    </row>
    <row r="102" spans="2:20" s="83" customFormat="1" ht="24.95" customHeight="1" x14ac:dyDescent="0.2">
      <c r="B102" s="2506"/>
      <c r="C102" s="2507"/>
      <c r="D102" s="2508" t="s">
        <v>868</v>
      </c>
      <c r="E102" s="2508"/>
      <c r="F102" s="2508"/>
      <c r="G102" s="2508"/>
      <c r="H102" s="2509"/>
      <c r="I102" s="2510"/>
      <c r="J102" s="2511">
        <f>J268</f>
        <v>0</v>
      </c>
      <c r="K102" s="2512"/>
      <c r="L102" s="2490" t="s">
        <v>16</v>
      </c>
      <c r="N102" s="2513"/>
      <c r="O102" s="2514"/>
      <c r="P102" s="2514"/>
      <c r="Q102" s="2514"/>
      <c r="R102" s="2514"/>
      <c r="S102" s="2514"/>
      <c r="T102" s="2514"/>
    </row>
    <row r="103" spans="2:20" s="84" customFormat="1" ht="20.100000000000001" customHeight="1" x14ac:dyDescent="0.2">
      <c r="B103" s="2515"/>
      <c r="C103" s="2516"/>
      <c r="D103" s="2517" t="s">
        <v>869</v>
      </c>
      <c r="E103" s="2518"/>
      <c r="F103" s="2519"/>
      <c r="G103" s="2520"/>
      <c r="H103" s="2521"/>
      <c r="I103" s="2522"/>
      <c r="J103" s="2523">
        <f>J269</f>
        <v>0</v>
      </c>
      <c r="K103" s="2524"/>
      <c r="L103" s="2490" t="s">
        <v>16</v>
      </c>
      <c r="M103" s="2525"/>
      <c r="N103" s="2513"/>
      <c r="O103" s="2514"/>
      <c r="P103" s="2514"/>
      <c r="Q103" s="2514"/>
      <c r="R103" s="2514"/>
      <c r="S103" s="2514"/>
      <c r="T103" s="2514"/>
    </row>
    <row r="104" spans="2:20" s="84" customFormat="1" ht="20.100000000000001" customHeight="1" x14ac:dyDescent="0.2">
      <c r="B104" s="2515"/>
      <c r="C104" s="2516"/>
      <c r="D104" s="2517" t="s">
        <v>989</v>
      </c>
      <c r="E104" s="2518"/>
      <c r="F104" s="2519"/>
      <c r="G104" s="2520"/>
      <c r="H104" s="2521"/>
      <c r="I104" s="2522"/>
      <c r="J104" s="2523">
        <f>J272</f>
        <v>0</v>
      </c>
      <c r="K104" s="2524"/>
      <c r="L104" s="2490" t="s">
        <v>16</v>
      </c>
      <c r="M104" s="2525"/>
      <c r="N104" s="2513"/>
      <c r="O104" s="2514"/>
      <c r="P104" s="2514"/>
      <c r="Q104" s="2514"/>
      <c r="R104" s="2514"/>
      <c r="S104" s="2514"/>
      <c r="T104" s="2514"/>
    </row>
    <row r="105" spans="2:20" s="80" customFormat="1" ht="6.95" customHeight="1" x14ac:dyDescent="0.25">
      <c r="B105" s="2538"/>
      <c r="C105" s="2539"/>
      <c r="D105" s="2540"/>
      <c r="E105" s="2539"/>
      <c r="F105" s="2539"/>
      <c r="G105" s="2539"/>
      <c r="H105" s="2539"/>
      <c r="I105" s="2539"/>
      <c r="J105" s="2541"/>
      <c r="K105" s="2542"/>
      <c r="L105" s="2490"/>
    </row>
    <row r="106" spans="2:20" ht="11.25" customHeight="1" x14ac:dyDescent="0.25"/>
    <row r="107" spans="2:20" ht="11.25" customHeight="1" x14ac:dyDescent="0.25"/>
    <row r="108" spans="2:20" ht="11.25" customHeight="1" x14ac:dyDescent="0.25"/>
    <row r="109" spans="2:20" ht="6.95" customHeight="1" x14ac:dyDescent="0.25">
      <c r="B109" s="2487"/>
      <c r="C109" s="2488"/>
      <c r="D109" s="2488"/>
      <c r="E109" s="2488"/>
      <c r="F109" s="2488"/>
      <c r="G109" s="2488"/>
      <c r="H109" s="2488"/>
      <c r="I109" s="2488"/>
      <c r="J109" s="2488"/>
      <c r="K109" s="2489"/>
      <c r="L109" s="2490"/>
    </row>
    <row r="110" spans="2:20" ht="24.95" customHeight="1" x14ac:dyDescent="0.25">
      <c r="B110" s="2491"/>
      <c r="C110" s="2492" t="s">
        <v>150</v>
      </c>
      <c r="D110" s="80"/>
      <c r="E110" s="80"/>
      <c r="F110" s="80"/>
      <c r="G110" s="80"/>
      <c r="H110" s="80"/>
      <c r="I110" s="80"/>
      <c r="J110" s="80"/>
      <c r="K110" s="2493"/>
      <c r="L110" s="2490"/>
      <c r="M110" s="2494" t="s">
        <v>7</v>
      </c>
    </row>
    <row r="111" spans="2:20" ht="6.95" customHeight="1" x14ac:dyDescent="0.25">
      <c r="B111" s="2491"/>
      <c r="C111" s="80"/>
      <c r="D111" s="80"/>
      <c r="E111" s="80"/>
      <c r="F111" s="80"/>
      <c r="G111" s="80"/>
      <c r="H111" s="80"/>
      <c r="I111" s="80"/>
      <c r="J111" s="80"/>
      <c r="K111" s="2493"/>
      <c r="L111" s="2490"/>
    </row>
    <row r="112" spans="2:20" ht="12" customHeight="1" x14ac:dyDescent="0.25">
      <c r="B112" s="2491"/>
      <c r="C112" s="259" t="str">
        <f>D6</f>
        <v>Stavba:</v>
      </c>
      <c r="D112" s="80"/>
      <c r="E112" s="80"/>
      <c r="F112" s="80"/>
      <c r="G112" s="80"/>
      <c r="H112" s="80"/>
      <c r="I112" s="80"/>
      <c r="J112" s="80"/>
      <c r="K112" s="2493"/>
      <c r="L112" s="2490"/>
    </row>
    <row r="113" spans="2:62" x14ac:dyDescent="0.25">
      <c r="B113" s="2491"/>
      <c r="C113" s="80"/>
      <c r="D113" s="80"/>
      <c r="E113" s="3242" t="str">
        <f>IF(E7="","",E7)</f>
        <v>REVITALIZACE ZÁMECKÉHO PARKU ‐ TVRZIŠTĚ KLUČOV</v>
      </c>
      <c r="F113" s="3359"/>
      <c r="G113" s="3359"/>
      <c r="H113" s="3359"/>
      <c r="I113" s="80"/>
      <c r="J113" s="80"/>
      <c r="K113" s="2493"/>
      <c r="L113" s="2490"/>
      <c r="AA113" s="2543" t="str">
        <f>IF(AA7="","",AA7)</f>
        <v>REVITALIZACE ZÁMECKÉHO PARKU ‐ TVRZIŠTĚ KLUČOV</v>
      </c>
    </row>
    <row r="114" spans="2:62" x14ac:dyDescent="0.25">
      <c r="B114" s="2495"/>
      <c r="C114" s="259" t="str">
        <f>D8</f>
        <v>Objekt:</v>
      </c>
      <c r="K114" s="2496"/>
      <c r="L114" s="2490"/>
      <c r="AA114" s="2544"/>
    </row>
    <row r="115" spans="2:62" x14ac:dyDescent="0.25">
      <c r="B115" s="2491"/>
      <c r="C115" s="80"/>
      <c r="D115" s="80"/>
      <c r="E115" s="3356" t="str">
        <f>E9</f>
        <v>SO.J - Retenční nádrž</v>
      </c>
      <c r="F115" s="3359"/>
      <c r="G115" s="3359"/>
      <c r="H115" s="3359"/>
      <c r="I115" s="80"/>
      <c r="J115" s="80"/>
      <c r="K115" s="2493"/>
      <c r="L115" s="2490"/>
      <c r="AA115" s="2545" t="str">
        <f>AA9</f>
        <v>SO.J - Retenční nádrž</v>
      </c>
    </row>
    <row r="116" spans="2:62" x14ac:dyDescent="0.25">
      <c r="B116" s="2491"/>
      <c r="C116" s="80"/>
      <c r="D116" s="80"/>
      <c r="E116" s="80"/>
      <c r="F116" s="80"/>
      <c r="G116" s="80"/>
      <c r="H116" s="80"/>
      <c r="I116" s="80"/>
      <c r="J116" s="80"/>
      <c r="K116" s="2493"/>
      <c r="L116" s="2490"/>
    </row>
    <row r="117" spans="2:62" x14ac:dyDescent="0.25">
      <c r="B117" s="2491"/>
      <c r="C117" s="259" t="str">
        <f>D12</f>
        <v>Místo:</v>
      </c>
      <c r="D117" s="80"/>
      <c r="E117" s="80"/>
      <c r="F117" s="264" t="str">
        <f>IF(F12="","",F12)</f>
        <v/>
      </c>
      <c r="G117" s="80"/>
      <c r="H117" s="80"/>
      <c r="I117" s="259" t="str">
        <f>I12</f>
        <v>Datum:</v>
      </c>
      <c r="J117" s="2498">
        <f>J12</f>
        <v>46300</v>
      </c>
      <c r="K117" s="2493"/>
      <c r="L117" s="2490"/>
    </row>
    <row r="118" spans="2:62" x14ac:dyDescent="0.25">
      <c r="B118" s="2491"/>
      <c r="C118" s="80"/>
      <c r="D118" s="80"/>
      <c r="E118" s="80"/>
      <c r="F118" s="80"/>
      <c r="G118" s="80"/>
      <c r="H118" s="80"/>
      <c r="I118" s="80"/>
      <c r="J118" s="80"/>
      <c r="K118" s="2493"/>
      <c r="L118" s="2490"/>
    </row>
    <row r="119" spans="2:62" ht="25.5" x14ac:dyDescent="0.25">
      <c r="B119" s="2491"/>
      <c r="C119" s="259" t="str">
        <f>D14</f>
        <v>Zadavatel:</v>
      </c>
      <c r="D119" s="80"/>
      <c r="E119" s="80"/>
      <c r="F119" s="264" t="str">
        <f>IF(E15="","",E15)</f>
        <v>Obec Klučov</v>
      </c>
      <c r="G119" s="80"/>
      <c r="H119" s="80"/>
      <c r="I119" s="259" t="str">
        <f>D20</f>
        <v>Projektant:</v>
      </c>
      <c r="J119" s="2499" t="str">
        <f>IF(E21="","",E21)</f>
        <v>Studio Anarchitekt s.r.o.</v>
      </c>
      <c r="K119" s="2493"/>
      <c r="L119" s="2490"/>
    </row>
    <row r="120" spans="2:62" x14ac:dyDescent="0.25">
      <c r="B120" s="2491"/>
      <c r="C120" s="259" t="str">
        <f>D17</f>
        <v>Zhotovitel:</v>
      </c>
      <c r="D120" s="80"/>
      <c r="E120" s="80"/>
      <c r="F120" s="264" t="str">
        <f>IF(E18="Vyplň údaj","",E18)</f>
        <v/>
      </c>
      <c r="G120" s="80"/>
      <c r="H120" s="80"/>
      <c r="I120" s="259" t="str">
        <f>D23</f>
        <v>Zpracovatel:</v>
      </c>
      <c r="J120" s="2499" t="str">
        <f>IF(E24="","",E24)</f>
        <v>Ing. Theodor Collino</v>
      </c>
      <c r="K120" s="2493"/>
      <c r="L120" s="2490"/>
    </row>
    <row r="121" spans="2:62" x14ac:dyDescent="0.25">
      <c r="B121" s="2491"/>
      <c r="C121" s="80"/>
      <c r="D121" s="80"/>
      <c r="E121" s="80"/>
      <c r="F121" s="80"/>
      <c r="G121" s="80"/>
      <c r="H121" s="80"/>
      <c r="I121" s="80"/>
      <c r="J121" s="80"/>
      <c r="K121" s="2493"/>
      <c r="L121" s="2490"/>
    </row>
    <row r="122" spans="2:62" ht="36" x14ac:dyDescent="0.25">
      <c r="B122" s="2500"/>
      <c r="C122" s="317" t="s">
        <v>151</v>
      </c>
      <c r="D122" s="318" t="s">
        <v>50</v>
      </c>
      <c r="E122" s="318" t="s">
        <v>45</v>
      </c>
      <c r="F122" s="318" t="s">
        <v>47</v>
      </c>
      <c r="G122" s="318" t="s">
        <v>152</v>
      </c>
      <c r="H122" s="318" t="s">
        <v>153</v>
      </c>
      <c r="I122" s="318" t="s">
        <v>154</v>
      </c>
      <c r="J122" s="319" t="s">
        <v>136</v>
      </c>
      <c r="K122" s="320" t="s">
        <v>155</v>
      </c>
      <c r="L122" s="2490" t="s">
        <v>16</v>
      </c>
      <c r="M122" s="2546"/>
      <c r="N122" s="2547" t="s">
        <v>37</v>
      </c>
      <c r="O122" s="2547" t="s">
        <v>156</v>
      </c>
      <c r="P122" s="2547" t="s">
        <v>53</v>
      </c>
      <c r="Q122" s="2547" t="s">
        <v>157</v>
      </c>
      <c r="R122" s="2547" t="s">
        <v>158</v>
      </c>
      <c r="S122" s="2547" t="s">
        <v>159</v>
      </c>
      <c r="T122" s="2548" t="s">
        <v>160</v>
      </c>
    </row>
    <row r="123" spans="2:62" ht="15.75" x14ac:dyDescent="0.25">
      <c r="B123" s="2491"/>
      <c r="C123" s="2502" t="s">
        <v>63</v>
      </c>
      <c r="D123" s="80"/>
      <c r="E123" s="80"/>
      <c r="F123" s="80"/>
      <c r="G123" s="80"/>
      <c r="H123" s="80"/>
      <c r="I123" s="80"/>
      <c r="J123" s="2549">
        <f>J124 + J268</f>
        <v>0</v>
      </c>
      <c r="K123" s="2493"/>
      <c r="L123" s="2490" t="s">
        <v>16</v>
      </c>
      <c r="M123" s="2550"/>
      <c r="N123" s="2551"/>
      <c r="O123" s="2551"/>
      <c r="P123" s="2552">
        <f>P124 + P268</f>
        <v>0</v>
      </c>
      <c r="Q123" s="2551"/>
      <c r="R123" s="2552">
        <f>R124 + R268</f>
        <v>809.54899682000018</v>
      </c>
      <c r="S123" s="2551"/>
      <c r="T123" s="2553">
        <f>T124 + T268</f>
        <v>0</v>
      </c>
    </row>
    <row r="124" spans="2:62" ht="15.75" x14ac:dyDescent="0.25">
      <c r="B124" s="2506"/>
      <c r="C124" s="2507"/>
      <c r="D124" s="2554" t="s">
        <v>64</v>
      </c>
      <c r="E124" s="2555" t="s">
        <v>161</v>
      </c>
      <c r="F124" s="83" t="s">
        <v>162</v>
      </c>
      <c r="G124" s="2556"/>
      <c r="H124" s="2557"/>
      <c r="I124" s="2558"/>
      <c r="J124" s="2558">
        <f>J125 + J230 + J237 + J241 + J257 + SUM(J264:J265)</f>
        <v>0</v>
      </c>
      <c r="K124" s="2559"/>
      <c r="L124" s="2490" t="s">
        <v>16</v>
      </c>
      <c r="M124" s="2560"/>
      <c r="N124" s="2513"/>
      <c r="O124" s="2514"/>
      <c r="P124" s="2514">
        <f>P125 + P230 + P237 + P241 + P257 + SUM(P264:P265)</f>
        <v>0</v>
      </c>
      <c r="Q124" s="2514"/>
      <c r="R124" s="2514">
        <f>R125 + R230 + R237 + R241 + R257 + SUM(R264:R265)</f>
        <v>809.54899682000018</v>
      </c>
      <c r="S124" s="2514"/>
      <c r="T124" s="2561">
        <f>T125 + T230 + T237 + T241 + T257 + SUM(T264:T265)</f>
        <v>0</v>
      </c>
      <c r="AR124" s="2447">
        <v>1</v>
      </c>
      <c r="AT124" s="2447" t="s">
        <v>64</v>
      </c>
      <c r="AU124" s="2447">
        <v>0</v>
      </c>
      <c r="AY124" s="83" t="s">
        <v>163</v>
      </c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2447">
        <v>0</v>
      </c>
    </row>
    <row r="125" spans="2:62" ht="23.1" customHeight="1" x14ac:dyDescent="0.25">
      <c r="B125" s="2515"/>
      <c r="C125" s="2516"/>
      <c r="D125" s="2554" t="s">
        <v>64</v>
      </c>
      <c r="E125" s="2562" t="s">
        <v>164</v>
      </c>
      <c r="F125" s="2525" t="s">
        <v>165</v>
      </c>
      <c r="G125" s="2563"/>
      <c r="H125" s="2564"/>
      <c r="I125" s="2565"/>
      <c r="J125" s="2565">
        <f>J126 + J130 + J134 + J144 + J168 + J195</f>
        <v>0</v>
      </c>
      <c r="K125" s="2565"/>
      <c r="L125" s="2490" t="s">
        <v>16</v>
      </c>
      <c r="M125" s="2566"/>
      <c r="N125" s="2513"/>
      <c r="O125" s="2514"/>
      <c r="P125" s="2514">
        <f>P126 + P130 + P134 + P144 + P168 + P195</f>
        <v>0</v>
      </c>
      <c r="Q125" s="2514"/>
      <c r="R125" s="2514">
        <f>R126 + R130 + R134 + R144 + R168 + R195</f>
        <v>802.02019272000007</v>
      </c>
      <c r="S125" s="2514"/>
      <c r="T125" s="2561">
        <f>T126 + T130 + T134 + T144 + T168 + T195</f>
        <v>0</v>
      </c>
      <c r="AR125" s="2447">
        <v>1</v>
      </c>
      <c r="AT125" s="2447" t="s">
        <v>64</v>
      </c>
      <c r="AU125" s="2447">
        <v>1</v>
      </c>
      <c r="AY125" s="84" t="s">
        <v>163</v>
      </c>
      <c r="AZ125" s="84"/>
      <c r="BA125" s="84"/>
      <c r="BB125" s="84"/>
      <c r="BC125" s="84"/>
      <c r="BD125" s="84"/>
      <c r="BE125" s="84"/>
      <c r="BF125" s="84"/>
      <c r="BG125" s="84"/>
      <c r="BH125" s="84"/>
      <c r="BI125" s="84"/>
      <c r="BJ125" s="2447">
        <v>0</v>
      </c>
    </row>
    <row r="126" spans="2:62" x14ac:dyDescent="0.25">
      <c r="B126" s="2567"/>
      <c r="C126" s="2568" t="s">
        <v>1567</v>
      </c>
      <c r="D126" s="2568" t="s">
        <v>168</v>
      </c>
      <c r="E126" s="2569" t="s">
        <v>1568</v>
      </c>
      <c r="F126" s="351" t="s">
        <v>1569</v>
      </c>
      <c r="G126" s="2570" t="s">
        <v>196</v>
      </c>
      <c r="H126" s="353">
        <v>7102.74</v>
      </c>
      <c r="I126" s="354"/>
      <c r="J126" s="355">
        <f>ROUND(H126*I126,2)</f>
        <v>0</v>
      </c>
      <c r="K126" s="355" t="s">
        <v>172</v>
      </c>
      <c r="L126" s="2490" t="s">
        <v>16</v>
      </c>
      <c r="M126" s="2571"/>
      <c r="N126" s="2572" t="s">
        <v>38</v>
      </c>
      <c r="O126" s="2573"/>
      <c r="P126" s="2573">
        <f>H126*O126</f>
        <v>0</v>
      </c>
      <c r="Q126" s="2573">
        <v>2.0000000000000001E-4</v>
      </c>
      <c r="R126" s="2573">
        <f>H126*Q126</f>
        <v>1.4205479999999999</v>
      </c>
      <c r="S126" s="2573">
        <v>0</v>
      </c>
      <c r="T126" s="2574">
        <f>H126*S126</f>
        <v>0</v>
      </c>
      <c r="AR126" s="2447">
        <v>4</v>
      </c>
      <c r="AT126" s="2447" t="s">
        <v>168</v>
      </c>
      <c r="AU126" s="2447">
        <v>2</v>
      </c>
      <c r="AY126" s="2575" t="s">
        <v>163</v>
      </c>
      <c r="AZ126" s="2575"/>
      <c r="BA126" s="2575"/>
      <c r="BB126" s="2575"/>
      <c r="BC126" s="2575"/>
      <c r="BD126" s="2575"/>
      <c r="BE126" s="2575">
        <f>IF(N126="základní",J126,0)</f>
        <v>0</v>
      </c>
      <c r="BF126" s="2575">
        <f>IF(N126="snížená",J126,0)</f>
        <v>0</v>
      </c>
      <c r="BG126" s="2575">
        <f>IF(N126="zákl. přenesená",J126,0)</f>
        <v>0</v>
      </c>
      <c r="BH126" s="2575">
        <f>IF(N126="sníž. přenesená",J126,0)</f>
        <v>0</v>
      </c>
      <c r="BI126" s="2575">
        <f>IF(N126="nulová",J126,0)</f>
        <v>0</v>
      </c>
      <c r="BJ126" s="2447">
        <v>1</v>
      </c>
    </row>
    <row r="127" spans="2:62" x14ac:dyDescent="0.25">
      <c r="B127" s="2491"/>
      <c r="C127" s="80"/>
      <c r="D127" s="361" t="s">
        <v>173</v>
      </c>
      <c r="E127" s="80"/>
      <c r="F127" s="362" t="s">
        <v>1570</v>
      </c>
      <c r="G127" s="80"/>
      <c r="H127" s="80"/>
      <c r="I127" s="80"/>
      <c r="J127" s="80"/>
      <c r="K127" s="2493"/>
      <c r="L127" s="2490" t="s">
        <v>16</v>
      </c>
      <c r="M127" s="2576"/>
      <c r="N127" s="80"/>
      <c r="O127" s="80"/>
      <c r="P127" s="80"/>
      <c r="Q127" s="80"/>
      <c r="R127" s="80"/>
      <c r="S127" s="80"/>
      <c r="T127" s="2577"/>
      <c r="AT127" s="2578" t="s">
        <v>173</v>
      </c>
      <c r="AU127" s="2578">
        <v>0</v>
      </c>
      <c r="AV127" s="80"/>
      <c r="AW127" s="80"/>
      <c r="AX127" s="80"/>
      <c r="AY127" s="80" t="s">
        <v>163</v>
      </c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2447">
        <v>0</v>
      </c>
    </row>
    <row r="128" spans="2:62" ht="11.25" customHeight="1" x14ac:dyDescent="0.25">
      <c r="B128" s="2579"/>
      <c r="C128" s="2580"/>
      <c r="D128" s="361" t="s">
        <v>175</v>
      </c>
      <c r="E128" s="2581"/>
      <c r="F128" s="2582" t="s">
        <v>1571</v>
      </c>
      <c r="G128" s="2583"/>
      <c r="H128" s="2584">
        <v>7102.74</v>
      </c>
      <c r="I128" s="2585"/>
      <c r="J128" s="2585"/>
      <c r="K128" s="2585"/>
      <c r="L128" s="2490" t="s">
        <v>16</v>
      </c>
      <c r="M128" s="2586"/>
      <c r="N128" s="2587"/>
      <c r="O128" s="2588"/>
      <c r="P128" s="2588"/>
      <c r="Q128" s="2588"/>
      <c r="R128" s="2588"/>
      <c r="S128" s="2588"/>
      <c r="T128" s="2589"/>
      <c r="AT128" s="2590" t="s">
        <v>175</v>
      </c>
      <c r="AU128" s="2590">
        <v>0</v>
      </c>
      <c r="AV128" s="2590">
        <v>2</v>
      </c>
      <c r="AW128" s="2590" t="b">
        <v>1</v>
      </c>
      <c r="AX128" s="2590"/>
      <c r="AY128" s="2590" t="s">
        <v>163</v>
      </c>
      <c r="AZ128" s="2590"/>
      <c r="BA128" s="2590"/>
      <c r="BB128" s="2590"/>
      <c r="BC128" s="2590"/>
      <c r="BD128" s="2590"/>
      <c r="BE128" s="2590"/>
      <c r="BF128" s="2590"/>
      <c r="BG128" s="2590"/>
      <c r="BH128" s="2590"/>
      <c r="BI128" s="2590"/>
      <c r="BJ128" s="2447">
        <v>0</v>
      </c>
    </row>
    <row r="129" spans="2:62" ht="11.25" customHeight="1" x14ac:dyDescent="0.25">
      <c r="B129" s="2579"/>
      <c r="C129" s="2580"/>
      <c r="D129" s="361" t="s">
        <v>175</v>
      </c>
      <c r="E129" s="2581"/>
      <c r="F129" s="2591" t="s">
        <v>178</v>
      </c>
      <c r="G129" s="2592"/>
      <c r="H129" s="2593">
        <v>7102.74</v>
      </c>
      <c r="I129" s="2585"/>
      <c r="J129" s="2585"/>
      <c r="K129" s="2585"/>
      <c r="L129" s="2490" t="s">
        <v>16</v>
      </c>
      <c r="M129" s="2586"/>
      <c r="N129" s="2587"/>
      <c r="O129" s="2588"/>
      <c r="P129" s="2588"/>
      <c r="Q129" s="2588"/>
      <c r="R129" s="2588"/>
      <c r="S129" s="2588"/>
      <c r="T129" s="2589"/>
      <c r="AT129" s="2590" t="s">
        <v>175</v>
      </c>
      <c r="AU129" s="2590">
        <v>0</v>
      </c>
      <c r="AV129" s="2590">
        <v>4</v>
      </c>
      <c r="AW129" s="2590" t="b">
        <v>1</v>
      </c>
      <c r="AX129" s="2590" t="b">
        <v>1</v>
      </c>
      <c r="AY129" s="2590" t="s">
        <v>163</v>
      </c>
      <c r="AZ129" s="2590"/>
      <c r="BA129" s="2590"/>
      <c r="BB129" s="2590"/>
      <c r="BC129" s="2590"/>
      <c r="BD129" s="2590"/>
      <c r="BE129" s="2590"/>
      <c r="BF129" s="2590"/>
      <c r="BG129" s="2590"/>
      <c r="BH129" s="2590"/>
      <c r="BI129" s="2590"/>
      <c r="BJ129" s="2447">
        <v>0</v>
      </c>
    </row>
    <row r="130" spans="2:62" x14ac:dyDescent="0.25">
      <c r="B130" s="2594"/>
      <c r="C130" s="2595" t="s">
        <v>1572</v>
      </c>
      <c r="D130" s="2595" t="s">
        <v>241</v>
      </c>
      <c r="E130" s="2596" t="s">
        <v>1573</v>
      </c>
      <c r="F130" s="2596" t="s">
        <v>1574</v>
      </c>
      <c r="G130" s="2597" t="s">
        <v>309</v>
      </c>
      <c r="H130" s="353">
        <v>1420.548</v>
      </c>
      <c r="I130" s="396"/>
      <c r="J130" s="397">
        <f>ROUND(H130*I130,2)</f>
        <v>0</v>
      </c>
      <c r="K130" s="397" t="s">
        <v>172</v>
      </c>
      <c r="L130" s="2490" t="s">
        <v>16</v>
      </c>
      <c r="M130" s="2598"/>
      <c r="N130" s="2599" t="s">
        <v>38</v>
      </c>
      <c r="O130" s="2600"/>
      <c r="P130" s="2600">
        <f>H130*O130</f>
        <v>0</v>
      </c>
      <c r="Q130" s="2600">
        <v>1E-3</v>
      </c>
      <c r="R130" s="2600">
        <f>H130*Q130</f>
        <v>1.4205479999999999</v>
      </c>
      <c r="S130" s="2600">
        <v>0</v>
      </c>
      <c r="T130" s="2601">
        <f>H130*S130</f>
        <v>0</v>
      </c>
      <c r="AR130" s="2447">
        <v>8</v>
      </c>
      <c r="AT130" s="2447" t="s">
        <v>241</v>
      </c>
      <c r="AU130" s="2447">
        <v>2</v>
      </c>
      <c r="AY130" s="2602" t="s">
        <v>163</v>
      </c>
      <c r="AZ130" s="2602"/>
      <c r="BA130" s="2602"/>
      <c r="BB130" s="2602"/>
      <c r="BC130" s="2602"/>
      <c r="BD130" s="2602"/>
      <c r="BE130" s="2602">
        <f>IF(N130="základní",J130,0)</f>
        <v>0</v>
      </c>
      <c r="BF130" s="2602">
        <f>IF(N130="snížená",J130,0)</f>
        <v>0</v>
      </c>
      <c r="BG130" s="2602">
        <f>IF(N130="zákl. přenesená",J130,0)</f>
        <v>0</v>
      </c>
      <c r="BH130" s="2602">
        <f>IF(N130="sníž. přenesená",J130,0)</f>
        <v>0</v>
      </c>
      <c r="BI130" s="2602">
        <f>IF(N130="nulová",J130,0)</f>
        <v>0</v>
      </c>
      <c r="BJ130" s="2447">
        <v>1</v>
      </c>
    </row>
    <row r="131" spans="2:62" ht="11.25" customHeight="1" x14ac:dyDescent="0.25">
      <c r="B131" s="2579"/>
      <c r="C131" s="2580"/>
      <c r="D131" s="361" t="s">
        <v>175</v>
      </c>
      <c r="E131" s="2581"/>
      <c r="F131" s="2582" t="s">
        <v>1571</v>
      </c>
      <c r="G131" s="2583"/>
      <c r="H131" s="2584">
        <v>7102.74</v>
      </c>
      <c r="I131" s="2585"/>
      <c r="J131" s="2585"/>
      <c r="K131" s="2585"/>
      <c r="L131" s="2490" t="s">
        <v>16</v>
      </c>
      <c r="M131" s="2586"/>
      <c r="N131" s="2587"/>
      <c r="O131" s="2588"/>
      <c r="P131" s="2588"/>
      <c r="Q131" s="2588"/>
      <c r="R131" s="2588"/>
      <c r="S131" s="2588"/>
      <c r="T131" s="2589"/>
      <c r="AT131" s="2590" t="s">
        <v>175</v>
      </c>
      <c r="AU131" s="2590">
        <v>0</v>
      </c>
      <c r="AV131" s="2590">
        <v>2</v>
      </c>
      <c r="AW131" s="2590" t="b">
        <v>1</v>
      </c>
      <c r="AX131" s="2590"/>
      <c r="AY131" s="2590" t="s">
        <v>163</v>
      </c>
      <c r="AZ131" s="2590"/>
      <c r="BA131" s="2590"/>
      <c r="BB131" s="2590"/>
      <c r="BC131" s="2590"/>
      <c r="BD131" s="2590"/>
      <c r="BE131" s="2590"/>
      <c r="BF131" s="2590"/>
      <c r="BG131" s="2590"/>
      <c r="BH131" s="2590"/>
      <c r="BI131" s="2590"/>
      <c r="BJ131" s="2447">
        <v>0</v>
      </c>
    </row>
    <row r="132" spans="2:62" ht="11.25" customHeight="1" x14ac:dyDescent="0.25">
      <c r="B132" s="2579"/>
      <c r="C132" s="2580"/>
      <c r="D132" s="361" t="s">
        <v>175</v>
      </c>
      <c r="E132" s="2581"/>
      <c r="F132" s="2591" t="s">
        <v>178</v>
      </c>
      <c r="G132" s="2592"/>
      <c r="H132" s="2593">
        <v>7102.74</v>
      </c>
      <c r="I132" s="2585"/>
      <c r="J132" s="2585"/>
      <c r="K132" s="2585"/>
      <c r="L132" s="2490" t="s">
        <v>16</v>
      </c>
      <c r="M132" s="2586"/>
      <c r="N132" s="2587"/>
      <c r="O132" s="2588"/>
      <c r="P132" s="2588"/>
      <c r="Q132" s="2588"/>
      <c r="R132" s="2588"/>
      <c r="S132" s="2588"/>
      <c r="T132" s="2589"/>
      <c r="AT132" s="2590" t="s">
        <v>175</v>
      </c>
      <c r="AU132" s="2590">
        <v>0</v>
      </c>
      <c r="AV132" s="2590">
        <v>4</v>
      </c>
      <c r="AW132" s="2590" t="b">
        <v>1</v>
      </c>
      <c r="AX132" s="2590"/>
      <c r="AY132" s="2590" t="s">
        <v>163</v>
      </c>
      <c r="AZ132" s="2590"/>
      <c r="BA132" s="2590"/>
      <c r="BB132" s="2590"/>
      <c r="BC132" s="2590"/>
      <c r="BD132" s="2590"/>
      <c r="BE132" s="2590"/>
      <c r="BF132" s="2590"/>
      <c r="BG132" s="2590"/>
      <c r="BH132" s="2590"/>
      <c r="BI132" s="2590"/>
      <c r="BJ132" s="2447">
        <v>0</v>
      </c>
    </row>
    <row r="133" spans="2:62" ht="11.25" customHeight="1" x14ac:dyDescent="0.25">
      <c r="B133" s="2579"/>
      <c r="C133" s="2580"/>
      <c r="D133" s="361" t="s">
        <v>175</v>
      </c>
      <c r="E133" s="2581"/>
      <c r="F133" s="2582" t="s">
        <v>1575</v>
      </c>
      <c r="G133" s="2583"/>
      <c r="H133" s="2584">
        <v>1420.548</v>
      </c>
      <c r="I133" s="2585"/>
      <c r="J133" s="2585"/>
      <c r="K133" s="2585"/>
      <c r="L133" s="2490" t="s">
        <v>16</v>
      </c>
      <c r="M133" s="2586"/>
      <c r="N133" s="2587"/>
      <c r="O133" s="2588"/>
      <c r="P133" s="2588"/>
      <c r="Q133" s="2588"/>
      <c r="R133" s="2588"/>
      <c r="S133" s="2588"/>
      <c r="T133" s="2589"/>
      <c r="AT133" s="2590" t="s">
        <v>175</v>
      </c>
      <c r="AU133" s="2590">
        <v>0</v>
      </c>
      <c r="AV133" s="2590">
        <v>2</v>
      </c>
      <c r="AW133" s="2590" t="b">
        <v>1</v>
      </c>
      <c r="AX133" s="2590" t="b">
        <v>1</v>
      </c>
      <c r="AY133" s="2590" t="s">
        <v>163</v>
      </c>
      <c r="AZ133" s="2590"/>
      <c r="BA133" s="2590"/>
      <c r="BB133" s="2590"/>
      <c r="BC133" s="2590"/>
      <c r="BD133" s="2590"/>
      <c r="BE133" s="2590"/>
      <c r="BF133" s="2590"/>
      <c r="BG133" s="2590"/>
      <c r="BH133" s="2590"/>
      <c r="BI133" s="2590"/>
      <c r="BJ133" s="2447">
        <v>0</v>
      </c>
    </row>
    <row r="134" spans="2:62" ht="21" customHeight="1" x14ac:dyDescent="0.25">
      <c r="B134" s="2526"/>
      <c r="C134" s="2527"/>
      <c r="D134" s="2527" t="s">
        <v>64</v>
      </c>
      <c r="E134" s="2603" t="s">
        <v>235</v>
      </c>
      <c r="F134" s="2536" t="s">
        <v>1576</v>
      </c>
      <c r="G134" s="2604"/>
      <c r="H134" s="2605"/>
      <c r="I134" s="2606"/>
      <c r="J134" s="2606">
        <f>J135 + J140</f>
        <v>0</v>
      </c>
      <c r="K134" s="2606"/>
      <c r="L134" s="2490" t="s">
        <v>16</v>
      </c>
      <c r="M134" s="2607"/>
      <c r="N134" s="2536"/>
      <c r="O134" s="2537"/>
      <c r="P134" s="2537">
        <f>P135 + P140</f>
        <v>0</v>
      </c>
      <c r="Q134" s="2537"/>
      <c r="R134" s="2537">
        <f>R135 + R140</f>
        <v>0.81909672</v>
      </c>
      <c r="S134" s="2537"/>
      <c r="T134" s="2608">
        <f>T135 + T140</f>
        <v>0</v>
      </c>
      <c r="AR134" s="2447">
        <v>1</v>
      </c>
      <c r="AT134" s="2447" t="s">
        <v>64</v>
      </c>
      <c r="AU134" s="2447">
        <v>2</v>
      </c>
      <c r="AY134" s="85" t="s">
        <v>163</v>
      </c>
      <c r="AZ134" s="85"/>
      <c r="BA134" s="85"/>
      <c r="BB134" s="85"/>
      <c r="BC134" s="85"/>
      <c r="BD134" s="85"/>
      <c r="BE134" s="85"/>
      <c r="BF134" s="85"/>
      <c r="BG134" s="85"/>
      <c r="BH134" s="85"/>
      <c r="BI134" s="85"/>
      <c r="BJ134" s="2447">
        <v>0</v>
      </c>
    </row>
    <row r="135" spans="2:62" ht="24" x14ac:dyDescent="0.25">
      <c r="B135" s="2567"/>
      <c r="C135" s="2568" t="s">
        <v>1577</v>
      </c>
      <c r="D135" s="2568" t="s">
        <v>168</v>
      </c>
      <c r="E135" s="2569" t="s">
        <v>1578</v>
      </c>
      <c r="F135" s="351" t="s">
        <v>1579</v>
      </c>
      <c r="G135" s="2570" t="s">
        <v>1580</v>
      </c>
      <c r="H135" s="353">
        <v>116.8</v>
      </c>
      <c r="I135" s="354"/>
      <c r="J135" s="355">
        <f>ROUND(H135*I135,2)</f>
        <v>0</v>
      </c>
      <c r="K135" s="355" t="s">
        <v>172</v>
      </c>
      <c r="L135" s="2490" t="s">
        <v>16</v>
      </c>
      <c r="M135" s="2571"/>
      <c r="N135" s="2572" t="s">
        <v>38</v>
      </c>
      <c r="O135" s="2573"/>
      <c r="P135" s="2573">
        <f>H135*O135</f>
        <v>0</v>
      </c>
      <c r="Q135" s="2573">
        <v>4.0000000000000003E-5</v>
      </c>
      <c r="R135" s="2573">
        <f>H135*Q135</f>
        <v>4.6719999999999999E-3</v>
      </c>
      <c r="S135" s="2573">
        <v>0</v>
      </c>
      <c r="T135" s="2574">
        <f>H135*S135</f>
        <v>0</v>
      </c>
      <c r="AR135" s="2447">
        <v>4</v>
      </c>
      <c r="AT135" s="2447" t="s">
        <v>168</v>
      </c>
      <c r="AU135" s="2447">
        <v>3</v>
      </c>
      <c r="AY135" s="2575" t="s">
        <v>163</v>
      </c>
      <c r="AZ135" s="2575"/>
      <c r="BA135" s="2575"/>
      <c r="BB135" s="2575"/>
      <c r="BC135" s="2575"/>
      <c r="BD135" s="2575"/>
      <c r="BE135" s="2575">
        <f>IF(N135="základní",J135,0)</f>
        <v>0</v>
      </c>
      <c r="BF135" s="2575">
        <f>IF(N135="snížená",J135,0)</f>
        <v>0</v>
      </c>
      <c r="BG135" s="2575">
        <f>IF(N135="zákl. přenesená",J135,0)</f>
        <v>0</v>
      </c>
      <c r="BH135" s="2575">
        <f>IF(N135="sníž. přenesená",J135,0)</f>
        <v>0</v>
      </c>
      <c r="BI135" s="2575">
        <f>IF(N135="nulová",J135,0)</f>
        <v>0</v>
      </c>
      <c r="BJ135" s="2447">
        <v>1</v>
      </c>
    </row>
    <row r="136" spans="2:62" x14ac:dyDescent="0.25">
      <c r="B136" s="2491"/>
      <c r="C136" s="80"/>
      <c r="D136" s="361" t="s">
        <v>173</v>
      </c>
      <c r="E136" s="80"/>
      <c r="F136" s="362" t="s">
        <v>1581</v>
      </c>
      <c r="G136" s="80"/>
      <c r="H136" s="80"/>
      <c r="I136" s="80"/>
      <c r="J136" s="80"/>
      <c r="K136" s="2493"/>
      <c r="L136" s="2490" t="s">
        <v>16</v>
      </c>
      <c r="M136" s="2576"/>
      <c r="N136" s="80"/>
      <c r="O136" s="80"/>
      <c r="P136" s="80"/>
      <c r="Q136" s="80"/>
      <c r="R136" s="80"/>
      <c r="S136" s="80"/>
      <c r="T136" s="2577"/>
      <c r="AT136" s="2578" t="s">
        <v>173</v>
      </c>
      <c r="AU136" s="2578">
        <v>0</v>
      </c>
      <c r="AV136" s="80"/>
      <c r="AW136" s="80"/>
      <c r="AX136" s="80"/>
      <c r="AY136" s="80" t="s">
        <v>163</v>
      </c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2447">
        <v>0</v>
      </c>
    </row>
    <row r="137" spans="2:62" ht="11.25" customHeight="1" x14ac:dyDescent="0.25">
      <c r="B137" s="2579"/>
      <c r="C137" s="2580"/>
      <c r="D137" s="361" t="s">
        <v>175</v>
      </c>
      <c r="E137" s="2581"/>
      <c r="F137" s="2609" t="s">
        <v>1582</v>
      </c>
      <c r="G137" s="2592"/>
      <c r="H137" s="2610"/>
      <c r="I137" s="2585"/>
      <c r="J137" s="2585"/>
      <c r="K137" s="2585"/>
      <c r="L137" s="2490" t="s">
        <v>16</v>
      </c>
      <c r="M137" s="2586"/>
      <c r="N137" s="2587"/>
      <c r="O137" s="2588"/>
      <c r="P137" s="2588"/>
      <c r="Q137" s="2588"/>
      <c r="R137" s="2588"/>
      <c r="S137" s="2588"/>
      <c r="T137" s="2589"/>
      <c r="AT137" s="2590" t="s">
        <v>175</v>
      </c>
      <c r="AU137" s="2590">
        <v>0</v>
      </c>
      <c r="AV137" s="2590">
        <v>1</v>
      </c>
      <c r="AW137" s="2590" t="b">
        <v>1</v>
      </c>
      <c r="AX137" s="2590"/>
      <c r="AY137" s="2590" t="s">
        <v>163</v>
      </c>
      <c r="AZ137" s="2590"/>
      <c r="BA137" s="2590"/>
      <c r="BB137" s="2590"/>
      <c r="BC137" s="2590"/>
      <c r="BD137" s="2590"/>
      <c r="BE137" s="2590"/>
      <c r="BF137" s="2590"/>
      <c r="BG137" s="2590"/>
      <c r="BH137" s="2590"/>
      <c r="BI137" s="2590"/>
      <c r="BJ137" s="2447">
        <v>0</v>
      </c>
    </row>
    <row r="138" spans="2:62" ht="11.25" customHeight="1" x14ac:dyDescent="0.25">
      <c r="B138" s="2579"/>
      <c r="C138" s="2580"/>
      <c r="D138" s="361" t="s">
        <v>175</v>
      </c>
      <c r="E138" s="2581"/>
      <c r="F138" s="2582" t="s">
        <v>1583</v>
      </c>
      <c r="G138" s="2583"/>
      <c r="H138" s="2584">
        <v>116.8</v>
      </c>
      <c r="I138" s="2585"/>
      <c r="J138" s="2585"/>
      <c r="K138" s="2585"/>
      <c r="L138" s="2490" t="s">
        <v>16</v>
      </c>
      <c r="M138" s="2586"/>
      <c r="N138" s="2587"/>
      <c r="O138" s="2588"/>
      <c r="P138" s="2588"/>
      <c r="Q138" s="2588"/>
      <c r="R138" s="2588"/>
      <c r="S138" s="2588"/>
      <c r="T138" s="2589"/>
      <c r="AT138" s="2590" t="s">
        <v>175</v>
      </c>
      <c r="AU138" s="2590">
        <v>0</v>
      </c>
      <c r="AV138" s="2590">
        <v>2</v>
      </c>
      <c r="AW138" s="2590" t="b">
        <v>1</v>
      </c>
      <c r="AX138" s="2590"/>
      <c r="AY138" s="2590" t="s">
        <v>163</v>
      </c>
      <c r="AZ138" s="2590"/>
      <c r="BA138" s="2590"/>
      <c r="BB138" s="2590"/>
      <c r="BC138" s="2590"/>
      <c r="BD138" s="2590"/>
      <c r="BE138" s="2590"/>
      <c r="BF138" s="2590"/>
      <c r="BG138" s="2590"/>
      <c r="BH138" s="2590"/>
      <c r="BI138" s="2590"/>
      <c r="BJ138" s="2447">
        <v>0</v>
      </c>
    </row>
    <row r="139" spans="2:62" ht="11.25" customHeight="1" x14ac:dyDescent="0.25">
      <c r="B139" s="2579"/>
      <c r="C139" s="2580"/>
      <c r="D139" s="361" t="s">
        <v>175</v>
      </c>
      <c r="E139" s="2581"/>
      <c r="F139" s="2591" t="s">
        <v>178</v>
      </c>
      <c r="G139" s="2592"/>
      <c r="H139" s="2593">
        <v>116.8</v>
      </c>
      <c r="I139" s="2585"/>
      <c r="J139" s="2585"/>
      <c r="K139" s="2585"/>
      <c r="L139" s="2490" t="s">
        <v>16</v>
      </c>
      <c r="M139" s="2586"/>
      <c r="N139" s="2587"/>
      <c r="O139" s="2588"/>
      <c r="P139" s="2588"/>
      <c r="Q139" s="2588"/>
      <c r="R139" s="2588"/>
      <c r="S139" s="2588"/>
      <c r="T139" s="2589"/>
      <c r="AT139" s="2590" t="s">
        <v>175</v>
      </c>
      <c r="AU139" s="2590">
        <v>0</v>
      </c>
      <c r="AV139" s="2590">
        <v>4</v>
      </c>
      <c r="AW139" s="2590" t="b">
        <v>1</v>
      </c>
      <c r="AX139" s="2590" t="b">
        <v>1</v>
      </c>
      <c r="AY139" s="2590" t="s">
        <v>163</v>
      </c>
      <c r="AZ139" s="2590"/>
      <c r="BA139" s="2590"/>
      <c r="BB139" s="2590"/>
      <c r="BC139" s="2590"/>
      <c r="BD139" s="2590"/>
      <c r="BE139" s="2590"/>
      <c r="BF139" s="2590"/>
      <c r="BG139" s="2590"/>
      <c r="BH139" s="2590"/>
      <c r="BI139" s="2590"/>
      <c r="BJ139" s="2447">
        <v>0</v>
      </c>
    </row>
    <row r="140" spans="2:62" x14ac:dyDescent="0.25">
      <c r="B140" s="2567"/>
      <c r="C140" s="2568" t="s">
        <v>1584</v>
      </c>
      <c r="D140" s="2568" t="s">
        <v>168</v>
      </c>
      <c r="E140" s="2569" t="s">
        <v>1585</v>
      </c>
      <c r="F140" s="351" t="s">
        <v>1586</v>
      </c>
      <c r="G140" s="2570" t="s">
        <v>218</v>
      </c>
      <c r="H140" s="353">
        <v>81.117999999999995</v>
      </c>
      <c r="I140" s="354"/>
      <c r="J140" s="355">
        <f>ROUND(H140*I140,2)</f>
        <v>0</v>
      </c>
      <c r="K140" s="355" t="s">
        <v>172</v>
      </c>
      <c r="L140" s="2490" t="s">
        <v>16</v>
      </c>
      <c r="M140" s="2571"/>
      <c r="N140" s="2572" t="s">
        <v>38</v>
      </c>
      <c r="O140" s="2573"/>
      <c r="P140" s="2573">
        <f>H140*O140</f>
        <v>0</v>
      </c>
      <c r="Q140" s="2573">
        <v>1.004E-2</v>
      </c>
      <c r="R140" s="2573">
        <f>H140*Q140</f>
        <v>0.81442471999999999</v>
      </c>
      <c r="S140" s="2573">
        <v>0</v>
      </c>
      <c r="T140" s="2574">
        <f>H140*S140</f>
        <v>0</v>
      </c>
      <c r="AR140" s="2447">
        <v>4</v>
      </c>
      <c r="AT140" s="2447" t="s">
        <v>168</v>
      </c>
      <c r="AU140" s="2447">
        <v>3</v>
      </c>
      <c r="AY140" s="2575" t="s">
        <v>163</v>
      </c>
      <c r="AZ140" s="2575"/>
      <c r="BA140" s="2575"/>
      <c r="BB140" s="2575"/>
      <c r="BC140" s="2575"/>
      <c r="BD140" s="2575"/>
      <c r="BE140" s="2575">
        <f>IF(N140="základní",J140,0)</f>
        <v>0</v>
      </c>
      <c r="BF140" s="2575">
        <f>IF(N140="snížená",J140,0)</f>
        <v>0</v>
      </c>
      <c r="BG140" s="2575">
        <f>IF(N140="zákl. přenesená",J140,0)</f>
        <v>0</v>
      </c>
      <c r="BH140" s="2575">
        <f>IF(N140="sníž. přenesená",J140,0)</f>
        <v>0</v>
      </c>
      <c r="BI140" s="2575">
        <f>IF(N140="nulová",J140,0)</f>
        <v>0</v>
      </c>
      <c r="BJ140" s="2447">
        <v>1</v>
      </c>
    </row>
    <row r="141" spans="2:62" x14ac:dyDescent="0.25">
      <c r="B141" s="2491"/>
      <c r="C141" s="80"/>
      <c r="D141" s="361" t="s">
        <v>173</v>
      </c>
      <c r="E141" s="80"/>
      <c r="F141" s="362" t="s">
        <v>1587</v>
      </c>
      <c r="G141" s="80"/>
      <c r="H141" s="80"/>
      <c r="I141" s="80"/>
      <c r="J141" s="80"/>
      <c r="K141" s="2493"/>
      <c r="L141" s="2490" t="s">
        <v>16</v>
      </c>
      <c r="M141" s="2576"/>
      <c r="N141" s="80"/>
      <c r="O141" s="80"/>
      <c r="P141" s="80"/>
      <c r="Q141" s="80"/>
      <c r="R141" s="80"/>
      <c r="S141" s="80"/>
      <c r="T141" s="2577"/>
      <c r="AT141" s="2578" t="s">
        <v>173</v>
      </c>
      <c r="AU141" s="2578">
        <v>0</v>
      </c>
      <c r="AV141" s="80"/>
      <c r="AW141" s="80"/>
      <c r="AX141" s="80"/>
      <c r="AY141" s="80" t="s">
        <v>163</v>
      </c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2447">
        <v>0</v>
      </c>
    </row>
    <row r="142" spans="2:62" ht="11.25" customHeight="1" x14ac:dyDescent="0.25">
      <c r="B142" s="2579"/>
      <c r="C142" s="2580"/>
      <c r="D142" s="361" t="s">
        <v>175</v>
      </c>
      <c r="E142" s="2581"/>
      <c r="F142" s="2582" t="s">
        <v>1588</v>
      </c>
      <c r="G142" s="2583"/>
      <c r="H142" s="2584">
        <v>81.117999999999995</v>
      </c>
      <c r="I142" s="2585"/>
      <c r="J142" s="2585"/>
      <c r="K142" s="2585"/>
      <c r="L142" s="2490" t="s">
        <v>16</v>
      </c>
      <c r="M142" s="2586"/>
      <c r="N142" s="2587"/>
      <c r="O142" s="2588"/>
      <c r="P142" s="2588"/>
      <c r="Q142" s="2588"/>
      <c r="R142" s="2588"/>
      <c r="S142" s="2588"/>
      <c r="T142" s="2589"/>
      <c r="AT142" s="2590" t="s">
        <v>175</v>
      </c>
      <c r="AU142" s="2590">
        <v>0</v>
      </c>
      <c r="AV142" s="2590">
        <v>2</v>
      </c>
      <c r="AW142" s="2590" t="b">
        <v>1</v>
      </c>
      <c r="AX142" s="2590"/>
      <c r="AY142" s="2590" t="s">
        <v>163</v>
      </c>
      <c r="AZ142" s="2590"/>
      <c r="BA142" s="2590"/>
      <c r="BB142" s="2590"/>
      <c r="BC142" s="2590"/>
      <c r="BD142" s="2590"/>
      <c r="BE142" s="2590"/>
      <c r="BF142" s="2590"/>
      <c r="BG142" s="2590"/>
      <c r="BH142" s="2590"/>
      <c r="BI142" s="2590"/>
      <c r="BJ142" s="2447">
        <v>0</v>
      </c>
    </row>
    <row r="143" spans="2:62" ht="11.25" customHeight="1" x14ac:dyDescent="0.25">
      <c r="B143" s="2579"/>
      <c r="C143" s="2580"/>
      <c r="D143" s="361" t="s">
        <v>175</v>
      </c>
      <c r="E143" s="2581"/>
      <c r="F143" s="2591" t="s">
        <v>178</v>
      </c>
      <c r="G143" s="2592"/>
      <c r="H143" s="2593">
        <v>81.117999999999995</v>
      </c>
      <c r="I143" s="2585"/>
      <c r="J143" s="2585"/>
      <c r="K143" s="2585"/>
      <c r="L143" s="2490" t="s">
        <v>16</v>
      </c>
      <c r="M143" s="2586"/>
      <c r="N143" s="2587"/>
      <c r="O143" s="2588"/>
      <c r="P143" s="2588"/>
      <c r="Q143" s="2588"/>
      <c r="R143" s="2588"/>
      <c r="S143" s="2588"/>
      <c r="T143" s="2589"/>
      <c r="AT143" s="2590" t="s">
        <v>175</v>
      </c>
      <c r="AU143" s="2590">
        <v>0</v>
      </c>
      <c r="AV143" s="2590">
        <v>4</v>
      </c>
      <c r="AW143" s="2590" t="b">
        <v>1</v>
      </c>
      <c r="AX143" s="2590" t="b">
        <v>1</v>
      </c>
      <c r="AY143" s="2590" t="s">
        <v>163</v>
      </c>
      <c r="AZ143" s="2590"/>
      <c r="BA143" s="2590"/>
      <c r="BB143" s="2590"/>
      <c r="BC143" s="2590"/>
      <c r="BD143" s="2590"/>
      <c r="BE143" s="2590"/>
      <c r="BF143" s="2590"/>
      <c r="BG143" s="2590"/>
      <c r="BH143" s="2590"/>
      <c r="BI143" s="2590"/>
      <c r="BJ143" s="2447">
        <v>0</v>
      </c>
    </row>
    <row r="144" spans="2:62" ht="21" customHeight="1" x14ac:dyDescent="0.25">
      <c r="B144" s="2526"/>
      <c r="C144" s="2527"/>
      <c r="D144" s="2527" t="s">
        <v>64</v>
      </c>
      <c r="E144" s="2603" t="s">
        <v>166</v>
      </c>
      <c r="F144" s="2536" t="s">
        <v>167</v>
      </c>
      <c r="G144" s="2604"/>
      <c r="H144" s="2605"/>
      <c r="I144" s="2606"/>
      <c r="J144" s="2606">
        <f>J145 + J153 + J159 + J163</f>
        <v>0</v>
      </c>
      <c r="K144" s="2606"/>
      <c r="L144" s="2490" t="s">
        <v>16</v>
      </c>
      <c r="M144" s="2607"/>
      <c r="N144" s="2536"/>
      <c r="O144" s="2537"/>
      <c r="P144" s="2537">
        <f>P145 + P153 + P159 + P163</f>
        <v>0</v>
      </c>
      <c r="Q144" s="2537"/>
      <c r="R144" s="2537">
        <f>R145 + R153 + R159 + R163</f>
        <v>0</v>
      </c>
      <c r="S144" s="2537"/>
      <c r="T144" s="2608">
        <f>T145 + T153 + T159 + T163</f>
        <v>0</v>
      </c>
      <c r="AR144" s="2447">
        <v>1</v>
      </c>
      <c r="AT144" s="2447" t="s">
        <v>64</v>
      </c>
      <c r="AU144" s="2447">
        <v>2</v>
      </c>
      <c r="AY144" s="85" t="s">
        <v>163</v>
      </c>
      <c r="AZ144" s="85"/>
      <c r="BA144" s="85"/>
      <c r="BB144" s="85"/>
      <c r="BC144" s="85"/>
      <c r="BD144" s="85"/>
      <c r="BE144" s="85"/>
      <c r="BF144" s="85"/>
      <c r="BG144" s="85"/>
      <c r="BH144" s="85"/>
      <c r="BI144" s="85"/>
      <c r="BJ144" s="2447">
        <v>0</v>
      </c>
    </row>
    <row r="145" spans="2:62" ht="24" x14ac:dyDescent="0.25">
      <c r="B145" s="2567"/>
      <c r="C145" s="2568" t="s">
        <v>1589</v>
      </c>
      <c r="D145" s="2568" t="s">
        <v>168</v>
      </c>
      <c r="E145" s="2569" t="s">
        <v>1590</v>
      </c>
      <c r="F145" s="351" t="s">
        <v>1591</v>
      </c>
      <c r="G145" s="2570" t="s">
        <v>171</v>
      </c>
      <c r="H145" s="353">
        <v>8847</v>
      </c>
      <c r="I145" s="354"/>
      <c r="J145" s="355">
        <f>ROUND(H145*I145,2)</f>
        <v>0</v>
      </c>
      <c r="K145" s="355" t="s">
        <v>172</v>
      </c>
      <c r="L145" s="2490" t="s">
        <v>16</v>
      </c>
      <c r="M145" s="2571"/>
      <c r="N145" s="2572" t="s">
        <v>38</v>
      </c>
      <c r="O145" s="2573"/>
      <c r="P145" s="2573">
        <f>H145*O145</f>
        <v>0</v>
      </c>
      <c r="Q145" s="2573">
        <v>0</v>
      </c>
      <c r="R145" s="2573">
        <f>H145*Q145</f>
        <v>0</v>
      </c>
      <c r="S145" s="2573">
        <v>0</v>
      </c>
      <c r="T145" s="2574">
        <f>H145*S145</f>
        <v>0</v>
      </c>
      <c r="AR145" s="2447">
        <v>4</v>
      </c>
      <c r="AT145" s="2447" t="s">
        <v>168</v>
      </c>
      <c r="AU145" s="2447">
        <v>3</v>
      </c>
      <c r="AY145" s="2575" t="s">
        <v>163</v>
      </c>
      <c r="AZ145" s="2575"/>
      <c r="BA145" s="2575"/>
      <c r="BB145" s="2575"/>
      <c r="BC145" s="2575"/>
      <c r="BD145" s="2575"/>
      <c r="BE145" s="2575">
        <f>IF(N145="základní",J145,0)</f>
        <v>0</v>
      </c>
      <c r="BF145" s="2575">
        <f>IF(N145="snížená",J145,0)</f>
        <v>0</v>
      </c>
      <c r="BG145" s="2575">
        <f>IF(N145="zákl. přenesená",J145,0)</f>
        <v>0</v>
      </c>
      <c r="BH145" s="2575">
        <f>IF(N145="sníž. přenesená",J145,0)</f>
        <v>0</v>
      </c>
      <c r="BI145" s="2575">
        <f>IF(N145="nulová",J145,0)</f>
        <v>0</v>
      </c>
      <c r="BJ145" s="2447">
        <v>1</v>
      </c>
    </row>
    <row r="146" spans="2:62" x14ac:dyDescent="0.25">
      <c r="B146" s="2491"/>
      <c r="C146" s="80"/>
      <c r="D146" s="361" t="s">
        <v>173</v>
      </c>
      <c r="E146" s="80"/>
      <c r="F146" s="362" t="s">
        <v>1592</v>
      </c>
      <c r="G146" s="80"/>
      <c r="H146" s="80"/>
      <c r="I146" s="80"/>
      <c r="J146" s="80"/>
      <c r="K146" s="2493"/>
      <c r="L146" s="2490" t="s">
        <v>16</v>
      </c>
      <c r="M146" s="2576"/>
      <c r="N146" s="80"/>
      <c r="O146" s="80"/>
      <c r="P146" s="80"/>
      <c r="Q146" s="80"/>
      <c r="R146" s="80"/>
      <c r="S146" s="80"/>
      <c r="T146" s="2577"/>
      <c r="AT146" s="2578" t="s">
        <v>173</v>
      </c>
      <c r="AU146" s="2578">
        <v>0</v>
      </c>
      <c r="AV146" s="80"/>
      <c r="AW146" s="80"/>
      <c r="AX146" s="80"/>
      <c r="AY146" s="80" t="s">
        <v>163</v>
      </c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2447">
        <v>0</v>
      </c>
    </row>
    <row r="147" spans="2:62" ht="11.25" customHeight="1" x14ac:dyDescent="0.25">
      <c r="B147" s="2579"/>
      <c r="C147" s="2580"/>
      <c r="D147" s="361" t="s">
        <v>175</v>
      </c>
      <c r="E147" s="2581"/>
      <c r="F147" s="2609" t="s">
        <v>1593</v>
      </c>
      <c r="G147" s="2592"/>
      <c r="H147" s="2610"/>
      <c r="I147" s="2585"/>
      <c r="J147" s="2585"/>
      <c r="K147" s="2585"/>
      <c r="L147" s="2490" t="s">
        <v>16</v>
      </c>
      <c r="M147" s="2586"/>
      <c r="N147" s="2587"/>
      <c r="O147" s="2588"/>
      <c r="P147" s="2588"/>
      <c r="Q147" s="2588"/>
      <c r="R147" s="2588"/>
      <c r="S147" s="2588"/>
      <c r="T147" s="2589"/>
      <c r="AT147" s="2590" t="s">
        <v>175</v>
      </c>
      <c r="AU147" s="2590">
        <v>0</v>
      </c>
      <c r="AV147" s="2590">
        <v>1</v>
      </c>
      <c r="AW147" s="2590" t="b">
        <v>1</v>
      </c>
      <c r="AX147" s="2590"/>
      <c r="AY147" s="2590" t="s">
        <v>163</v>
      </c>
      <c r="AZ147" s="2590"/>
      <c r="BA147" s="2590"/>
      <c r="BB147" s="2590"/>
      <c r="BC147" s="2590"/>
      <c r="BD147" s="2590"/>
      <c r="BE147" s="2590"/>
      <c r="BF147" s="2590"/>
      <c r="BG147" s="2590"/>
      <c r="BH147" s="2590"/>
      <c r="BI147" s="2590"/>
      <c r="BJ147" s="2447">
        <v>0</v>
      </c>
    </row>
    <row r="148" spans="2:62" ht="11.25" customHeight="1" x14ac:dyDescent="0.25">
      <c r="B148" s="2579"/>
      <c r="C148" s="2580"/>
      <c r="D148" s="361" t="s">
        <v>175</v>
      </c>
      <c r="E148" s="2581"/>
      <c r="F148" s="2609" t="s">
        <v>1594</v>
      </c>
      <c r="G148" s="2592"/>
      <c r="H148" s="2610"/>
      <c r="I148" s="2585"/>
      <c r="J148" s="2585"/>
      <c r="K148" s="2585"/>
      <c r="L148" s="2490" t="s">
        <v>16</v>
      </c>
      <c r="M148" s="2586"/>
      <c r="N148" s="2587"/>
      <c r="O148" s="2588"/>
      <c r="P148" s="2588"/>
      <c r="Q148" s="2588"/>
      <c r="R148" s="2588"/>
      <c r="S148" s="2588"/>
      <c r="T148" s="2589"/>
      <c r="AT148" s="2590" t="s">
        <v>175</v>
      </c>
      <c r="AU148" s="2590">
        <v>0</v>
      </c>
      <c r="AV148" s="2590">
        <v>1</v>
      </c>
      <c r="AW148" s="2590" t="b">
        <v>1</v>
      </c>
      <c r="AX148" s="2590"/>
      <c r="AY148" s="2590" t="s">
        <v>163</v>
      </c>
      <c r="AZ148" s="2590"/>
      <c r="BA148" s="2590"/>
      <c r="BB148" s="2590"/>
      <c r="BC148" s="2590"/>
      <c r="BD148" s="2590"/>
      <c r="BE148" s="2590"/>
      <c r="BF148" s="2590"/>
      <c r="BG148" s="2590"/>
      <c r="BH148" s="2590"/>
      <c r="BI148" s="2590"/>
      <c r="BJ148" s="2447">
        <v>0</v>
      </c>
    </row>
    <row r="149" spans="2:62" ht="11.25" customHeight="1" x14ac:dyDescent="0.25">
      <c r="B149" s="2579"/>
      <c r="C149" s="2580"/>
      <c r="D149" s="361" t="s">
        <v>175</v>
      </c>
      <c r="E149" s="2581"/>
      <c r="F149" s="2582" t="s">
        <v>1595</v>
      </c>
      <c r="G149" s="2583"/>
      <c r="H149" s="2584">
        <v>6205</v>
      </c>
      <c r="I149" s="2585"/>
      <c r="J149" s="2585"/>
      <c r="K149" s="2585"/>
      <c r="L149" s="2490" t="s">
        <v>16</v>
      </c>
      <c r="M149" s="2586"/>
      <c r="N149" s="2587"/>
      <c r="O149" s="2588"/>
      <c r="P149" s="2588"/>
      <c r="Q149" s="2588"/>
      <c r="R149" s="2588"/>
      <c r="S149" s="2588"/>
      <c r="T149" s="2589"/>
      <c r="AT149" s="2590" t="s">
        <v>175</v>
      </c>
      <c r="AU149" s="2590">
        <v>0</v>
      </c>
      <c r="AV149" s="2590">
        <v>2</v>
      </c>
      <c r="AW149" s="2590" t="b">
        <v>1</v>
      </c>
      <c r="AX149" s="2590"/>
      <c r="AY149" s="2590" t="s">
        <v>163</v>
      </c>
      <c r="AZ149" s="2590"/>
      <c r="BA149" s="2590"/>
      <c r="BB149" s="2590"/>
      <c r="BC149" s="2590"/>
      <c r="BD149" s="2590"/>
      <c r="BE149" s="2590"/>
      <c r="BF149" s="2590"/>
      <c r="BG149" s="2590"/>
      <c r="BH149" s="2590"/>
      <c r="BI149" s="2590"/>
      <c r="BJ149" s="2447">
        <v>0</v>
      </c>
    </row>
    <row r="150" spans="2:62" ht="11.25" customHeight="1" x14ac:dyDescent="0.25">
      <c r="B150" s="2579"/>
      <c r="C150" s="2580"/>
      <c r="D150" s="361" t="s">
        <v>175</v>
      </c>
      <c r="E150" s="2581"/>
      <c r="F150" s="2609" t="s">
        <v>1596</v>
      </c>
      <c r="G150" s="2592"/>
      <c r="H150" s="2610"/>
      <c r="I150" s="2585"/>
      <c r="J150" s="2585"/>
      <c r="K150" s="2585"/>
      <c r="L150" s="2490" t="s">
        <v>16</v>
      </c>
      <c r="M150" s="2586"/>
      <c r="N150" s="2587"/>
      <c r="O150" s="2588"/>
      <c r="P150" s="2588"/>
      <c r="Q150" s="2588"/>
      <c r="R150" s="2588"/>
      <c r="S150" s="2588"/>
      <c r="T150" s="2589"/>
      <c r="AT150" s="2590" t="s">
        <v>175</v>
      </c>
      <c r="AU150" s="2590">
        <v>0</v>
      </c>
      <c r="AV150" s="2590">
        <v>1</v>
      </c>
      <c r="AW150" s="2590" t="b">
        <v>1</v>
      </c>
      <c r="AX150" s="2590"/>
      <c r="AY150" s="2590" t="s">
        <v>163</v>
      </c>
      <c r="AZ150" s="2590"/>
      <c r="BA150" s="2590"/>
      <c r="BB150" s="2590"/>
      <c r="BC150" s="2590"/>
      <c r="BD150" s="2590"/>
      <c r="BE150" s="2590"/>
      <c r="BF150" s="2590"/>
      <c r="BG150" s="2590"/>
      <c r="BH150" s="2590"/>
      <c r="BI150" s="2590"/>
      <c r="BJ150" s="2447">
        <v>0</v>
      </c>
    </row>
    <row r="151" spans="2:62" ht="11.25" customHeight="1" x14ac:dyDescent="0.25">
      <c r="B151" s="2579"/>
      <c r="C151" s="2580"/>
      <c r="D151" s="361" t="s">
        <v>175</v>
      </c>
      <c r="E151" s="2581"/>
      <c r="F151" s="2582" t="s">
        <v>1597</v>
      </c>
      <c r="G151" s="2583"/>
      <c r="H151" s="2584">
        <v>2642</v>
      </c>
      <c r="I151" s="2585"/>
      <c r="J151" s="2585"/>
      <c r="K151" s="2585"/>
      <c r="L151" s="2490" t="s">
        <v>16</v>
      </c>
      <c r="M151" s="2586"/>
      <c r="N151" s="2587"/>
      <c r="O151" s="2588"/>
      <c r="P151" s="2588"/>
      <c r="Q151" s="2588"/>
      <c r="R151" s="2588"/>
      <c r="S151" s="2588"/>
      <c r="T151" s="2589"/>
      <c r="AT151" s="2590" t="s">
        <v>175</v>
      </c>
      <c r="AU151" s="2590">
        <v>0</v>
      </c>
      <c r="AV151" s="2590">
        <v>2</v>
      </c>
      <c r="AW151" s="2590" t="b">
        <v>1</v>
      </c>
      <c r="AX151" s="2590"/>
      <c r="AY151" s="2590" t="s">
        <v>163</v>
      </c>
      <c r="AZ151" s="2590"/>
      <c r="BA151" s="2590"/>
      <c r="BB151" s="2590"/>
      <c r="BC151" s="2590"/>
      <c r="BD151" s="2590"/>
      <c r="BE151" s="2590"/>
      <c r="BF151" s="2590"/>
      <c r="BG151" s="2590"/>
      <c r="BH151" s="2590"/>
      <c r="BI151" s="2590"/>
      <c r="BJ151" s="2447">
        <v>0</v>
      </c>
    </row>
    <row r="152" spans="2:62" ht="11.25" customHeight="1" x14ac:dyDescent="0.25">
      <c r="B152" s="2579"/>
      <c r="C152" s="2580"/>
      <c r="D152" s="361" t="s">
        <v>175</v>
      </c>
      <c r="E152" s="2581"/>
      <c r="F152" s="2591" t="s">
        <v>178</v>
      </c>
      <c r="G152" s="2592"/>
      <c r="H152" s="2593">
        <v>8847</v>
      </c>
      <c r="I152" s="2585"/>
      <c r="J152" s="2585"/>
      <c r="K152" s="2585"/>
      <c r="L152" s="2490" t="s">
        <v>16</v>
      </c>
      <c r="M152" s="2586"/>
      <c r="N152" s="2587"/>
      <c r="O152" s="2588"/>
      <c r="P152" s="2588"/>
      <c r="Q152" s="2588"/>
      <c r="R152" s="2588"/>
      <c r="S152" s="2588"/>
      <c r="T152" s="2589"/>
      <c r="AT152" s="2590" t="s">
        <v>175</v>
      </c>
      <c r="AU152" s="2590">
        <v>0</v>
      </c>
      <c r="AV152" s="2590">
        <v>4</v>
      </c>
      <c r="AW152" s="2590" t="b">
        <v>1</v>
      </c>
      <c r="AX152" s="2590" t="b">
        <v>1</v>
      </c>
      <c r="AY152" s="2590" t="s">
        <v>163</v>
      </c>
      <c r="AZ152" s="2590"/>
      <c r="BA152" s="2590"/>
      <c r="BB152" s="2590"/>
      <c r="BC152" s="2590"/>
      <c r="BD152" s="2590"/>
      <c r="BE152" s="2590"/>
      <c r="BF152" s="2590"/>
      <c r="BG152" s="2590"/>
      <c r="BH152" s="2590"/>
      <c r="BI152" s="2590"/>
      <c r="BJ152" s="2447">
        <v>0</v>
      </c>
    </row>
    <row r="153" spans="2:62" ht="24" x14ac:dyDescent="0.25">
      <c r="B153" s="2567"/>
      <c r="C153" s="2568" t="s">
        <v>1598</v>
      </c>
      <c r="D153" s="2568" t="s">
        <v>168</v>
      </c>
      <c r="E153" s="2569" t="s">
        <v>1599</v>
      </c>
      <c r="F153" s="351" t="s">
        <v>1600</v>
      </c>
      <c r="G153" s="2570" t="s">
        <v>171</v>
      </c>
      <c r="H153" s="353">
        <v>1095</v>
      </c>
      <c r="I153" s="354"/>
      <c r="J153" s="355">
        <f>ROUND(H153*I153,2)</f>
        <v>0</v>
      </c>
      <c r="K153" s="355" t="s">
        <v>172</v>
      </c>
      <c r="L153" s="2490" t="s">
        <v>16</v>
      </c>
      <c r="M153" s="2571"/>
      <c r="N153" s="2572" t="s">
        <v>38</v>
      </c>
      <c r="O153" s="2573"/>
      <c r="P153" s="2573">
        <f>H153*O153</f>
        <v>0</v>
      </c>
      <c r="Q153" s="2573">
        <v>0</v>
      </c>
      <c r="R153" s="2573">
        <f>H153*Q153</f>
        <v>0</v>
      </c>
      <c r="S153" s="2573">
        <v>0</v>
      </c>
      <c r="T153" s="2574">
        <f>H153*S153</f>
        <v>0</v>
      </c>
      <c r="AR153" s="2447">
        <v>4</v>
      </c>
      <c r="AT153" s="2447" t="s">
        <v>168</v>
      </c>
      <c r="AU153" s="2447">
        <v>3</v>
      </c>
      <c r="AY153" s="2575" t="s">
        <v>163</v>
      </c>
      <c r="AZ153" s="2575"/>
      <c r="BA153" s="2575"/>
      <c r="BB153" s="2575"/>
      <c r="BC153" s="2575"/>
      <c r="BD153" s="2575"/>
      <c r="BE153" s="2575">
        <f>IF(N153="základní",J153,0)</f>
        <v>0</v>
      </c>
      <c r="BF153" s="2575">
        <f>IF(N153="snížená",J153,0)</f>
        <v>0</v>
      </c>
      <c r="BG153" s="2575">
        <f>IF(N153="zákl. přenesená",J153,0)</f>
        <v>0</v>
      </c>
      <c r="BH153" s="2575">
        <f>IF(N153="sníž. přenesená",J153,0)</f>
        <v>0</v>
      </c>
      <c r="BI153" s="2575">
        <f>IF(N153="nulová",J153,0)</f>
        <v>0</v>
      </c>
      <c r="BJ153" s="2447">
        <v>1</v>
      </c>
    </row>
    <row r="154" spans="2:62" x14ac:dyDescent="0.25">
      <c r="B154" s="2491"/>
      <c r="C154" s="80"/>
      <c r="D154" s="361" t="s">
        <v>173</v>
      </c>
      <c r="E154" s="80"/>
      <c r="F154" s="362" t="s">
        <v>1601</v>
      </c>
      <c r="G154" s="80"/>
      <c r="H154" s="80"/>
      <c r="I154" s="80"/>
      <c r="J154" s="80"/>
      <c r="K154" s="2493"/>
      <c r="L154" s="2490" t="s">
        <v>16</v>
      </c>
      <c r="M154" s="2576"/>
      <c r="N154" s="80"/>
      <c r="O154" s="80"/>
      <c r="P154" s="80"/>
      <c r="Q154" s="80"/>
      <c r="R154" s="80"/>
      <c r="S154" s="80"/>
      <c r="T154" s="2577"/>
      <c r="AT154" s="2578" t="s">
        <v>173</v>
      </c>
      <c r="AU154" s="2578">
        <v>0</v>
      </c>
      <c r="AV154" s="80"/>
      <c r="AW154" s="80"/>
      <c r="AX154" s="80"/>
      <c r="AY154" s="80" t="s">
        <v>163</v>
      </c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2447">
        <v>0</v>
      </c>
    </row>
    <row r="155" spans="2:62" ht="11.25" customHeight="1" x14ac:dyDescent="0.25">
      <c r="B155" s="2579"/>
      <c r="C155" s="2580"/>
      <c r="D155" s="361" t="s">
        <v>175</v>
      </c>
      <c r="E155" s="2581"/>
      <c r="F155" s="2609" t="s">
        <v>1593</v>
      </c>
      <c r="G155" s="2592"/>
      <c r="H155" s="2610"/>
      <c r="I155" s="2585"/>
      <c r="J155" s="2585"/>
      <c r="K155" s="2585"/>
      <c r="L155" s="2490" t="s">
        <v>16</v>
      </c>
      <c r="M155" s="2586"/>
      <c r="N155" s="2587"/>
      <c r="O155" s="2588"/>
      <c r="P155" s="2588"/>
      <c r="Q155" s="2588"/>
      <c r="R155" s="2588"/>
      <c r="S155" s="2588"/>
      <c r="T155" s="2589"/>
      <c r="AT155" s="2590" t="s">
        <v>175</v>
      </c>
      <c r="AU155" s="2590">
        <v>0</v>
      </c>
      <c r="AV155" s="2590">
        <v>1</v>
      </c>
      <c r="AW155" s="2590" t="b">
        <v>1</v>
      </c>
      <c r="AX155" s="2590"/>
      <c r="AY155" s="2590" t="s">
        <v>163</v>
      </c>
      <c r="AZ155" s="2590"/>
      <c r="BA155" s="2590"/>
      <c r="BB155" s="2590"/>
      <c r="BC155" s="2590"/>
      <c r="BD155" s="2590"/>
      <c r="BE155" s="2590"/>
      <c r="BF155" s="2590"/>
      <c r="BG155" s="2590"/>
      <c r="BH155" s="2590"/>
      <c r="BI155" s="2590"/>
      <c r="BJ155" s="2447">
        <v>0</v>
      </c>
    </row>
    <row r="156" spans="2:62" ht="11.25" customHeight="1" x14ac:dyDescent="0.25">
      <c r="B156" s="2579"/>
      <c r="C156" s="2580"/>
      <c r="D156" s="361" t="s">
        <v>175</v>
      </c>
      <c r="E156" s="2581"/>
      <c r="F156" s="2609" t="s">
        <v>1602</v>
      </c>
      <c r="G156" s="2592"/>
      <c r="H156" s="2610"/>
      <c r="I156" s="2585"/>
      <c r="J156" s="2585"/>
      <c r="K156" s="2585"/>
      <c r="L156" s="2490" t="s">
        <v>16</v>
      </c>
      <c r="M156" s="2586"/>
      <c r="N156" s="2587"/>
      <c r="O156" s="2588"/>
      <c r="P156" s="2588"/>
      <c r="Q156" s="2588"/>
      <c r="R156" s="2588"/>
      <c r="S156" s="2588"/>
      <c r="T156" s="2589"/>
      <c r="AT156" s="2590" t="s">
        <v>175</v>
      </c>
      <c r="AU156" s="2590">
        <v>0</v>
      </c>
      <c r="AV156" s="2590">
        <v>1</v>
      </c>
      <c r="AW156" s="2590" t="b">
        <v>1</v>
      </c>
      <c r="AX156" s="2590"/>
      <c r="AY156" s="2590" t="s">
        <v>163</v>
      </c>
      <c r="AZ156" s="2590"/>
      <c r="BA156" s="2590"/>
      <c r="BB156" s="2590"/>
      <c r="BC156" s="2590"/>
      <c r="BD156" s="2590"/>
      <c r="BE156" s="2590"/>
      <c r="BF156" s="2590"/>
      <c r="BG156" s="2590"/>
      <c r="BH156" s="2590"/>
      <c r="BI156" s="2590"/>
      <c r="BJ156" s="2447">
        <v>0</v>
      </c>
    </row>
    <row r="157" spans="2:62" ht="11.25" customHeight="1" x14ac:dyDescent="0.25">
      <c r="B157" s="2579"/>
      <c r="C157" s="2580"/>
      <c r="D157" s="361" t="s">
        <v>175</v>
      </c>
      <c r="E157" s="2581"/>
      <c r="F157" s="2582" t="s">
        <v>1603</v>
      </c>
      <c r="G157" s="2583"/>
      <c r="H157" s="2584">
        <v>1095</v>
      </c>
      <c r="I157" s="2585"/>
      <c r="J157" s="2585"/>
      <c r="K157" s="2585"/>
      <c r="L157" s="2490" t="s">
        <v>16</v>
      </c>
      <c r="M157" s="2586"/>
      <c r="N157" s="2587"/>
      <c r="O157" s="2588"/>
      <c r="P157" s="2588"/>
      <c r="Q157" s="2588"/>
      <c r="R157" s="2588"/>
      <c r="S157" s="2588"/>
      <c r="T157" s="2589"/>
      <c r="AT157" s="2590" t="s">
        <v>175</v>
      </c>
      <c r="AU157" s="2590">
        <v>0</v>
      </c>
      <c r="AV157" s="2590">
        <v>2</v>
      </c>
      <c r="AW157" s="2590" t="b">
        <v>1</v>
      </c>
      <c r="AX157" s="2590"/>
      <c r="AY157" s="2590" t="s">
        <v>163</v>
      </c>
      <c r="AZ157" s="2590"/>
      <c r="BA157" s="2590"/>
      <c r="BB157" s="2590"/>
      <c r="BC157" s="2590"/>
      <c r="BD157" s="2590"/>
      <c r="BE157" s="2590"/>
      <c r="BF157" s="2590"/>
      <c r="BG157" s="2590"/>
      <c r="BH157" s="2590"/>
      <c r="BI157" s="2590"/>
      <c r="BJ157" s="2447">
        <v>0</v>
      </c>
    </row>
    <row r="158" spans="2:62" ht="11.25" customHeight="1" x14ac:dyDescent="0.25">
      <c r="B158" s="2579"/>
      <c r="C158" s="2580"/>
      <c r="D158" s="361" t="s">
        <v>175</v>
      </c>
      <c r="E158" s="2581"/>
      <c r="F158" s="2591" t="s">
        <v>178</v>
      </c>
      <c r="G158" s="2592"/>
      <c r="H158" s="2593">
        <v>1095</v>
      </c>
      <c r="I158" s="2585"/>
      <c r="J158" s="2585"/>
      <c r="K158" s="2585"/>
      <c r="L158" s="2490" t="s">
        <v>16</v>
      </c>
      <c r="M158" s="2586"/>
      <c r="N158" s="2587"/>
      <c r="O158" s="2588"/>
      <c r="P158" s="2588"/>
      <c r="Q158" s="2588"/>
      <c r="R158" s="2588"/>
      <c r="S158" s="2588"/>
      <c r="T158" s="2589"/>
      <c r="AT158" s="2590" t="s">
        <v>175</v>
      </c>
      <c r="AU158" s="2590">
        <v>0</v>
      </c>
      <c r="AV158" s="2590">
        <v>4</v>
      </c>
      <c r="AW158" s="2590" t="b">
        <v>1</v>
      </c>
      <c r="AX158" s="2590" t="b">
        <v>1</v>
      </c>
      <c r="AY158" s="2590" t="s">
        <v>163</v>
      </c>
      <c r="AZ158" s="2590"/>
      <c r="BA158" s="2590"/>
      <c r="BB158" s="2590"/>
      <c r="BC158" s="2590"/>
      <c r="BD158" s="2590"/>
      <c r="BE158" s="2590"/>
      <c r="BF158" s="2590"/>
      <c r="BG158" s="2590"/>
      <c r="BH158" s="2590"/>
      <c r="BI158" s="2590"/>
      <c r="BJ158" s="2447">
        <v>0</v>
      </c>
    </row>
    <row r="159" spans="2:62" ht="24" x14ac:dyDescent="0.25">
      <c r="B159" s="2567"/>
      <c r="C159" s="2568" t="s">
        <v>1604</v>
      </c>
      <c r="D159" s="2568" t="s">
        <v>168</v>
      </c>
      <c r="E159" s="2569" t="s">
        <v>1605</v>
      </c>
      <c r="F159" s="351" t="s">
        <v>1606</v>
      </c>
      <c r="G159" s="2570" t="s">
        <v>171</v>
      </c>
      <c r="H159" s="353">
        <v>3692</v>
      </c>
      <c r="I159" s="354"/>
      <c r="J159" s="355">
        <f>ROUND(H159*I159,2)</f>
        <v>0</v>
      </c>
      <c r="K159" s="355" t="s">
        <v>172</v>
      </c>
      <c r="L159" s="2490" t="s">
        <v>16</v>
      </c>
      <c r="M159" s="2571"/>
      <c r="N159" s="2572" t="s">
        <v>38</v>
      </c>
      <c r="O159" s="2573"/>
      <c r="P159" s="2573">
        <f>H159*O159</f>
        <v>0</v>
      </c>
      <c r="Q159" s="2573">
        <v>0</v>
      </c>
      <c r="R159" s="2573">
        <f>H159*Q159</f>
        <v>0</v>
      </c>
      <c r="S159" s="2573">
        <v>0</v>
      </c>
      <c r="T159" s="2574">
        <f>H159*S159</f>
        <v>0</v>
      </c>
      <c r="AR159" s="2447">
        <v>4</v>
      </c>
      <c r="AT159" s="2447" t="s">
        <v>168</v>
      </c>
      <c r="AU159" s="2447">
        <v>3</v>
      </c>
      <c r="AY159" s="2575" t="s">
        <v>163</v>
      </c>
      <c r="AZ159" s="2575"/>
      <c r="BA159" s="2575"/>
      <c r="BB159" s="2575"/>
      <c r="BC159" s="2575"/>
      <c r="BD159" s="2575"/>
      <c r="BE159" s="2575">
        <f>IF(N159="základní",J159,0)</f>
        <v>0</v>
      </c>
      <c r="BF159" s="2575">
        <f>IF(N159="snížená",J159,0)</f>
        <v>0</v>
      </c>
      <c r="BG159" s="2575">
        <f>IF(N159="zákl. přenesená",J159,0)</f>
        <v>0</v>
      </c>
      <c r="BH159" s="2575">
        <f>IF(N159="sníž. přenesená",J159,0)</f>
        <v>0</v>
      </c>
      <c r="BI159" s="2575">
        <f>IF(N159="nulová",J159,0)</f>
        <v>0</v>
      </c>
      <c r="BJ159" s="2447">
        <v>1</v>
      </c>
    </row>
    <row r="160" spans="2:62" x14ac:dyDescent="0.25">
      <c r="B160" s="2491"/>
      <c r="C160" s="80"/>
      <c r="D160" s="361" t="s">
        <v>173</v>
      </c>
      <c r="E160" s="80"/>
      <c r="F160" s="362" t="s">
        <v>1607</v>
      </c>
      <c r="G160" s="80"/>
      <c r="H160" s="80"/>
      <c r="I160" s="80"/>
      <c r="J160" s="80"/>
      <c r="K160" s="2493"/>
      <c r="L160" s="2490" t="s">
        <v>16</v>
      </c>
      <c r="M160" s="2576"/>
      <c r="N160" s="80"/>
      <c r="O160" s="80"/>
      <c r="P160" s="80"/>
      <c r="Q160" s="80"/>
      <c r="R160" s="80"/>
      <c r="S160" s="80"/>
      <c r="T160" s="2577"/>
      <c r="AT160" s="2578" t="s">
        <v>173</v>
      </c>
      <c r="AU160" s="2578">
        <v>0</v>
      </c>
      <c r="AV160" s="80"/>
      <c r="AW160" s="80"/>
      <c r="AX160" s="80"/>
      <c r="AY160" s="80" t="s">
        <v>163</v>
      </c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2447">
        <v>0</v>
      </c>
    </row>
    <row r="161" spans="2:62" ht="11.25" customHeight="1" x14ac:dyDescent="0.25">
      <c r="B161" s="2579"/>
      <c r="C161" s="2580"/>
      <c r="D161" s="361" t="s">
        <v>175</v>
      </c>
      <c r="E161" s="2581"/>
      <c r="F161" s="2582" t="s">
        <v>1608</v>
      </c>
      <c r="G161" s="2583"/>
      <c r="H161" s="2584">
        <v>3692</v>
      </c>
      <c r="I161" s="2585"/>
      <c r="J161" s="2585"/>
      <c r="K161" s="2585"/>
      <c r="L161" s="2490" t="s">
        <v>16</v>
      </c>
      <c r="M161" s="2586"/>
      <c r="N161" s="2587"/>
      <c r="O161" s="2588"/>
      <c r="P161" s="2588"/>
      <c r="Q161" s="2588"/>
      <c r="R161" s="2588"/>
      <c r="S161" s="2588"/>
      <c r="T161" s="2589"/>
      <c r="AT161" s="2590" t="s">
        <v>175</v>
      </c>
      <c r="AU161" s="2590">
        <v>0</v>
      </c>
      <c r="AV161" s="2590">
        <v>2</v>
      </c>
      <c r="AW161" s="2590" t="b">
        <v>1</v>
      </c>
      <c r="AX161" s="2590"/>
      <c r="AY161" s="2590" t="s">
        <v>163</v>
      </c>
      <c r="AZ161" s="2590"/>
      <c r="BA161" s="2590"/>
      <c r="BB161" s="2590"/>
      <c r="BC161" s="2590"/>
      <c r="BD161" s="2590"/>
      <c r="BE161" s="2590"/>
      <c r="BF161" s="2590"/>
      <c r="BG161" s="2590"/>
      <c r="BH161" s="2590"/>
      <c r="BI161" s="2590"/>
      <c r="BJ161" s="2447">
        <v>0</v>
      </c>
    </row>
    <row r="162" spans="2:62" ht="11.25" customHeight="1" x14ac:dyDescent="0.25">
      <c r="B162" s="2579"/>
      <c r="C162" s="2580"/>
      <c r="D162" s="361" t="s">
        <v>175</v>
      </c>
      <c r="E162" s="2581"/>
      <c r="F162" s="2591" t="s">
        <v>178</v>
      </c>
      <c r="G162" s="2592"/>
      <c r="H162" s="2593">
        <v>3692</v>
      </c>
      <c r="I162" s="2585"/>
      <c r="J162" s="2585"/>
      <c r="K162" s="2585"/>
      <c r="L162" s="2490" t="s">
        <v>16</v>
      </c>
      <c r="M162" s="2586"/>
      <c r="N162" s="2587"/>
      <c r="O162" s="2588"/>
      <c r="P162" s="2588"/>
      <c r="Q162" s="2588"/>
      <c r="R162" s="2588"/>
      <c r="S162" s="2588"/>
      <c r="T162" s="2589"/>
      <c r="AT162" s="2590" t="s">
        <v>175</v>
      </c>
      <c r="AU162" s="2590">
        <v>0</v>
      </c>
      <c r="AV162" s="2590">
        <v>4</v>
      </c>
      <c r="AW162" s="2590" t="b">
        <v>1</v>
      </c>
      <c r="AX162" s="2590" t="b">
        <v>1</v>
      </c>
      <c r="AY162" s="2590" t="s">
        <v>163</v>
      </c>
      <c r="AZ162" s="2590"/>
      <c r="BA162" s="2590"/>
      <c r="BB162" s="2590"/>
      <c r="BC162" s="2590"/>
      <c r="BD162" s="2590"/>
      <c r="BE162" s="2590"/>
      <c r="BF162" s="2590"/>
      <c r="BG162" s="2590"/>
      <c r="BH162" s="2590"/>
      <c r="BI162" s="2590"/>
      <c r="BJ162" s="2447">
        <v>0</v>
      </c>
    </row>
    <row r="163" spans="2:62" x14ac:dyDescent="0.25">
      <c r="B163" s="2567"/>
      <c r="C163" s="2568" t="s">
        <v>1609</v>
      </c>
      <c r="D163" s="2568" t="s">
        <v>168</v>
      </c>
      <c r="E163" s="2569" t="s">
        <v>1610</v>
      </c>
      <c r="F163" s="351" t="s">
        <v>1611</v>
      </c>
      <c r="G163" s="2570" t="s">
        <v>171</v>
      </c>
      <c r="H163" s="353">
        <v>2100</v>
      </c>
      <c r="I163" s="354"/>
      <c r="J163" s="355">
        <f>ROUND(H163*I163,2)</f>
        <v>0</v>
      </c>
      <c r="K163" s="355" t="s">
        <v>172</v>
      </c>
      <c r="L163" s="2490" t="s">
        <v>16</v>
      </c>
      <c r="M163" s="2571"/>
      <c r="N163" s="2572" t="s">
        <v>38</v>
      </c>
      <c r="O163" s="2573"/>
      <c r="P163" s="2573">
        <f>H163*O163</f>
        <v>0</v>
      </c>
      <c r="Q163" s="2573">
        <v>0</v>
      </c>
      <c r="R163" s="2573">
        <f>H163*Q163</f>
        <v>0</v>
      </c>
      <c r="S163" s="2573">
        <v>0</v>
      </c>
      <c r="T163" s="2574">
        <f>H163*S163</f>
        <v>0</v>
      </c>
      <c r="AR163" s="2447">
        <v>4</v>
      </c>
      <c r="AT163" s="2447" t="s">
        <v>168</v>
      </c>
      <c r="AU163" s="2447">
        <v>3</v>
      </c>
      <c r="AY163" s="2575" t="s">
        <v>163</v>
      </c>
      <c r="AZ163" s="2575"/>
      <c r="BA163" s="2575"/>
      <c r="BB163" s="2575"/>
      <c r="BC163" s="2575"/>
      <c r="BD163" s="2575"/>
      <c r="BE163" s="2575">
        <f>IF(N163="základní",J163,0)</f>
        <v>0</v>
      </c>
      <c r="BF163" s="2575">
        <f>IF(N163="snížená",J163,0)</f>
        <v>0</v>
      </c>
      <c r="BG163" s="2575">
        <f>IF(N163="zákl. přenesená",J163,0)</f>
        <v>0</v>
      </c>
      <c r="BH163" s="2575">
        <f>IF(N163="sníž. přenesená",J163,0)</f>
        <v>0</v>
      </c>
      <c r="BI163" s="2575">
        <f>IF(N163="nulová",J163,0)</f>
        <v>0</v>
      </c>
      <c r="BJ163" s="2447">
        <v>1</v>
      </c>
    </row>
    <row r="164" spans="2:62" x14ac:dyDescent="0.25">
      <c r="B164" s="2491"/>
      <c r="C164" s="80"/>
      <c r="D164" s="361" t="s">
        <v>173</v>
      </c>
      <c r="E164" s="80"/>
      <c r="F164" s="362" t="s">
        <v>1612</v>
      </c>
      <c r="G164" s="80"/>
      <c r="H164" s="80"/>
      <c r="I164" s="80"/>
      <c r="J164" s="80"/>
      <c r="K164" s="2493"/>
      <c r="L164" s="2490" t="s">
        <v>16</v>
      </c>
      <c r="M164" s="2576"/>
      <c r="N164" s="80"/>
      <c r="O164" s="80"/>
      <c r="P164" s="80"/>
      <c r="Q164" s="80"/>
      <c r="R164" s="80"/>
      <c r="S164" s="80"/>
      <c r="T164" s="2577"/>
      <c r="AT164" s="2578" t="s">
        <v>173</v>
      </c>
      <c r="AU164" s="2578">
        <v>0</v>
      </c>
      <c r="AV164" s="80"/>
      <c r="AW164" s="80"/>
      <c r="AX164" s="80"/>
      <c r="AY164" s="80" t="s">
        <v>163</v>
      </c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2447">
        <v>0</v>
      </c>
    </row>
    <row r="165" spans="2:62" ht="39" x14ac:dyDescent="0.25">
      <c r="B165" s="2567"/>
      <c r="C165" s="2611"/>
      <c r="D165" s="2612" t="s">
        <v>239</v>
      </c>
      <c r="E165" s="2613"/>
      <c r="F165" s="2614" t="s">
        <v>1613</v>
      </c>
      <c r="G165" s="2615"/>
      <c r="H165" s="2616"/>
      <c r="I165" s="2617"/>
      <c r="J165" s="2617"/>
      <c r="K165" s="2618"/>
      <c r="L165" s="2490" t="s">
        <v>16</v>
      </c>
      <c r="M165" s="2571"/>
      <c r="N165" s="2572"/>
      <c r="O165" s="2573"/>
      <c r="P165" s="2573"/>
      <c r="Q165" s="2573"/>
      <c r="R165" s="2573"/>
      <c r="S165" s="2573"/>
      <c r="T165" s="2574"/>
      <c r="AT165" s="2619" t="s">
        <v>239</v>
      </c>
      <c r="AU165" s="2619">
        <v>0</v>
      </c>
      <c r="AV165" s="2619"/>
      <c r="AW165" s="2619"/>
      <c r="AX165" s="2619"/>
      <c r="AY165" s="2619" t="s">
        <v>163</v>
      </c>
      <c r="AZ165" s="2619"/>
      <c r="BA165" s="2619"/>
      <c r="BB165" s="2619"/>
      <c r="BC165" s="2619"/>
      <c r="BD165" s="2619"/>
      <c r="BE165" s="2619"/>
      <c r="BF165" s="2619"/>
      <c r="BG165" s="2619"/>
      <c r="BH165" s="2619"/>
      <c r="BI165" s="2619"/>
      <c r="BJ165" s="2447">
        <v>0</v>
      </c>
    </row>
    <row r="166" spans="2:62" ht="11.25" customHeight="1" x14ac:dyDescent="0.25">
      <c r="B166" s="2579"/>
      <c r="C166" s="2580"/>
      <c r="D166" s="361" t="s">
        <v>175</v>
      </c>
      <c r="E166" s="2581"/>
      <c r="F166" s="2582" t="s">
        <v>1614</v>
      </c>
      <c r="G166" s="2583"/>
      <c r="H166" s="2584">
        <v>2100</v>
      </c>
      <c r="I166" s="2585"/>
      <c r="J166" s="2585"/>
      <c r="K166" s="2585"/>
      <c r="L166" s="2490" t="s">
        <v>16</v>
      </c>
      <c r="M166" s="2586"/>
      <c r="N166" s="2587"/>
      <c r="O166" s="2588"/>
      <c r="P166" s="2588"/>
      <c r="Q166" s="2588"/>
      <c r="R166" s="2588"/>
      <c r="S166" s="2588"/>
      <c r="T166" s="2589"/>
      <c r="AT166" s="2590" t="s">
        <v>175</v>
      </c>
      <c r="AU166" s="2590">
        <v>0</v>
      </c>
      <c r="AV166" s="2590">
        <v>2</v>
      </c>
      <c r="AW166" s="2590" t="b">
        <v>1</v>
      </c>
      <c r="AX166" s="2590"/>
      <c r="AY166" s="2590" t="s">
        <v>163</v>
      </c>
      <c r="AZ166" s="2590"/>
      <c r="BA166" s="2590"/>
      <c r="BB166" s="2590"/>
      <c r="BC166" s="2590"/>
      <c r="BD166" s="2590"/>
      <c r="BE166" s="2590"/>
      <c r="BF166" s="2590"/>
      <c r="BG166" s="2590"/>
      <c r="BH166" s="2590"/>
      <c r="BI166" s="2590"/>
      <c r="BJ166" s="2447">
        <v>0</v>
      </c>
    </row>
    <row r="167" spans="2:62" ht="11.25" customHeight="1" x14ac:dyDescent="0.25">
      <c r="B167" s="2579"/>
      <c r="C167" s="2580"/>
      <c r="D167" s="361" t="s">
        <v>175</v>
      </c>
      <c r="E167" s="2581"/>
      <c r="F167" s="2591" t="s">
        <v>178</v>
      </c>
      <c r="G167" s="2592"/>
      <c r="H167" s="2593">
        <v>2100</v>
      </c>
      <c r="I167" s="2585"/>
      <c r="J167" s="2585"/>
      <c r="K167" s="2585"/>
      <c r="L167" s="2490" t="s">
        <v>16</v>
      </c>
      <c r="M167" s="2586"/>
      <c r="N167" s="2587"/>
      <c r="O167" s="2588"/>
      <c r="P167" s="2588"/>
      <c r="Q167" s="2588"/>
      <c r="R167" s="2588"/>
      <c r="S167" s="2588"/>
      <c r="T167" s="2589"/>
      <c r="AT167" s="2590" t="s">
        <v>175</v>
      </c>
      <c r="AU167" s="2590">
        <v>0</v>
      </c>
      <c r="AV167" s="2590">
        <v>4</v>
      </c>
      <c r="AW167" s="2590" t="b">
        <v>1</v>
      </c>
      <c r="AX167" s="2590" t="b">
        <v>1</v>
      </c>
      <c r="AY167" s="2590" t="s">
        <v>163</v>
      </c>
      <c r="AZ167" s="2590"/>
      <c r="BA167" s="2590"/>
      <c r="BB167" s="2590"/>
      <c r="BC167" s="2590"/>
      <c r="BD167" s="2590"/>
      <c r="BE167" s="2590"/>
      <c r="BF167" s="2590"/>
      <c r="BG167" s="2590"/>
      <c r="BH167" s="2590"/>
      <c r="BI167" s="2590"/>
      <c r="BJ167" s="2447">
        <v>0</v>
      </c>
    </row>
    <row r="168" spans="2:62" ht="21" customHeight="1" x14ac:dyDescent="0.25">
      <c r="B168" s="2526"/>
      <c r="C168" s="2527"/>
      <c r="D168" s="2527" t="s">
        <v>64</v>
      </c>
      <c r="E168" s="2603" t="s">
        <v>179</v>
      </c>
      <c r="F168" s="2536" t="s">
        <v>180</v>
      </c>
      <c r="G168" s="2604"/>
      <c r="H168" s="2605"/>
      <c r="I168" s="2606"/>
      <c r="J168" s="2606">
        <f>J169 + J174 + J181 + J189</f>
        <v>0</v>
      </c>
      <c r="K168" s="2606"/>
      <c r="L168" s="2490" t="s">
        <v>16</v>
      </c>
      <c r="M168" s="2607"/>
      <c r="N168" s="2536"/>
      <c r="O168" s="2537"/>
      <c r="P168" s="2537">
        <f>P169 + P174 + P181 + P189</f>
        <v>0</v>
      </c>
      <c r="Q168" s="2537"/>
      <c r="R168" s="2537">
        <f>R169 + R174 + R181 + R189</f>
        <v>0</v>
      </c>
      <c r="S168" s="2537"/>
      <c r="T168" s="2608">
        <f>T169 + T174 + T181 + T189</f>
        <v>0</v>
      </c>
      <c r="AR168" s="2447">
        <v>1</v>
      </c>
      <c r="AT168" s="2447" t="s">
        <v>64</v>
      </c>
      <c r="AU168" s="2447">
        <v>2</v>
      </c>
      <c r="AY168" s="85" t="s">
        <v>163</v>
      </c>
      <c r="AZ168" s="85"/>
      <c r="BA168" s="85"/>
      <c r="BB168" s="85"/>
      <c r="BC168" s="85"/>
      <c r="BD168" s="85"/>
      <c r="BE168" s="85"/>
      <c r="BF168" s="85"/>
      <c r="BG168" s="85"/>
      <c r="BH168" s="85"/>
      <c r="BI168" s="85"/>
      <c r="BJ168" s="2447">
        <v>0</v>
      </c>
    </row>
    <row r="169" spans="2:62" ht="24" x14ac:dyDescent="0.25">
      <c r="B169" s="2567"/>
      <c r="C169" s="2568" t="s">
        <v>1615</v>
      </c>
      <c r="D169" s="2568" t="s">
        <v>168</v>
      </c>
      <c r="E169" s="2569" t="s">
        <v>646</v>
      </c>
      <c r="F169" s="351" t="s">
        <v>647</v>
      </c>
      <c r="G169" s="2570" t="s">
        <v>171</v>
      </c>
      <c r="H169" s="353">
        <v>2100</v>
      </c>
      <c r="I169" s="354"/>
      <c r="J169" s="355">
        <f>ROUND(H169*I169,2)</f>
        <v>0</v>
      </c>
      <c r="K169" s="355" t="s">
        <v>172</v>
      </c>
      <c r="L169" s="2490" t="s">
        <v>16</v>
      </c>
      <c r="M169" s="2571"/>
      <c r="N169" s="2572" t="s">
        <v>38</v>
      </c>
      <c r="O169" s="2573"/>
      <c r="P169" s="2573">
        <f>H169*O169</f>
        <v>0</v>
      </c>
      <c r="Q169" s="2573">
        <v>0</v>
      </c>
      <c r="R169" s="2573">
        <f>H169*Q169</f>
        <v>0</v>
      </c>
      <c r="S169" s="2573">
        <v>0</v>
      </c>
      <c r="T169" s="2574">
        <f>H169*S169</f>
        <v>0</v>
      </c>
      <c r="AR169" s="2447">
        <v>4</v>
      </c>
      <c r="AT169" s="2447" t="s">
        <v>168</v>
      </c>
      <c r="AU169" s="2447">
        <v>3</v>
      </c>
      <c r="AY169" s="2575" t="s">
        <v>163</v>
      </c>
      <c r="AZ169" s="2575"/>
      <c r="BA169" s="2575"/>
      <c r="BB169" s="2575"/>
      <c r="BC169" s="2575"/>
      <c r="BD169" s="2575"/>
      <c r="BE169" s="2575">
        <f>IF(N169="základní",J169,0)</f>
        <v>0</v>
      </c>
      <c r="BF169" s="2575">
        <f>IF(N169="snížená",J169,0)</f>
        <v>0</v>
      </c>
      <c r="BG169" s="2575">
        <f>IF(N169="zákl. přenesená",J169,0)</f>
        <v>0</v>
      </c>
      <c r="BH169" s="2575">
        <f>IF(N169="sníž. přenesená",J169,0)</f>
        <v>0</v>
      </c>
      <c r="BI169" s="2575">
        <f>IF(N169="nulová",J169,0)</f>
        <v>0</v>
      </c>
      <c r="BJ169" s="2447">
        <v>1</v>
      </c>
    </row>
    <row r="170" spans="2:62" x14ac:dyDescent="0.25">
      <c r="B170" s="2491"/>
      <c r="C170" s="80"/>
      <c r="D170" s="361" t="s">
        <v>173</v>
      </c>
      <c r="E170" s="80"/>
      <c r="F170" s="362" t="s">
        <v>648</v>
      </c>
      <c r="G170" s="80"/>
      <c r="H170" s="80"/>
      <c r="I170" s="80"/>
      <c r="J170" s="80"/>
      <c r="K170" s="2493"/>
      <c r="L170" s="2490" t="s">
        <v>16</v>
      </c>
      <c r="M170" s="2576"/>
      <c r="N170" s="80"/>
      <c r="O170" s="80"/>
      <c r="P170" s="80"/>
      <c r="Q170" s="80"/>
      <c r="R170" s="80"/>
      <c r="S170" s="80"/>
      <c r="T170" s="2577"/>
      <c r="AT170" s="2578" t="s">
        <v>173</v>
      </c>
      <c r="AU170" s="2578">
        <v>0</v>
      </c>
      <c r="AV170" s="80"/>
      <c r="AW170" s="80"/>
      <c r="AX170" s="80"/>
      <c r="AY170" s="80" t="s">
        <v>163</v>
      </c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2447">
        <v>0</v>
      </c>
    </row>
    <row r="171" spans="2:62" ht="29.25" x14ac:dyDescent="0.25">
      <c r="B171" s="2567"/>
      <c r="C171" s="2611"/>
      <c r="D171" s="2612" t="s">
        <v>239</v>
      </c>
      <c r="E171" s="2613"/>
      <c r="F171" s="2614" t="s">
        <v>1616</v>
      </c>
      <c r="G171" s="2615"/>
      <c r="H171" s="2616"/>
      <c r="I171" s="2617"/>
      <c r="J171" s="2617"/>
      <c r="K171" s="2618"/>
      <c r="L171" s="2490" t="s">
        <v>16</v>
      </c>
      <c r="M171" s="2571"/>
      <c r="N171" s="2572"/>
      <c r="O171" s="2573"/>
      <c r="P171" s="2573"/>
      <c r="Q171" s="2573"/>
      <c r="R171" s="2573"/>
      <c r="S171" s="2573"/>
      <c r="T171" s="2574"/>
      <c r="AT171" s="2619" t="s">
        <v>239</v>
      </c>
      <c r="AU171" s="2619">
        <v>0</v>
      </c>
      <c r="AV171" s="2619"/>
      <c r="AW171" s="2619"/>
      <c r="AX171" s="2619"/>
      <c r="AY171" s="2619" t="s">
        <v>163</v>
      </c>
      <c r="AZ171" s="2619"/>
      <c r="BA171" s="2619"/>
      <c r="BB171" s="2619"/>
      <c r="BC171" s="2619"/>
      <c r="BD171" s="2619"/>
      <c r="BE171" s="2619"/>
      <c r="BF171" s="2619"/>
      <c r="BG171" s="2619"/>
      <c r="BH171" s="2619"/>
      <c r="BI171" s="2619"/>
      <c r="BJ171" s="2447">
        <v>0</v>
      </c>
    </row>
    <row r="172" spans="2:62" ht="11.25" customHeight="1" x14ac:dyDescent="0.25">
      <c r="B172" s="2579"/>
      <c r="C172" s="2580"/>
      <c r="D172" s="361" t="s">
        <v>175</v>
      </c>
      <c r="E172" s="2581"/>
      <c r="F172" s="2582" t="s">
        <v>1617</v>
      </c>
      <c r="G172" s="2583"/>
      <c r="H172" s="2584">
        <v>2100</v>
      </c>
      <c r="I172" s="2585"/>
      <c r="J172" s="2585"/>
      <c r="K172" s="2585"/>
      <c r="L172" s="2490" t="s">
        <v>16</v>
      </c>
      <c r="M172" s="2586"/>
      <c r="N172" s="2587"/>
      <c r="O172" s="2588"/>
      <c r="P172" s="2588"/>
      <c r="Q172" s="2588"/>
      <c r="R172" s="2588"/>
      <c r="S172" s="2588"/>
      <c r="T172" s="2589"/>
      <c r="AT172" s="2590" t="s">
        <v>175</v>
      </c>
      <c r="AU172" s="2590">
        <v>0</v>
      </c>
      <c r="AV172" s="2590">
        <v>2</v>
      </c>
      <c r="AW172" s="2590" t="b">
        <v>1</v>
      </c>
      <c r="AX172" s="2590"/>
      <c r="AY172" s="2590" t="s">
        <v>163</v>
      </c>
      <c r="AZ172" s="2590"/>
      <c r="BA172" s="2590"/>
      <c r="BB172" s="2590"/>
      <c r="BC172" s="2590"/>
      <c r="BD172" s="2590"/>
      <c r="BE172" s="2590"/>
      <c r="BF172" s="2590"/>
      <c r="BG172" s="2590"/>
      <c r="BH172" s="2590"/>
      <c r="BI172" s="2590"/>
      <c r="BJ172" s="2447">
        <v>0</v>
      </c>
    </row>
    <row r="173" spans="2:62" ht="11.25" customHeight="1" x14ac:dyDescent="0.25">
      <c r="B173" s="2579"/>
      <c r="C173" s="2580"/>
      <c r="D173" s="361" t="s">
        <v>175</v>
      </c>
      <c r="E173" s="2581"/>
      <c r="F173" s="2591" t="s">
        <v>178</v>
      </c>
      <c r="G173" s="2592"/>
      <c r="H173" s="2593">
        <v>2100</v>
      </c>
      <c r="I173" s="2585"/>
      <c r="J173" s="2585"/>
      <c r="K173" s="2585"/>
      <c r="L173" s="2490" t="s">
        <v>16</v>
      </c>
      <c r="M173" s="2586"/>
      <c r="N173" s="2587"/>
      <c r="O173" s="2588"/>
      <c r="P173" s="2588"/>
      <c r="Q173" s="2588"/>
      <c r="R173" s="2588"/>
      <c r="S173" s="2588"/>
      <c r="T173" s="2589"/>
      <c r="AT173" s="2590" t="s">
        <v>175</v>
      </c>
      <c r="AU173" s="2590">
        <v>0</v>
      </c>
      <c r="AV173" s="2590">
        <v>4</v>
      </c>
      <c r="AW173" s="2590" t="b">
        <v>1</v>
      </c>
      <c r="AX173" s="2590" t="b">
        <v>1</v>
      </c>
      <c r="AY173" s="2590" t="s">
        <v>163</v>
      </c>
      <c r="AZ173" s="2590"/>
      <c r="BA173" s="2590"/>
      <c r="BB173" s="2590"/>
      <c r="BC173" s="2590"/>
      <c r="BD173" s="2590"/>
      <c r="BE173" s="2590"/>
      <c r="BF173" s="2590"/>
      <c r="BG173" s="2590"/>
      <c r="BH173" s="2590"/>
      <c r="BI173" s="2590"/>
      <c r="BJ173" s="2447">
        <v>0</v>
      </c>
    </row>
    <row r="174" spans="2:62" ht="24" x14ac:dyDescent="0.25">
      <c r="B174" s="2567"/>
      <c r="C174" s="2568" t="s">
        <v>1618</v>
      </c>
      <c r="D174" s="2568" t="s">
        <v>168</v>
      </c>
      <c r="E174" s="2569" t="s">
        <v>646</v>
      </c>
      <c r="F174" s="351" t="s">
        <v>647</v>
      </c>
      <c r="G174" s="2570" t="s">
        <v>171</v>
      </c>
      <c r="H174" s="353">
        <v>7384</v>
      </c>
      <c r="I174" s="354"/>
      <c r="J174" s="355">
        <f>ROUND(H174*I174,2)</f>
        <v>0</v>
      </c>
      <c r="K174" s="355" t="s">
        <v>172</v>
      </c>
      <c r="L174" s="2490" t="s">
        <v>16</v>
      </c>
      <c r="M174" s="2571"/>
      <c r="N174" s="2572" t="s">
        <v>38</v>
      </c>
      <c r="O174" s="2573"/>
      <c r="P174" s="2573">
        <f>H174*O174</f>
        <v>0</v>
      </c>
      <c r="Q174" s="2573">
        <v>0</v>
      </c>
      <c r="R174" s="2573">
        <f>H174*Q174</f>
        <v>0</v>
      </c>
      <c r="S174" s="2573">
        <v>0</v>
      </c>
      <c r="T174" s="2574">
        <f>H174*S174</f>
        <v>0</v>
      </c>
      <c r="AR174" s="2447">
        <v>4</v>
      </c>
      <c r="AT174" s="2447" t="s">
        <v>168</v>
      </c>
      <c r="AU174" s="2447">
        <v>3</v>
      </c>
      <c r="AY174" s="2575" t="s">
        <v>163</v>
      </c>
      <c r="AZ174" s="2575"/>
      <c r="BA174" s="2575"/>
      <c r="BB174" s="2575"/>
      <c r="BC174" s="2575"/>
      <c r="BD174" s="2575"/>
      <c r="BE174" s="2575">
        <f>IF(N174="základní",J174,0)</f>
        <v>0</v>
      </c>
      <c r="BF174" s="2575">
        <f>IF(N174="snížená",J174,0)</f>
        <v>0</v>
      </c>
      <c r="BG174" s="2575">
        <f>IF(N174="zákl. přenesená",J174,0)</f>
        <v>0</v>
      </c>
      <c r="BH174" s="2575">
        <f>IF(N174="sníž. přenesená",J174,0)</f>
        <v>0</v>
      </c>
      <c r="BI174" s="2575">
        <f>IF(N174="nulová",J174,0)</f>
        <v>0</v>
      </c>
      <c r="BJ174" s="2447">
        <v>1</v>
      </c>
    </row>
    <row r="175" spans="2:62" x14ac:dyDescent="0.25">
      <c r="B175" s="2491"/>
      <c r="C175" s="80"/>
      <c r="D175" s="361" t="s">
        <v>173</v>
      </c>
      <c r="E175" s="80"/>
      <c r="F175" s="362" t="s">
        <v>648</v>
      </c>
      <c r="G175" s="80"/>
      <c r="H175" s="80"/>
      <c r="I175" s="80"/>
      <c r="J175" s="80"/>
      <c r="K175" s="2493"/>
      <c r="L175" s="2490" t="s">
        <v>16</v>
      </c>
      <c r="M175" s="2576"/>
      <c r="N175" s="80"/>
      <c r="O175" s="80"/>
      <c r="P175" s="80"/>
      <c r="Q175" s="80"/>
      <c r="R175" s="80"/>
      <c r="S175" s="80"/>
      <c r="T175" s="2577"/>
      <c r="AT175" s="2578" t="s">
        <v>173</v>
      </c>
      <c r="AU175" s="2578">
        <v>0</v>
      </c>
      <c r="AV175" s="80"/>
      <c r="AW175" s="80"/>
      <c r="AX175" s="80"/>
      <c r="AY175" s="80" t="s">
        <v>163</v>
      </c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2447">
        <v>0</v>
      </c>
    </row>
    <row r="176" spans="2:62" ht="19.5" x14ac:dyDescent="0.25">
      <c r="B176" s="2567"/>
      <c r="C176" s="2611"/>
      <c r="D176" s="2612" t="s">
        <v>239</v>
      </c>
      <c r="E176" s="2613"/>
      <c r="F176" s="2614" t="s">
        <v>1619</v>
      </c>
      <c r="G176" s="2615"/>
      <c r="H176" s="2616"/>
      <c r="I176" s="2617"/>
      <c r="J176" s="2617"/>
      <c r="K176" s="2618"/>
      <c r="L176" s="2490" t="s">
        <v>16</v>
      </c>
      <c r="M176" s="2571"/>
      <c r="N176" s="2572"/>
      <c r="O176" s="2573"/>
      <c r="P176" s="2573"/>
      <c r="Q176" s="2573"/>
      <c r="R176" s="2573"/>
      <c r="S176" s="2573"/>
      <c r="T176" s="2574"/>
      <c r="AT176" s="2619" t="s">
        <v>239</v>
      </c>
      <c r="AU176" s="2619">
        <v>0</v>
      </c>
      <c r="AV176" s="2619"/>
      <c r="AW176" s="2619"/>
      <c r="AX176" s="2619"/>
      <c r="AY176" s="2619" t="s">
        <v>163</v>
      </c>
      <c r="AZ176" s="2619"/>
      <c r="BA176" s="2619"/>
      <c r="BB176" s="2619"/>
      <c r="BC176" s="2619"/>
      <c r="BD176" s="2619"/>
      <c r="BE176" s="2619"/>
      <c r="BF176" s="2619"/>
      <c r="BG176" s="2619"/>
      <c r="BH176" s="2619"/>
      <c r="BI176" s="2619"/>
      <c r="BJ176" s="2447">
        <v>0</v>
      </c>
    </row>
    <row r="177" spans="2:62" ht="11.25" customHeight="1" x14ac:dyDescent="0.25">
      <c r="B177" s="2579"/>
      <c r="C177" s="2580"/>
      <c r="D177" s="361" t="s">
        <v>175</v>
      </c>
      <c r="E177" s="2581"/>
      <c r="F177" s="2609" t="s">
        <v>1620</v>
      </c>
      <c r="G177" s="2592"/>
      <c r="H177" s="2610"/>
      <c r="I177" s="2585"/>
      <c r="J177" s="2585"/>
      <c r="K177" s="2585"/>
      <c r="L177" s="2490" t="s">
        <v>16</v>
      </c>
      <c r="M177" s="2586"/>
      <c r="N177" s="2587"/>
      <c r="O177" s="2588"/>
      <c r="P177" s="2588"/>
      <c r="Q177" s="2588"/>
      <c r="R177" s="2588"/>
      <c r="S177" s="2588"/>
      <c r="T177" s="2589"/>
      <c r="AT177" s="2590" t="s">
        <v>175</v>
      </c>
      <c r="AU177" s="2590">
        <v>0</v>
      </c>
      <c r="AV177" s="2590">
        <v>1</v>
      </c>
      <c r="AW177" s="2590" t="b">
        <v>1</v>
      </c>
      <c r="AX177" s="2590"/>
      <c r="AY177" s="2590" t="s">
        <v>163</v>
      </c>
      <c r="AZ177" s="2590"/>
      <c r="BA177" s="2590"/>
      <c r="BB177" s="2590"/>
      <c r="BC177" s="2590"/>
      <c r="BD177" s="2590"/>
      <c r="BE177" s="2590"/>
      <c r="BF177" s="2590"/>
      <c r="BG177" s="2590"/>
      <c r="BH177" s="2590"/>
      <c r="BI177" s="2590"/>
      <c r="BJ177" s="2447">
        <v>0</v>
      </c>
    </row>
    <row r="178" spans="2:62" ht="11.25" customHeight="1" x14ac:dyDescent="0.25">
      <c r="B178" s="2579"/>
      <c r="C178" s="2580"/>
      <c r="D178" s="361" t="s">
        <v>175</v>
      </c>
      <c r="E178" s="2581"/>
      <c r="F178" s="2582" t="s">
        <v>1621</v>
      </c>
      <c r="G178" s="2583"/>
      <c r="H178" s="2584">
        <v>3692</v>
      </c>
      <c r="I178" s="2585"/>
      <c r="J178" s="2585"/>
      <c r="K178" s="2585"/>
      <c r="L178" s="2490" t="s">
        <v>16</v>
      </c>
      <c r="M178" s="2586"/>
      <c r="N178" s="2587"/>
      <c r="O178" s="2588"/>
      <c r="P178" s="2588"/>
      <c r="Q178" s="2588"/>
      <c r="R178" s="2588"/>
      <c r="S178" s="2588"/>
      <c r="T178" s="2589"/>
      <c r="AT178" s="2590" t="s">
        <v>175</v>
      </c>
      <c r="AU178" s="2590">
        <v>0</v>
      </c>
      <c r="AV178" s="2590">
        <v>2</v>
      </c>
      <c r="AW178" s="2590" t="b">
        <v>1</v>
      </c>
      <c r="AX178" s="2590"/>
      <c r="AY178" s="2590" t="s">
        <v>163</v>
      </c>
      <c r="AZ178" s="2590"/>
      <c r="BA178" s="2590"/>
      <c r="BB178" s="2590"/>
      <c r="BC178" s="2590"/>
      <c r="BD178" s="2590"/>
      <c r="BE178" s="2590"/>
      <c r="BF178" s="2590"/>
      <c r="BG178" s="2590"/>
      <c r="BH178" s="2590"/>
      <c r="BI178" s="2590"/>
      <c r="BJ178" s="2447">
        <v>0</v>
      </c>
    </row>
    <row r="179" spans="2:62" ht="11.25" customHeight="1" x14ac:dyDescent="0.25">
      <c r="B179" s="2579"/>
      <c r="C179" s="2580"/>
      <c r="D179" s="361" t="s">
        <v>175</v>
      </c>
      <c r="E179" s="2581"/>
      <c r="F179" s="2591" t="s">
        <v>178</v>
      </c>
      <c r="G179" s="2592"/>
      <c r="H179" s="2593">
        <v>3692</v>
      </c>
      <c r="I179" s="2585"/>
      <c r="J179" s="2585"/>
      <c r="K179" s="2585"/>
      <c r="L179" s="2490" t="s">
        <v>16</v>
      </c>
      <c r="M179" s="2586"/>
      <c r="N179" s="2587"/>
      <c r="O179" s="2588"/>
      <c r="P179" s="2588"/>
      <c r="Q179" s="2588"/>
      <c r="R179" s="2588"/>
      <c r="S179" s="2588"/>
      <c r="T179" s="2589"/>
      <c r="AT179" s="2590" t="s">
        <v>175</v>
      </c>
      <c r="AU179" s="2590">
        <v>0</v>
      </c>
      <c r="AV179" s="2590">
        <v>4</v>
      </c>
      <c r="AW179" s="2590" t="b">
        <v>1</v>
      </c>
      <c r="AX179" s="2590"/>
      <c r="AY179" s="2590" t="s">
        <v>163</v>
      </c>
      <c r="AZ179" s="2590"/>
      <c r="BA179" s="2590"/>
      <c r="BB179" s="2590"/>
      <c r="BC179" s="2590"/>
      <c r="BD179" s="2590"/>
      <c r="BE179" s="2590"/>
      <c r="BF179" s="2590"/>
      <c r="BG179" s="2590"/>
      <c r="BH179" s="2590"/>
      <c r="BI179" s="2590"/>
      <c r="BJ179" s="2447">
        <v>0</v>
      </c>
    </row>
    <row r="180" spans="2:62" ht="11.25" customHeight="1" x14ac:dyDescent="0.25">
      <c r="B180" s="2579"/>
      <c r="C180" s="2580"/>
      <c r="D180" s="361" t="s">
        <v>175</v>
      </c>
      <c r="E180" s="2581"/>
      <c r="F180" s="2582" t="s">
        <v>1622</v>
      </c>
      <c r="G180" s="2583"/>
      <c r="H180" s="2584">
        <v>7384</v>
      </c>
      <c r="I180" s="2585"/>
      <c r="J180" s="2585"/>
      <c r="K180" s="2585"/>
      <c r="L180" s="2490" t="s">
        <v>16</v>
      </c>
      <c r="M180" s="2586"/>
      <c r="N180" s="2587"/>
      <c r="O180" s="2588"/>
      <c r="P180" s="2588"/>
      <c r="Q180" s="2588"/>
      <c r="R180" s="2588"/>
      <c r="S180" s="2588"/>
      <c r="T180" s="2589"/>
      <c r="AT180" s="2590" t="s">
        <v>175</v>
      </c>
      <c r="AU180" s="2590">
        <v>0</v>
      </c>
      <c r="AV180" s="2590">
        <v>2</v>
      </c>
      <c r="AW180" s="2590" t="b">
        <v>1</v>
      </c>
      <c r="AX180" s="2590" t="b">
        <v>1</v>
      </c>
      <c r="AY180" s="2590" t="s">
        <v>163</v>
      </c>
      <c r="AZ180" s="2590"/>
      <c r="BA180" s="2590"/>
      <c r="BB180" s="2590"/>
      <c r="BC180" s="2590"/>
      <c r="BD180" s="2590"/>
      <c r="BE180" s="2590"/>
      <c r="BF180" s="2590"/>
      <c r="BG180" s="2590"/>
      <c r="BH180" s="2590"/>
      <c r="BI180" s="2590"/>
      <c r="BJ180" s="2447">
        <v>0</v>
      </c>
    </row>
    <row r="181" spans="2:62" ht="24" x14ac:dyDescent="0.25">
      <c r="B181" s="2567"/>
      <c r="C181" s="2568" t="s">
        <v>1623</v>
      </c>
      <c r="D181" s="2568" t="s">
        <v>168</v>
      </c>
      <c r="E181" s="2569" t="s">
        <v>182</v>
      </c>
      <c r="F181" s="351" t="s">
        <v>183</v>
      </c>
      <c r="G181" s="2570" t="s">
        <v>171</v>
      </c>
      <c r="H181" s="353">
        <v>6250</v>
      </c>
      <c r="I181" s="354"/>
      <c r="J181" s="355">
        <f>ROUND(H181*I181,2)</f>
        <v>0</v>
      </c>
      <c r="K181" s="355" t="s">
        <v>172</v>
      </c>
      <c r="L181" s="2490" t="s">
        <v>16</v>
      </c>
      <c r="M181" s="2571"/>
      <c r="N181" s="2572" t="s">
        <v>38</v>
      </c>
      <c r="O181" s="2573"/>
      <c r="P181" s="2573">
        <f>H181*O181</f>
        <v>0</v>
      </c>
      <c r="Q181" s="2573">
        <v>0</v>
      </c>
      <c r="R181" s="2573">
        <f>H181*Q181</f>
        <v>0</v>
      </c>
      <c r="S181" s="2573">
        <v>0</v>
      </c>
      <c r="T181" s="2574">
        <f>H181*S181</f>
        <v>0</v>
      </c>
      <c r="AR181" s="2447">
        <v>4</v>
      </c>
      <c r="AT181" s="2447" t="s">
        <v>168</v>
      </c>
      <c r="AU181" s="2447">
        <v>3</v>
      </c>
      <c r="AY181" s="2575" t="s">
        <v>163</v>
      </c>
      <c r="AZ181" s="2575"/>
      <c r="BA181" s="2575"/>
      <c r="BB181" s="2575"/>
      <c r="BC181" s="2575"/>
      <c r="BD181" s="2575"/>
      <c r="BE181" s="2575">
        <f>IF(N181="základní",J181,0)</f>
        <v>0</v>
      </c>
      <c r="BF181" s="2575">
        <f>IF(N181="snížená",J181,0)</f>
        <v>0</v>
      </c>
      <c r="BG181" s="2575">
        <f>IF(N181="zákl. přenesená",J181,0)</f>
        <v>0</v>
      </c>
      <c r="BH181" s="2575">
        <f>IF(N181="sníž. přenesená",J181,0)</f>
        <v>0</v>
      </c>
      <c r="BI181" s="2575">
        <f>IF(N181="nulová",J181,0)</f>
        <v>0</v>
      </c>
      <c r="BJ181" s="2447">
        <v>1</v>
      </c>
    </row>
    <row r="182" spans="2:62" x14ac:dyDescent="0.25">
      <c r="B182" s="2491"/>
      <c r="C182" s="80"/>
      <c r="D182" s="361" t="s">
        <v>173</v>
      </c>
      <c r="E182" s="80"/>
      <c r="F182" s="362" t="s">
        <v>184</v>
      </c>
      <c r="G182" s="80"/>
      <c r="H182" s="80"/>
      <c r="I182" s="80"/>
      <c r="J182" s="80"/>
      <c r="K182" s="2493"/>
      <c r="L182" s="2490" t="s">
        <v>16</v>
      </c>
      <c r="M182" s="2576"/>
      <c r="N182" s="80"/>
      <c r="O182" s="80"/>
      <c r="P182" s="80"/>
      <c r="Q182" s="80"/>
      <c r="R182" s="80"/>
      <c r="S182" s="80"/>
      <c r="T182" s="2577"/>
      <c r="AT182" s="2578" t="s">
        <v>173</v>
      </c>
      <c r="AU182" s="2578">
        <v>0</v>
      </c>
      <c r="AV182" s="80"/>
      <c r="AW182" s="80"/>
      <c r="AX182" s="80"/>
      <c r="AY182" s="80" t="s">
        <v>163</v>
      </c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2447">
        <v>0</v>
      </c>
    </row>
    <row r="183" spans="2:62" ht="19.5" x14ac:dyDescent="0.25">
      <c r="B183" s="2567"/>
      <c r="C183" s="2611"/>
      <c r="D183" s="2612" t="s">
        <v>239</v>
      </c>
      <c r="E183" s="2613"/>
      <c r="F183" s="2614" t="s">
        <v>1624</v>
      </c>
      <c r="G183" s="2615"/>
      <c r="H183" s="2616"/>
      <c r="I183" s="2617"/>
      <c r="J183" s="2617"/>
      <c r="K183" s="2618"/>
      <c r="L183" s="2490" t="s">
        <v>16</v>
      </c>
      <c r="M183" s="2571"/>
      <c r="N183" s="2572"/>
      <c r="O183" s="2573"/>
      <c r="P183" s="2573"/>
      <c r="Q183" s="2573"/>
      <c r="R183" s="2573"/>
      <c r="S183" s="2573"/>
      <c r="T183" s="2574"/>
      <c r="AT183" s="2619" t="s">
        <v>239</v>
      </c>
      <c r="AU183" s="2619">
        <v>0</v>
      </c>
      <c r="AV183" s="2619"/>
      <c r="AW183" s="2619"/>
      <c r="AX183" s="2619"/>
      <c r="AY183" s="2619" t="s">
        <v>163</v>
      </c>
      <c r="AZ183" s="2619"/>
      <c r="BA183" s="2619"/>
      <c r="BB183" s="2619"/>
      <c r="BC183" s="2619"/>
      <c r="BD183" s="2619"/>
      <c r="BE183" s="2619"/>
      <c r="BF183" s="2619"/>
      <c r="BG183" s="2619"/>
      <c r="BH183" s="2619"/>
      <c r="BI183" s="2619"/>
      <c r="BJ183" s="2447">
        <v>0</v>
      </c>
    </row>
    <row r="184" spans="2:62" ht="11.25" customHeight="1" x14ac:dyDescent="0.25">
      <c r="B184" s="2579"/>
      <c r="C184" s="2580"/>
      <c r="D184" s="361" t="s">
        <v>175</v>
      </c>
      <c r="E184" s="2581"/>
      <c r="F184" s="2582" t="s">
        <v>1625</v>
      </c>
      <c r="G184" s="2583"/>
      <c r="H184" s="2584">
        <v>8847</v>
      </c>
      <c r="I184" s="2585"/>
      <c r="J184" s="2585"/>
      <c r="K184" s="2585"/>
      <c r="L184" s="2490" t="s">
        <v>16</v>
      </c>
      <c r="M184" s="2586"/>
      <c r="N184" s="2587"/>
      <c r="O184" s="2588"/>
      <c r="P184" s="2588"/>
      <c r="Q184" s="2588"/>
      <c r="R184" s="2588"/>
      <c r="S184" s="2588"/>
      <c r="T184" s="2589"/>
      <c r="AT184" s="2590" t="s">
        <v>175</v>
      </c>
      <c r="AU184" s="2590">
        <v>0</v>
      </c>
      <c r="AV184" s="2590">
        <v>2</v>
      </c>
      <c r="AW184" s="2590" t="b">
        <v>1</v>
      </c>
      <c r="AX184" s="2590"/>
      <c r="AY184" s="2590" t="s">
        <v>163</v>
      </c>
      <c r="AZ184" s="2590"/>
      <c r="BA184" s="2590"/>
      <c r="BB184" s="2590"/>
      <c r="BC184" s="2590"/>
      <c r="BD184" s="2590"/>
      <c r="BE184" s="2590"/>
      <c r="BF184" s="2590"/>
      <c r="BG184" s="2590"/>
      <c r="BH184" s="2590"/>
      <c r="BI184" s="2590"/>
      <c r="BJ184" s="2447">
        <v>0</v>
      </c>
    </row>
    <row r="185" spans="2:62" ht="11.25" customHeight="1" x14ac:dyDescent="0.25">
      <c r="B185" s="2579"/>
      <c r="C185" s="2580"/>
      <c r="D185" s="361" t="s">
        <v>175</v>
      </c>
      <c r="E185" s="2581"/>
      <c r="F185" s="2582" t="s">
        <v>1626</v>
      </c>
      <c r="G185" s="2583"/>
      <c r="H185" s="2584">
        <v>1095</v>
      </c>
      <c r="I185" s="2585"/>
      <c r="J185" s="2585"/>
      <c r="K185" s="2585"/>
      <c r="L185" s="2490" t="s">
        <v>16</v>
      </c>
      <c r="M185" s="2586"/>
      <c r="N185" s="2587"/>
      <c r="O185" s="2588"/>
      <c r="P185" s="2588"/>
      <c r="Q185" s="2588"/>
      <c r="R185" s="2588"/>
      <c r="S185" s="2588"/>
      <c r="T185" s="2589"/>
      <c r="AT185" s="2590" t="s">
        <v>175</v>
      </c>
      <c r="AU185" s="2590">
        <v>0</v>
      </c>
      <c r="AV185" s="2590">
        <v>2</v>
      </c>
      <c r="AW185" s="2590" t="b">
        <v>1</v>
      </c>
      <c r="AX185" s="2590"/>
      <c r="AY185" s="2590" t="s">
        <v>163</v>
      </c>
      <c r="AZ185" s="2590"/>
      <c r="BA185" s="2590"/>
      <c r="BB185" s="2590"/>
      <c r="BC185" s="2590"/>
      <c r="BD185" s="2590"/>
      <c r="BE185" s="2590"/>
      <c r="BF185" s="2590"/>
      <c r="BG185" s="2590"/>
      <c r="BH185" s="2590"/>
      <c r="BI185" s="2590"/>
      <c r="BJ185" s="2447">
        <v>0</v>
      </c>
    </row>
    <row r="186" spans="2:62" ht="11.25" customHeight="1" x14ac:dyDescent="0.25">
      <c r="B186" s="2579"/>
      <c r="C186" s="2580"/>
      <c r="D186" s="361" t="s">
        <v>175</v>
      </c>
      <c r="E186" s="2581"/>
      <c r="F186" s="2582" t="s">
        <v>1627</v>
      </c>
      <c r="G186" s="2583"/>
      <c r="H186" s="2584">
        <v>-3692</v>
      </c>
      <c r="I186" s="2585"/>
      <c r="J186" s="2585"/>
      <c r="K186" s="2585"/>
      <c r="L186" s="2490" t="s">
        <v>16</v>
      </c>
      <c r="M186" s="2586"/>
      <c r="N186" s="2587"/>
      <c r="O186" s="2588"/>
      <c r="P186" s="2588"/>
      <c r="Q186" s="2588"/>
      <c r="R186" s="2588"/>
      <c r="S186" s="2588"/>
      <c r="T186" s="2589"/>
      <c r="AT186" s="2590" t="s">
        <v>175</v>
      </c>
      <c r="AU186" s="2590">
        <v>0</v>
      </c>
      <c r="AV186" s="2590">
        <v>2</v>
      </c>
      <c r="AW186" s="2590" t="b">
        <v>1</v>
      </c>
      <c r="AX186" s="2590"/>
      <c r="AY186" s="2590" t="s">
        <v>163</v>
      </c>
      <c r="AZ186" s="2590"/>
      <c r="BA186" s="2590"/>
      <c r="BB186" s="2590"/>
      <c r="BC186" s="2590"/>
      <c r="BD186" s="2590"/>
      <c r="BE186" s="2590"/>
      <c r="BF186" s="2590"/>
      <c r="BG186" s="2590"/>
      <c r="BH186" s="2590"/>
      <c r="BI186" s="2590"/>
      <c r="BJ186" s="2447">
        <v>0</v>
      </c>
    </row>
    <row r="187" spans="2:62" ht="11.25" customHeight="1" x14ac:dyDescent="0.25">
      <c r="B187" s="2579"/>
      <c r="C187" s="2580"/>
      <c r="D187" s="361" t="s">
        <v>175</v>
      </c>
      <c r="E187" s="2581"/>
      <c r="F187" s="2609" t="s">
        <v>1628</v>
      </c>
      <c r="G187" s="2592"/>
      <c r="H187" s="2610"/>
      <c r="I187" s="2585"/>
      <c r="J187" s="2585"/>
      <c r="K187" s="2585"/>
      <c r="L187" s="2490" t="s">
        <v>16</v>
      </c>
      <c r="M187" s="2586"/>
      <c r="N187" s="2587"/>
      <c r="O187" s="2588"/>
      <c r="P187" s="2588"/>
      <c r="Q187" s="2588"/>
      <c r="R187" s="2588"/>
      <c r="S187" s="2588"/>
      <c r="T187" s="2589"/>
      <c r="AT187" s="2590" t="s">
        <v>175</v>
      </c>
      <c r="AU187" s="2590">
        <v>0</v>
      </c>
      <c r="AV187" s="2590">
        <v>1</v>
      </c>
      <c r="AW187" s="2590" t="b">
        <v>1</v>
      </c>
      <c r="AX187" s="2590"/>
      <c r="AY187" s="2590" t="s">
        <v>163</v>
      </c>
      <c r="AZ187" s="2590"/>
      <c r="BA187" s="2590"/>
      <c r="BB187" s="2590"/>
      <c r="BC187" s="2590"/>
      <c r="BD187" s="2590"/>
      <c r="BE187" s="2590"/>
      <c r="BF187" s="2590"/>
      <c r="BG187" s="2590"/>
      <c r="BH187" s="2590"/>
      <c r="BI187" s="2590"/>
      <c r="BJ187" s="2447">
        <v>0</v>
      </c>
    </row>
    <row r="188" spans="2:62" ht="11.25" customHeight="1" x14ac:dyDescent="0.25">
      <c r="B188" s="2579"/>
      <c r="C188" s="2580"/>
      <c r="D188" s="361" t="s">
        <v>175</v>
      </c>
      <c r="E188" s="2581"/>
      <c r="F188" s="2591" t="s">
        <v>178</v>
      </c>
      <c r="G188" s="2592"/>
      <c r="H188" s="2593">
        <v>6250</v>
      </c>
      <c r="I188" s="2585"/>
      <c r="J188" s="2585"/>
      <c r="K188" s="2585"/>
      <c r="L188" s="2490" t="s">
        <v>16</v>
      </c>
      <c r="M188" s="2586"/>
      <c r="N188" s="2587"/>
      <c r="O188" s="2588"/>
      <c r="P188" s="2588"/>
      <c r="Q188" s="2588"/>
      <c r="R188" s="2588"/>
      <c r="S188" s="2588"/>
      <c r="T188" s="2589"/>
      <c r="AT188" s="2590" t="s">
        <v>175</v>
      </c>
      <c r="AU188" s="2590">
        <v>0</v>
      </c>
      <c r="AV188" s="2590">
        <v>4</v>
      </c>
      <c r="AW188" s="2590" t="b">
        <v>1</v>
      </c>
      <c r="AX188" s="2590" t="b">
        <v>1</v>
      </c>
      <c r="AY188" s="2590" t="s">
        <v>163</v>
      </c>
      <c r="AZ188" s="2590"/>
      <c r="BA188" s="2590"/>
      <c r="BB188" s="2590"/>
      <c r="BC188" s="2590"/>
      <c r="BD188" s="2590"/>
      <c r="BE188" s="2590"/>
      <c r="BF188" s="2590"/>
      <c r="BG188" s="2590"/>
      <c r="BH188" s="2590"/>
      <c r="BI188" s="2590"/>
      <c r="BJ188" s="2447">
        <v>0</v>
      </c>
    </row>
    <row r="189" spans="2:62" ht="24" x14ac:dyDescent="0.25">
      <c r="B189" s="2567"/>
      <c r="C189" s="2568" t="s">
        <v>1629</v>
      </c>
      <c r="D189" s="2568" t="s">
        <v>168</v>
      </c>
      <c r="E189" s="2569" t="s">
        <v>187</v>
      </c>
      <c r="F189" s="351" t="s">
        <v>188</v>
      </c>
      <c r="G189" s="2570" t="s">
        <v>171</v>
      </c>
      <c r="H189" s="353">
        <v>56250</v>
      </c>
      <c r="I189" s="354"/>
      <c r="J189" s="355">
        <f>ROUND(H189*I189,2)</f>
        <v>0</v>
      </c>
      <c r="K189" s="355" t="s">
        <v>172</v>
      </c>
      <c r="L189" s="2490" t="s">
        <v>16</v>
      </c>
      <c r="M189" s="2571"/>
      <c r="N189" s="2572" t="s">
        <v>38</v>
      </c>
      <c r="O189" s="2573"/>
      <c r="P189" s="2573">
        <f>H189*O189</f>
        <v>0</v>
      </c>
      <c r="Q189" s="2573">
        <v>0</v>
      </c>
      <c r="R189" s="2573">
        <f>H189*Q189</f>
        <v>0</v>
      </c>
      <c r="S189" s="2573">
        <v>0</v>
      </c>
      <c r="T189" s="2574">
        <f>H189*S189</f>
        <v>0</v>
      </c>
      <c r="AR189" s="2447">
        <v>4</v>
      </c>
      <c r="AT189" s="2447" t="s">
        <v>168</v>
      </c>
      <c r="AU189" s="2447">
        <v>3</v>
      </c>
      <c r="AY189" s="2575" t="s">
        <v>163</v>
      </c>
      <c r="AZ189" s="2575"/>
      <c r="BA189" s="2575"/>
      <c r="BB189" s="2575"/>
      <c r="BC189" s="2575"/>
      <c r="BD189" s="2575"/>
      <c r="BE189" s="2575">
        <f>IF(N189="základní",J189,0)</f>
        <v>0</v>
      </c>
      <c r="BF189" s="2575">
        <f>IF(N189="snížená",J189,0)</f>
        <v>0</v>
      </c>
      <c r="BG189" s="2575">
        <f>IF(N189="zákl. přenesená",J189,0)</f>
        <v>0</v>
      </c>
      <c r="BH189" s="2575">
        <f>IF(N189="sníž. přenesená",J189,0)</f>
        <v>0</v>
      </c>
      <c r="BI189" s="2575">
        <f>IF(N189="nulová",J189,0)</f>
        <v>0</v>
      </c>
      <c r="BJ189" s="2447">
        <v>1</v>
      </c>
    </row>
    <row r="190" spans="2:62" x14ac:dyDescent="0.25">
      <c r="B190" s="2491"/>
      <c r="C190" s="80"/>
      <c r="D190" s="361" t="s">
        <v>173</v>
      </c>
      <c r="E190" s="80"/>
      <c r="F190" s="362" t="s">
        <v>189</v>
      </c>
      <c r="G190" s="80"/>
      <c r="H190" s="80"/>
      <c r="I190" s="80"/>
      <c r="J190" s="80"/>
      <c r="K190" s="2493"/>
      <c r="L190" s="2490" t="s">
        <v>16</v>
      </c>
      <c r="M190" s="2576"/>
      <c r="N190" s="80"/>
      <c r="O190" s="80"/>
      <c r="P190" s="80"/>
      <c r="Q190" s="80"/>
      <c r="R190" s="80"/>
      <c r="S190" s="80"/>
      <c r="T190" s="2577"/>
      <c r="AT190" s="2578" t="s">
        <v>173</v>
      </c>
      <c r="AU190" s="2578">
        <v>0</v>
      </c>
      <c r="AV190" s="80"/>
      <c r="AW190" s="80"/>
      <c r="AX190" s="80"/>
      <c r="AY190" s="80" t="s">
        <v>163</v>
      </c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2447">
        <v>0</v>
      </c>
    </row>
    <row r="191" spans="2:62" ht="11.25" customHeight="1" x14ac:dyDescent="0.25">
      <c r="B191" s="2579"/>
      <c r="C191" s="2580"/>
      <c r="D191" s="361" t="s">
        <v>175</v>
      </c>
      <c r="E191" s="2581"/>
      <c r="F191" s="2582" t="s">
        <v>1630</v>
      </c>
      <c r="G191" s="2583"/>
      <c r="H191" s="2584">
        <v>6250</v>
      </c>
      <c r="I191" s="2585"/>
      <c r="J191" s="2585"/>
      <c r="K191" s="2585"/>
      <c r="L191" s="2490" t="s">
        <v>16</v>
      </c>
      <c r="M191" s="2586"/>
      <c r="N191" s="2587"/>
      <c r="O191" s="2588"/>
      <c r="P191" s="2588"/>
      <c r="Q191" s="2588"/>
      <c r="R191" s="2588"/>
      <c r="S191" s="2588"/>
      <c r="T191" s="2589"/>
      <c r="AT191" s="2590" t="s">
        <v>175</v>
      </c>
      <c r="AU191" s="2590">
        <v>0</v>
      </c>
      <c r="AV191" s="2590">
        <v>2</v>
      </c>
      <c r="AW191" s="2590" t="b">
        <v>1</v>
      </c>
      <c r="AX191" s="2590"/>
      <c r="AY191" s="2590" t="s">
        <v>163</v>
      </c>
      <c r="AZ191" s="2590"/>
      <c r="BA191" s="2590"/>
      <c r="BB191" s="2590"/>
      <c r="BC191" s="2590"/>
      <c r="BD191" s="2590"/>
      <c r="BE191" s="2590"/>
      <c r="BF191" s="2590"/>
      <c r="BG191" s="2590"/>
      <c r="BH191" s="2590"/>
      <c r="BI191" s="2590"/>
      <c r="BJ191" s="2447">
        <v>0</v>
      </c>
    </row>
    <row r="192" spans="2:62" ht="11.25" customHeight="1" x14ac:dyDescent="0.25">
      <c r="B192" s="2579"/>
      <c r="C192" s="2580"/>
      <c r="D192" s="361" t="s">
        <v>175</v>
      </c>
      <c r="E192" s="2581"/>
      <c r="F192" s="2609" t="s">
        <v>1628</v>
      </c>
      <c r="G192" s="2592"/>
      <c r="H192" s="2610"/>
      <c r="I192" s="2585"/>
      <c r="J192" s="2585"/>
      <c r="K192" s="2585"/>
      <c r="L192" s="2490" t="s">
        <v>16</v>
      </c>
      <c r="M192" s="2586"/>
      <c r="N192" s="2587"/>
      <c r="O192" s="2588"/>
      <c r="P192" s="2588"/>
      <c r="Q192" s="2588"/>
      <c r="R192" s="2588"/>
      <c r="S192" s="2588"/>
      <c r="T192" s="2589"/>
      <c r="AT192" s="2590" t="s">
        <v>175</v>
      </c>
      <c r="AU192" s="2590">
        <v>0</v>
      </c>
      <c r="AV192" s="2590">
        <v>1</v>
      </c>
      <c r="AW192" s="2590" t="b">
        <v>1</v>
      </c>
      <c r="AX192" s="2590"/>
      <c r="AY192" s="2590" t="s">
        <v>163</v>
      </c>
      <c r="AZ192" s="2590"/>
      <c r="BA192" s="2590"/>
      <c r="BB192" s="2590"/>
      <c r="BC192" s="2590"/>
      <c r="BD192" s="2590"/>
      <c r="BE192" s="2590"/>
      <c r="BF192" s="2590"/>
      <c r="BG192" s="2590"/>
      <c r="BH192" s="2590"/>
      <c r="BI192" s="2590"/>
      <c r="BJ192" s="2447">
        <v>0</v>
      </c>
    </row>
    <row r="193" spans="2:62" ht="11.25" customHeight="1" x14ac:dyDescent="0.25">
      <c r="B193" s="2579"/>
      <c r="C193" s="2580"/>
      <c r="D193" s="361" t="s">
        <v>175</v>
      </c>
      <c r="E193" s="2581"/>
      <c r="F193" s="2591" t="s">
        <v>178</v>
      </c>
      <c r="G193" s="2592"/>
      <c r="H193" s="2593">
        <v>6250</v>
      </c>
      <c r="I193" s="2585"/>
      <c r="J193" s="2585"/>
      <c r="K193" s="2585"/>
      <c r="L193" s="2490" t="s">
        <v>16</v>
      </c>
      <c r="M193" s="2586"/>
      <c r="N193" s="2587"/>
      <c r="O193" s="2588"/>
      <c r="P193" s="2588"/>
      <c r="Q193" s="2588"/>
      <c r="R193" s="2588"/>
      <c r="S193" s="2588"/>
      <c r="T193" s="2589"/>
      <c r="AT193" s="2590" t="s">
        <v>175</v>
      </c>
      <c r="AU193" s="2590">
        <v>0</v>
      </c>
      <c r="AV193" s="2590">
        <v>4</v>
      </c>
      <c r="AW193" s="2590" t="b">
        <v>1</v>
      </c>
      <c r="AX193" s="2590"/>
      <c r="AY193" s="2590" t="s">
        <v>163</v>
      </c>
      <c r="AZ193" s="2590"/>
      <c r="BA193" s="2590"/>
      <c r="BB193" s="2590"/>
      <c r="BC193" s="2590"/>
      <c r="BD193" s="2590"/>
      <c r="BE193" s="2590"/>
      <c r="BF193" s="2590"/>
      <c r="BG193" s="2590"/>
      <c r="BH193" s="2590"/>
      <c r="BI193" s="2590"/>
      <c r="BJ193" s="2447">
        <v>0</v>
      </c>
    </row>
    <row r="194" spans="2:62" ht="11.25" customHeight="1" x14ac:dyDescent="0.25">
      <c r="B194" s="2579"/>
      <c r="C194" s="2580"/>
      <c r="D194" s="361" t="s">
        <v>175</v>
      </c>
      <c r="E194" s="2581"/>
      <c r="F194" s="2582" t="s">
        <v>1631</v>
      </c>
      <c r="G194" s="2583"/>
      <c r="H194" s="2584">
        <v>56250</v>
      </c>
      <c r="I194" s="2585"/>
      <c r="J194" s="2585"/>
      <c r="K194" s="2585"/>
      <c r="L194" s="2490" t="s">
        <v>16</v>
      </c>
      <c r="M194" s="2586"/>
      <c r="N194" s="2587"/>
      <c r="O194" s="2588"/>
      <c r="P194" s="2588"/>
      <c r="Q194" s="2588"/>
      <c r="R194" s="2588"/>
      <c r="S194" s="2588"/>
      <c r="T194" s="2589"/>
      <c r="AT194" s="2590" t="s">
        <v>175</v>
      </c>
      <c r="AU194" s="2590">
        <v>0</v>
      </c>
      <c r="AV194" s="2590">
        <v>2</v>
      </c>
      <c r="AW194" s="2590" t="b">
        <v>1</v>
      </c>
      <c r="AX194" s="2590" t="b">
        <v>1</v>
      </c>
      <c r="AY194" s="2590" t="s">
        <v>163</v>
      </c>
      <c r="AZ194" s="2590"/>
      <c r="BA194" s="2590"/>
      <c r="BB194" s="2590"/>
      <c r="BC194" s="2590"/>
      <c r="BD194" s="2590"/>
      <c r="BE194" s="2590"/>
      <c r="BF194" s="2590"/>
      <c r="BG194" s="2590"/>
      <c r="BH194" s="2590"/>
      <c r="BI194" s="2590"/>
      <c r="BJ194" s="2447">
        <v>0</v>
      </c>
    </row>
    <row r="195" spans="2:62" ht="21" customHeight="1" x14ac:dyDescent="0.25">
      <c r="B195" s="2526"/>
      <c r="C195" s="2527"/>
      <c r="D195" s="2527" t="s">
        <v>64</v>
      </c>
      <c r="E195" s="2603" t="s">
        <v>191</v>
      </c>
      <c r="F195" s="2536" t="s">
        <v>192</v>
      </c>
      <c r="G195" s="2604"/>
      <c r="H195" s="2605"/>
      <c r="I195" s="2606"/>
      <c r="J195" s="2606">
        <f>J196 + J200 + J205 + J210 + J216 + J221 + J225</f>
        <v>0</v>
      </c>
      <c r="K195" s="2606"/>
      <c r="L195" s="2490" t="s">
        <v>16</v>
      </c>
      <c r="M195" s="2607"/>
      <c r="N195" s="2536"/>
      <c r="O195" s="2537"/>
      <c r="P195" s="2537">
        <f>P196 + P200 + P205 + P210 + P216 + P221 + P225</f>
        <v>0</v>
      </c>
      <c r="Q195" s="2537"/>
      <c r="R195" s="2537">
        <f>R196 + R200 + R205 + R210 + R216 + R221 + R225</f>
        <v>798.36</v>
      </c>
      <c r="S195" s="2537"/>
      <c r="T195" s="2608">
        <f>T196 + T200 + T205 + T210 + T216 + T221 + T225</f>
        <v>0</v>
      </c>
      <c r="AR195" s="2447">
        <v>1</v>
      </c>
      <c r="AT195" s="2447" t="s">
        <v>64</v>
      </c>
      <c r="AU195" s="2447">
        <v>2</v>
      </c>
      <c r="AY195" s="85" t="s">
        <v>163</v>
      </c>
      <c r="AZ195" s="85"/>
      <c r="BA195" s="85"/>
      <c r="BB195" s="85"/>
      <c r="BC195" s="85"/>
      <c r="BD195" s="85"/>
      <c r="BE195" s="85"/>
      <c r="BF195" s="85"/>
      <c r="BG195" s="85"/>
      <c r="BH195" s="85"/>
      <c r="BI195" s="85"/>
      <c r="BJ195" s="2447">
        <v>0</v>
      </c>
    </row>
    <row r="196" spans="2:62" x14ac:dyDescent="0.25">
      <c r="B196" s="2567"/>
      <c r="C196" s="2568" t="s">
        <v>1632</v>
      </c>
      <c r="D196" s="2568" t="s">
        <v>168</v>
      </c>
      <c r="E196" s="2569" t="s">
        <v>1633</v>
      </c>
      <c r="F196" s="351" t="s">
        <v>1634</v>
      </c>
      <c r="G196" s="2570" t="s">
        <v>196</v>
      </c>
      <c r="H196" s="353">
        <v>7102.74</v>
      </c>
      <c r="I196" s="354"/>
      <c r="J196" s="355">
        <f>ROUND(H196*I196,2)</f>
        <v>0</v>
      </c>
      <c r="K196" s="355" t="s">
        <v>172</v>
      </c>
      <c r="L196" s="2490" t="s">
        <v>16</v>
      </c>
      <c r="M196" s="2571"/>
      <c r="N196" s="2572" t="s">
        <v>38</v>
      </c>
      <c r="O196" s="2573"/>
      <c r="P196" s="2573">
        <f>H196*O196</f>
        <v>0</v>
      </c>
      <c r="Q196" s="2573">
        <v>0</v>
      </c>
      <c r="R196" s="2573">
        <f>H196*Q196</f>
        <v>0</v>
      </c>
      <c r="S196" s="2573">
        <v>0</v>
      </c>
      <c r="T196" s="2574">
        <f>H196*S196</f>
        <v>0</v>
      </c>
      <c r="AR196" s="2447">
        <v>4</v>
      </c>
      <c r="AT196" s="2447" t="s">
        <v>168</v>
      </c>
      <c r="AU196" s="2447">
        <v>3</v>
      </c>
      <c r="AY196" s="2575" t="s">
        <v>163</v>
      </c>
      <c r="AZ196" s="2575"/>
      <c r="BA196" s="2575"/>
      <c r="BB196" s="2575"/>
      <c r="BC196" s="2575"/>
      <c r="BD196" s="2575"/>
      <c r="BE196" s="2575">
        <f>IF(N196="základní",J196,0)</f>
        <v>0</v>
      </c>
      <c r="BF196" s="2575">
        <f>IF(N196="snížená",J196,0)</f>
        <v>0</v>
      </c>
      <c r="BG196" s="2575">
        <f>IF(N196="zákl. přenesená",J196,0)</f>
        <v>0</v>
      </c>
      <c r="BH196" s="2575">
        <f>IF(N196="sníž. přenesená",J196,0)</f>
        <v>0</v>
      </c>
      <c r="BI196" s="2575">
        <f>IF(N196="nulová",J196,0)</f>
        <v>0</v>
      </c>
      <c r="BJ196" s="2447">
        <v>1</v>
      </c>
    </row>
    <row r="197" spans="2:62" x14ac:dyDescent="0.25">
      <c r="B197" s="2491"/>
      <c r="C197" s="80"/>
      <c r="D197" s="361" t="s">
        <v>173</v>
      </c>
      <c r="E197" s="80"/>
      <c r="F197" s="362" t="s">
        <v>1635</v>
      </c>
      <c r="G197" s="80"/>
      <c r="H197" s="80"/>
      <c r="I197" s="80"/>
      <c r="J197" s="80"/>
      <c r="K197" s="2493"/>
      <c r="L197" s="2490" t="s">
        <v>16</v>
      </c>
      <c r="M197" s="2576"/>
      <c r="N197" s="80"/>
      <c r="O197" s="80"/>
      <c r="P197" s="80"/>
      <c r="Q197" s="80"/>
      <c r="R197" s="80"/>
      <c r="S197" s="80"/>
      <c r="T197" s="2577"/>
      <c r="AT197" s="2578" t="s">
        <v>173</v>
      </c>
      <c r="AU197" s="2578">
        <v>0</v>
      </c>
      <c r="AV197" s="80"/>
      <c r="AW197" s="80"/>
      <c r="AX197" s="80"/>
      <c r="AY197" s="80" t="s">
        <v>163</v>
      </c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2447">
        <v>0</v>
      </c>
    </row>
    <row r="198" spans="2:62" ht="11.25" customHeight="1" x14ac:dyDescent="0.25">
      <c r="B198" s="2579"/>
      <c r="C198" s="2580"/>
      <c r="D198" s="361" t="s">
        <v>175</v>
      </c>
      <c r="E198" s="2581"/>
      <c r="F198" s="2582" t="s">
        <v>1636</v>
      </c>
      <c r="G198" s="2583"/>
      <c r="H198" s="2584">
        <v>7102.74</v>
      </c>
      <c r="I198" s="2585"/>
      <c r="J198" s="2585"/>
      <c r="K198" s="2585"/>
      <c r="L198" s="2490" t="s">
        <v>16</v>
      </c>
      <c r="M198" s="2586"/>
      <c r="N198" s="2587"/>
      <c r="O198" s="2588"/>
      <c r="P198" s="2588"/>
      <c r="Q198" s="2588"/>
      <c r="R198" s="2588"/>
      <c r="S198" s="2588"/>
      <c r="T198" s="2589"/>
      <c r="AT198" s="2590" t="s">
        <v>175</v>
      </c>
      <c r="AU198" s="2590">
        <v>0</v>
      </c>
      <c r="AV198" s="2590">
        <v>2</v>
      </c>
      <c r="AW198" s="2590" t="b">
        <v>1</v>
      </c>
      <c r="AX198" s="2590"/>
      <c r="AY198" s="2590" t="s">
        <v>163</v>
      </c>
      <c r="AZ198" s="2590"/>
      <c r="BA198" s="2590"/>
      <c r="BB198" s="2590"/>
      <c r="BC198" s="2590"/>
      <c r="BD198" s="2590"/>
      <c r="BE198" s="2590"/>
      <c r="BF198" s="2590"/>
      <c r="BG198" s="2590"/>
      <c r="BH198" s="2590"/>
      <c r="BI198" s="2590"/>
      <c r="BJ198" s="2447">
        <v>0</v>
      </c>
    </row>
    <row r="199" spans="2:62" ht="11.25" customHeight="1" x14ac:dyDescent="0.25">
      <c r="B199" s="2579"/>
      <c r="C199" s="2580"/>
      <c r="D199" s="361" t="s">
        <v>175</v>
      </c>
      <c r="E199" s="2581"/>
      <c r="F199" s="2591" t="s">
        <v>178</v>
      </c>
      <c r="G199" s="2592"/>
      <c r="H199" s="2593">
        <v>7102.74</v>
      </c>
      <c r="I199" s="2585"/>
      <c r="J199" s="2585"/>
      <c r="K199" s="2585"/>
      <c r="L199" s="2490" t="s">
        <v>16</v>
      </c>
      <c r="M199" s="2586"/>
      <c r="N199" s="2587"/>
      <c r="O199" s="2588"/>
      <c r="P199" s="2588"/>
      <c r="Q199" s="2588"/>
      <c r="R199" s="2588"/>
      <c r="S199" s="2588"/>
      <c r="T199" s="2589"/>
      <c r="AT199" s="2590" t="s">
        <v>175</v>
      </c>
      <c r="AU199" s="2590">
        <v>0</v>
      </c>
      <c r="AV199" s="2590">
        <v>4</v>
      </c>
      <c r="AW199" s="2590" t="b">
        <v>1</v>
      </c>
      <c r="AX199" s="2590" t="b">
        <v>1</v>
      </c>
      <c r="AY199" s="2590" t="s">
        <v>163</v>
      </c>
      <c r="AZ199" s="2590"/>
      <c r="BA199" s="2590"/>
      <c r="BB199" s="2590"/>
      <c r="BC199" s="2590"/>
      <c r="BD199" s="2590"/>
      <c r="BE199" s="2590"/>
      <c r="BF199" s="2590"/>
      <c r="BG199" s="2590"/>
      <c r="BH199" s="2590"/>
      <c r="BI199" s="2590"/>
      <c r="BJ199" s="2447">
        <v>0</v>
      </c>
    </row>
    <row r="200" spans="2:62" x14ac:dyDescent="0.25">
      <c r="B200" s="2567"/>
      <c r="C200" s="2568" t="s">
        <v>1637</v>
      </c>
      <c r="D200" s="2568" t="s">
        <v>168</v>
      </c>
      <c r="E200" s="2569" t="s">
        <v>206</v>
      </c>
      <c r="F200" s="351" t="s">
        <v>207</v>
      </c>
      <c r="G200" s="2570" t="s">
        <v>171</v>
      </c>
      <c r="H200" s="353">
        <v>3692</v>
      </c>
      <c r="I200" s="354"/>
      <c r="J200" s="355">
        <f>ROUND(H200*I200,2)</f>
        <v>0</v>
      </c>
      <c r="K200" s="355" t="s">
        <v>172</v>
      </c>
      <c r="L200" s="2490" t="s">
        <v>16</v>
      </c>
      <c r="M200" s="2571"/>
      <c r="N200" s="2572" t="s">
        <v>38</v>
      </c>
      <c r="O200" s="2573"/>
      <c r="P200" s="2573">
        <f>H200*O200</f>
        <v>0</v>
      </c>
      <c r="Q200" s="2573">
        <v>0</v>
      </c>
      <c r="R200" s="2573">
        <f>H200*Q200</f>
        <v>0</v>
      </c>
      <c r="S200" s="2573">
        <v>0</v>
      </c>
      <c r="T200" s="2574">
        <f>H200*S200</f>
        <v>0</v>
      </c>
      <c r="AR200" s="2447">
        <v>4</v>
      </c>
      <c r="AT200" s="2447" t="s">
        <v>168</v>
      </c>
      <c r="AU200" s="2447">
        <v>3</v>
      </c>
      <c r="AY200" s="2575" t="s">
        <v>163</v>
      </c>
      <c r="AZ200" s="2575"/>
      <c r="BA200" s="2575"/>
      <c r="BB200" s="2575"/>
      <c r="BC200" s="2575"/>
      <c r="BD200" s="2575"/>
      <c r="BE200" s="2575">
        <f>IF(N200="základní",J200,0)</f>
        <v>0</v>
      </c>
      <c r="BF200" s="2575">
        <f>IF(N200="snížená",J200,0)</f>
        <v>0</v>
      </c>
      <c r="BG200" s="2575">
        <f>IF(N200="zákl. přenesená",J200,0)</f>
        <v>0</v>
      </c>
      <c r="BH200" s="2575">
        <f>IF(N200="sníž. přenesená",J200,0)</f>
        <v>0</v>
      </c>
      <c r="BI200" s="2575">
        <f>IF(N200="nulová",J200,0)</f>
        <v>0</v>
      </c>
      <c r="BJ200" s="2447">
        <v>1</v>
      </c>
    </row>
    <row r="201" spans="2:62" x14ac:dyDescent="0.25">
      <c r="B201" s="2491"/>
      <c r="C201" s="80"/>
      <c r="D201" s="361" t="s">
        <v>173</v>
      </c>
      <c r="E201" s="80"/>
      <c r="F201" s="362" t="s">
        <v>208</v>
      </c>
      <c r="G201" s="80"/>
      <c r="H201" s="80"/>
      <c r="I201" s="80"/>
      <c r="J201" s="80"/>
      <c r="K201" s="2493"/>
      <c r="L201" s="2490" t="s">
        <v>16</v>
      </c>
      <c r="M201" s="2576"/>
      <c r="N201" s="80"/>
      <c r="O201" s="80"/>
      <c r="P201" s="80"/>
      <c r="Q201" s="80"/>
      <c r="R201" s="80"/>
      <c r="S201" s="80"/>
      <c r="T201" s="2577"/>
      <c r="AT201" s="2578" t="s">
        <v>173</v>
      </c>
      <c r="AU201" s="2578">
        <v>0</v>
      </c>
      <c r="AV201" s="80"/>
      <c r="AW201" s="80"/>
      <c r="AX201" s="80"/>
      <c r="AY201" s="80" t="s">
        <v>163</v>
      </c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2447">
        <v>0</v>
      </c>
    </row>
    <row r="202" spans="2:62" ht="11.25" customHeight="1" x14ac:dyDescent="0.25">
      <c r="B202" s="2579"/>
      <c r="C202" s="2580"/>
      <c r="D202" s="361" t="s">
        <v>175</v>
      </c>
      <c r="E202" s="2581"/>
      <c r="F202" s="2609" t="s">
        <v>1638</v>
      </c>
      <c r="G202" s="2592"/>
      <c r="H202" s="2610"/>
      <c r="I202" s="2585"/>
      <c r="J202" s="2585"/>
      <c r="K202" s="2585"/>
      <c r="L202" s="2490" t="s">
        <v>16</v>
      </c>
      <c r="M202" s="2586"/>
      <c r="N202" s="2587"/>
      <c r="O202" s="2588"/>
      <c r="P202" s="2588"/>
      <c r="Q202" s="2588"/>
      <c r="R202" s="2588"/>
      <c r="S202" s="2588"/>
      <c r="T202" s="2589"/>
      <c r="AT202" s="2590" t="s">
        <v>175</v>
      </c>
      <c r="AU202" s="2590">
        <v>0</v>
      </c>
      <c r="AV202" s="2590">
        <v>1</v>
      </c>
      <c r="AW202" s="2590" t="b">
        <v>1</v>
      </c>
      <c r="AX202" s="2590"/>
      <c r="AY202" s="2590" t="s">
        <v>163</v>
      </c>
      <c r="AZ202" s="2590"/>
      <c r="BA202" s="2590"/>
      <c r="BB202" s="2590"/>
      <c r="BC202" s="2590"/>
      <c r="BD202" s="2590"/>
      <c r="BE202" s="2590"/>
      <c r="BF202" s="2590"/>
      <c r="BG202" s="2590"/>
      <c r="BH202" s="2590"/>
      <c r="BI202" s="2590"/>
      <c r="BJ202" s="2447">
        <v>0</v>
      </c>
    </row>
    <row r="203" spans="2:62" ht="11.25" customHeight="1" x14ac:dyDescent="0.25">
      <c r="B203" s="2579"/>
      <c r="C203" s="2580"/>
      <c r="D203" s="361" t="s">
        <v>175</v>
      </c>
      <c r="E203" s="2581"/>
      <c r="F203" s="2582" t="s">
        <v>1608</v>
      </c>
      <c r="G203" s="2583"/>
      <c r="H203" s="2584">
        <v>3692</v>
      </c>
      <c r="I203" s="2585"/>
      <c r="J203" s="2585"/>
      <c r="K203" s="2585"/>
      <c r="L203" s="2490" t="s">
        <v>16</v>
      </c>
      <c r="M203" s="2586"/>
      <c r="N203" s="2587"/>
      <c r="O203" s="2588"/>
      <c r="P203" s="2588"/>
      <c r="Q203" s="2588"/>
      <c r="R203" s="2588"/>
      <c r="S203" s="2588"/>
      <c r="T203" s="2589"/>
      <c r="AT203" s="2590" t="s">
        <v>175</v>
      </c>
      <c r="AU203" s="2590">
        <v>0</v>
      </c>
      <c r="AV203" s="2590">
        <v>2</v>
      </c>
      <c r="AW203" s="2590" t="b">
        <v>1</v>
      </c>
      <c r="AX203" s="2590"/>
      <c r="AY203" s="2590" t="s">
        <v>163</v>
      </c>
      <c r="AZ203" s="2590"/>
      <c r="BA203" s="2590"/>
      <c r="BB203" s="2590"/>
      <c r="BC203" s="2590"/>
      <c r="BD203" s="2590"/>
      <c r="BE203" s="2590"/>
      <c r="BF203" s="2590"/>
      <c r="BG203" s="2590"/>
      <c r="BH203" s="2590"/>
      <c r="BI203" s="2590"/>
      <c r="BJ203" s="2447">
        <v>0</v>
      </c>
    </row>
    <row r="204" spans="2:62" ht="11.25" customHeight="1" x14ac:dyDescent="0.25">
      <c r="B204" s="2579"/>
      <c r="C204" s="2580"/>
      <c r="D204" s="361" t="s">
        <v>175</v>
      </c>
      <c r="E204" s="2581"/>
      <c r="F204" s="2591" t="s">
        <v>178</v>
      </c>
      <c r="G204" s="2592"/>
      <c r="H204" s="2593">
        <v>3692</v>
      </c>
      <c r="I204" s="2585"/>
      <c r="J204" s="2585"/>
      <c r="K204" s="2585"/>
      <c r="L204" s="2490" t="s">
        <v>16</v>
      </c>
      <c r="M204" s="2586"/>
      <c r="N204" s="2587"/>
      <c r="O204" s="2588"/>
      <c r="P204" s="2588"/>
      <c r="Q204" s="2588"/>
      <c r="R204" s="2588"/>
      <c r="S204" s="2588"/>
      <c r="T204" s="2589"/>
      <c r="AT204" s="2590" t="s">
        <v>175</v>
      </c>
      <c r="AU204" s="2590">
        <v>0</v>
      </c>
      <c r="AV204" s="2590">
        <v>4</v>
      </c>
      <c r="AW204" s="2590" t="b">
        <v>1</v>
      </c>
      <c r="AX204" s="2590" t="b">
        <v>1</v>
      </c>
      <c r="AY204" s="2590" t="s">
        <v>163</v>
      </c>
      <c r="AZ204" s="2590"/>
      <c r="BA204" s="2590"/>
      <c r="BB204" s="2590"/>
      <c r="BC204" s="2590"/>
      <c r="BD204" s="2590"/>
      <c r="BE204" s="2590"/>
      <c r="BF204" s="2590"/>
      <c r="BG204" s="2590"/>
      <c r="BH204" s="2590"/>
      <c r="BI204" s="2590"/>
      <c r="BJ204" s="2447">
        <v>0</v>
      </c>
    </row>
    <row r="205" spans="2:62" ht="24" x14ac:dyDescent="0.25">
      <c r="B205" s="2567"/>
      <c r="C205" s="2568" t="s">
        <v>1639</v>
      </c>
      <c r="D205" s="2568" t="s">
        <v>168</v>
      </c>
      <c r="E205" s="2569" t="s">
        <v>200</v>
      </c>
      <c r="F205" s="351" t="s">
        <v>201</v>
      </c>
      <c r="G205" s="2570" t="s">
        <v>202</v>
      </c>
      <c r="H205" s="353">
        <v>10310</v>
      </c>
      <c r="I205" s="354"/>
      <c r="J205" s="355">
        <f>ROUND(H205*I205,2)</f>
        <v>0</v>
      </c>
      <c r="K205" s="355" t="s">
        <v>172</v>
      </c>
      <c r="L205" s="2490" t="s">
        <v>16</v>
      </c>
      <c r="M205" s="2571"/>
      <c r="N205" s="2572" t="s">
        <v>38</v>
      </c>
      <c r="O205" s="2573"/>
      <c r="P205" s="2573">
        <f>H205*O205</f>
        <v>0</v>
      </c>
      <c r="Q205" s="2573">
        <v>0</v>
      </c>
      <c r="R205" s="2573">
        <f>H205*Q205</f>
        <v>0</v>
      </c>
      <c r="S205" s="2573">
        <v>0</v>
      </c>
      <c r="T205" s="2574">
        <f>H205*S205</f>
        <v>0</v>
      </c>
      <c r="AR205" s="2447">
        <v>4</v>
      </c>
      <c r="AT205" s="2447" t="s">
        <v>168</v>
      </c>
      <c r="AU205" s="2447">
        <v>3</v>
      </c>
      <c r="AY205" s="2575" t="s">
        <v>163</v>
      </c>
      <c r="AZ205" s="2575"/>
      <c r="BA205" s="2575"/>
      <c r="BB205" s="2575"/>
      <c r="BC205" s="2575"/>
      <c r="BD205" s="2575"/>
      <c r="BE205" s="2575">
        <f>IF(N205="základní",J205,0)</f>
        <v>0</v>
      </c>
      <c r="BF205" s="2575">
        <f>IF(N205="snížená",J205,0)</f>
        <v>0</v>
      </c>
      <c r="BG205" s="2575">
        <f>IF(N205="zákl. přenesená",J205,0)</f>
        <v>0</v>
      </c>
      <c r="BH205" s="2575">
        <f>IF(N205="sníž. přenesená",J205,0)</f>
        <v>0</v>
      </c>
      <c r="BI205" s="2575">
        <f>IF(N205="nulová",J205,0)</f>
        <v>0</v>
      </c>
      <c r="BJ205" s="2447">
        <v>1</v>
      </c>
    </row>
    <row r="206" spans="2:62" x14ac:dyDescent="0.25">
      <c r="B206" s="2491"/>
      <c r="C206" s="80"/>
      <c r="D206" s="361" t="s">
        <v>173</v>
      </c>
      <c r="E206" s="80"/>
      <c r="F206" s="362" t="s">
        <v>203</v>
      </c>
      <c r="G206" s="80"/>
      <c r="H206" s="80"/>
      <c r="I206" s="80"/>
      <c r="J206" s="80"/>
      <c r="K206" s="2493"/>
      <c r="L206" s="2490" t="s">
        <v>16</v>
      </c>
      <c r="M206" s="2576"/>
      <c r="N206" s="80"/>
      <c r="O206" s="80"/>
      <c r="P206" s="80"/>
      <c r="Q206" s="80"/>
      <c r="R206" s="80"/>
      <c r="S206" s="80"/>
      <c r="T206" s="2577"/>
      <c r="AT206" s="2578" t="s">
        <v>173</v>
      </c>
      <c r="AU206" s="2578">
        <v>0</v>
      </c>
      <c r="AV206" s="80"/>
      <c r="AW206" s="80"/>
      <c r="AX206" s="80"/>
      <c r="AY206" s="80" t="s">
        <v>163</v>
      </c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2447">
        <v>0</v>
      </c>
    </row>
    <row r="207" spans="2:62" ht="11.25" customHeight="1" x14ac:dyDescent="0.25">
      <c r="B207" s="2579"/>
      <c r="C207" s="2580"/>
      <c r="D207" s="361" t="s">
        <v>175</v>
      </c>
      <c r="E207" s="2581"/>
      <c r="F207" s="2582" t="s">
        <v>1640</v>
      </c>
      <c r="G207" s="2583"/>
      <c r="H207" s="2584">
        <v>5155</v>
      </c>
      <c r="I207" s="2585"/>
      <c r="J207" s="2585"/>
      <c r="K207" s="2585"/>
      <c r="L207" s="2490" t="s">
        <v>16</v>
      </c>
      <c r="M207" s="2586"/>
      <c r="N207" s="2587"/>
      <c r="O207" s="2588"/>
      <c r="P207" s="2588"/>
      <c r="Q207" s="2588"/>
      <c r="R207" s="2588"/>
      <c r="S207" s="2588"/>
      <c r="T207" s="2589"/>
      <c r="AT207" s="2590" t="s">
        <v>175</v>
      </c>
      <c r="AU207" s="2590">
        <v>0</v>
      </c>
      <c r="AV207" s="2590">
        <v>2</v>
      </c>
      <c r="AW207" s="2590" t="b">
        <v>1</v>
      </c>
      <c r="AX207" s="2590"/>
      <c r="AY207" s="2590" t="s">
        <v>163</v>
      </c>
      <c r="AZ207" s="2590"/>
      <c r="BA207" s="2590"/>
      <c r="BB207" s="2590"/>
      <c r="BC207" s="2590"/>
      <c r="BD207" s="2590"/>
      <c r="BE207" s="2590"/>
      <c r="BF207" s="2590"/>
      <c r="BG207" s="2590"/>
      <c r="BH207" s="2590"/>
      <c r="BI207" s="2590"/>
      <c r="BJ207" s="2447">
        <v>0</v>
      </c>
    </row>
    <row r="208" spans="2:62" ht="11.25" customHeight="1" x14ac:dyDescent="0.25">
      <c r="B208" s="2579"/>
      <c r="C208" s="2580"/>
      <c r="D208" s="361" t="s">
        <v>175</v>
      </c>
      <c r="E208" s="2581"/>
      <c r="F208" s="2591" t="s">
        <v>178</v>
      </c>
      <c r="G208" s="2592"/>
      <c r="H208" s="2593">
        <v>5155</v>
      </c>
      <c r="I208" s="2585"/>
      <c r="J208" s="2585"/>
      <c r="K208" s="2585"/>
      <c r="L208" s="2490" t="s">
        <v>16</v>
      </c>
      <c r="M208" s="2586"/>
      <c r="N208" s="2587"/>
      <c r="O208" s="2588"/>
      <c r="P208" s="2588"/>
      <c r="Q208" s="2588"/>
      <c r="R208" s="2588"/>
      <c r="S208" s="2588"/>
      <c r="T208" s="2589"/>
      <c r="AT208" s="2590" t="s">
        <v>175</v>
      </c>
      <c r="AU208" s="2590">
        <v>0</v>
      </c>
      <c r="AV208" s="2590">
        <v>4</v>
      </c>
      <c r="AW208" s="2590" t="b">
        <v>1</v>
      </c>
      <c r="AX208" s="2590"/>
      <c r="AY208" s="2590" t="s">
        <v>163</v>
      </c>
      <c r="AZ208" s="2590"/>
      <c r="BA208" s="2590"/>
      <c r="BB208" s="2590"/>
      <c r="BC208" s="2590"/>
      <c r="BD208" s="2590"/>
      <c r="BE208" s="2590"/>
      <c r="BF208" s="2590"/>
      <c r="BG208" s="2590"/>
      <c r="BH208" s="2590"/>
      <c r="BI208" s="2590"/>
      <c r="BJ208" s="2447">
        <v>0</v>
      </c>
    </row>
    <row r="209" spans="2:62" ht="11.25" customHeight="1" x14ac:dyDescent="0.25">
      <c r="B209" s="2579"/>
      <c r="C209" s="2580"/>
      <c r="D209" s="361" t="s">
        <v>175</v>
      </c>
      <c r="E209" s="2581"/>
      <c r="F209" s="2582" t="s">
        <v>1641</v>
      </c>
      <c r="G209" s="2583"/>
      <c r="H209" s="2584">
        <v>10310</v>
      </c>
      <c r="I209" s="2585"/>
      <c r="J209" s="2585"/>
      <c r="K209" s="2585"/>
      <c r="L209" s="2490" t="s">
        <v>16</v>
      </c>
      <c r="M209" s="2586"/>
      <c r="N209" s="2587"/>
      <c r="O209" s="2588"/>
      <c r="P209" s="2588"/>
      <c r="Q209" s="2588"/>
      <c r="R209" s="2588"/>
      <c r="S209" s="2588"/>
      <c r="T209" s="2589"/>
      <c r="AT209" s="2590" t="s">
        <v>175</v>
      </c>
      <c r="AU209" s="2590">
        <v>0</v>
      </c>
      <c r="AV209" s="2590">
        <v>2</v>
      </c>
      <c r="AW209" s="2590" t="b">
        <v>1</v>
      </c>
      <c r="AX209" s="2590" t="b">
        <v>1</v>
      </c>
      <c r="AY209" s="2590" t="s">
        <v>163</v>
      </c>
      <c r="AZ209" s="2590"/>
      <c r="BA209" s="2590"/>
      <c r="BB209" s="2590"/>
      <c r="BC209" s="2590"/>
      <c r="BD209" s="2590"/>
      <c r="BE209" s="2590"/>
      <c r="BF209" s="2590"/>
      <c r="BG209" s="2590"/>
      <c r="BH209" s="2590"/>
      <c r="BI209" s="2590"/>
      <c r="BJ209" s="2447">
        <v>0</v>
      </c>
    </row>
    <row r="210" spans="2:62" ht="24" x14ac:dyDescent="0.25">
      <c r="B210" s="2567"/>
      <c r="C210" s="2568" t="s">
        <v>1642</v>
      </c>
      <c r="D210" s="2568" t="s">
        <v>168</v>
      </c>
      <c r="E210" s="2569" t="s">
        <v>1643</v>
      </c>
      <c r="F210" s="351" t="s">
        <v>1644</v>
      </c>
      <c r="G210" s="2570" t="s">
        <v>202</v>
      </c>
      <c r="H210" s="353">
        <v>2190</v>
      </c>
      <c r="I210" s="354"/>
      <c r="J210" s="355">
        <f>ROUND(H210*I210,2)</f>
        <v>0</v>
      </c>
      <c r="K210" s="355" t="s">
        <v>172</v>
      </c>
      <c r="L210" s="2490" t="s">
        <v>16</v>
      </c>
      <c r="M210" s="2571"/>
      <c r="N210" s="2572" t="s">
        <v>38</v>
      </c>
      <c r="O210" s="2573"/>
      <c r="P210" s="2573">
        <f>H210*O210</f>
        <v>0</v>
      </c>
      <c r="Q210" s="2573">
        <v>0</v>
      </c>
      <c r="R210" s="2573">
        <f>H210*Q210</f>
        <v>0</v>
      </c>
      <c r="S210" s="2573">
        <v>0</v>
      </c>
      <c r="T210" s="2574">
        <f>H210*S210</f>
        <v>0</v>
      </c>
      <c r="AR210" s="2447">
        <v>4</v>
      </c>
      <c r="AT210" s="2447" t="s">
        <v>168</v>
      </c>
      <c r="AU210" s="2447">
        <v>3</v>
      </c>
      <c r="AY210" s="2575" t="s">
        <v>163</v>
      </c>
      <c r="AZ210" s="2575"/>
      <c r="BA210" s="2575"/>
      <c r="BB210" s="2575"/>
      <c r="BC210" s="2575"/>
      <c r="BD210" s="2575"/>
      <c r="BE210" s="2575">
        <f>IF(N210="základní",J210,0)</f>
        <v>0</v>
      </c>
      <c r="BF210" s="2575">
        <f>IF(N210="snížená",J210,0)</f>
        <v>0</v>
      </c>
      <c r="BG210" s="2575">
        <f>IF(N210="zákl. přenesená",J210,0)</f>
        <v>0</v>
      </c>
      <c r="BH210" s="2575">
        <f>IF(N210="sníž. přenesená",J210,0)</f>
        <v>0</v>
      </c>
      <c r="BI210" s="2575">
        <f>IF(N210="nulová",J210,0)</f>
        <v>0</v>
      </c>
      <c r="BJ210" s="2447">
        <v>1</v>
      </c>
    </row>
    <row r="211" spans="2:62" x14ac:dyDescent="0.25">
      <c r="B211" s="2491"/>
      <c r="C211" s="80"/>
      <c r="D211" s="361" t="s">
        <v>173</v>
      </c>
      <c r="E211" s="80"/>
      <c r="F211" s="362" t="s">
        <v>1645</v>
      </c>
      <c r="G211" s="80"/>
      <c r="H211" s="80"/>
      <c r="I211" s="80"/>
      <c r="J211" s="80"/>
      <c r="K211" s="2493"/>
      <c r="L211" s="2490" t="s">
        <v>16</v>
      </c>
      <c r="M211" s="2576"/>
      <c r="N211" s="80"/>
      <c r="O211" s="80"/>
      <c r="P211" s="80"/>
      <c r="Q211" s="80"/>
      <c r="R211" s="80"/>
      <c r="S211" s="80"/>
      <c r="T211" s="2577"/>
      <c r="AT211" s="2578" t="s">
        <v>173</v>
      </c>
      <c r="AU211" s="2578">
        <v>0</v>
      </c>
      <c r="AV211" s="80"/>
      <c r="AW211" s="80"/>
      <c r="AX211" s="80"/>
      <c r="AY211" s="80" t="s">
        <v>163</v>
      </c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2447">
        <v>0</v>
      </c>
    </row>
    <row r="212" spans="2:62" ht="11.25" customHeight="1" x14ac:dyDescent="0.25">
      <c r="B212" s="2579"/>
      <c r="C212" s="2580"/>
      <c r="D212" s="361" t="s">
        <v>175</v>
      </c>
      <c r="E212" s="2581"/>
      <c r="F212" s="2582" t="s">
        <v>1646</v>
      </c>
      <c r="G212" s="2583"/>
      <c r="H212" s="2584">
        <v>1095</v>
      </c>
      <c r="I212" s="2585"/>
      <c r="J212" s="2585"/>
      <c r="K212" s="2585"/>
      <c r="L212" s="2490" t="s">
        <v>16</v>
      </c>
      <c r="M212" s="2586"/>
      <c r="N212" s="2587"/>
      <c r="O212" s="2588"/>
      <c r="P212" s="2588"/>
      <c r="Q212" s="2588"/>
      <c r="R212" s="2588"/>
      <c r="S212" s="2588"/>
      <c r="T212" s="2589"/>
      <c r="AT212" s="2590" t="s">
        <v>175</v>
      </c>
      <c r="AU212" s="2590">
        <v>0</v>
      </c>
      <c r="AV212" s="2590">
        <v>2</v>
      </c>
      <c r="AW212" s="2590" t="b">
        <v>1</v>
      </c>
      <c r="AX212" s="2590"/>
      <c r="AY212" s="2590" t="s">
        <v>163</v>
      </c>
      <c r="AZ212" s="2590"/>
      <c r="BA212" s="2590"/>
      <c r="BB212" s="2590"/>
      <c r="BC212" s="2590"/>
      <c r="BD212" s="2590"/>
      <c r="BE212" s="2590"/>
      <c r="BF212" s="2590"/>
      <c r="BG212" s="2590"/>
      <c r="BH212" s="2590"/>
      <c r="BI212" s="2590"/>
      <c r="BJ212" s="2447">
        <v>0</v>
      </c>
    </row>
    <row r="213" spans="2:62" ht="11.25" customHeight="1" x14ac:dyDescent="0.25">
      <c r="B213" s="2579"/>
      <c r="C213" s="2580"/>
      <c r="D213" s="361" t="s">
        <v>175</v>
      </c>
      <c r="E213" s="2581"/>
      <c r="F213" s="2609" t="s">
        <v>1647</v>
      </c>
      <c r="G213" s="2592"/>
      <c r="H213" s="2610"/>
      <c r="I213" s="2585"/>
      <c r="J213" s="2585"/>
      <c r="K213" s="2585"/>
      <c r="L213" s="2490" t="s">
        <v>16</v>
      </c>
      <c r="M213" s="2586"/>
      <c r="N213" s="2587"/>
      <c r="O213" s="2588"/>
      <c r="P213" s="2588"/>
      <c r="Q213" s="2588"/>
      <c r="R213" s="2588"/>
      <c r="S213" s="2588"/>
      <c r="T213" s="2589"/>
      <c r="AT213" s="2590" t="s">
        <v>175</v>
      </c>
      <c r="AU213" s="2590">
        <v>0</v>
      </c>
      <c r="AV213" s="2590">
        <v>1</v>
      </c>
      <c r="AW213" s="2590" t="b">
        <v>1</v>
      </c>
      <c r="AX213" s="2590"/>
      <c r="AY213" s="2590" t="s">
        <v>163</v>
      </c>
      <c r="AZ213" s="2590"/>
      <c r="BA213" s="2590"/>
      <c r="BB213" s="2590"/>
      <c r="BC213" s="2590"/>
      <c r="BD213" s="2590"/>
      <c r="BE213" s="2590"/>
      <c r="BF213" s="2590"/>
      <c r="BG213" s="2590"/>
      <c r="BH213" s="2590"/>
      <c r="BI213" s="2590"/>
      <c r="BJ213" s="2447">
        <v>0</v>
      </c>
    </row>
    <row r="214" spans="2:62" ht="11.25" customHeight="1" x14ac:dyDescent="0.25">
      <c r="B214" s="2579"/>
      <c r="C214" s="2580"/>
      <c r="D214" s="361" t="s">
        <v>175</v>
      </c>
      <c r="E214" s="2581"/>
      <c r="F214" s="2591" t="s">
        <v>178</v>
      </c>
      <c r="G214" s="2592"/>
      <c r="H214" s="2593">
        <v>1095</v>
      </c>
      <c r="I214" s="2585"/>
      <c r="J214" s="2585"/>
      <c r="K214" s="2585"/>
      <c r="L214" s="2490" t="s">
        <v>16</v>
      </c>
      <c r="M214" s="2586"/>
      <c r="N214" s="2587"/>
      <c r="O214" s="2588"/>
      <c r="P214" s="2588"/>
      <c r="Q214" s="2588"/>
      <c r="R214" s="2588"/>
      <c r="S214" s="2588"/>
      <c r="T214" s="2589"/>
      <c r="AT214" s="2590" t="s">
        <v>175</v>
      </c>
      <c r="AU214" s="2590">
        <v>0</v>
      </c>
      <c r="AV214" s="2590">
        <v>4</v>
      </c>
      <c r="AW214" s="2590" t="b">
        <v>1</v>
      </c>
      <c r="AX214" s="2590"/>
      <c r="AY214" s="2590" t="s">
        <v>163</v>
      </c>
      <c r="AZ214" s="2590"/>
      <c r="BA214" s="2590"/>
      <c r="BB214" s="2590"/>
      <c r="BC214" s="2590"/>
      <c r="BD214" s="2590"/>
      <c r="BE214" s="2590"/>
      <c r="BF214" s="2590"/>
      <c r="BG214" s="2590"/>
      <c r="BH214" s="2590"/>
      <c r="BI214" s="2590"/>
      <c r="BJ214" s="2447">
        <v>0</v>
      </c>
    </row>
    <row r="215" spans="2:62" ht="11.25" customHeight="1" x14ac:dyDescent="0.25">
      <c r="B215" s="2579"/>
      <c r="C215" s="2580"/>
      <c r="D215" s="361" t="s">
        <v>175</v>
      </c>
      <c r="E215" s="2581"/>
      <c r="F215" s="2582" t="s">
        <v>1648</v>
      </c>
      <c r="G215" s="2583"/>
      <c r="H215" s="2584">
        <v>2190</v>
      </c>
      <c r="I215" s="2585"/>
      <c r="J215" s="2585"/>
      <c r="K215" s="2585"/>
      <c r="L215" s="2490" t="s">
        <v>16</v>
      </c>
      <c r="M215" s="2586"/>
      <c r="N215" s="2587"/>
      <c r="O215" s="2588"/>
      <c r="P215" s="2588"/>
      <c r="Q215" s="2588"/>
      <c r="R215" s="2588"/>
      <c r="S215" s="2588"/>
      <c r="T215" s="2589"/>
      <c r="AT215" s="2590" t="s">
        <v>175</v>
      </c>
      <c r="AU215" s="2590">
        <v>0</v>
      </c>
      <c r="AV215" s="2590">
        <v>2</v>
      </c>
      <c r="AW215" s="2590" t="b">
        <v>1</v>
      </c>
      <c r="AX215" s="2590" t="b">
        <v>1</v>
      </c>
      <c r="AY215" s="2590" t="s">
        <v>163</v>
      </c>
      <c r="AZ215" s="2590"/>
      <c r="BA215" s="2590"/>
      <c r="BB215" s="2590"/>
      <c r="BC215" s="2590"/>
      <c r="BD215" s="2590"/>
      <c r="BE215" s="2590"/>
      <c r="BF215" s="2590"/>
      <c r="BG215" s="2590"/>
      <c r="BH215" s="2590"/>
      <c r="BI215" s="2590"/>
      <c r="BJ215" s="2447">
        <v>0</v>
      </c>
    </row>
    <row r="216" spans="2:62" x14ac:dyDescent="0.25">
      <c r="B216" s="2567"/>
      <c r="C216" s="2568" t="s">
        <v>1649</v>
      </c>
      <c r="D216" s="2568" t="s">
        <v>168</v>
      </c>
      <c r="E216" s="2569" t="s">
        <v>1650</v>
      </c>
      <c r="F216" s="351" t="s">
        <v>1651</v>
      </c>
      <c r="G216" s="2570" t="s">
        <v>171</v>
      </c>
      <c r="H216" s="353">
        <v>3692</v>
      </c>
      <c r="I216" s="354"/>
      <c r="J216" s="355">
        <f>ROUND(H216*I216,2)</f>
        <v>0</v>
      </c>
      <c r="K216" s="355" t="s">
        <v>172</v>
      </c>
      <c r="L216" s="2490" t="s">
        <v>16</v>
      </c>
      <c r="M216" s="2571"/>
      <c r="N216" s="2572" t="s">
        <v>38</v>
      </c>
      <c r="O216" s="2573"/>
      <c r="P216" s="2573">
        <f>H216*O216</f>
        <v>0</v>
      </c>
      <c r="Q216" s="2573">
        <v>0</v>
      </c>
      <c r="R216" s="2573">
        <f>H216*Q216</f>
        <v>0</v>
      </c>
      <c r="S216" s="2573">
        <v>0</v>
      </c>
      <c r="T216" s="2574">
        <f>H216*S216</f>
        <v>0</v>
      </c>
      <c r="AR216" s="2447">
        <v>4</v>
      </c>
      <c r="AT216" s="2447" t="s">
        <v>168</v>
      </c>
      <c r="AU216" s="2447">
        <v>3</v>
      </c>
      <c r="AY216" s="2575" t="s">
        <v>163</v>
      </c>
      <c r="AZ216" s="2575"/>
      <c r="BA216" s="2575"/>
      <c r="BB216" s="2575"/>
      <c r="BC216" s="2575"/>
      <c r="BD216" s="2575"/>
      <c r="BE216" s="2575">
        <f>IF(N216="základní",J216,0)</f>
        <v>0</v>
      </c>
      <c r="BF216" s="2575">
        <f>IF(N216="snížená",J216,0)</f>
        <v>0</v>
      </c>
      <c r="BG216" s="2575">
        <f>IF(N216="zákl. přenesená",J216,0)</f>
        <v>0</v>
      </c>
      <c r="BH216" s="2575">
        <f>IF(N216="sníž. přenesená",J216,0)</f>
        <v>0</v>
      </c>
      <c r="BI216" s="2575">
        <f>IF(N216="nulová",J216,0)</f>
        <v>0</v>
      </c>
      <c r="BJ216" s="2447">
        <v>1</v>
      </c>
    </row>
    <row r="217" spans="2:62" x14ac:dyDescent="0.25">
      <c r="B217" s="2491"/>
      <c r="C217" s="80"/>
      <c r="D217" s="361" t="s">
        <v>173</v>
      </c>
      <c r="E217" s="80"/>
      <c r="F217" s="362" t="s">
        <v>1652</v>
      </c>
      <c r="G217" s="80"/>
      <c r="H217" s="80"/>
      <c r="I217" s="80"/>
      <c r="J217" s="80"/>
      <c r="K217" s="2493"/>
      <c r="L217" s="2490" t="s">
        <v>16</v>
      </c>
      <c r="M217" s="2576"/>
      <c r="N217" s="80"/>
      <c r="O217" s="80"/>
      <c r="P217" s="80"/>
      <c r="Q217" s="80"/>
      <c r="R217" s="80"/>
      <c r="S217" s="80"/>
      <c r="T217" s="2577"/>
      <c r="AT217" s="2578" t="s">
        <v>173</v>
      </c>
      <c r="AU217" s="2578">
        <v>0</v>
      </c>
      <c r="AV217" s="80"/>
      <c r="AW217" s="80"/>
      <c r="AX217" s="80"/>
      <c r="AY217" s="80" t="s">
        <v>163</v>
      </c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2447">
        <v>0</v>
      </c>
    </row>
    <row r="218" spans="2:62" ht="11.25" customHeight="1" x14ac:dyDescent="0.25">
      <c r="B218" s="2579"/>
      <c r="C218" s="2580"/>
      <c r="D218" s="361" t="s">
        <v>175</v>
      </c>
      <c r="E218" s="2581"/>
      <c r="F218" s="2582" t="s">
        <v>1608</v>
      </c>
      <c r="G218" s="2583"/>
      <c r="H218" s="2584">
        <v>3692</v>
      </c>
      <c r="I218" s="2585"/>
      <c r="J218" s="2585"/>
      <c r="K218" s="2585"/>
      <c r="L218" s="2490" t="s">
        <v>16</v>
      </c>
      <c r="M218" s="2586"/>
      <c r="N218" s="2587"/>
      <c r="O218" s="2588"/>
      <c r="P218" s="2588"/>
      <c r="Q218" s="2588"/>
      <c r="R218" s="2588"/>
      <c r="S218" s="2588"/>
      <c r="T218" s="2589"/>
      <c r="AT218" s="2590" t="s">
        <v>175</v>
      </c>
      <c r="AU218" s="2590">
        <v>0</v>
      </c>
      <c r="AV218" s="2590">
        <v>2</v>
      </c>
      <c r="AW218" s="2590" t="b">
        <v>1</v>
      </c>
      <c r="AX218" s="2590"/>
      <c r="AY218" s="2590" t="s">
        <v>163</v>
      </c>
      <c r="AZ218" s="2590"/>
      <c r="BA218" s="2590"/>
      <c r="BB218" s="2590"/>
      <c r="BC218" s="2590"/>
      <c r="BD218" s="2590"/>
      <c r="BE218" s="2590"/>
      <c r="BF218" s="2590"/>
      <c r="BG218" s="2590"/>
      <c r="BH218" s="2590"/>
      <c r="BI218" s="2590"/>
      <c r="BJ218" s="2447">
        <v>0</v>
      </c>
    </row>
    <row r="219" spans="2:62" ht="11.25" customHeight="1" x14ac:dyDescent="0.25">
      <c r="B219" s="2579"/>
      <c r="C219" s="2580"/>
      <c r="D219" s="361" t="s">
        <v>175</v>
      </c>
      <c r="E219" s="2581"/>
      <c r="F219" s="2609" t="s">
        <v>1653</v>
      </c>
      <c r="G219" s="2592"/>
      <c r="H219" s="2610"/>
      <c r="I219" s="2585"/>
      <c r="J219" s="2585"/>
      <c r="K219" s="2585"/>
      <c r="L219" s="2490" t="s">
        <v>16</v>
      </c>
      <c r="M219" s="2586"/>
      <c r="N219" s="2587"/>
      <c r="O219" s="2588"/>
      <c r="P219" s="2588"/>
      <c r="Q219" s="2588"/>
      <c r="R219" s="2588"/>
      <c r="S219" s="2588"/>
      <c r="T219" s="2589"/>
      <c r="AT219" s="2590" t="s">
        <v>175</v>
      </c>
      <c r="AU219" s="2590">
        <v>0</v>
      </c>
      <c r="AV219" s="2590">
        <v>1</v>
      </c>
      <c r="AW219" s="2590" t="b">
        <v>1</v>
      </c>
      <c r="AX219" s="2590"/>
      <c r="AY219" s="2590" t="s">
        <v>163</v>
      </c>
      <c r="AZ219" s="2590"/>
      <c r="BA219" s="2590"/>
      <c r="BB219" s="2590"/>
      <c r="BC219" s="2590"/>
      <c r="BD219" s="2590"/>
      <c r="BE219" s="2590"/>
      <c r="BF219" s="2590"/>
      <c r="BG219" s="2590"/>
      <c r="BH219" s="2590"/>
      <c r="BI219" s="2590"/>
      <c r="BJ219" s="2447">
        <v>0</v>
      </c>
    </row>
    <row r="220" spans="2:62" ht="11.25" customHeight="1" x14ac:dyDescent="0.25">
      <c r="B220" s="2579"/>
      <c r="C220" s="2580"/>
      <c r="D220" s="361" t="s">
        <v>175</v>
      </c>
      <c r="E220" s="2581"/>
      <c r="F220" s="2591" t="s">
        <v>178</v>
      </c>
      <c r="G220" s="2592"/>
      <c r="H220" s="2593">
        <v>3692</v>
      </c>
      <c r="I220" s="2585"/>
      <c r="J220" s="2585"/>
      <c r="K220" s="2585"/>
      <c r="L220" s="2490" t="s">
        <v>16</v>
      </c>
      <c r="M220" s="2586"/>
      <c r="N220" s="2587"/>
      <c r="O220" s="2588"/>
      <c r="P220" s="2588"/>
      <c r="Q220" s="2588"/>
      <c r="R220" s="2588"/>
      <c r="S220" s="2588"/>
      <c r="T220" s="2589"/>
      <c r="AT220" s="2590" t="s">
        <v>175</v>
      </c>
      <c r="AU220" s="2590">
        <v>0</v>
      </c>
      <c r="AV220" s="2590">
        <v>4</v>
      </c>
      <c r="AW220" s="2590" t="b">
        <v>1</v>
      </c>
      <c r="AX220" s="2590" t="b">
        <v>1</v>
      </c>
      <c r="AY220" s="2590" t="s">
        <v>163</v>
      </c>
      <c r="AZ220" s="2590"/>
      <c r="BA220" s="2590"/>
      <c r="BB220" s="2590"/>
      <c r="BC220" s="2590"/>
      <c r="BD220" s="2590"/>
      <c r="BE220" s="2590"/>
      <c r="BF220" s="2590"/>
      <c r="BG220" s="2590"/>
      <c r="BH220" s="2590"/>
      <c r="BI220" s="2590"/>
      <c r="BJ220" s="2447">
        <v>0</v>
      </c>
    </row>
    <row r="221" spans="2:62" x14ac:dyDescent="0.25">
      <c r="B221" s="2567"/>
      <c r="C221" s="2568" t="s">
        <v>1654</v>
      </c>
      <c r="D221" s="2568" t="s">
        <v>168</v>
      </c>
      <c r="E221" s="2569" t="s">
        <v>1655</v>
      </c>
      <c r="F221" s="351" t="s">
        <v>1656</v>
      </c>
      <c r="G221" s="2570" t="s">
        <v>171</v>
      </c>
      <c r="H221" s="353">
        <v>332.65</v>
      </c>
      <c r="I221" s="354"/>
      <c r="J221" s="355">
        <f>ROUND(H221*I221,2)</f>
        <v>0</v>
      </c>
      <c r="K221" s="355" t="s">
        <v>172</v>
      </c>
      <c r="L221" s="2490" t="s">
        <v>16</v>
      </c>
      <c r="M221" s="2571"/>
      <c r="N221" s="2572" t="s">
        <v>38</v>
      </c>
      <c r="O221" s="2573"/>
      <c r="P221" s="2573">
        <f>H221*O221</f>
        <v>0</v>
      </c>
      <c r="Q221" s="2573">
        <v>0</v>
      </c>
      <c r="R221" s="2573">
        <f>H221*Q221</f>
        <v>0</v>
      </c>
      <c r="S221" s="2573">
        <v>0</v>
      </c>
      <c r="T221" s="2574">
        <f>H221*S221</f>
        <v>0</v>
      </c>
      <c r="AR221" s="2447">
        <v>4</v>
      </c>
      <c r="AT221" s="2447" t="s">
        <v>168</v>
      </c>
      <c r="AU221" s="2447">
        <v>3</v>
      </c>
      <c r="AY221" s="2575" t="s">
        <v>163</v>
      </c>
      <c r="AZ221" s="2575"/>
      <c r="BA221" s="2575"/>
      <c r="BB221" s="2575"/>
      <c r="BC221" s="2575"/>
      <c r="BD221" s="2575"/>
      <c r="BE221" s="2575">
        <f>IF(N221="základní",J221,0)</f>
        <v>0</v>
      </c>
      <c r="BF221" s="2575">
        <f>IF(N221="snížená",J221,0)</f>
        <v>0</v>
      </c>
      <c r="BG221" s="2575">
        <f>IF(N221="zákl. přenesená",J221,0)</f>
        <v>0</v>
      </c>
      <c r="BH221" s="2575">
        <f>IF(N221="sníž. přenesená",J221,0)</f>
        <v>0</v>
      </c>
      <c r="BI221" s="2575">
        <f>IF(N221="nulová",J221,0)</f>
        <v>0</v>
      </c>
      <c r="BJ221" s="2447">
        <v>1</v>
      </c>
    </row>
    <row r="222" spans="2:62" x14ac:dyDescent="0.25">
      <c r="B222" s="2491"/>
      <c r="C222" s="80"/>
      <c r="D222" s="361" t="s">
        <v>173</v>
      </c>
      <c r="E222" s="80"/>
      <c r="F222" s="362" t="s">
        <v>1657</v>
      </c>
      <c r="G222" s="80"/>
      <c r="H222" s="80"/>
      <c r="I222" s="80"/>
      <c r="J222" s="80"/>
      <c r="K222" s="2493"/>
      <c r="L222" s="2490" t="s">
        <v>16</v>
      </c>
      <c r="M222" s="2576"/>
      <c r="N222" s="80"/>
      <c r="O222" s="80"/>
      <c r="P222" s="80"/>
      <c r="Q222" s="80"/>
      <c r="R222" s="80"/>
      <c r="S222" s="80"/>
      <c r="T222" s="2577"/>
      <c r="AT222" s="2578" t="s">
        <v>173</v>
      </c>
      <c r="AU222" s="2578">
        <v>0</v>
      </c>
      <c r="AV222" s="80"/>
      <c r="AW222" s="80"/>
      <c r="AX222" s="80"/>
      <c r="AY222" s="80" t="s">
        <v>163</v>
      </c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2447">
        <v>0</v>
      </c>
    </row>
    <row r="223" spans="2:62" ht="11.25" customHeight="1" x14ac:dyDescent="0.25">
      <c r="B223" s="2579"/>
      <c r="C223" s="2580"/>
      <c r="D223" s="361" t="s">
        <v>175</v>
      </c>
      <c r="E223" s="2581"/>
      <c r="F223" s="2582" t="s">
        <v>1658</v>
      </c>
      <c r="G223" s="2583"/>
      <c r="H223" s="2584">
        <v>332.65</v>
      </c>
      <c r="I223" s="2585"/>
      <c r="J223" s="2585"/>
      <c r="K223" s="2585"/>
      <c r="L223" s="2490" t="s">
        <v>16</v>
      </c>
      <c r="M223" s="2586"/>
      <c r="N223" s="2587"/>
      <c r="O223" s="2588"/>
      <c r="P223" s="2588"/>
      <c r="Q223" s="2588"/>
      <c r="R223" s="2588"/>
      <c r="S223" s="2588"/>
      <c r="T223" s="2589"/>
      <c r="AT223" s="2590" t="s">
        <v>175</v>
      </c>
      <c r="AU223" s="2590">
        <v>0</v>
      </c>
      <c r="AV223" s="2590">
        <v>2</v>
      </c>
      <c r="AW223" s="2590" t="b">
        <v>1</v>
      </c>
      <c r="AX223" s="2590"/>
      <c r="AY223" s="2590" t="s">
        <v>163</v>
      </c>
      <c r="AZ223" s="2590"/>
      <c r="BA223" s="2590"/>
      <c r="BB223" s="2590"/>
      <c r="BC223" s="2590"/>
      <c r="BD223" s="2590"/>
      <c r="BE223" s="2590"/>
      <c r="BF223" s="2590"/>
      <c r="BG223" s="2590"/>
      <c r="BH223" s="2590"/>
      <c r="BI223" s="2590"/>
      <c r="BJ223" s="2447">
        <v>0</v>
      </c>
    </row>
    <row r="224" spans="2:62" ht="11.25" customHeight="1" x14ac:dyDescent="0.25">
      <c r="B224" s="2579"/>
      <c r="C224" s="2580"/>
      <c r="D224" s="361" t="s">
        <v>175</v>
      </c>
      <c r="E224" s="2581"/>
      <c r="F224" s="2591" t="s">
        <v>178</v>
      </c>
      <c r="G224" s="2592"/>
      <c r="H224" s="2593">
        <v>332.65</v>
      </c>
      <c r="I224" s="2585"/>
      <c r="J224" s="2585"/>
      <c r="K224" s="2585"/>
      <c r="L224" s="2490" t="s">
        <v>16</v>
      </c>
      <c r="M224" s="2586"/>
      <c r="N224" s="2587"/>
      <c r="O224" s="2588"/>
      <c r="P224" s="2588"/>
      <c r="Q224" s="2588"/>
      <c r="R224" s="2588"/>
      <c r="S224" s="2588"/>
      <c r="T224" s="2589"/>
      <c r="AT224" s="2590" t="s">
        <v>175</v>
      </c>
      <c r="AU224" s="2590">
        <v>0</v>
      </c>
      <c r="AV224" s="2590">
        <v>4</v>
      </c>
      <c r="AW224" s="2590" t="b">
        <v>1</v>
      </c>
      <c r="AX224" s="2590" t="b">
        <v>1</v>
      </c>
      <c r="AY224" s="2590" t="s">
        <v>163</v>
      </c>
      <c r="AZ224" s="2590"/>
      <c r="BA224" s="2590"/>
      <c r="BB224" s="2590"/>
      <c r="BC224" s="2590"/>
      <c r="BD224" s="2590"/>
      <c r="BE224" s="2590"/>
      <c r="BF224" s="2590"/>
      <c r="BG224" s="2590"/>
      <c r="BH224" s="2590"/>
      <c r="BI224" s="2590"/>
      <c r="BJ224" s="2447">
        <v>0</v>
      </c>
    </row>
    <row r="225" spans="2:62" x14ac:dyDescent="0.25">
      <c r="B225" s="2594"/>
      <c r="C225" s="2595" t="s">
        <v>1659</v>
      </c>
      <c r="D225" s="2595" t="s">
        <v>241</v>
      </c>
      <c r="E225" s="2596" t="s">
        <v>1660</v>
      </c>
      <c r="F225" s="2596" t="s">
        <v>1661</v>
      </c>
      <c r="G225" s="2597" t="s">
        <v>202</v>
      </c>
      <c r="H225" s="353">
        <v>798.36</v>
      </c>
      <c r="I225" s="396"/>
      <c r="J225" s="397">
        <f>ROUND(H225*I225,2)</f>
        <v>0</v>
      </c>
      <c r="K225" s="397" t="s">
        <v>172</v>
      </c>
      <c r="L225" s="2490" t="s">
        <v>16</v>
      </c>
      <c r="M225" s="2598"/>
      <c r="N225" s="2599" t="s">
        <v>38</v>
      </c>
      <c r="O225" s="2600"/>
      <c r="P225" s="2600">
        <f>H225*O225</f>
        <v>0</v>
      </c>
      <c r="Q225" s="2600">
        <v>1</v>
      </c>
      <c r="R225" s="2600">
        <f>H225*Q225</f>
        <v>798.36</v>
      </c>
      <c r="S225" s="2600">
        <v>0</v>
      </c>
      <c r="T225" s="2601">
        <f>H225*S225</f>
        <v>0</v>
      </c>
      <c r="AR225" s="2447">
        <v>8</v>
      </c>
      <c r="AT225" s="2447" t="s">
        <v>241</v>
      </c>
      <c r="AU225" s="2447">
        <v>3</v>
      </c>
      <c r="AY225" s="2602" t="s">
        <v>163</v>
      </c>
      <c r="AZ225" s="2602"/>
      <c r="BA225" s="2602"/>
      <c r="BB225" s="2602"/>
      <c r="BC225" s="2602"/>
      <c r="BD225" s="2602"/>
      <c r="BE225" s="2602">
        <f>IF(N225="základní",J225,0)</f>
        <v>0</v>
      </c>
      <c r="BF225" s="2602">
        <f>IF(N225="snížená",J225,0)</f>
        <v>0</v>
      </c>
      <c r="BG225" s="2602">
        <f>IF(N225="zákl. přenesená",J225,0)</f>
        <v>0</v>
      </c>
      <c r="BH225" s="2602">
        <f>IF(N225="sníž. přenesená",J225,0)</f>
        <v>0</v>
      </c>
      <c r="BI225" s="2602">
        <f>IF(N225="nulová",J225,0)</f>
        <v>0</v>
      </c>
      <c r="BJ225" s="2447">
        <v>1</v>
      </c>
    </row>
    <row r="226" spans="2:62" ht="11.25" customHeight="1" x14ac:dyDescent="0.25">
      <c r="B226" s="2579"/>
      <c r="C226" s="2580"/>
      <c r="D226" s="361" t="s">
        <v>175</v>
      </c>
      <c r="E226" s="2581"/>
      <c r="F226" s="2582" t="s">
        <v>1662</v>
      </c>
      <c r="G226" s="2583"/>
      <c r="H226" s="2584">
        <v>332.65</v>
      </c>
      <c r="I226" s="2585"/>
      <c r="J226" s="2585"/>
      <c r="K226" s="2585"/>
      <c r="L226" s="2490" t="s">
        <v>16</v>
      </c>
      <c r="M226" s="2586"/>
      <c r="N226" s="2587"/>
      <c r="O226" s="2588"/>
      <c r="P226" s="2588"/>
      <c r="Q226" s="2588"/>
      <c r="R226" s="2588"/>
      <c r="S226" s="2588"/>
      <c r="T226" s="2589"/>
      <c r="AT226" s="2590" t="s">
        <v>175</v>
      </c>
      <c r="AU226" s="2590">
        <v>0</v>
      </c>
      <c r="AV226" s="2590">
        <v>2</v>
      </c>
      <c r="AW226" s="2590" t="b">
        <v>1</v>
      </c>
      <c r="AX226" s="2590"/>
      <c r="AY226" s="2590" t="s">
        <v>163</v>
      </c>
      <c r="AZ226" s="2590"/>
      <c r="BA226" s="2590"/>
      <c r="BB226" s="2590"/>
      <c r="BC226" s="2590"/>
      <c r="BD226" s="2590"/>
      <c r="BE226" s="2590"/>
      <c r="BF226" s="2590"/>
      <c r="BG226" s="2590"/>
      <c r="BH226" s="2590"/>
      <c r="BI226" s="2590"/>
      <c r="BJ226" s="2447">
        <v>0</v>
      </c>
    </row>
    <row r="227" spans="2:62" ht="11.25" customHeight="1" x14ac:dyDescent="0.25">
      <c r="B227" s="2579"/>
      <c r="C227" s="2580"/>
      <c r="D227" s="361" t="s">
        <v>175</v>
      </c>
      <c r="E227" s="2581"/>
      <c r="F227" s="2609" t="s">
        <v>1663</v>
      </c>
      <c r="G227" s="2592"/>
      <c r="H227" s="2610"/>
      <c r="I227" s="2585"/>
      <c r="J227" s="2585"/>
      <c r="K227" s="2585"/>
      <c r="L227" s="2490" t="s">
        <v>16</v>
      </c>
      <c r="M227" s="2586"/>
      <c r="N227" s="2587"/>
      <c r="O227" s="2588"/>
      <c r="P227" s="2588"/>
      <c r="Q227" s="2588"/>
      <c r="R227" s="2588"/>
      <c r="S227" s="2588"/>
      <c r="T227" s="2589"/>
      <c r="AT227" s="2590" t="s">
        <v>175</v>
      </c>
      <c r="AU227" s="2590">
        <v>0</v>
      </c>
      <c r="AV227" s="2590">
        <v>1</v>
      </c>
      <c r="AW227" s="2590" t="b">
        <v>1</v>
      </c>
      <c r="AX227" s="2590"/>
      <c r="AY227" s="2590" t="s">
        <v>163</v>
      </c>
      <c r="AZ227" s="2590"/>
      <c r="BA227" s="2590"/>
      <c r="BB227" s="2590"/>
      <c r="BC227" s="2590"/>
      <c r="BD227" s="2590"/>
      <c r="BE227" s="2590"/>
      <c r="BF227" s="2590"/>
      <c r="BG227" s="2590"/>
      <c r="BH227" s="2590"/>
      <c r="BI227" s="2590"/>
      <c r="BJ227" s="2447">
        <v>0</v>
      </c>
    </row>
    <row r="228" spans="2:62" ht="11.25" customHeight="1" x14ac:dyDescent="0.25">
      <c r="B228" s="2579"/>
      <c r="C228" s="2580"/>
      <c r="D228" s="361" t="s">
        <v>175</v>
      </c>
      <c r="E228" s="2581"/>
      <c r="F228" s="2591" t="s">
        <v>178</v>
      </c>
      <c r="G228" s="2592"/>
      <c r="H228" s="2593">
        <v>332.65</v>
      </c>
      <c r="I228" s="2585"/>
      <c r="J228" s="2585"/>
      <c r="K228" s="2585"/>
      <c r="L228" s="2490" t="s">
        <v>16</v>
      </c>
      <c r="M228" s="2586"/>
      <c r="N228" s="2587"/>
      <c r="O228" s="2588"/>
      <c r="P228" s="2588"/>
      <c r="Q228" s="2588"/>
      <c r="R228" s="2588"/>
      <c r="S228" s="2588"/>
      <c r="T228" s="2589"/>
      <c r="AT228" s="2590" t="s">
        <v>175</v>
      </c>
      <c r="AU228" s="2590">
        <v>0</v>
      </c>
      <c r="AV228" s="2590">
        <v>4</v>
      </c>
      <c r="AW228" s="2590" t="b">
        <v>1</v>
      </c>
      <c r="AX228" s="2590"/>
      <c r="AY228" s="2590" t="s">
        <v>163</v>
      </c>
      <c r="AZ228" s="2590"/>
      <c r="BA228" s="2590"/>
      <c r="BB228" s="2590"/>
      <c r="BC228" s="2590"/>
      <c r="BD228" s="2590"/>
      <c r="BE228" s="2590"/>
      <c r="BF228" s="2590"/>
      <c r="BG228" s="2590"/>
      <c r="BH228" s="2590"/>
      <c r="BI228" s="2590"/>
      <c r="BJ228" s="2447">
        <v>0</v>
      </c>
    </row>
    <row r="229" spans="2:62" ht="11.25" customHeight="1" x14ac:dyDescent="0.25">
      <c r="B229" s="2579"/>
      <c r="C229" s="2580"/>
      <c r="D229" s="361" t="s">
        <v>175</v>
      </c>
      <c r="E229" s="2581"/>
      <c r="F229" s="2582" t="s">
        <v>1664</v>
      </c>
      <c r="G229" s="2583"/>
      <c r="H229" s="2584">
        <v>798.36</v>
      </c>
      <c r="I229" s="2585"/>
      <c r="J229" s="2585"/>
      <c r="K229" s="2585"/>
      <c r="L229" s="2490" t="s">
        <v>16</v>
      </c>
      <c r="M229" s="2586"/>
      <c r="N229" s="2587"/>
      <c r="O229" s="2588"/>
      <c r="P229" s="2588"/>
      <c r="Q229" s="2588"/>
      <c r="R229" s="2588"/>
      <c r="S229" s="2588"/>
      <c r="T229" s="2589"/>
      <c r="AT229" s="2590" t="s">
        <v>175</v>
      </c>
      <c r="AU229" s="2590">
        <v>0</v>
      </c>
      <c r="AV229" s="2590">
        <v>2</v>
      </c>
      <c r="AW229" s="2590" t="b">
        <v>1</v>
      </c>
      <c r="AX229" s="2590" t="b">
        <v>1</v>
      </c>
      <c r="AY229" s="2590" t="s">
        <v>163</v>
      </c>
      <c r="AZ229" s="2590"/>
      <c r="BA229" s="2590"/>
      <c r="BB229" s="2590"/>
      <c r="BC229" s="2590"/>
      <c r="BD229" s="2590"/>
      <c r="BE229" s="2590"/>
      <c r="BF229" s="2590"/>
      <c r="BG229" s="2590"/>
      <c r="BH229" s="2590"/>
      <c r="BI229" s="2590"/>
      <c r="BJ229" s="2447">
        <v>0</v>
      </c>
    </row>
    <row r="230" spans="2:62" ht="23.1" customHeight="1" x14ac:dyDescent="0.25">
      <c r="B230" s="2515"/>
      <c r="C230" s="2516"/>
      <c r="D230" s="2554" t="s">
        <v>64</v>
      </c>
      <c r="E230" s="2562" t="s">
        <v>181</v>
      </c>
      <c r="F230" s="2525" t="s">
        <v>209</v>
      </c>
      <c r="G230" s="2563"/>
      <c r="H230" s="2564"/>
      <c r="I230" s="2565"/>
      <c r="J230" s="2565">
        <f>J231 + J235</f>
        <v>0</v>
      </c>
      <c r="K230" s="2565"/>
      <c r="L230" s="2490" t="s">
        <v>16</v>
      </c>
      <c r="M230" s="2566"/>
      <c r="N230" s="2513"/>
      <c r="O230" s="2514"/>
      <c r="P230" s="2514">
        <f>P231 + P235</f>
        <v>0</v>
      </c>
      <c r="Q230" s="2514"/>
      <c r="R230" s="2514">
        <f>R231 + R235</f>
        <v>2.1492490599999998</v>
      </c>
      <c r="S230" s="2514"/>
      <c r="T230" s="2561">
        <f>T231 + T235</f>
        <v>0</v>
      </c>
      <c r="AR230" s="2447">
        <v>1</v>
      </c>
      <c r="AT230" s="2447" t="s">
        <v>64</v>
      </c>
      <c r="AU230" s="2447">
        <v>1</v>
      </c>
      <c r="AY230" s="84" t="s">
        <v>163</v>
      </c>
      <c r="AZ230" s="84"/>
      <c r="BA230" s="84"/>
      <c r="BB230" s="84"/>
      <c r="BC230" s="84"/>
      <c r="BD230" s="84"/>
      <c r="BE230" s="84"/>
      <c r="BF230" s="84"/>
      <c r="BG230" s="84"/>
      <c r="BH230" s="84"/>
      <c r="BI230" s="84"/>
      <c r="BJ230" s="2447">
        <v>0</v>
      </c>
    </row>
    <row r="231" spans="2:62" ht="24" x14ac:dyDescent="0.25">
      <c r="B231" s="2567"/>
      <c r="C231" s="2568" t="s">
        <v>1665</v>
      </c>
      <c r="D231" s="2568" t="s">
        <v>168</v>
      </c>
      <c r="E231" s="2569" t="s">
        <v>1666</v>
      </c>
      <c r="F231" s="351" t="s">
        <v>1667</v>
      </c>
      <c r="G231" s="2570" t="s">
        <v>196</v>
      </c>
      <c r="H231" s="353">
        <v>2217.6640000000002</v>
      </c>
      <c r="I231" s="354"/>
      <c r="J231" s="355">
        <f>ROUND(H231*I231,2)</f>
        <v>0</v>
      </c>
      <c r="K231" s="355" t="s">
        <v>172</v>
      </c>
      <c r="L231" s="2490" t="s">
        <v>16</v>
      </c>
      <c r="M231" s="2571"/>
      <c r="N231" s="2572" t="s">
        <v>38</v>
      </c>
      <c r="O231" s="2573"/>
      <c r="P231" s="2573">
        <f>H231*O231</f>
        <v>0</v>
      </c>
      <c r="Q231" s="2573">
        <v>1.3999999999999999E-4</v>
      </c>
      <c r="R231" s="2573">
        <f>H231*Q231</f>
        <v>0.31047296000000002</v>
      </c>
      <c r="S231" s="2573">
        <v>0</v>
      </c>
      <c r="T231" s="2574">
        <f>H231*S231</f>
        <v>0</v>
      </c>
      <c r="AR231" s="2447">
        <v>4</v>
      </c>
      <c r="AT231" s="2447" t="s">
        <v>168</v>
      </c>
      <c r="AU231" s="2447">
        <v>2</v>
      </c>
      <c r="AY231" s="2575" t="s">
        <v>163</v>
      </c>
      <c r="AZ231" s="2575"/>
      <c r="BA231" s="2575"/>
      <c r="BB231" s="2575"/>
      <c r="BC231" s="2575"/>
      <c r="BD231" s="2575"/>
      <c r="BE231" s="2575">
        <f>IF(N231="základní",J231,0)</f>
        <v>0</v>
      </c>
      <c r="BF231" s="2575">
        <f>IF(N231="snížená",J231,0)</f>
        <v>0</v>
      </c>
      <c r="BG231" s="2575">
        <f>IF(N231="zákl. přenesená",J231,0)</f>
        <v>0</v>
      </c>
      <c r="BH231" s="2575">
        <f>IF(N231="sníž. přenesená",J231,0)</f>
        <v>0</v>
      </c>
      <c r="BI231" s="2575">
        <f>IF(N231="nulová",J231,0)</f>
        <v>0</v>
      </c>
      <c r="BJ231" s="2447">
        <v>1</v>
      </c>
    </row>
    <row r="232" spans="2:62" x14ac:dyDescent="0.25">
      <c r="B232" s="2491"/>
      <c r="C232" s="80"/>
      <c r="D232" s="361" t="s">
        <v>173</v>
      </c>
      <c r="E232" s="80"/>
      <c r="F232" s="362" t="s">
        <v>1668</v>
      </c>
      <c r="G232" s="80"/>
      <c r="H232" s="80"/>
      <c r="I232" s="80"/>
      <c r="J232" s="80"/>
      <c r="K232" s="2493"/>
      <c r="L232" s="2490" t="s">
        <v>16</v>
      </c>
      <c r="M232" s="2576"/>
      <c r="N232" s="80"/>
      <c r="O232" s="80"/>
      <c r="P232" s="80"/>
      <c r="Q232" s="80"/>
      <c r="R232" s="80"/>
      <c r="S232" s="80"/>
      <c r="T232" s="2577"/>
      <c r="AT232" s="2578" t="s">
        <v>173</v>
      </c>
      <c r="AU232" s="2578">
        <v>0</v>
      </c>
      <c r="AV232" s="80"/>
      <c r="AW232" s="80"/>
      <c r="AX232" s="80"/>
      <c r="AY232" s="80" t="s">
        <v>163</v>
      </c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2447">
        <v>0</v>
      </c>
    </row>
    <row r="233" spans="2:62" ht="11.25" customHeight="1" x14ac:dyDescent="0.25">
      <c r="B233" s="2579"/>
      <c r="C233" s="2580"/>
      <c r="D233" s="361" t="s">
        <v>175</v>
      </c>
      <c r="E233" s="2581"/>
      <c r="F233" s="2582" t="s">
        <v>1669</v>
      </c>
      <c r="G233" s="2583"/>
      <c r="H233" s="2584">
        <v>2217.6640000000002</v>
      </c>
      <c r="I233" s="2585"/>
      <c r="J233" s="2585"/>
      <c r="K233" s="2585"/>
      <c r="L233" s="2490" t="s">
        <v>16</v>
      </c>
      <c r="M233" s="2586"/>
      <c r="N233" s="2587"/>
      <c r="O233" s="2588"/>
      <c r="P233" s="2588"/>
      <c r="Q233" s="2588"/>
      <c r="R233" s="2588"/>
      <c r="S233" s="2588"/>
      <c r="T233" s="2589"/>
      <c r="AT233" s="2590" t="s">
        <v>175</v>
      </c>
      <c r="AU233" s="2590">
        <v>0</v>
      </c>
      <c r="AV233" s="2590">
        <v>2</v>
      </c>
      <c r="AW233" s="2590" t="b">
        <v>1</v>
      </c>
      <c r="AX233" s="2590"/>
      <c r="AY233" s="2590" t="s">
        <v>163</v>
      </c>
      <c r="AZ233" s="2590"/>
      <c r="BA233" s="2590"/>
      <c r="BB233" s="2590"/>
      <c r="BC233" s="2590"/>
      <c r="BD233" s="2590"/>
      <c r="BE233" s="2590"/>
      <c r="BF233" s="2590"/>
      <c r="BG233" s="2590"/>
      <c r="BH233" s="2590"/>
      <c r="BI233" s="2590"/>
      <c r="BJ233" s="2447">
        <v>0</v>
      </c>
    </row>
    <row r="234" spans="2:62" ht="11.25" customHeight="1" x14ac:dyDescent="0.25">
      <c r="B234" s="2579"/>
      <c r="C234" s="2580"/>
      <c r="D234" s="361" t="s">
        <v>175</v>
      </c>
      <c r="E234" s="2581"/>
      <c r="F234" s="2591" t="s">
        <v>178</v>
      </c>
      <c r="G234" s="2592"/>
      <c r="H234" s="2593">
        <v>2217.6640000000002</v>
      </c>
      <c r="I234" s="2585"/>
      <c r="J234" s="2585"/>
      <c r="K234" s="2585"/>
      <c r="L234" s="2490" t="s">
        <v>16</v>
      </c>
      <c r="M234" s="2586"/>
      <c r="N234" s="2587"/>
      <c r="O234" s="2588"/>
      <c r="P234" s="2588"/>
      <c r="Q234" s="2588"/>
      <c r="R234" s="2588"/>
      <c r="S234" s="2588"/>
      <c r="T234" s="2589"/>
      <c r="AT234" s="2590" t="s">
        <v>175</v>
      </c>
      <c r="AU234" s="2590">
        <v>0</v>
      </c>
      <c r="AV234" s="2590">
        <v>4</v>
      </c>
      <c r="AW234" s="2590" t="b">
        <v>1</v>
      </c>
      <c r="AX234" s="2590" t="b">
        <v>1</v>
      </c>
      <c r="AY234" s="2590" t="s">
        <v>163</v>
      </c>
      <c r="AZ234" s="2590"/>
      <c r="BA234" s="2590"/>
      <c r="BB234" s="2590"/>
      <c r="BC234" s="2590"/>
      <c r="BD234" s="2590"/>
      <c r="BE234" s="2590"/>
      <c r="BF234" s="2590"/>
      <c r="BG234" s="2590"/>
      <c r="BH234" s="2590"/>
      <c r="BI234" s="2590"/>
      <c r="BJ234" s="2447">
        <v>0</v>
      </c>
    </row>
    <row r="235" spans="2:62" ht="24" x14ac:dyDescent="0.25">
      <c r="B235" s="2594"/>
      <c r="C235" s="2595" t="s">
        <v>1670</v>
      </c>
      <c r="D235" s="2595" t="s">
        <v>241</v>
      </c>
      <c r="E235" s="2596" t="s">
        <v>1671</v>
      </c>
      <c r="F235" s="2596" t="s">
        <v>1672</v>
      </c>
      <c r="G235" s="2597" t="s">
        <v>196</v>
      </c>
      <c r="H235" s="1183">
        <v>2626.8229999999999</v>
      </c>
      <c r="I235" s="396"/>
      <c r="J235" s="397">
        <f>ROUND(H235*I235,2)</f>
        <v>0</v>
      </c>
      <c r="K235" s="397" t="s">
        <v>393</v>
      </c>
      <c r="L235" s="2490" t="s">
        <v>16</v>
      </c>
      <c r="M235" s="2598"/>
      <c r="N235" s="2599" t="s">
        <v>38</v>
      </c>
      <c r="O235" s="2600"/>
      <c r="P235" s="2600">
        <f>H235*O235</f>
        <v>0</v>
      </c>
      <c r="Q235" s="2600">
        <v>6.9999999999999999E-4</v>
      </c>
      <c r="R235" s="2600">
        <f>H235*Q235</f>
        <v>1.8387760999999998</v>
      </c>
      <c r="S235" s="2600">
        <v>0</v>
      </c>
      <c r="T235" s="2601">
        <f>H235*S235</f>
        <v>0</v>
      </c>
      <c r="AR235" s="2447">
        <v>8</v>
      </c>
      <c r="AT235" s="2447" t="s">
        <v>241</v>
      </c>
      <c r="AU235" s="2447">
        <v>2</v>
      </c>
      <c r="AY235" s="2602" t="s">
        <v>163</v>
      </c>
      <c r="AZ235" s="2602"/>
      <c r="BA235" s="2602"/>
      <c r="BB235" s="2602"/>
      <c r="BC235" s="2602"/>
      <c r="BD235" s="2602"/>
      <c r="BE235" s="2602">
        <f>IF(N235="základní",J235,0)</f>
        <v>0</v>
      </c>
      <c r="BF235" s="2602">
        <f>IF(N235="snížená",J235,0)</f>
        <v>0</v>
      </c>
      <c r="BG235" s="2602">
        <f>IF(N235="zákl. přenesená",J235,0)</f>
        <v>0</v>
      </c>
      <c r="BH235" s="2602">
        <f>IF(N235="sníž. přenesená",J235,0)</f>
        <v>0</v>
      </c>
      <c r="BI235" s="2602">
        <f>IF(N235="nulová",J235,0)</f>
        <v>0</v>
      </c>
      <c r="BJ235" s="2447">
        <v>1</v>
      </c>
    </row>
    <row r="236" spans="2:62" ht="11.25" customHeight="1" x14ac:dyDescent="0.25">
      <c r="B236" s="2579"/>
      <c r="C236" s="2580"/>
      <c r="D236" s="361" t="s">
        <v>175</v>
      </c>
      <c r="E236" s="2581"/>
      <c r="F236" s="2582" t="s">
        <v>1673</v>
      </c>
      <c r="G236" s="2583"/>
      <c r="H236" s="2584">
        <v>2626.8229999999999</v>
      </c>
      <c r="I236" s="2585"/>
      <c r="J236" s="2585"/>
      <c r="K236" s="2585"/>
      <c r="L236" s="2490" t="s">
        <v>16</v>
      </c>
      <c r="M236" s="2586"/>
      <c r="N236" s="2587"/>
      <c r="O236" s="2588"/>
      <c r="P236" s="2588"/>
      <c r="Q236" s="2588"/>
      <c r="R236" s="2588"/>
      <c r="S236" s="2588"/>
      <c r="T236" s="2589"/>
      <c r="AT236" s="2590" t="s">
        <v>175</v>
      </c>
      <c r="AU236" s="2590">
        <v>0</v>
      </c>
      <c r="AV236" s="2590">
        <v>2</v>
      </c>
      <c r="AW236" s="2590" t="b">
        <v>1</v>
      </c>
      <c r="AX236" s="2590" t="b">
        <v>1</v>
      </c>
      <c r="AY236" s="2590" t="s">
        <v>163</v>
      </c>
      <c r="AZ236" s="2590"/>
      <c r="BA236" s="2590"/>
      <c r="BB236" s="2590"/>
      <c r="BC236" s="2590"/>
      <c r="BD236" s="2590"/>
      <c r="BE236" s="2590"/>
      <c r="BF236" s="2590"/>
      <c r="BG236" s="2590"/>
      <c r="BH236" s="2590"/>
      <c r="BI236" s="2590"/>
      <c r="BJ236" s="2447">
        <v>0</v>
      </c>
    </row>
    <row r="237" spans="2:62" ht="23.1" customHeight="1" x14ac:dyDescent="0.25">
      <c r="B237" s="2515"/>
      <c r="C237" s="2516"/>
      <c r="D237" s="2554" t="s">
        <v>64</v>
      </c>
      <c r="E237" s="2562" t="s">
        <v>186</v>
      </c>
      <c r="F237" s="2525" t="s">
        <v>870</v>
      </c>
      <c r="G237" s="2563"/>
      <c r="H237" s="2564"/>
      <c r="I237" s="2565"/>
      <c r="J237" s="2565">
        <f>J238 + J240</f>
        <v>0</v>
      </c>
      <c r="K237" s="2565"/>
      <c r="L237" s="2490" t="s">
        <v>16</v>
      </c>
      <c r="M237" s="2566"/>
      <c r="N237" s="2513"/>
      <c r="O237" s="2514"/>
      <c r="P237" s="2514">
        <f>P238 + P240</f>
        <v>0</v>
      </c>
      <c r="Q237" s="2514"/>
      <c r="R237" s="2514">
        <f>R238 + R240</f>
        <v>0.1769</v>
      </c>
      <c r="S237" s="2514"/>
      <c r="T237" s="2561">
        <f>T238 + T240</f>
        <v>0</v>
      </c>
      <c r="AR237" s="2447">
        <v>1</v>
      </c>
      <c r="AT237" s="2447" t="s">
        <v>64</v>
      </c>
      <c r="AU237" s="2447">
        <v>1</v>
      </c>
      <c r="AY237" s="84" t="s">
        <v>163</v>
      </c>
      <c r="AZ237" s="84"/>
      <c r="BA237" s="84"/>
      <c r="BB237" s="84"/>
      <c r="BC237" s="84"/>
      <c r="BD237" s="84"/>
      <c r="BE237" s="84"/>
      <c r="BF237" s="84"/>
      <c r="BG237" s="84"/>
      <c r="BH237" s="84"/>
      <c r="BI237" s="84"/>
      <c r="BJ237" s="2447">
        <v>0</v>
      </c>
    </row>
    <row r="238" spans="2:62" ht="24" x14ac:dyDescent="0.25">
      <c r="B238" s="2567"/>
      <c r="C238" s="2568" t="s">
        <v>1674</v>
      </c>
      <c r="D238" s="2568" t="s">
        <v>168</v>
      </c>
      <c r="E238" s="2569" t="s">
        <v>1675</v>
      </c>
      <c r="F238" s="351" t="s">
        <v>1676</v>
      </c>
      <c r="G238" s="2570" t="s">
        <v>526</v>
      </c>
      <c r="H238" s="403">
        <v>1</v>
      </c>
      <c r="I238" s="354"/>
      <c r="J238" s="355">
        <f>ROUND(H238*I238,2)</f>
        <v>0</v>
      </c>
      <c r="K238" s="355" t="s">
        <v>172</v>
      </c>
      <c r="L238" s="2490" t="s">
        <v>16</v>
      </c>
      <c r="M238" s="2571"/>
      <c r="N238" s="2572" t="s">
        <v>38</v>
      </c>
      <c r="O238" s="2573"/>
      <c r="P238" s="2573">
        <f>H238*O238</f>
        <v>0</v>
      </c>
      <c r="Q238" s="2573">
        <v>1.6899999999999998E-2</v>
      </c>
      <c r="R238" s="2573">
        <f>H238*Q238</f>
        <v>1.6899999999999998E-2</v>
      </c>
      <c r="S238" s="2573">
        <v>0</v>
      </c>
      <c r="T238" s="2574">
        <f>H238*S238</f>
        <v>0</v>
      </c>
      <c r="AR238" s="2447">
        <v>4</v>
      </c>
      <c r="AT238" s="2447" t="s">
        <v>168</v>
      </c>
      <c r="AU238" s="2447">
        <v>2</v>
      </c>
      <c r="AY238" s="2575" t="s">
        <v>163</v>
      </c>
      <c r="AZ238" s="2575"/>
      <c r="BA238" s="2575"/>
      <c r="BB238" s="2575"/>
      <c r="BC238" s="2575"/>
      <c r="BD238" s="2575"/>
      <c r="BE238" s="2575">
        <f>IF(N238="základní",J238,0)</f>
        <v>0</v>
      </c>
      <c r="BF238" s="2575">
        <f>IF(N238="snížená",J238,0)</f>
        <v>0</v>
      </c>
      <c r="BG238" s="2575">
        <f>IF(N238="zákl. přenesená",J238,0)</f>
        <v>0</v>
      </c>
      <c r="BH238" s="2575">
        <f>IF(N238="sníž. přenesená",J238,0)</f>
        <v>0</v>
      </c>
      <c r="BI238" s="2575">
        <f>IF(N238="nulová",J238,0)</f>
        <v>0</v>
      </c>
      <c r="BJ238" s="2447">
        <v>1</v>
      </c>
    </row>
    <row r="239" spans="2:62" x14ac:dyDescent="0.25">
      <c r="B239" s="2491"/>
      <c r="C239" s="80"/>
      <c r="D239" s="361" t="s">
        <v>173</v>
      </c>
      <c r="E239" s="80"/>
      <c r="F239" s="362" t="s">
        <v>1677</v>
      </c>
      <c r="G239" s="80"/>
      <c r="H239" s="80"/>
      <c r="I239" s="80"/>
      <c r="J239" s="80"/>
      <c r="K239" s="2493"/>
      <c r="L239" s="2490" t="s">
        <v>16</v>
      </c>
      <c r="M239" s="2576"/>
      <c r="N239" s="80"/>
      <c r="O239" s="80"/>
      <c r="P239" s="80"/>
      <c r="Q239" s="80"/>
      <c r="R239" s="80"/>
      <c r="S239" s="80"/>
      <c r="T239" s="2577"/>
      <c r="AT239" s="2578" t="s">
        <v>173</v>
      </c>
      <c r="AU239" s="2578">
        <v>0</v>
      </c>
      <c r="AV239" s="80"/>
      <c r="AW239" s="80"/>
      <c r="AX239" s="80"/>
      <c r="AY239" s="80" t="s">
        <v>163</v>
      </c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2447">
        <v>0</v>
      </c>
    </row>
    <row r="240" spans="2:62" x14ac:dyDescent="0.25">
      <c r="B240" s="2594"/>
      <c r="C240" s="2595" t="s">
        <v>1678</v>
      </c>
      <c r="D240" s="2595" t="s">
        <v>241</v>
      </c>
      <c r="E240" s="2596" t="s">
        <v>1679</v>
      </c>
      <c r="F240" s="2596" t="s">
        <v>1680</v>
      </c>
      <c r="G240" s="2597" t="s">
        <v>526</v>
      </c>
      <c r="H240" s="1183">
        <v>1</v>
      </c>
      <c r="I240" s="396"/>
      <c r="J240" s="397">
        <f>ROUND(H240*I240,2)</f>
        <v>0</v>
      </c>
      <c r="K240" s="397" t="s">
        <v>16</v>
      </c>
      <c r="L240" s="2490" t="s">
        <v>16</v>
      </c>
      <c r="M240" s="2598"/>
      <c r="N240" s="2599" t="s">
        <v>38</v>
      </c>
      <c r="O240" s="2600"/>
      <c r="P240" s="2600">
        <f>H240*O240</f>
        <v>0</v>
      </c>
      <c r="Q240" s="2600">
        <v>0.16</v>
      </c>
      <c r="R240" s="2600">
        <f>H240*Q240</f>
        <v>0.16</v>
      </c>
      <c r="S240" s="2600">
        <v>0</v>
      </c>
      <c r="T240" s="2601">
        <f>H240*S240</f>
        <v>0</v>
      </c>
      <c r="AR240" s="2447">
        <v>8</v>
      </c>
      <c r="AT240" s="2447" t="s">
        <v>241</v>
      </c>
      <c r="AU240" s="2447">
        <v>2</v>
      </c>
      <c r="AY240" s="2602" t="s">
        <v>163</v>
      </c>
      <c r="AZ240" s="2602"/>
      <c r="BA240" s="2602"/>
      <c r="BB240" s="2602"/>
      <c r="BC240" s="2602"/>
      <c r="BD240" s="2602"/>
      <c r="BE240" s="2602">
        <f>IF(N240="základní",J240,0)</f>
        <v>0</v>
      </c>
      <c r="BF240" s="2602">
        <f>IF(N240="snížená",J240,0)</f>
        <v>0</v>
      </c>
      <c r="BG240" s="2602">
        <f>IF(N240="zákl. přenesená",J240,0)</f>
        <v>0</v>
      </c>
      <c r="BH240" s="2602">
        <f>IF(N240="sníž. přenesená",J240,0)</f>
        <v>0</v>
      </c>
      <c r="BI240" s="2602">
        <f>IF(N240="nulová",J240,0)</f>
        <v>0</v>
      </c>
      <c r="BJ240" s="2447">
        <v>1</v>
      </c>
    </row>
    <row r="241" spans="2:62" ht="23.1" customHeight="1" x14ac:dyDescent="0.25">
      <c r="B241" s="2515"/>
      <c r="C241" s="2516"/>
      <c r="D241" s="2554" t="s">
        <v>64</v>
      </c>
      <c r="E241" s="2562" t="s">
        <v>215</v>
      </c>
      <c r="F241" s="2525" t="s">
        <v>842</v>
      </c>
      <c r="G241" s="2563"/>
      <c r="H241" s="2564"/>
      <c r="I241" s="2565"/>
      <c r="J241" s="2565">
        <f>J242 + J246 + J250 + SUM(J252:J253) + SUM(J255:J256)</f>
        <v>0</v>
      </c>
      <c r="K241" s="2565"/>
      <c r="L241" s="2490" t="s">
        <v>16</v>
      </c>
      <c r="M241" s="2566"/>
      <c r="N241" s="2513"/>
      <c r="O241" s="2514"/>
      <c r="P241" s="2514">
        <f>P242 + P246 + P250 + SUM(P252:P253) + SUM(P255:P256)</f>
        <v>0</v>
      </c>
      <c r="Q241" s="2514"/>
      <c r="R241" s="2514">
        <f>R242 + R246 + R250 + SUM(R252:R253) + SUM(R255:R256)</f>
        <v>4.8695950400000001</v>
      </c>
      <c r="S241" s="2514"/>
      <c r="T241" s="2561">
        <f>T242 + T246 + T250 + SUM(T252:T253) + SUM(T255:T256)</f>
        <v>0</v>
      </c>
      <c r="AR241" s="2447">
        <v>1</v>
      </c>
      <c r="AT241" s="2447" t="s">
        <v>64</v>
      </c>
      <c r="AU241" s="2447">
        <v>1</v>
      </c>
      <c r="AY241" s="84" t="s">
        <v>163</v>
      </c>
      <c r="AZ241" s="84"/>
      <c r="BA241" s="84"/>
      <c r="BB241" s="84"/>
      <c r="BC241" s="84"/>
      <c r="BD241" s="84"/>
      <c r="BE241" s="84"/>
      <c r="BF241" s="84"/>
      <c r="BG241" s="84"/>
      <c r="BH241" s="84"/>
      <c r="BI241" s="84"/>
      <c r="BJ241" s="2447">
        <v>0</v>
      </c>
    </row>
    <row r="242" spans="2:62" ht="24" x14ac:dyDescent="0.25">
      <c r="B242" s="2567"/>
      <c r="C242" s="2568" t="s">
        <v>1681</v>
      </c>
      <c r="D242" s="2568" t="s">
        <v>168</v>
      </c>
      <c r="E242" s="2569" t="s">
        <v>1682</v>
      </c>
      <c r="F242" s="351" t="s">
        <v>1683</v>
      </c>
      <c r="G242" s="2570" t="s">
        <v>218</v>
      </c>
      <c r="H242" s="353">
        <v>30.312999999999999</v>
      </c>
      <c r="I242" s="354"/>
      <c r="J242" s="355">
        <f>ROUND(H242*I242,2)</f>
        <v>0</v>
      </c>
      <c r="K242" s="355" t="s">
        <v>172</v>
      </c>
      <c r="L242" s="2490" t="s">
        <v>16</v>
      </c>
      <c r="M242" s="2571"/>
      <c r="N242" s="2572" t="s">
        <v>38</v>
      </c>
      <c r="O242" s="2573"/>
      <c r="P242" s="2573">
        <f>H242*O242</f>
        <v>0</v>
      </c>
      <c r="Q242" s="2573">
        <v>8.0000000000000007E-5</v>
      </c>
      <c r="R242" s="2573">
        <f>H242*Q242</f>
        <v>2.4250400000000003E-3</v>
      </c>
      <c r="S242" s="2573">
        <v>0</v>
      </c>
      <c r="T242" s="2574">
        <f>H242*S242</f>
        <v>0</v>
      </c>
      <c r="AR242" s="2447">
        <v>4</v>
      </c>
      <c r="AT242" s="2447" t="s">
        <v>168</v>
      </c>
      <c r="AU242" s="2447">
        <v>2</v>
      </c>
      <c r="AY242" s="2575" t="s">
        <v>163</v>
      </c>
      <c r="AZ242" s="2575"/>
      <c r="BA242" s="2575"/>
      <c r="BB242" s="2575"/>
      <c r="BC242" s="2575"/>
      <c r="BD242" s="2575"/>
      <c r="BE242" s="2575">
        <f>IF(N242="základní",J242,0)</f>
        <v>0</v>
      </c>
      <c r="BF242" s="2575">
        <f>IF(N242="snížená",J242,0)</f>
        <v>0</v>
      </c>
      <c r="BG242" s="2575">
        <f>IF(N242="zákl. přenesená",J242,0)</f>
        <v>0</v>
      </c>
      <c r="BH242" s="2575">
        <f>IF(N242="sníž. přenesená",J242,0)</f>
        <v>0</v>
      </c>
      <c r="BI242" s="2575">
        <f>IF(N242="nulová",J242,0)</f>
        <v>0</v>
      </c>
      <c r="BJ242" s="2447">
        <v>1</v>
      </c>
    </row>
    <row r="243" spans="2:62" x14ac:dyDescent="0.25">
      <c r="B243" s="2491"/>
      <c r="C243" s="80"/>
      <c r="D243" s="361" t="s">
        <v>173</v>
      </c>
      <c r="E243" s="80"/>
      <c r="F243" s="362" t="s">
        <v>1684</v>
      </c>
      <c r="G243" s="80"/>
      <c r="H243" s="80"/>
      <c r="I243" s="80"/>
      <c r="J243" s="80"/>
      <c r="K243" s="2493"/>
      <c r="L243" s="2490" t="s">
        <v>16</v>
      </c>
      <c r="M243" s="2576"/>
      <c r="N243" s="80"/>
      <c r="O243" s="80"/>
      <c r="P243" s="80"/>
      <c r="Q243" s="80"/>
      <c r="R243" s="80"/>
      <c r="S243" s="80"/>
      <c r="T243" s="2577"/>
      <c r="AT243" s="2578" t="s">
        <v>173</v>
      </c>
      <c r="AU243" s="2578">
        <v>0</v>
      </c>
      <c r="AV243" s="80"/>
      <c r="AW243" s="80"/>
      <c r="AX243" s="80"/>
      <c r="AY243" s="80" t="s">
        <v>163</v>
      </c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2447">
        <v>0</v>
      </c>
    </row>
    <row r="244" spans="2:62" ht="11.25" customHeight="1" x14ac:dyDescent="0.25">
      <c r="B244" s="2579"/>
      <c r="C244" s="2580"/>
      <c r="D244" s="361" t="s">
        <v>175</v>
      </c>
      <c r="E244" s="2581"/>
      <c r="F244" s="2582" t="s">
        <v>1685</v>
      </c>
      <c r="G244" s="2583"/>
      <c r="H244" s="2584">
        <v>30.312999999999999</v>
      </c>
      <c r="I244" s="2585"/>
      <c r="J244" s="2585"/>
      <c r="K244" s="2585"/>
      <c r="L244" s="2490" t="s">
        <v>16</v>
      </c>
      <c r="M244" s="2586"/>
      <c r="N244" s="2587"/>
      <c r="O244" s="2588"/>
      <c r="P244" s="2588"/>
      <c r="Q244" s="2588"/>
      <c r="R244" s="2588"/>
      <c r="S244" s="2588"/>
      <c r="T244" s="2589"/>
      <c r="AT244" s="2590" t="s">
        <v>175</v>
      </c>
      <c r="AU244" s="2590">
        <v>0</v>
      </c>
      <c r="AV244" s="2590">
        <v>2</v>
      </c>
      <c r="AW244" s="2590" t="b">
        <v>1</v>
      </c>
      <c r="AX244" s="2590"/>
      <c r="AY244" s="2590" t="s">
        <v>163</v>
      </c>
      <c r="AZ244" s="2590"/>
      <c r="BA244" s="2590"/>
      <c r="BB244" s="2590"/>
      <c r="BC244" s="2590"/>
      <c r="BD244" s="2590"/>
      <c r="BE244" s="2590"/>
      <c r="BF244" s="2590"/>
      <c r="BG244" s="2590"/>
      <c r="BH244" s="2590"/>
      <c r="BI244" s="2590"/>
      <c r="BJ244" s="2447">
        <v>0</v>
      </c>
    </row>
    <row r="245" spans="2:62" ht="11.25" customHeight="1" x14ac:dyDescent="0.25">
      <c r="B245" s="2579"/>
      <c r="C245" s="2580"/>
      <c r="D245" s="361" t="s">
        <v>175</v>
      </c>
      <c r="E245" s="2581"/>
      <c r="F245" s="2591" t="s">
        <v>178</v>
      </c>
      <c r="G245" s="2592"/>
      <c r="H245" s="2593">
        <v>30.312999999999999</v>
      </c>
      <c r="I245" s="2585"/>
      <c r="J245" s="2585"/>
      <c r="K245" s="2585"/>
      <c r="L245" s="2490" t="s">
        <v>16</v>
      </c>
      <c r="M245" s="2586"/>
      <c r="N245" s="2587"/>
      <c r="O245" s="2588"/>
      <c r="P245" s="2588"/>
      <c r="Q245" s="2588"/>
      <c r="R245" s="2588"/>
      <c r="S245" s="2588"/>
      <c r="T245" s="2589"/>
      <c r="AT245" s="2590" t="s">
        <v>175</v>
      </c>
      <c r="AU245" s="2590">
        <v>0</v>
      </c>
      <c r="AV245" s="2590">
        <v>4</v>
      </c>
      <c r="AW245" s="2590" t="b">
        <v>1</v>
      </c>
      <c r="AX245" s="2590" t="b">
        <v>1</v>
      </c>
      <c r="AY245" s="2590" t="s">
        <v>163</v>
      </c>
      <c r="AZ245" s="2590"/>
      <c r="BA245" s="2590"/>
      <c r="BB245" s="2590"/>
      <c r="BC245" s="2590"/>
      <c r="BD245" s="2590"/>
      <c r="BE245" s="2590"/>
      <c r="BF245" s="2590"/>
      <c r="BG245" s="2590"/>
      <c r="BH245" s="2590"/>
      <c r="BI245" s="2590"/>
      <c r="BJ245" s="2447">
        <v>0</v>
      </c>
    </row>
    <row r="246" spans="2:62" ht="24" x14ac:dyDescent="0.25">
      <c r="B246" s="2594"/>
      <c r="C246" s="2595" t="s">
        <v>1686</v>
      </c>
      <c r="D246" s="2595" t="s">
        <v>241</v>
      </c>
      <c r="E246" s="2596" t="s">
        <v>1687</v>
      </c>
      <c r="F246" s="2596" t="s">
        <v>1688</v>
      </c>
      <c r="G246" s="2597" t="s">
        <v>218</v>
      </c>
      <c r="H246" s="353">
        <v>30.768000000000001</v>
      </c>
      <c r="I246" s="396"/>
      <c r="J246" s="397">
        <f>ROUND(H246*I246,2)</f>
        <v>0</v>
      </c>
      <c r="K246" s="397" t="s">
        <v>172</v>
      </c>
      <c r="L246" s="2490" t="s">
        <v>16</v>
      </c>
      <c r="M246" s="2598"/>
      <c r="N246" s="2599" t="s">
        <v>38</v>
      </c>
      <c r="O246" s="2600"/>
      <c r="P246" s="2600">
        <f>H246*O246</f>
        <v>0</v>
      </c>
      <c r="Q246" s="2600">
        <v>0.1</v>
      </c>
      <c r="R246" s="2600">
        <f>H246*Q246</f>
        <v>3.0768000000000004</v>
      </c>
      <c r="S246" s="2600">
        <v>0</v>
      </c>
      <c r="T246" s="2601">
        <f>H246*S246</f>
        <v>0</v>
      </c>
      <c r="AR246" s="2447">
        <v>8</v>
      </c>
      <c r="AT246" s="2447" t="s">
        <v>241</v>
      </c>
      <c r="AU246" s="2447">
        <v>2</v>
      </c>
      <c r="AY246" s="2602" t="s">
        <v>163</v>
      </c>
      <c r="AZ246" s="2602"/>
      <c r="BA246" s="2602"/>
      <c r="BB246" s="2602"/>
      <c r="BC246" s="2602"/>
      <c r="BD246" s="2602"/>
      <c r="BE246" s="2602">
        <f>IF(N246="základní",J246,0)</f>
        <v>0</v>
      </c>
      <c r="BF246" s="2602">
        <f>IF(N246="snížená",J246,0)</f>
        <v>0</v>
      </c>
      <c r="BG246" s="2602">
        <f>IF(N246="zákl. přenesená",J246,0)</f>
        <v>0</v>
      </c>
      <c r="BH246" s="2602">
        <f>IF(N246="sníž. přenesená",J246,0)</f>
        <v>0</v>
      </c>
      <c r="BI246" s="2602">
        <f>IF(N246="nulová",J246,0)</f>
        <v>0</v>
      </c>
      <c r="BJ246" s="2447">
        <v>1</v>
      </c>
    </row>
    <row r="247" spans="2:62" ht="11.25" customHeight="1" x14ac:dyDescent="0.25">
      <c r="B247" s="2579"/>
      <c r="C247" s="2580"/>
      <c r="D247" s="361" t="s">
        <v>175</v>
      </c>
      <c r="E247" s="2581"/>
      <c r="F247" s="2582" t="s">
        <v>1689</v>
      </c>
      <c r="G247" s="2583"/>
      <c r="H247" s="2584">
        <v>30.312999999999999</v>
      </c>
      <c r="I247" s="2585"/>
      <c r="J247" s="2585"/>
      <c r="K247" s="2585"/>
      <c r="L247" s="2490" t="s">
        <v>16</v>
      </c>
      <c r="M247" s="2586"/>
      <c r="N247" s="2587"/>
      <c r="O247" s="2588"/>
      <c r="P247" s="2588"/>
      <c r="Q247" s="2588"/>
      <c r="R247" s="2588"/>
      <c r="S247" s="2588"/>
      <c r="T247" s="2589"/>
      <c r="AT247" s="2590" t="s">
        <v>175</v>
      </c>
      <c r="AU247" s="2590">
        <v>0</v>
      </c>
      <c r="AV247" s="2590">
        <v>2</v>
      </c>
      <c r="AW247" s="2590" t="b">
        <v>1</v>
      </c>
      <c r="AX247" s="2590"/>
      <c r="AY247" s="2590" t="s">
        <v>163</v>
      </c>
      <c r="AZ247" s="2590"/>
      <c r="BA247" s="2590"/>
      <c r="BB247" s="2590"/>
      <c r="BC247" s="2590"/>
      <c r="BD247" s="2590"/>
      <c r="BE247" s="2590"/>
      <c r="BF247" s="2590"/>
      <c r="BG247" s="2590"/>
      <c r="BH247" s="2590"/>
      <c r="BI247" s="2590"/>
      <c r="BJ247" s="2447">
        <v>0</v>
      </c>
    </row>
    <row r="248" spans="2:62" ht="11.25" customHeight="1" x14ac:dyDescent="0.25">
      <c r="B248" s="2579"/>
      <c r="C248" s="2580"/>
      <c r="D248" s="361" t="s">
        <v>175</v>
      </c>
      <c r="E248" s="2581"/>
      <c r="F248" s="2591" t="s">
        <v>178</v>
      </c>
      <c r="G248" s="2592"/>
      <c r="H248" s="2593">
        <v>30.312999999999999</v>
      </c>
      <c r="I248" s="2585"/>
      <c r="J248" s="2585"/>
      <c r="K248" s="2585"/>
      <c r="L248" s="2490" t="s">
        <v>16</v>
      </c>
      <c r="M248" s="2586"/>
      <c r="N248" s="2587"/>
      <c r="O248" s="2588"/>
      <c r="P248" s="2588"/>
      <c r="Q248" s="2588"/>
      <c r="R248" s="2588"/>
      <c r="S248" s="2588"/>
      <c r="T248" s="2589"/>
      <c r="AT248" s="2590" t="s">
        <v>175</v>
      </c>
      <c r="AU248" s="2590">
        <v>0</v>
      </c>
      <c r="AV248" s="2590">
        <v>4</v>
      </c>
      <c r="AW248" s="2590" t="b">
        <v>1</v>
      </c>
      <c r="AX248" s="2590"/>
      <c r="AY248" s="2590" t="s">
        <v>163</v>
      </c>
      <c r="AZ248" s="2590"/>
      <c r="BA248" s="2590"/>
      <c r="BB248" s="2590"/>
      <c r="BC248" s="2590"/>
      <c r="BD248" s="2590"/>
      <c r="BE248" s="2590"/>
      <c r="BF248" s="2590"/>
      <c r="BG248" s="2590"/>
      <c r="BH248" s="2590"/>
      <c r="BI248" s="2590"/>
      <c r="BJ248" s="2447">
        <v>0</v>
      </c>
    </row>
    <row r="249" spans="2:62" ht="11.25" customHeight="1" x14ac:dyDescent="0.25">
      <c r="B249" s="2579"/>
      <c r="C249" s="2580"/>
      <c r="D249" s="361" t="s">
        <v>175</v>
      </c>
      <c r="E249" s="2581"/>
      <c r="F249" s="2582" t="s">
        <v>1690</v>
      </c>
      <c r="G249" s="2583"/>
      <c r="H249" s="2584">
        <v>30.768000000000001</v>
      </c>
      <c r="I249" s="2585"/>
      <c r="J249" s="2585"/>
      <c r="K249" s="2585"/>
      <c r="L249" s="2490" t="s">
        <v>16</v>
      </c>
      <c r="M249" s="2586"/>
      <c r="N249" s="2587"/>
      <c r="O249" s="2588"/>
      <c r="P249" s="2588"/>
      <c r="Q249" s="2588"/>
      <c r="R249" s="2588"/>
      <c r="S249" s="2588"/>
      <c r="T249" s="2589"/>
      <c r="AT249" s="2590" t="s">
        <v>175</v>
      </c>
      <c r="AU249" s="2590">
        <v>0</v>
      </c>
      <c r="AV249" s="2590">
        <v>2</v>
      </c>
      <c r="AW249" s="2590" t="b">
        <v>1</v>
      </c>
      <c r="AX249" s="2590" t="b">
        <v>1</v>
      </c>
      <c r="AY249" s="2590" t="s">
        <v>163</v>
      </c>
      <c r="AZ249" s="2590"/>
      <c r="BA249" s="2590"/>
      <c r="BB249" s="2590"/>
      <c r="BC249" s="2590"/>
      <c r="BD249" s="2590"/>
      <c r="BE249" s="2590"/>
      <c r="BF249" s="2590"/>
      <c r="BG249" s="2590"/>
      <c r="BH249" s="2590"/>
      <c r="BI249" s="2590"/>
      <c r="BJ249" s="2447">
        <v>0</v>
      </c>
    </row>
    <row r="250" spans="2:62" ht="24" x14ac:dyDescent="0.25">
      <c r="B250" s="2567"/>
      <c r="C250" s="2568" t="s">
        <v>1691</v>
      </c>
      <c r="D250" s="2568" t="s">
        <v>168</v>
      </c>
      <c r="E250" s="2569" t="s">
        <v>1692</v>
      </c>
      <c r="F250" s="351" t="s">
        <v>1693</v>
      </c>
      <c r="G250" s="2570" t="s">
        <v>526</v>
      </c>
      <c r="H250" s="403">
        <v>1</v>
      </c>
      <c r="I250" s="354"/>
      <c r="J250" s="355">
        <f>ROUND(H250*I250,2)</f>
        <v>0</v>
      </c>
      <c r="K250" s="355" t="s">
        <v>172</v>
      </c>
      <c r="L250" s="2490" t="s">
        <v>16</v>
      </c>
      <c r="M250" s="2571"/>
      <c r="N250" s="2572" t="s">
        <v>38</v>
      </c>
      <c r="O250" s="2573"/>
      <c r="P250" s="2573">
        <f>H250*O250</f>
        <v>0</v>
      </c>
      <c r="Q250" s="2573">
        <v>5.45E-3</v>
      </c>
      <c r="R250" s="2573">
        <f>H250*Q250</f>
        <v>5.45E-3</v>
      </c>
      <c r="S250" s="2573">
        <v>0</v>
      </c>
      <c r="T250" s="2574">
        <f>H250*S250</f>
        <v>0</v>
      </c>
      <c r="AR250" s="2447">
        <v>4</v>
      </c>
      <c r="AT250" s="2447" t="s">
        <v>168</v>
      </c>
      <c r="AU250" s="2447">
        <v>2</v>
      </c>
      <c r="AY250" s="2575" t="s">
        <v>163</v>
      </c>
      <c r="AZ250" s="2575"/>
      <c r="BA250" s="2575"/>
      <c r="BB250" s="2575"/>
      <c r="BC250" s="2575"/>
      <c r="BD250" s="2575"/>
      <c r="BE250" s="2575">
        <f>IF(N250="základní",J250,0)</f>
        <v>0</v>
      </c>
      <c r="BF250" s="2575">
        <f>IF(N250="snížená",J250,0)</f>
        <v>0</v>
      </c>
      <c r="BG250" s="2575">
        <f>IF(N250="zákl. přenesená",J250,0)</f>
        <v>0</v>
      </c>
      <c r="BH250" s="2575">
        <f>IF(N250="sníž. přenesená",J250,0)</f>
        <v>0</v>
      </c>
      <c r="BI250" s="2575">
        <f>IF(N250="nulová",J250,0)</f>
        <v>0</v>
      </c>
      <c r="BJ250" s="2447">
        <v>1</v>
      </c>
    </row>
    <row r="251" spans="2:62" x14ac:dyDescent="0.25">
      <c r="B251" s="2491"/>
      <c r="C251" s="80"/>
      <c r="D251" s="361" t="s">
        <v>173</v>
      </c>
      <c r="E251" s="80"/>
      <c r="F251" s="362" t="s">
        <v>1694</v>
      </c>
      <c r="G251" s="80"/>
      <c r="H251" s="80"/>
      <c r="I251" s="80"/>
      <c r="J251" s="80"/>
      <c r="K251" s="2493"/>
      <c r="L251" s="2490" t="s">
        <v>16</v>
      </c>
      <c r="M251" s="2576"/>
      <c r="N251" s="80"/>
      <c r="O251" s="80"/>
      <c r="P251" s="80"/>
      <c r="Q251" s="80"/>
      <c r="R251" s="80"/>
      <c r="S251" s="80"/>
      <c r="T251" s="2577"/>
      <c r="AT251" s="2578" t="s">
        <v>173</v>
      </c>
      <c r="AU251" s="2578">
        <v>0</v>
      </c>
      <c r="AV251" s="80"/>
      <c r="AW251" s="80"/>
      <c r="AX251" s="80"/>
      <c r="AY251" s="80" t="s">
        <v>163</v>
      </c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2447">
        <v>0</v>
      </c>
    </row>
    <row r="252" spans="2:62" x14ac:dyDescent="0.25">
      <c r="B252" s="2594"/>
      <c r="C252" s="2595" t="s">
        <v>1695</v>
      </c>
      <c r="D252" s="2595" t="s">
        <v>241</v>
      </c>
      <c r="E252" s="2596" t="s">
        <v>1696</v>
      </c>
      <c r="F252" s="2596" t="s">
        <v>1697</v>
      </c>
      <c r="G252" s="2597" t="s">
        <v>526</v>
      </c>
      <c r="H252" s="1183">
        <v>1</v>
      </c>
      <c r="I252" s="396"/>
      <c r="J252" s="397">
        <f>ROUND(H252*I252,2)</f>
        <v>0</v>
      </c>
      <c r="K252" s="397" t="s">
        <v>172</v>
      </c>
      <c r="L252" s="2490" t="s">
        <v>16</v>
      </c>
      <c r="M252" s="2598"/>
      <c r="N252" s="2599" t="s">
        <v>38</v>
      </c>
      <c r="O252" s="2600"/>
      <c r="P252" s="2600">
        <f>H252*O252</f>
        <v>0</v>
      </c>
      <c r="Q252" s="2600">
        <v>0.14699999999999999</v>
      </c>
      <c r="R252" s="2600">
        <f>H252*Q252</f>
        <v>0.14699999999999999</v>
      </c>
      <c r="S252" s="2600">
        <v>0</v>
      </c>
      <c r="T252" s="2601">
        <f>H252*S252</f>
        <v>0</v>
      </c>
      <c r="AR252" s="2447">
        <v>8</v>
      </c>
      <c r="AT252" s="2447" t="s">
        <v>241</v>
      </c>
      <c r="AU252" s="2447">
        <v>2</v>
      </c>
      <c r="AY252" s="2602" t="s">
        <v>163</v>
      </c>
      <c r="AZ252" s="2602"/>
      <c r="BA252" s="2602"/>
      <c r="BB252" s="2602"/>
      <c r="BC252" s="2602"/>
      <c r="BD252" s="2602"/>
      <c r="BE252" s="2602">
        <f>IF(N252="základní",J252,0)</f>
        <v>0</v>
      </c>
      <c r="BF252" s="2602">
        <f>IF(N252="snížená",J252,0)</f>
        <v>0</v>
      </c>
      <c r="BG252" s="2602">
        <f>IF(N252="zákl. přenesená",J252,0)</f>
        <v>0</v>
      </c>
      <c r="BH252" s="2602">
        <f>IF(N252="sníž. přenesená",J252,0)</f>
        <v>0</v>
      </c>
      <c r="BI252" s="2602">
        <f>IF(N252="nulová",J252,0)</f>
        <v>0</v>
      </c>
      <c r="BJ252" s="2447">
        <v>1</v>
      </c>
    </row>
    <row r="253" spans="2:62" ht="24" x14ac:dyDescent="0.25">
      <c r="B253" s="2567"/>
      <c r="C253" s="2568" t="s">
        <v>1698</v>
      </c>
      <c r="D253" s="2568" t="s">
        <v>168</v>
      </c>
      <c r="E253" s="2569" t="s">
        <v>1284</v>
      </c>
      <c r="F253" s="351" t="s">
        <v>1285</v>
      </c>
      <c r="G253" s="2570" t="s">
        <v>526</v>
      </c>
      <c r="H253" s="403">
        <v>4</v>
      </c>
      <c r="I253" s="354"/>
      <c r="J253" s="355">
        <f>ROUND(H253*I253,2)</f>
        <v>0</v>
      </c>
      <c r="K253" s="355" t="s">
        <v>172</v>
      </c>
      <c r="L253" s="2490" t="s">
        <v>16</v>
      </c>
      <c r="M253" s="2571"/>
      <c r="N253" s="2572" t="s">
        <v>38</v>
      </c>
      <c r="O253" s="2573"/>
      <c r="P253" s="2573">
        <f>H253*O253</f>
        <v>0</v>
      </c>
      <c r="Q253" s="2573">
        <v>1.248E-2</v>
      </c>
      <c r="R253" s="2573">
        <f>H253*Q253</f>
        <v>4.9919999999999999E-2</v>
      </c>
      <c r="S253" s="2573">
        <v>0</v>
      </c>
      <c r="T253" s="2574">
        <f>H253*S253</f>
        <v>0</v>
      </c>
      <c r="AR253" s="2447">
        <v>4</v>
      </c>
      <c r="AT253" s="2447" t="s">
        <v>168</v>
      </c>
      <c r="AU253" s="2447">
        <v>2</v>
      </c>
      <c r="AY253" s="2575" t="s">
        <v>163</v>
      </c>
      <c r="AZ253" s="2575"/>
      <c r="BA253" s="2575"/>
      <c r="BB253" s="2575"/>
      <c r="BC253" s="2575"/>
      <c r="BD253" s="2575"/>
      <c r="BE253" s="2575">
        <f>IF(N253="základní",J253,0)</f>
        <v>0</v>
      </c>
      <c r="BF253" s="2575">
        <f>IF(N253="snížená",J253,0)</f>
        <v>0</v>
      </c>
      <c r="BG253" s="2575">
        <f>IF(N253="zákl. přenesená",J253,0)</f>
        <v>0</v>
      </c>
      <c r="BH253" s="2575">
        <f>IF(N253="sníž. přenesená",J253,0)</f>
        <v>0</v>
      </c>
      <c r="BI253" s="2575">
        <f>IF(N253="nulová",J253,0)</f>
        <v>0</v>
      </c>
      <c r="BJ253" s="2447">
        <v>1</v>
      </c>
    </row>
    <row r="254" spans="2:62" x14ac:dyDescent="0.25">
      <c r="B254" s="2491"/>
      <c r="C254" s="80"/>
      <c r="D254" s="361" t="s">
        <v>173</v>
      </c>
      <c r="E254" s="80"/>
      <c r="F254" s="362" t="s">
        <v>1286</v>
      </c>
      <c r="G254" s="80"/>
      <c r="H254" s="80"/>
      <c r="I254" s="80"/>
      <c r="J254" s="80"/>
      <c r="K254" s="2493"/>
      <c r="L254" s="2490" t="s">
        <v>16</v>
      </c>
      <c r="M254" s="2576"/>
      <c r="N254" s="80"/>
      <c r="O254" s="80"/>
      <c r="P254" s="80"/>
      <c r="Q254" s="80"/>
      <c r="R254" s="80"/>
      <c r="S254" s="80"/>
      <c r="T254" s="2577"/>
      <c r="AT254" s="2578" t="s">
        <v>173</v>
      </c>
      <c r="AU254" s="2578">
        <v>0</v>
      </c>
      <c r="AV254" s="80"/>
      <c r="AW254" s="80"/>
      <c r="AX254" s="80"/>
      <c r="AY254" s="80" t="s">
        <v>163</v>
      </c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2447">
        <v>0</v>
      </c>
    </row>
    <row r="255" spans="2:62" x14ac:dyDescent="0.25">
      <c r="B255" s="2594"/>
      <c r="C255" s="2595" t="s">
        <v>1699</v>
      </c>
      <c r="D255" s="2595" t="s">
        <v>241</v>
      </c>
      <c r="E255" s="2596" t="s">
        <v>1288</v>
      </c>
      <c r="F255" s="2596" t="s">
        <v>1289</v>
      </c>
      <c r="G255" s="2597" t="s">
        <v>526</v>
      </c>
      <c r="H255" s="1183">
        <v>2</v>
      </c>
      <c r="I255" s="396"/>
      <c r="J255" s="397">
        <f>ROUND(H255*I255,2)</f>
        <v>0</v>
      </c>
      <c r="K255" s="397" t="s">
        <v>16</v>
      </c>
      <c r="L255" s="2490" t="s">
        <v>16</v>
      </c>
      <c r="M255" s="2598"/>
      <c r="N255" s="2599" t="s">
        <v>38</v>
      </c>
      <c r="O255" s="2600"/>
      <c r="P255" s="2600">
        <f>H255*O255</f>
        <v>0</v>
      </c>
      <c r="Q255" s="2600">
        <v>0.39700000000000002</v>
      </c>
      <c r="R255" s="2600">
        <f>H255*Q255</f>
        <v>0.79400000000000004</v>
      </c>
      <c r="S255" s="2600">
        <v>0</v>
      </c>
      <c r="T255" s="2601">
        <f>H255*S255</f>
        <v>0</v>
      </c>
      <c r="AR255" s="2447">
        <v>8</v>
      </c>
      <c r="AT255" s="2447" t="s">
        <v>241</v>
      </c>
      <c r="AU255" s="2447">
        <v>2</v>
      </c>
      <c r="AY255" s="2602" t="s">
        <v>163</v>
      </c>
      <c r="AZ255" s="2602"/>
      <c r="BA255" s="2602"/>
      <c r="BB255" s="2602"/>
      <c r="BC255" s="2602"/>
      <c r="BD255" s="2602"/>
      <c r="BE255" s="2602">
        <f>IF(N255="základní",J255,0)</f>
        <v>0</v>
      </c>
      <c r="BF255" s="2602">
        <f>IF(N255="snížená",J255,0)</f>
        <v>0</v>
      </c>
      <c r="BG255" s="2602">
        <f>IF(N255="zákl. přenesená",J255,0)</f>
        <v>0</v>
      </c>
      <c r="BH255" s="2602">
        <f>IF(N255="sníž. přenesená",J255,0)</f>
        <v>0</v>
      </c>
      <c r="BI255" s="2602">
        <f>IF(N255="nulová",J255,0)</f>
        <v>0</v>
      </c>
      <c r="BJ255" s="2447">
        <v>1</v>
      </c>
    </row>
    <row r="256" spans="2:62" x14ac:dyDescent="0.25">
      <c r="B256" s="2594"/>
      <c r="C256" s="2595" t="s">
        <v>1700</v>
      </c>
      <c r="D256" s="2595" t="s">
        <v>241</v>
      </c>
      <c r="E256" s="2596" t="s">
        <v>1701</v>
      </c>
      <c r="F256" s="2596" t="s">
        <v>1702</v>
      </c>
      <c r="G256" s="2597" t="s">
        <v>526</v>
      </c>
      <c r="H256" s="1183">
        <v>2</v>
      </c>
      <c r="I256" s="396"/>
      <c r="J256" s="397">
        <f>ROUND(H256*I256,2)</f>
        <v>0</v>
      </c>
      <c r="K256" s="397" t="s">
        <v>16</v>
      </c>
      <c r="L256" s="2490" t="s">
        <v>16</v>
      </c>
      <c r="M256" s="2598"/>
      <c r="N256" s="2599" t="s">
        <v>38</v>
      </c>
      <c r="O256" s="2600"/>
      <c r="P256" s="2600">
        <f>H256*O256</f>
        <v>0</v>
      </c>
      <c r="Q256" s="2600">
        <v>0.39700000000000002</v>
      </c>
      <c r="R256" s="2600">
        <f>H256*Q256</f>
        <v>0.79400000000000004</v>
      </c>
      <c r="S256" s="2600">
        <v>0</v>
      </c>
      <c r="T256" s="2601">
        <f>H256*S256</f>
        <v>0</v>
      </c>
      <c r="AR256" s="2447">
        <v>8</v>
      </c>
      <c r="AT256" s="2447" t="s">
        <v>241</v>
      </c>
      <c r="AU256" s="2447">
        <v>2</v>
      </c>
      <c r="AY256" s="2602" t="s">
        <v>163</v>
      </c>
      <c r="AZ256" s="2602"/>
      <c r="BA256" s="2602"/>
      <c r="BB256" s="2602"/>
      <c r="BC256" s="2602"/>
      <c r="BD256" s="2602"/>
      <c r="BE256" s="2602">
        <f>IF(N256="základní",J256,0)</f>
        <v>0</v>
      </c>
      <c r="BF256" s="2602">
        <f>IF(N256="snížená",J256,0)</f>
        <v>0</v>
      </c>
      <c r="BG256" s="2602">
        <f>IF(N256="zákl. přenesená",J256,0)</f>
        <v>0</v>
      </c>
      <c r="BH256" s="2602">
        <f>IF(N256="sníž. přenesená",J256,0)</f>
        <v>0</v>
      </c>
      <c r="BI256" s="2602">
        <f>IF(N256="nulová",J256,0)</f>
        <v>0</v>
      </c>
      <c r="BJ256" s="2447">
        <v>1</v>
      </c>
    </row>
    <row r="257" spans="2:62" ht="23.1" customHeight="1" x14ac:dyDescent="0.25">
      <c r="B257" s="2515"/>
      <c r="C257" s="2516"/>
      <c r="D257" s="2554" t="s">
        <v>64</v>
      </c>
      <c r="E257" s="2562" t="s">
        <v>224</v>
      </c>
      <c r="F257" s="2525" t="s">
        <v>245</v>
      </c>
      <c r="G257" s="2563"/>
      <c r="H257" s="2564"/>
      <c r="I257" s="2565"/>
      <c r="J257" s="2565">
        <f>J258 + J260</f>
        <v>0</v>
      </c>
      <c r="K257" s="2565"/>
      <c r="L257" s="2490" t="s">
        <v>16</v>
      </c>
      <c r="M257" s="2566"/>
      <c r="N257" s="2513"/>
      <c r="O257" s="2514"/>
      <c r="P257" s="2514">
        <f>P258 + P260</f>
        <v>0</v>
      </c>
      <c r="Q257" s="2514"/>
      <c r="R257" s="2514">
        <f>R258 + R260</f>
        <v>0.33305999999999997</v>
      </c>
      <c r="S257" s="2514"/>
      <c r="T257" s="2561">
        <f>T258 + T260</f>
        <v>0</v>
      </c>
      <c r="AR257" s="2447">
        <v>1</v>
      </c>
      <c r="AT257" s="2447" t="s">
        <v>64</v>
      </c>
      <c r="AU257" s="2447">
        <v>1</v>
      </c>
      <c r="AY257" s="84" t="s">
        <v>163</v>
      </c>
      <c r="AZ257" s="84"/>
      <c r="BA257" s="84"/>
      <c r="BB257" s="84"/>
      <c r="BC257" s="84"/>
      <c r="BD257" s="84"/>
      <c r="BE257" s="84"/>
      <c r="BF257" s="84"/>
      <c r="BG257" s="84"/>
      <c r="BH257" s="84"/>
      <c r="BI257" s="84"/>
      <c r="BJ257" s="2447">
        <v>0</v>
      </c>
    </row>
    <row r="258" spans="2:62" x14ac:dyDescent="0.25">
      <c r="B258" s="2567"/>
      <c r="C258" s="2568" t="s">
        <v>1703</v>
      </c>
      <c r="D258" s="2568" t="s">
        <v>168</v>
      </c>
      <c r="E258" s="2569" t="s">
        <v>1704</v>
      </c>
      <c r="F258" s="351" t="s">
        <v>1705</v>
      </c>
      <c r="G258" s="2570" t="s">
        <v>984</v>
      </c>
      <c r="H258" s="403">
        <v>5</v>
      </c>
      <c r="I258" s="354"/>
      <c r="J258" s="355">
        <f>ROUND(H258*I258,2)</f>
        <v>0</v>
      </c>
      <c r="K258" s="355" t="s">
        <v>172</v>
      </c>
      <c r="L258" s="2490" t="s">
        <v>16</v>
      </c>
      <c r="M258" s="2571"/>
      <c r="N258" s="2572" t="s">
        <v>38</v>
      </c>
      <c r="O258" s="2573"/>
      <c r="P258" s="2573">
        <f>H258*O258</f>
        <v>0</v>
      </c>
      <c r="Q258" s="2573">
        <v>5.5579999999999997E-2</v>
      </c>
      <c r="R258" s="2573">
        <f>H258*Q258</f>
        <v>0.27789999999999998</v>
      </c>
      <c r="S258" s="2573">
        <v>0</v>
      </c>
      <c r="T258" s="2574">
        <f>H258*S258</f>
        <v>0</v>
      </c>
      <c r="AR258" s="2447">
        <v>4</v>
      </c>
      <c r="AT258" s="2447" t="s">
        <v>168</v>
      </c>
      <c r="AU258" s="2447">
        <v>2</v>
      </c>
      <c r="AY258" s="2575" t="s">
        <v>163</v>
      </c>
      <c r="AZ258" s="2575"/>
      <c r="BA258" s="2575"/>
      <c r="BB258" s="2575"/>
      <c r="BC258" s="2575"/>
      <c r="BD258" s="2575"/>
      <c r="BE258" s="2575">
        <f>IF(N258="základní",J258,0)</f>
        <v>0</v>
      </c>
      <c r="BF258" s="2575">
        <f>IF(N258="snížená",J258,0)</f>
        <v>0</v>
      </c>
      <c r="BG258" s="2575">
        <f>IF(N258="zákl. přenesená",J258,0)</f>
        <v>0</v>
      </c>
      <c r="BH258" s="2575">
        <f>IF(N258="sníž. přenesená",J258,0)</f>
        <v>0</v>
      </c>
      <c r="BI258" s="2575">
        <f>IF(N258="nulová",J258,0)</f>
        <v>0</v>
      </c>
      <c r="BJ258" s="2447">
        <v>1</v>
      </c>
    </row>
    <row r="259" spans="2:62" x14ac:dyDescent="0.25">
      <c r="B259" s="2491"/>
      <c r="C259" s="80"/>
      <c r="D259" s="361" t="s">
        <v>173</v>
      </c>
      <c r="E259" s="80"/>
      <c r="F259" s="362" t="s">
        <v>1706</v>
      </c>
      <c r="G259" s="80"/>
      <c r="H259" s="80"/>
      <c r="I259" s="80"/>
      <c r="J259" s="80"/>
      <c r="K259" s="2493"/>
      <c r="L259" s="2490" t="s">
        <v>16</v>
      </c>
      <c r="M259" s="2576"/>
      <c r="N259" s="80"/>
      <c r="O259" s="80"/>
      <c r="P259" s="80"/>
      <c r="Q259" s="80"/>
      <c r="R259" s="80"/>
      <c r="S259" s="80"/>
      <c r="T259" s="2577"/>
      <c r="AT259" s="2578" t="s">
        <v>173</v>
      </c>
      <c r="AU259" s="2578">
        <v>0</v>
      </c>
      <c r="AV259" s="80"/>
      <c r="AW259" s="80"/>
      <c r="AX259" s="80"/>
      <c r="AY259" s="80" t="s">
        <v>163</v>
      </c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2447">
        <v>0</v>
      </c>
    </row>
    <row r="260" spans="2:62" x14ac:dyDescent="0.25">
      <c r="B260" s="2567"/>
      <c r="C260" s="2568" t="s">
        <v>1707</v>
      </c>
      <c r="D260" s="2568" t="s">
        <v>168</v>
      </c>
      <c r="E260" s="2569" t="s">
        <v>1708</v>
      </c>
      <c r="F260" s="351" t="s">
        <v>1709</v>
      </c>
      <c r="G260" s="2570" t="s">
        <v>196</v>
      </c>
      <c r="H260" s="353">
        <v>1.4</v>
      </c>
      <c r="I260" s="354"/>
      <c r="J260" s="355">
        <f>ROUND(H260*I260,2)</f>
        <v>0</v>
      </c>
      <c r="K260" s="355" t="s">
        <v>172</v>
      </c>
      <c r="L260" s="2490" t="s">
        <v>16</v>
      </c>
      <c r="M260" s="2571"/>
      <c r="N260" s="2572" t="s">
        <v>38</v>
      </c>
      <c r="O260" s="2573"/>
      <c r="P260" s="2573">
        <f>H260*O260</f>
        <v>0</v>
      </c>
      <c r="Q260" s="2573">
        <v>3.9399999999999998E-2</v>
      </c>
      <c r="R260" s="2573">
        <f>H260*Q260</f>
        <v>5.5159999999999994E-2</v>
      </c>
      <c r="S260" s="2573">
        <v>0</v>
      </c>
      <c r="T260" s="2574">
        <f>H260*S260</f>
        <v>0</v>
      </c>
      <c r="AR260" s="2447">
        <v>4</v>
      </c>
      <c r="AT260" s="2447" t="s">
        <v>168</v>
      </c>
      <c r="AU260" s="2447">
        <v>2</v>
      </c>
      <c r="AY260" s="2575" t="s">
        <v>163</v>
      </c>
      <c r="AZ260" s="2575"/>
      <c r="BA260" s="2575"/>
      <c r="BB260" s="2575"/>
      <c r="BC260" s="2575"/>
      <c r="BD260" s="2575"/>
      <c r="BE260" s="2575">
        <f>IF(N260="základní",J260,0)</f>
        <v>0</v>
      </c>
      <c r="BF260" s="2575">
        <f>IF(N260="snížená",J260,0)</f>
        <v>0</v>
      </c>
      <c r="BG260" s="2575">
        <f>IF(N260="zákl. přenesená",J260,0)</f>
        <v>0</v>
      </c>
      <c r="BH260" s="2575">
        <f>IF(N260="sníž. přenesená",J260,0)</f>
        <v>0</v>
      </c>
      <c r="BI260" s="2575">
        <f>IF(N260="nulová",J260,0)</f>
        <v>0</v>
      </c>
      <c r="BJ260" s="2447">
        <v>1</v>
      </c>
    </row>
    <row r="261" spans="2:62" x14ac:dyDescent="0.25">
      <c r="B261" s="2491"/>
      <c r="C261" s="80"/>
      <c r="D261" s="361" t="s">
        <v>173</v>
      </c>
      <c r="E261" s="80"/>
      <c r="F261" s="362" t="s">
        <v>1710</v>
      </c>
      <c r="G261" s="80"/>
      <c r="H261" s="80"/>
      <c r="I261" s="80"/>
      <c r="J261" s="80"/>
      <c r="K261" s="2493"/>
      <c r="L261" s="2490" t="s">
        <v>16</v>
      </c>
      <c r="M261" s="2576"/>
      <c r="N261" s="80"/>
      <c r="O261" s="80"/>
      <c r="P261" s="80"/>
      <c r="Q261" s="80"/>
      <c r="R261" s="80"/>
      <c r="S261" s="80"/>
      <c r="T261" s="2577"/>
      <c r="AT261" s="2578" t="s">
        <v>173</v>
      </c>
      <c r="AU261" s="2578">
        <v>0</v>
      </c>
      <c r="AV261" s="80"/>
      <c r="AW261" s="80"/>
      <c r="AX261" s="80"/>
      <c r="AY261" s="80" t="s">
        <v>163</v>
      </c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2447">
        <v>0</v>
      </c>
    </row>
    <row r="262" spans="2:62" ht="11.25" customHeight="1" x14ac:dyDescent="0.25">
      <c r="B262" s="2579"/>
      <c r="C262" s="2580"/>
      <c r="D262" s="361" t="s">
        <v>175</v>
      </c>
      <c r="E262" s="2581"/>
      <c r="F262" s="2582" t="s">
        <v>1711</v>
      </c>
      <c r="G262" s="2583"/>
      <c r="H262" s="2584">
        <v>1.4</v>
      </c>
      <c r="I262" s="2585"/>
      <c r="J262" s="2585"/>
      <c r="K262" s="2585"/>
      <c r="L262" s="2490" t="s">
        <v>16</v>
      </c>
      <c r="M262" s="2586"/>
      <c r="N262" s="2587"/>
      <c r="O262" s="2588"/>
      <c r="P262" s="2588"/>
      <c r="Q262" s="2588"/>
      <c r="R262" s="2588"/>
      <c r="S262" s="2588"/>
      <c r="T262" s="2589"/>
      <c r="AT262" s="2590" t="s">
        <v>175</v>
      </c>
      <c r="AU262" s="2590">
        <v>0</v>
      </c>
      <c r="AV262" s="2590">
        <v>2</v>
      </c>
      <c r="AW262" s="2590" t="b">
        <v>1</v>
      </c>
      <c r="AX262" s="2590"/>
      <c r="AY262" s="2590" t="s">
        <v>163</v>
      </c>
      <c r="AZ262" s="2590"/>
      <c r="BA262" s="2590"/>
      <c r="BB262" s="2590"/>
      <c r="BC262" s="2590"/>
      <c r="BD262" s="2590"/>
      <c r="BE262" s="2590"/>
      <c r="BF262" s="2590"/>
      <c r="BG262" s="2590"/>
      <c r="BH262" s="2590"/>
      <c r="BI262" s="2590"/>
      <c r="BJ262" s="2447">
        <v>0</v>
      </c>
    </row>
    <row r="263" spans="2:62" ht="11.25" customHeight="1" x14ac:dyDescent="0.25">
      <c r="B263" s="2579"/>
      <c r="C263" s="2580"/>
      <c r="D263" s="361" t="s">
        <v>175</v>
      </c>
      <c r="E263" s="2581"/>
      <c r="F263" s="2591" t="s">
        <v>178</v>
      </c>
      <c r="G263" s="2592"/>
      <c r="H263" s="2593">
        <v>1.4</v>
      </c>
      <c r="I263" s="2585"/>
      <c r="J263" s="2585"/>
      <c r="K263" s="2585"/>
      <c r="L263" s="2490" t="s">
        <v>16</v>
      </c>
      <c r="M263" s="2586"/>
      <c r="N263" s="2587"/>
      <c r="O263" s="2588"/>
      <c r="P263" s="2588"/>
      <c r="Q263" s="2588"/>
      <c r="R263" s="2588"/>
      <c r="S263" s="2588"/>
      <c r="T263" s="2589"/>
      <c r="AT263" s="2590" t="s">
        <v>175</v>
      </c>
      <c r="AU263" s="2590">
        <v>0</v>
      </c>
      <c r="AV263" s="2590">
        <v>4</v>
      </c>
      <c r="AW263" s="2590" t="b">
        <v>1</v>
      </c>
      <c r="AX263" s="2590" t="b">
        <v>1</v>
      </c>
      <c r="AY263" s="2590" t="s">
        <v>163</v>
      </c>
      <c r="AZ263" s="2590"/>
      <c r="BA263" s="2590"/>
      <c r="BB263" s="2590"/>
      <c r="BC263" s="2590"/>
      <c r="BD263" s="2590"/>
      <c r="BE263" s="2590"/>
      <c r="BF263" s="2590"/>
      <c r="BG263" s="2590"/>
      <c r="BH263" s="2590"/>
      <c r="BI263" s="2590"/>
      <c r="BJ263" s="2447">
        <v>0</v>
      </c>
    </row>
    <row r="264" spans="2:62" ht="23.1" customHeight="1" x14ac:dyDescent="0.25">
      <c r="B264" s="2515"/>
      <c r="C264" s="2516"/>
      <c r="D264" s="2554" t="s">
        <v>64</v>
      </c>
      <c r="E264" s="2562" t="s">
        <v>1712</v>
      </c>
      <c r="F264" s="2525" t="s">
        <v>1713</v>
      </c>
      <c r="G264" s="2563"/>
      <c r="H264" s="2564"/>
      <c r="I264" s="2565"/>
      <c r="J264" s="2565">
        <v>0</v>
      </c>
      <c r="K264" s="2565"/>
      <c r="L264" s="2490" t="s">
        <v>16</v>
      </c>
      <c r="M264" s="2566"/>
      <c r="N264" s="2513"/>
      <c r="O264" s="2514"/>
      <c r="P264" s="2514">
        <v>0</v>
      </c>
      <c r="Q264" s="2514"/>
      <c r="R264" s="2514">
        <v>0</v>
      </c>
      <c r="S264" s="2514"/>
      <c r="T264" s="2561">
        <v>0</v>
      </c>
      <c r="AR264" s="2447">
        <v>1</v>
      </c>
      <c r="AT264" s="2447" t="s">
        <v>64</v>
      </c>
      <c r="AU264" s="2447">
        <v>1</v>
      </c>
      <c r="AY264" s="84" t="s">
        <v>163</v>
      </c>
      <c r="AZ264" s="84"/>
      <c r="BA264" s="84"/>
      <c r="BB264" s="84"/>
      <c r="BC264" s="84"/>
      <c r="BD264" s="84"/>
      <c r="BE264" s="84"/>
      <c r="BF264" s="84"/>
      <c r="BG264" s="84"/>
      <c r="BH264" s="84"/>
      <c r="BI264" s="84"/>
      <c r="BJ264" s="2447">
        <v>0</v>
      </c>
    </row>
    <row r="265" spans="2:62" ht="23.1" customHeight="1" x14ac:dyDescent="0.25">
      <c r="B265" s="2515"/>
      <c r="C265" s="2516"/>
      <c r="D265" s="2554" t="s">
        <v>64</v>
      </c>
      <c r="E265" s="2562" t="s">
        <v>264</v>
      </c>
      <c r="F265" s="2525" t="s">
        <v>265</v>
      </c>
      <c r="G265" s="2563"/>
      <c r="H265" s="2564"/>
      <c r="I265" s="2565"/>
      <c r="J265" s="2565">
        <f>J266</f>
        <v>0</v>
      </c>
      <c r="K265" s="2565"/>
      <c r="L265" s="2490" t="s">
        <v>16</v>
      </c>
      <c r="M265" s="2566"/>
      <c r="N265" s="2513"/>
      <c r="O265" s="2514"/>
      <c r="P265" s="2514">
        <f>P266</f>
        <v>0</v>
      </c>
      <c r="Q265" s="2514"/>
      <c r="R265" s="2514">
        <f>R266</f>
        <v>0</v>
      </c>
      <c r="S265" s="2514"/>
      <c r="T265" s="2561">
        <f>T266</f>
        <v>0</v>
      </c>
      <c r="AR265" s="2447">
        <v>1</v>
      </c>
      <c r="AT265" s="2447" t="s">
        <v>64</v>
      </c>
      <c r="AU265" s="2447">
        <v>1</v>
      </c>
      <c r="AY265" s="84" t="s">
        <v>163</v>
      </c>
      <c r="AZ265" s="84"/>
      <c r="BA265" s="84"/>
      <c r="BB265" s="84"/>
      <c r="BC265" s="84"/>
      <c r="BD265" s="84"/>
      <c r="BE265" s="84"/>
      <c r="BF265" s="84"/>
      <c r="BG265" s="84"/>
      <c r="BH265" s="84"/>
      <c r="BI265" s="84"/>
      <c r="BJ265" s="2447">
        <v>0</v>
      </c>
    </row>
    <row r="266" spans="2:62" ht="24" x14ac:dyDescent="0.25">
      <c r="B266" s="2567"/>
      <c r="C266" s="2568" t="s">
        <v>1714</v>
      </c>
      <c r="D266" s="2568" t="s">
        <v>168</v>
      </c>
      <c r="E266" s="2569" t="s">
        <v>1715</v>
      </c>
      <c r="F266" s="351" t="s">
        <v>1716</v>
      </c>
      <c r="G266" s="2570" t="s">
        <v>202</v>
      </c>
      <c r="H266" s="403">
        <v>809.54899999999998</v>
      </c>
      <c r="I266" s="354"/>
      <c r="J266" s="355">
        <f>ROUND(H266*I266,2)</f>
        <v>0</v>
      </c>
      <c r="K266" s="355" t="s">
        <v>172</v>
      </c>
      <c r="L266" s="2490" t="s">
        <v>16</v>
      </c>
      <c r="M266" s="2571"/>
      <c r="N266" s="2572" t="s">
        <v>38</v>
      </c>
      <c r="O266" s="2573"/>
      <c r="P266" s="2573">
        <f>H266*O266</f>
        <v>0</v>
      </c>
      <c r="Q266" s="2573">
        <v>0</v>
      </c>
      <c r="R266" s="2573">
        <f>H266*Q266</f>
        <v>0</v>
      </c>
      <c r="S266" s="2573">
        <v>0</v>
      </c>
      <c r="T266" s="2574">
        <f>H266*S266</f>
        <v>0</v>
      </c>
      <c r="AR266" s="2447">
        <v>4</v>
      </c>
      <c r="AT266" s="2447" t="s">
        <v>168</v>
      </c>
      <c r="AU266" s="2447">
        <v>2</v>
      </c>
      <c r="AY266" s="2575" t="s">
        <v>163</v>
      </c>
      <c r="AZ266" s="2575"/>
      <c r="BA266" s="2575"/>
      <c r="BB266" s="2575"/>
      <c r="BC266" s="2575"/>
      <c r="BD266" s="2575"/>
      <c r="BE266" s="2575">
        <f>IF(N266="základní",J266,0)</f>
        <v>0</v>
      </c>
      <c r="BF266" s="2575">
        <f>IF(N266="snížená",J266,0)</f>
        <v>0</v>
      </c>
      <c r="BG266" s="2575">
        <f>IF(N266="zákl. přenesená",J266,0)</f>
        <v>0</v>
      </c>
      <c r="BH266" s="2575">
        <f>IF(N266="sníž. přenesená",J266,0)</f>
        <v>0</v>
      </c>
      <c r="BI266" s="2575">
        <f>IF(N266="nulová",J266,0)</f>
        <v>0</v>
      </c>
      <c r="BJ266" s="2447">
        <v>1</v>
      </c>
    </row>
    <row r="267" spans="2:62" x14ac:dyDescent="0.25">
      <c r="B267" s="2491"/>
      <c r="C267" s="80"/>
      <c r="D267" s="361" t="s">
        <v>173</v>
      </c>
      <c r="E267" s="80"/>
      <c r="F267" s="362" t="s">
        <v>1717</v>
      </c>
      <c r="G267" s="80"/>
      <c r="H267" s="80"/>
      <c r="I267" s="80"/>
      <c r="J267" s="80"/>
      <c r="K267" s="2493"/>
      <c r="L267" s="2490" t="s">
        <v>16</v>
      </c>
      <c r="M267" s="2576"/>
      <c r="N267" s="80"/>
      <c r="O267" s="80"/>
      <c r="P267" s="80"/>
      <c r="Q267" s="80"/>
      <c r="R267" s="80"/>
      <c r="S267" s="80"/>
      <c r="T267" s="2577"/>
      <c r="AT267" s="2578" t="s">
        <v>173</v>
      </c>
      <c r="AU267" s="2578">
        <v>0</v>
      </c>
      <c r="AV267" s="80"/>
      <c r="AW267" s="80"/>
      <c r="AX267" s="80"/>
      <c r="AY267" s="80" t="s">
        <v>163</v>
      </c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2447">
        <v>0</v>
      </c>
    </row>
    <row r="268" spans="2:62" ht="26.1" customHeight="1" x14ac:dyDescent="0.25">
      <c r="B268" s="2506"/>
      <c r="C268" s="2507"/>
      <c r="D268" s="2554" t="s">
        <v>64</v>
      </c>
      <c r="E268" s="2555" t="s">
        <v>977</v>
      </c>
      <c r="F268" s="83" t="s">
        <v>978</v>
      </c>
      <c r="G268" s="2556"/>
      <c r="H268" s="2557"/>
      <c r="I268" s="2558"/>
      <c r="J268" s="2558">
        <f>J269 + J272</f>
        <v>0</v>
      </c>
      <c r="K268" s="2559"/>
      <c r="L268" s="2490" t="s">
        <v>16</v>
      </c>
      <c r="M268" s="2560"/>
      <c r="N268" s="2513"/>
      <c r="O268" s="2514"/>
      <c r="P268" s="2514">
        <f>P269 + P272</f>
        <v>0</v>
      </c>
      <c r="Q268" s="2514"/>
      <c r="R268" s="2514">
        <f>R269 + R272</f>
        <v>0</v>
      </c>
      <c r="S268" s="2514"/>
      <c r="T268" s="2561">
        <f>T269 + T272</f>
        <v>0</v>
      </c>
      <c r="AR268" s="2447">
        <v>5</v>
      </c>
      <c r="AT268" s="2447" t="s">
        <v>64</v>
      </c>
      <c r="AU268" s="2447">
        <v>0</v>
      </c>
      <c r="AY268" s="83" t="s">
        <v>163</v>
      </c>
      <c r="AZ268" s="83"/>
      <c r="BA268" s="83"/>
      <c r="BB268" s="83"/>
      <c r="BC268" s="83"/>
      <c r="BD268" s="83"/>
      <c r="BE268" s="83"/>
      <c r="BF268" s="83"/>
      <c r="BG268" s="83"/>
      <c r="BH268" s="83"/>
      <c r="BI268" s="83"/>
      <c r="BJ268" s="2447">
        <v>0</v>
      </c>
    </row>
    <row r="269" spans="2:62" ht="23.1" customHeight="1" x14ac:dyDescent="0.25">
      <c r="B269" s="2515"/>
      <c r="C269" s="2516"/>
      <c r="D269" s="2554" t="s">
        <v>64</v>
      </c>
      <c r="E269" s="2562" t="s">
        <v>979</v>
      </c>
      <c r="F269" s="2525" t="s">
        <v>980</v>
      </c>
      <c r="G269" s="2563"/>
      <c r="H269" s="2564"/>
      <c r="I269" s="2565"/>
      <c r="J269" s="2565">
        <f>J270</f>
        <v>0</v>
      </c>
      <c r="K269" s="2565"/>
      <c r="L269" s="2490" t="s">
        <v>16</v>
      </c>
      <c r="M269" s="2566"/>
      <c r="N269" s="2513"/>
      <c r="O269" s="2514"/>
      <c r="P269" s="2514">
        <f>P270</f>
        <v>0</v>
      </c>
      <c r="Q269" s="2514"/>
      <c r="R269" s="2514">
        <f>R270</f>
        <v>0</v>
      </c>
      <c r="S269" s="2514"/>
      <c r="T269" s="2561">
        <f>T270</f>
        <v>0</v>
      </c>
      <c r="AR269" s="2447">
        <v>5</v>
      </c>
      <c r="AT269" s="2447" t="s">
        <v>64</v>
      </c>
      <c r="AU269" s="2447">
        <v>1</v>
      </c>
      <c r="AY269" s="84" t="s">
        <v>163</v>
      </c>
      <c r="AZ269" s="84"/>
      <c r="BA269" s="84"/>
      <c r="BB269" s="84"/>
      <c r="BC269" s="84"/>
      <c r="BD269" s="84"/>
      <c r="BE269" s="84"/>
      <c r="BF269" s="84"/>
      <c r="BG269" s="84"/>
      <c r="BH269" s="84"/>
      <c r="BI269" s="84"/>
      <c r="BJ269" s="2447">
        <v>0</v>
      </c>
    </row>
    <row r="270" spans="2:62" x14ac:dyDescent="0.25">
      <c r="B270" s="2567"/>
      <c r="C270" s="2568" t="s">
        <v>1718</v>
      </c>
      <c r="D270" s="2568" t="s">
        <v>168</v>
      </c>
      <c r="E270" s="2569" t="s">
        <v>1719</v>
      </c>
      <c r="F270" s="351" t="s">
        <v>1720</v>
      </c>
      <c r="G270" s="2570" t="s">
        <v>984</v>
      </c>
      <c r="H270" s="403">
        <v>1</v>
      </c>
      <c r="I270" s="354"/>
      <c r="J270" s="355">
        <f>ROUND(H270*I270,2)</f>
        <v>0</v>
      </c>
      <c r="K270" s="355" t="s">
        <v>172</v>
      </c>
      <c r="L270" s="2490" t="s">
        <v>16</v>
      </c>
      <c r="M270" s="2571"/>
      <c r="N270" s="2572" t="s">
        <v>38</v>
      </c>
      <c r="O270" s="2573"/>
      <c r="P270" s="2573">
        <f>H270*O270</f>
        <v>0</v>
      </c>
      <c r="Q270" s="2573">
        <v>0</v>
      </c>
      <c r="R270" s="2573">
        <f>H270*Q270</f>
        <v>0</v>
      </c>
      <c r="S270" s="2573">
        <v>0</v>
      </c>
      <c r="T270" s="2574">
        <f>H270*S270</f>
        <v>0</v>
      </c>
      <c r="AR270" s="2447">
        <v>1024</v>
      </c>
      <c r="AT270" s="2447" t="s">
        <v>168</v>
      </c>
      <c r="AU270" s="2447">
        <v>2</v>
      </c>
      <c r="AY270" s="2575" t="s">
        <v>163</v>
      </c>
      <c r="AZ270" s="2575"/>
      <c r="BA270" s="2575"/>
      <c r="BB270" s="2575"/>
      <c r="BC270" s="2575"/>
      <c r="BD270" s="2575"/>
      <c r="BE270" s="2575">
        <f>IF(N270="základní",J270,0)</f>
        <v>0</v>
      </c>
      <c r="BF270" s="2575">
        <f>IF(N270="snížená",J270,0)</f>
        <v>0</v>
      </c>
      <c r="BG270" s="2575">
        <f>IF(N270="zákl. přenesená",J270,0)</f>
        <v>0</v>
      </c>
      <c r="BH270" s="2575">
        <f>IF(N270="sníž. přenesená",J270,0)</f>
        <v>0</v>
      </c>
      <c r="BI270" s="2575">
        <f>IF(N270="nulová",J270,0)</f>
        <v>0</v>
      </c>
      <c r="BJ270" s="2447">
        <v>1</v>
      </c>
    </row>
    <row r="271" spans="2:62" x14ac:dyDescent="0.25">
      <c r="B271" s="2491"/>
      <c r="C271" s="80"/>
      <c r="D271" s="361" t="s">
        <v>173</v>
      </c>
      <c r="E271" s="80"/>
      <c r="F271" s="362" t="s">
        <v>1721</v>
      </c>
      <c r="G271" s="80"/>
      <c r="H271" s="80"/>
      <c r="I271" s="80"/>
      <c r="J271" s="80"/>
      <c r="K271" s="2493"/>
      <c r="L271" s="2490" t="s">
        <v>16</v>
      </c>
      <c r="M271" s="2576"/>
      <c r="N271" s="80"/>
      <c r="O271" s="80"/>
      <c r="P271" s="80"/>
      <c r="Q271" s="80"/>
      <c r="R271" s="80"/>
      <c r="S271" s="80"/>
      <c r="T271" s="2577"/>
      <c r="AT271" s="2578" t="s">
        <v>173</v>
      </c>
      <c r="AU271" s="2578">
        <v>0</v>
      </c>
      <c r="AV271" s="80"/>
      <c r="AW271" s="80"/>
      <c r="AX271" s="80"/>
      <c r="AY271" s="80" t="s">
        <v>163</v>
      </c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2447">
        <v>0</v>
      </c>
    </row>
    <row r="272" spans="2:62" ht="23.1" customHeight="1" x14ac:dyDescent="0.25">
      <c r="B272" s="2515"/>
      <c r="C272" s="2516"/>
      <c r="D272" s="2554" t="s">
        <v>64</v>
      </c>
      <c r="E272" s="2562" t="s">
        <v>1054</v>
      </c>
      <c r="F272" s="2525" t="s">
        <v>1055</v>
      </c>
      <c r="G272" s="2563"/>
      <c r="H272" s="2564"/>
      <c r="I272" s="2565"/>
      <c r="J272" s="2565">
        <f>J273 + J275</f>
        <v>0</v>
      </c>
      <c r="K272" s="2565"/>
      <c r="L272" s="2490" t="s">
        <v>16</v>
      </c>
      <c r="M272" s="2566"/>
      <c r="N272" s="2513"/>
      <c r="O272" s="2514"/>
      <c r="P272" s="2514">
        <f>P273 + P275</f>
        <v>0</v>
      </c>
      <c r="Q272" s="2514"/>
      <c r="R272" s="2514">
        <f>R273 + R275</f>
        <v>0</v>
      </c>
      <c r="S272" s="2514"/>
      <c r="T272" s="2561">
        <f>T273 + T275</f>
        <v>0</v>
      </c>
      <c r="AR272" s="2447">
        <v>5</v>
      </c>
      <c r="AT272" s="2447" t="s">
        <v>64</v>
      </c>
      <c r="AU272" s="2447">
        <v>1</v>
      </c>
      <c r="AY272" s="84" t="s">
        <v>163</v>
      </c>
      <c r="AZ272" s="84"/>
      <c r="BA272" s="84"/>
      <c r="BB272" s="84"/>
      <c r="BC272" s="84"/>
      <c r="BD272" s="84"/>
      <c r="BE272" s="84"/>
      <c r="BF272" s="84"/>
      <c r="BG272" s="84"/>
      <c r="BH272" s="84"/>
      <c r="BI272" s="84"/>
      <c r="BJ272" s="2447">
        <v>0</v>
      </c>
    </row>
    <row r="273" spans="2:62" x14ac:dyDescent="0.25">
      <c r="B273" s="2567"/>
      <c r="C273" s="2568" t="s">
        <v>1722</v>
      </c>
      <c r="D273" s="2568" t="s">
        <v>168</v>
      </c>
      <c r="E273" s="2569" t="s">
        <v>1723</v>
      </c>
      <c r="F273" s="351" t="s">
        <v>1724</v>
      </c>
      <c r="G273" s="2570" t="s">
        <v>984</v>
      </c>
      <c r="H273" s="403">
        <v>1</v>
      </c>
      <c r="I273" s="354"/>
      <c r="J273" s="355">
        <f>ROUND(H273*I273,2)</f>
        <v>0</v>
      </c>
      <c r="K273" s="355" t="s">
        <v>172</v>
      </c>
      <c r="L273" s="2490" t="s">
        <v>16</v>
      </c>
      <c r="M273" s="2571"/>
      <c r="N273" s="2572" t="s">
        <v>38</v>
      </c>
      <c r="O273" s="2573"/>
      <c r="P273" s="2573">
        <f>H273*O273</f>
        <v>0</v>
      </c>
      <c r="Q273" s="2573">
        <v>0</v>
      </c>
      <c r="R273" s="2573">
        <f>H273*Q273</f>
        <v>0</v>
      </c>
      <c r="S273" s="2573">
        <v>0</v>
      </c>
      <c r="T273" s="2574">
        <f>H273*S273</f>
        <v>0</v>
      </c>
      <c r="AR273" s="2447">
        <v>1024</v>
      </c>
      <c r="AT273" s="2447" t="s">
        <v>168</v>
      </c>
      <c r="AU273" s="2447">
        <v>2</v>
      </c>
      <c r="AY273" s="2575" t="s">
        <v>163</v>
      </c>
      <c r="AZ273" s="2575"/>
      <c r="BA273" s="2575"/>
      <c r="BB273" s="2575"/>
      <c r="BC273" s="2575"/>
      <c r="BD273" s="2575"/>
      <c r="BE273" s="2575">
        <f>IF(N273="základní",J273,0)</f>
        <v>0</v>
      </c>
      <c r="BF273" s="2575">
        <f>IF(N273="snížená",J273,0)</f>
        <v>0</v>
      </c>
      <c r="BG273" s="2575">
        <f>IF(N273="zákl. přenesená",J273,0)</f>
        <v>0</v>
      </c>
      <c r="BH273" s="2575">
        <f>IF(N273="sníž. přenesená",J273,0)</f>
        <v>0</v>
      </c>
      <c r="BI273" s="2575">
        <f>IF(N273="nulová",J273,0)</f>
        <v>0</v>
      </c>
      <c r="BJ273" s="2447">
        <v>1</v>
      </c>
    </row>
    <row r="274" spans="2:62" x14ac:dyDescent="0.25">
      <c r="B274" s="2491"/>
      <c r="C274" s="80"/>
      <c r="D274" s="361" t="s">
        <v>173</v>
      </c>
      <c r="E274" s="80"/>
      <c r="F274" s="362" t="s">
        <v>1725</v>
      </c>
      <c r="G274" s="80"/>
      <c r="H274" s="80"/>
      <c r="I274" s="80"/>
      <c r="J274" s="80"/>
      <c r="K274" s="2493"/>
      <c r="L274" s="2490" t="s">
        <v>16</v>
      </c>
      <c r="M274" s="2576"/>
      <c r="N274" s="80"/>
      <c r="O274" s="80"/>
      <c r="P274" s="80"/>
      <c r="Q274" s="80"/>
      <c r="R274" s="80"/>
      <c r="S274" s="80"/>
      <c r="T274" s="2577"/>
      <c r="AT274" s="2578" t="s">
        <v>173</v>
      </c>
      <c r="AU274" s="2578">
        <v>0</v>
      </c>
      <c r="AV274" s="80"/>
      <c r="AW274" s="80"/>
      <c r="AX274" s="80"/>
      <c r="AY274" s="80" t="s">
        <v>163</v>
      </c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2447">
        <v>0</v>
      </c>
    </row>
    <row r="275" spans="2:62" x14ac:dyDescent="0.25">
      <c r="B275" s="2567"/>
      <c r="C275" s="2568" t="s">
        <v>1726</v>
      </c>
      <c r="D275" s="2568" t="s">
        <v>168</v>
      </c>
      <c r="E275" s="2569" t="s">
        <v>1727</v>
      </c>
      <c r="F275" s="351" t="s">
        <v>1728</v>
      </c>
      <c r="G275" s="2570" t="s">
        <v>984</v>
      </c>
      <c r="H275" s="403">
        <v>1</v>
      </c>
      <c r="I275" s="354"/>
      <c r="J275" s="355">
        <f>ROUND(H275*I275,2)</f>
        <v>0</v>
      </c>
      <c r="K275" s="355" t="s">
        <v>172</v>
      </c>
      <c r="L275" s="2490" t="s">
        <v>16</v>
      </c>
      <c r="M275" s="2571"/>
      <c r="N275" s="2572" t="s">
        <v>38</v>
      </c>
      <c r="O275" s="2573"/>
      <c r="P275" s="2573">
        <f>H275*O275</f>
        <v>0</v>
      </c>
      <c r="Q275" s="2573">
        <v>0</v>
      </c>
      <c r="R275" s="2573">
        <f>H275*Q275</f>
        <v>0</v>
      </c>
      <c r="S275" s="2573">
        <v>0</v>
      </c>
      <c r="T275" s="2574">
        <f>H275*S275</f>
        <v>0</v>
      </c>
      <c r="AR275" s="2447">
        <v>1024</v>
      </c>
      <c r="AT275" s="2447" t="s">
        <v>168</v>
      </c>
      <c r="AU275" s="2447">
        <v>2</v>
      </c>
      <c r="AY275" s="2575" t="s">
        <v>163</v>
      </c>
      <c r="AZ275" s="2575"/>
      <c r="BA275" s="2575"/>
      <c r="BB275" s="2575"/>
      <c r="BC275" s="2575"/>
      <c r="BD275" s="2575"/>
      <c r="BE275" s="2575">
        <f>IF(N275="základní",J275,0)</f>
        <v>0</v>
      </c>
      <c r="BF275" s="2575">
        <f>IF(N275="snížená",J275,0)</f>
        <v>0</v>
      </c>
      <c r="BG275" s="2575">
        <f>IF(N275="zákl. přenesená",J275,0)</f>
        <v>0</v>
      </c>
      <c r="BH275" s="2575">
        <f>IF(N275="sníž. přenesená",J275,0)</f>
        <v>0</v>
      </c>
      <c r="BI275" s="2575">
        <f>IF(N275="nulová",J275,0)</f>
        <v>0</v>
      </c>
      <c r="BJ275" s="2447">
        <v>1</v>
      </c>
    </row>
    <row r="276" spans="2:62" x14ac:dyDescent="0.25">
      <c r="B276" s="2491"/>
      <c r="C276" s="80"/>
      <c r="D276" s="361" t="s">
        <v>173</v>
      </c>
      <c r="E276" s="80"/>
      <c r="F276" s="362" t="s">
        <v>1729</v>
      </c>
      <c r="G276" s="80"/>
      <c r="H276" s="80"/>
      <c r="I276" s="80"/>
      <c r="J276" s="80"/>
      <c r="K276" s="2493"/>
      <c r="L276" s="2490" t="s">
        <v>16</v>
      </c>
      <c r="M276" s="2576"/>
      <c r="N276" s="80"/>
      <c r="O276" s="80"/>
      <c r="P276" s="80"/>
      <c r="Q276" s="80"/>
      <c r="R276" s="80"/>
      <c r="S276" s="80"/>
      <c r="T276" s="2577"/>
      <c r="AT276" s="2578" t="s">
        <v>173</v>
      </c>
      <c r="AU276" s="2578">
        <v>0</v>
      </c>
      <c r="AV276" s="80"/>
      <c r="AW276" s="80"/>
      <c r="AX276" s="80"/>
      <c r="AY276" s="80" t="s">
        <v>163</v>
      </c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2447">
        <v>0</v>
      </c>
    </row>
    <row r="277" spans="2:62" ht="19.5" x14ac:dyDescent="0.25">
      <c r="B277" s="2567"/>
      <c r="C277" s="2611"/>
      <c r="D277" s="2612" t="s">
        <v>239</v>
      </c>
      <c r="E277" s="2613"/>
      <c r="F277" s="2614" t="s">
        <v>1730</v>
      </c>
      <c r="G277" s="2615"/>
      <c r="H277" s="2616"/>
      <c r="I277" s="2617"/>
      <c r="J277" s="2617"/>
      <c r="K277" s="2618"/>
      <c r="L277" s="2490" t="s">
        <v>16</v>
      </c>
      <c r="M277" s="2571"/>
      <c r="N277" s="2572"/>
      <c r="O277" s="2573"/>
      <c r="P277" s="2573"/>
      <c r="Q277" s="2573"/>
      <c r="R277" s="2573"/>
      <c r="S277" s="2573"/>
      <c r="T277" s="2574"/>
      <c r="AT277" s="2619" t="s">
        <v>239</v>
      </c>
      <c r="AU277" s="2619">
        <v>0</v>
      </c>
      <c r="AV277" s="2619"/>
      <c r="AW277" s="2619"/>
      <c r="AX277" s="2619"/>
      <c r="AY277" s="2619" t="s">
        <v>163</v>
      </c>
      <c r="AZ277" s="2619"/>
      <c r="BA277" s="2619"/>
      <c r="BB277" s="2619"/>
      <c r="BC277" s="2619"/>
      <c r="BD277" s="2619"/>
      <c r="BE277" s="2619"/>
      <c r="BF277" s="2619"/>
      <c r="BG277" s="2619"/>
      <c r="BH277" s="2619"/>
      <c r="BI277" s="2619"/>
      <c r="BJ277" s="2447">
        <v>0</v>
      </c>
    </row>
    <row r="278" spans="2:62" ht="14.45" customHeight="1" x14ac:dyDescent="0.25">
      <c r="B278" s="2579"/>
      <c r="C278" s="2580"/>
      <c r="D278" s="2580"/>
      <c r="E278" s="2581"/>
      <c r="F278" s="2620"/>
      <c r="G278" s="2592"/>
      <c r="H278" s="2610"/>
      <c r="I278" s="2585"/>
      <c r="J278" s="2585"/>
      <c r="K278" s="2585"/>
      <c r="L278" s="2490"/>
      <c r="M278" s="2586"/>
      <c r="N278" s="2587"/>
      <c r="O278" s="2588"/>
      <c r="P278" s="2588"/>
      <c r="Q278" s="2588"/>
      <c r="R278" s="2588"/>
      <c r="S278" s="2588"/>
      <c r="T278" s="2621"/>
    </row>
    <row r="279" spans="2:62" ht="42" customHeight="1" x14ac:dyDescent="0.25">
      <c r="B279" s="2579"/>
      <c r="C279" s="3357" t="s">
        <v>272</v>
      </c>
      <c r="D279" s="3357"/>
      <c r="E279" s="3357"/>
      <c r="F279" s="3357"/>
      <c r="G279" s="3357"/>
      <c r="H279" s="3357"/>
      <c r="I279" s="3357"/>
      <c r="J279" s="3357"/>
      <c r="K279" s="3358"/>
      <c r="L279" s="2490"/>
      <c r="M279" s="2622"/>
      <c r="N279" s="2587"/>
      <c r="O279" s="2588"/>
      <c r="P279" s="2588"/>
      <c r="Q279" s="2588"/>
      <c r="R279" s="2588"/>
      <c r="S279" s="2588"/>
      <c r="T279" s="2623"/>
    </row>
    <row r="280" spans="2:62" x14ac:dyDescent="0.25">
      <c r="B280" s="2538"/>
      <c r="C280" s="2539"/>
      <c r="D280" s="2539"/>
      <c r="E280" s="2539"/>
      <c r="F280" s="2539"/>
      <c r="G280" s="2539"/>
      <c r="H280" s="2539"/>
      <c r="I280" s="2539"/>
      <c r="J280" s="2539"/>
      <c r="K280" s="2542"/>
      <c r="L280" s="2490"/>
    </row>
  </sheetData>
  <autoFilter ref="C122:K123"/>
  <mergeCells count="13">
    <mergeCell ref="E78:H78"/>
    <mergeCell ref="E24:H24"/>
    <mergeCell ref="E27:H27"/>
    <mergeCell ref="E80:H80"/>
    <mergeCell ref="C279:K279"/>
    <mergeCell ref="E115:H115"/>
    <mergeCell ref="E113:H113"/>
    <mergeCell ref="L2:V2"/>
    <mergeCell ref="E7:H7"/>
    <mergeCell ref="E21:H21"/>
    <mergeCell ref="E15:H15"/>
    <mergeCell ref="E9:H9"/>
    <mergeCell ref="E18:H18"/>
  </mergeCells>
  <hyperlinks>
    <hyperlink ref="F276" r:id="rId1"/>
    <hyperlink ref="F274" r:id="rId2"/>
    <hyperlink ref="F271" r:id="rId3"/>
    <hyperlink ref="F267" r:id="rId4"/>
    <hyperlink ref="F261" r:id="rId5"/>
    <hyperlink ref="H260" r:id="rId6" display="1,40000000"/>
    <hyperlink ref="F259" r:id="rId7"/>
    <hyperlink ref="F254" r:id="rId8"/>
    <hyperlink ref="F251" r:id="rId9"/>
    <hyperlink ref="H246" r:id="rId10" display="30,76800000"/>
    <hyperlink ref="F243" r:id="rId11"/>
    <hyperlink ref="H242" r:id="rId12" display="30,31300000"/>
    <hyperlink ref="F239" r:id="rId13"/>
    <hyperlink ref="F232" r:id="rId14"/>
    <hyperlink ref="H231" r:id="rId15" display="2217,66400000"/>
    <hyperlink ref="H225" r:id="rId16" display="798,36000000"/>
    <hyperlink ref="F222" r:id="rId17"/>
    <hyperlink ref="H221" r:id="rId18" display="332,65000000"/>
    <hyperlink ref="F217" r:id="rId19"/>
    <hyperlink ref="H216" r:id="rId20" display="3692,00000000"/>
    <hyperlink ref="F211" r:id="rId21"/>
    <hyperlink ref="H210" r:id="rId22" display="2190,00000000"/>
    <hyperlink ref="F206" r:id="rId23"/>
    <hyperlink ref="H205" r:id="rId24" display="10310,00000000"/>
    <hyperlink ref="F201" r:id="rId25"/>
    <hyperlink ref="H200" r:id="rId26" display="3692,00000000"/>
    <hyperlink ref="F197" r:id="rId27"/>
    <hyperlink ref="H196" r:id="rId28" display="7102,74000000"/>
    <hyperlink ref="F190" r:id="rId29"/>
    <hyperlink ref="H189" r:id="rId30" display="56250,00000000"/>
    <hyperlink ref="F182" r:id="rId31"/>
    <hyperlink ref="H181" r:id="rId32" display="6250,00000000"/>
    <hyperlink ref="F175" r:id="rId33"/>
    <hyperlink ref="H174" r:id="rId34" display="7384,00000000"/>
    <hyperlink ref="F170" r:id="rId35"/>
    <hyperlink ref="H169" r:id="rId36" display="2100,00000000"/>
    <hyperlink ref="F164" r:id="rId37"/>
    <hyperlink ref="H163" r:id="rId38" display="2100,00000000"/>
    <hyperlink ref="F160" r:id="rId39"/>
    <hyperlink ref="H159" r:id="rId40" display="3692,00000000"/>
    <hyperlink ref="F154" r:id="rId41"/>
    <hyperlink ref="H153" r:id="rId42" display="1095,00000000"/>
    <hyperlink ref="F146" r:id="rId43"/>
    <hyperlink ref="H145" r:id="rId44" display="8847,00000000"/>
    <hyperlink ref="F141" r:id="rId45"/>
    <hyperlink ref="H140" r:id="rId46" display="81,11800000"/>
    <hyperlink ref="F136" r:id="rId47"/>
    <hyperlink ref="H135" r:id="rId48" display="116,80000000"/>
    <hyperlink ref="H130" r:id="rId49" display="1420,54800000"/>
    <hyperlink ref="F127" r:id="rId50"/>
    <hyperlink ref="H126" r:id="rId51" display="7102,740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4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906"/>
  <sheetViews>
    <sheetView showGridLines="0" workbookViewId="0">
      <selection activeCell="A27" sqref="A27:XFD27"/>
    </sheetView>
  </sheetViews>
  <sheetFormatPr defaultColWidth="9.140625" defaultRowHeight="15" x14ac:dyDescent="0.25"/>
  <cols>
    <col min="1" max="1" width="7.140625" style="2624" customWidth="1"/>
    <col min="2" max="2" width="1" style="2624" customWidth="1"/>
    <col min="3" max="3" width="3.5703125" style="2624" customWidth="1"/>
    <col min="4" max="4" width="4.140625" style="2624" customWidth="1"/>
    <col min="5" max="5" width="17.7109375" style="2624" customWidth="1"/>
    <col min="6" max="6" width="55.7109375" style="2624" customWidth="1"/>
    <col min="7" max="7" width="6.7109375" style="2624" customWidth="1"/>
    <col min="8" max="9" width="14.7109375" style="2624" customWidth="1"/>
    <col min="10" max="11" width="20.7109375" style="2624" customWidth="1"/>
    <col min="12" max="12" width="7.7109375" style="2624" customWidth="1"/>
    <col min="13" max="13" width="24.85546875" style="2624" hidden="1" customWidth="1"/>
    <col min="14" max="14" width="12.140625" style="2624" hidden="1" customWidth="1"/>
    <col min="15" max="15" width="10.28515625" style="2624" hidden="1" customWidth="1"/>
    <col min="16" max="16" width="11.140625" style="2624" hidden="1" customWidth="1"/>
    <col min="17" max="18" width="12.42578125" style="2624" hidden="1" customWidth="1"/>
    <col min="19" max="19" width="10.85546875" style="2624" hidden="1" customWidth="1"/>
    <col min="20" max="20" width="8.28515625" style="2624" hidden="1" customWidth="1"/>
    <col min="21" max="21" width="4.140625" style="2624" hidden="1" customWidth="1"/>
    <col min="22" max="22" width="10.5703125" style="2624" customWidth="1"/>
    <col min="23" max="23" width="14" style="2624" customWidth="1"/>
    <col min="24" max="24" width="10.5703125" style="2624" customWidth="1"/>
    <col min="25" max="25" width="12.85546875" style="2624" customWidth="1"/>
    <col min="26" max="26" width="9.42578125" style="2624" customWidth="1"/>
    <col min="27" max="27" width="94.85546875" style="2624" hidden="1" customWidth="1"/>
    <col min="28" max="28" width="14" style="2624" customWidth="1"/>
    <col min="29" max="29" width="9.42578125" style="2624" customWidth="1"/>
    <col min="30" max="30" width="12.85546875" style="2624" customWidth="1"/>
    <col min="31" max="31" width="14" style="2624" customWidth="1"/>
    <col min="32" max="43" width="9.140625" style="2624"/>
    <col min="44" max="65" width="9.140625" style="2624" hidden="1"/>
    <col min="66" max="16384" width="9.140625" style="2624"/>
  </cols>
  <sheetData>
    <row r="1" spans="1:61" ht="11.25" customHeight="1" x14ac:dyDescent="0.25">
      <c r="A1" s="2625"/>
      <c r="B1" s="2625"/>
      <c r="C1" s="2625"/>
      <c r="D1" s="2625"/>
      <c r="E1" s="2625"/>
      <c r="F1" s="2625"/>
      <c r="G1" s="2625"/>
      <c r="H1" s="2625"/>
      <c r="I1" s="2625"/>
      <c r="J1" s="2625"/>
      <c r="K1" s="2625"/>
      <c r="L1" s="2625"/>
      <c r="M1" s="2625"/>
      <c r="N1" s="2625"/>
      <c r="O1" s="2625"/>
      <c r="P1" s="2625"/>
      <c r="Q1" s="2625"/>
      <c r="R1" s="2625"/>
      <c r="S1" s="2625"/>
      <c r="T1" s="2625"/>
      <c r="U1" s="2625"/>
      <c r="V1" s="2625"/>
      <c r="W1" s="2625"/>
      <c r="X1" s="2625"/>
      <c r="Y1" s="2625"/>
      <c r="Z1" s="2625"/>
      <c r="AA1" s="2625"/>
      <c r="AB1" s="2625"/>
      <c r="AC1" s="2625"/>
      <c r="AD1" s="2625"/>
      <c r="AE1" s="2625"/>
      <c r="AF1" s="2625"/>
      <c r="AG1" s="2625"/>
      <c r="AH1" s="2625"/>
      <c r="AI1" s="2625"/>
      <c r="AJ1" s="2625"/>
      <c r="AK1" s="2625"/>
      <c r="AL1" s="2625"/>
      <c r="AM1" s="2625"/>
      <c r="AN1" s="2625"/>
      <c r="AO1" s="2625"/>
      <c r="AP1" s="2625"/>
      <c r="AQ1" s="2625"/>
      <c r="AR1" s="2625"/>
      <c r="AS1" s="2625"/>
      <c r="AT1" s="2625"/>
      <c r="AU1" s="2625"/>
      <c r="AV1" s="2625"/>
      <c r="AW1" s="2625"/>
      <c r="AX1" s="2625"/>
      <c r="AY1" s="2625"/>
      <c r="AZ1" s="2625"/>
      <c r="BA1" s="2625"/>
      <c r="BB1" s="2625"/>
      <c r="BC1" s="2625"/>
      <c r="BD1" s="2625"/>
      <c r="BE1" s="2625"/>
      <c r="BF1" s="2625"/>
      <c r="BG1" s="2625"/>
      <c r="BH1" s="2625"/>
      <c r="BI1" s="2625"/>
    </row>
    <row r="2" spans="1:61" ht="36.75" customHeight="1" x14ac:dyDescent="0.25">
      <c r="A2" s="2625"/>
      <c r="B2" s="2625"/>
      <c r="C2" s="2625"/>
      <c r="D2" s="2625"/>
      <c r="E2" s="2625"/>
      <c r="F2" s="2625"/>
      <c r="G2" s="2625"/>
      <c r="H2" s="2625"/>
      <c r="I2" s="2625"/>
      <c r="J2" s="2625"/>
      <c r="K2" s="2625"/>
      <c r="L2" s="3360" t="s">
        <v>5</v>
      </c>
      <c r="M2" s="3361"/>
      <c r="N2" s="3361"/>
      <c r="O2" s="3361"/>
      <c r="P2" s="3361"/>
      <c r="Q2" s="3361"/>
      <c r="R2" s="3361"/>
      <c r="S2" s="3361"/>
      <c r="T2" s="3361"/>
      <c r="U2" s="3361"/>
      <c r="V2" s="3361"/>
      <c r="W2" s="2625"/>
      <c r="X2" s="2625"/>
      <c r="Y2" s="2625"/>
      <c r="Z2" s="2625"/>
      <c r="AA2" s="2625"/>
      <c r="AB2" s="2625"/>
      <c r="AC2" s="2625"/>
      <c r="AD2" s="2625"/>
      <c r="AE2" s="2625"/>
      <c r="AF2" s="2625"/>
      <c r="AG2" s="2625"/>
      <c r="AH2" s="2625"/>
      <c r="AI2" s="2625"/>
      <c r="AJ2" s="2625"/>
      <c r="AK2" s="2625"/>
      <c r="AL2" s="2625"/>
      <c r="AM2" s="2625"/>
      <c r="AN2" s="2625"/>
      <c r="AO2" s="2625"/>
      <c r="AP2" s="2625"/>
      <c r="AQ2" s="2625"/>
      <c r="AR2" s="2625"/>
      <c r="AS2" s="2625"/>
      <c r="AT2" s="2625" t="s">
        <v>123</v>
      </c>
      <c r="AU2" s="2625"/>
      <c r="AV2" s="2625"/>
      <c r="AW2" s="2625"/>
      <c r="AX2" s="2625"/>
      <c r="AY2" s="2625"/>
      <c r="AZ2" s="2625"/>
      <c r="BA2" s="2625"/>
      <c r="BB2" s="2625"/>
      <c r="BC2" s="2625"/>
      <c r="BD2" s="2625"/>
      <c r="BE2" s="2625"/>
      <c r="BF2" s="2625"/>
      <c r="BG2" s="2625"/>
      <c r="BH2" s="2625"/>
      <c r="BI2" s="2625"/>
    </row>
    <row r="3" spans="1:61" ht="6.95" customHeight="1" x14ac:dyDescent="0.25">
      <c r="A3" s="2625"/>
      <c r="B3" s="2626"/>
      <c r="C3" s="2627"/>
      <c r="D3" s="2627"/>
      <c r="E3" s="2627"/>
      <c r="F3" s="2627"/>
      <c r="G3" s="2627"/>
      <c r="H3" s="2627"/>
      <c r="I3" s="2627"/>
      <c r="J3" s="2627"/>
      <c r="K3" s="2627"/>
      <c r="L3" s="2628"/>
      <c r="M3" s="2625"/>
      <c r="N3" s="2625"/>
      <c r="O3" s="2625"/>
      <c r="P3" s="2625"/>
      <c r="Q3" s="2625"/>
      <c r="R3" s="2625"/>
      <c r="S3" s="2625"/>
      <c r="T3" s="2625"/>
      <c r="U3" s="2625"/>
      <c r="V3" s="2625"/>
      <c r="W3" s="2625"/>
      <c r="X3" s="2625"/>
      <c r="Y3" s="2625"/>
      <c r="Z3" s="2625"/>
      <c r="AA3" s="2625"/>
      <c r="AB3" s="2625"/>
      <c r="AC3" s="2625"/>
      <c r="AD3" s="2625"/>
      <c r="AE3" s="2625"/>
      <c r="AF3" s="2625"/>
      <c r="AG3" s="2625"/>
      <c r="AH3" s="2625"/>
      <c r="AI3" s="2625"/>
      <c r="AJ3" s="2625"/>
      <c r="AK3" s="2625"/>
      <c r="AL3" s="2625"/>
      <c r="AM3" s="2625"/>
      <c r="AN3" s="2625"/>
      <c r="AO3" s="2625"/>
      <c r="AP3" s="2625"/>
      <c r="AQ3" s="2625"/>
      <c r="AR3" s="2625"/>
      <c r="AS3" s="2625"/>
      <c r="AT3" s="2625">
        <v>2</v>
      </c>
      <c r="AU3" s="2625"/>
      <c r="AV3" s="2625"/>
      <c r="AW3" s="2625"/>
      <c r="AX3" s="2625"/>
      <c r="AY3" s="2625"/>
      <c r="AZ3" s="2625"/>
      <c r="BA3" s="2625"/>
      <c r="BB3" s="2625"/>
      <c r="BC3" s="2625"/>
      <c r="BD3" s="2625"/>
      <c r="BE3" s="2625"/>
      <c r="BF3" s="2625"/>
      <c r="BG3" s="2625"/>
      <c r="BH3" s="2625"/>
      <c r="BI3" s="2625"/>
    </row>
    <row r="4" spans="1:61" ht="24.95" customHeight="1" x14ac:dyDescent="0.25">
      <c r="A4" s="2625"/>
      <c r="B4" s="2628"/>
      <c r="C4" s="2625"/>
      <c r="D4" s="2629" t="s">
        <v>131</v>
      </c>
      <c r="E4" s="2625"/>
      <c r="F4" s="2625"/>
      <c r="G4" s="2625"/>
      <c r="H4" s="2625"/>
      <c r="I4" s="2625"/>
      <c r="J4" s="2625"/>
      <c r="K4" s="2625"/>
      <c r="L4" s="2628"/>
      <c r="M4" s="2625"/>
      <c r="N4" s="2625"/>
      <c r="O4" s="2625"/>
      <c r="P4" s="2625"/>
      <c r="Q4" s="2625"/>
      <c r="R4" s="2625"/>
      <c r="S4" s="2625"/>
      <c r="T4" s="2625"/>
      <c r="U4" s="2625"/>
      <c r="V4" s="2625"/>
      <c r="W4" s="2625"/>
      <c r="X4" s="2625"/>
      <c r="Y4" s="2625"/>
      <c r="Z4" s="2625"/>
      <c r="AA4" s="2625"/>
      <c r="AB4" s="2625"/>
      <c r="AC4" s="2625"/>
      <c r="AD4" s="2625"/>
      <c r="AE4" s="2625"/>
      <c r="AF4" s="2625"/>
      <c r="AG4" s="2625"/>
      <c r="AH4" s="2625"/>
      <c r="AI4" s="2625"/>
      <c r="AJ4" s="2625"/>
      <c r="AK4" s="2625"/>
      <c r="AL4" s="2625"/>
      <c r="AM4" s="2625"/>
      <c r="AN4" s="2625"/>
      <c r="AO4" s="2625"/>
      <c r="AP4" s="2625"/>
      <c r="AQ4" s="2625"/>
      <c r="AR4" s="2625"/>
      <c r="AS4" s="2625"/>
      <c r="AT4" s="2625" t="b">
        <v>0</v>
      </c>
      <c r="AU4" s="2625"/>
      <c r="AV4" s="2625"/>
      <c r="AW4" s="2625"/>
      <c r="AX4" s="2625"/>
      <c r="AY4" s="2625"/>
      <c r="AZ4" s="2625"/>
      <c r="BA4" s="2625"/>
      <c r="BB4" s="2625"/>
      <c r="BC4" s="2625"/>
      <c r="BD4" s="2625"/>
      <c r="BE4" s="2625"/>
      <c r="BF4" s="2625"/>
      <c r="BG4" s="2625"/>
      <c r="BH4" s="2625"/>
      <c r="BI4" s="2625"/>
    </row>
    <row r="5" spans="1:61" ht="6.95" customHeight="1" x14ac:dyDescent="0.25">
      <c r="A5" s="2625"/>
      <c r="B5" s="2628"/>
      <c r="C5" s="2625"/>
      <c r="D5" s="2625"/>
      <c r="E5" s="2625"/>
      <c r="F5" s="2625"/>
      <c r="G5" s="2625"/>
      <c r="H5" s="2625"/>
      <c r="I5" s="2625"/>
      <c r="J5" s="2625"/>
      <c r="K5" s="2625"/>
      <c r="L5" s="2628"/>
      <c r="M5" s="2625"/>
      <c r="N5" s="2625"/>
      <c r="O5" s="2625"/>
      <c r="P5" s="2625"/>
      <c r="Q5" s="2625"/>
      <c r="R5" s="2625"/>
      <c r="S5" s="2625"/>
      <c r="T5" s="2625"/>
      <c r="U5" s="2625"/>
      <c r="V5" s="2625"/>
      <c r="W5" s="2625"/>
      <c r="X5" s="2625"/>
      <c r="Y5" s="2625"/>
      <c r="Z5" s="2625"/>
      <c r="AA5" s="2625"/>
      <c r="AB5" s="2625"/>
      <c r="AC5" s="2625"/>
      <c r="AD5" s="2625"/>
      <c r="AE5" s="2625"/>
      <c r="AF5" s="2625"/>
      <c r="AG5" s="2625"/>
      <c r="AH5" s="2625"/>
      <c r="AI5" s="2625"/>
      <c r="AJ5" s="2625"/>
      <c r="AK5" s="2625"/>
      <c r="AL5" s="2625"/>
      <c r="AM5" s="2625"/>
      <c r="AN5" s="2625"/>
      <c r="AO5" s="2625"/>
      <c r="AP5" s="2625"/>
      <c r="AQ5" s="2625"/>
      <c r="AR5" s="2625"/>
      <c r="AS5" s="2625"/>
      <c r="AT5" s="2625"/>
      <c r="AU5" s="2625"/>
      <c r="AV5" s="2625"/>
      <c r="AW5" s="2625"/>
      <c r="AX5" s="2625"/>
      <c r="AY5" s="2625"/>
      <c r="AZ5" s="2625"/>
      <c r="BA5" s="2625"/>
      <c r="BB5" s="2625"/>
      <c r="BC5" s="2625"/>
      <c r="BD5" s="2625"/>
      <c r="BE5" s="2625"/>
      <c r="BF5" s="2625"/>
      <c r="BG5" s="2625"/>
      <c r="BH5" s="2625"/>
      <c r="BI5" s="2625"/>
    </row>
    <row r="6" spans="1:61" ht="12" customHeight="1" x14ac:dyDescent="0.25">
      <c r="A6" s="2625"/>
      <c r="B6" s="2628"/>
      <c r="C6" s="2625"/>
      <c r="D6" s="2630" t="s">
        <v>12</v>
      </c>
      <c r="E6" s="2625"/>
      <c r="F6" s="2625"/>
      <c r="G6" s="2625"/>
      <c r="H6" s="2625"/>
      <c r="I6" s="2625"/>
      <c r="J6" s="2625"/>
      <c r="K6" s="2625"/>
      <c r="L6" s="2628"/>
      <c r="M6" s="2625"/>
      <c r="N6" s="2625"/>
      <c r="O6" s="2625"/>
      <c r="P6" s="2625"/>
      <c r="Q6" s="2625"/>
      <c r="R6" s="2625"/>
      <c r="S6" s="2625"/>
      <c r="T6" s="2625"/>
      <c r="U6" s="2625"/>
      <c r="V6" s="2625"/>
      <c r="W6" s="2625"/>
      <c r="X6" s="2625"/>
      <c r="Y6" s="2625"/>
      <c r="Z6" s="2625"/>
      <c r="AA6" s="2625"/>
      <c r="AB6" s="2625"/>
      <c r="AC6" s="2625"/>
      <c r="AD6" s="2625"/>
      <c r="AE6" s="2625"/>
      <c r="AF6" s="2625"/>
      <c r="AG6" s="2625"/>
      <c r="AH6" s="2625"/>
      <c r="AI6" s="2625"/>
      <c r="AJ6" s="2625"/>
      <c r="AK6" s="2625"/>
      <c r="AL6" s="2625"/>
      <c r="AM6" s="2625"/>
      <c r="AN6" s="2625"/>
      <c r="AO6" s="2625"/>
      <c r="AP6" s="2625"/>
      <c r="AQ6" s="2625"/>
      <c r="AR6" s="2625"/>
      <c r="AS6" s="2625"/>
      <c r="AT6" s="2625"/>
      <c r="AU6" s="2625"/>
      <c r="AV6" s="2625"/>
      <c r="AW6" s="2625"/>
      <c r="AX6" s="2625"/>
      <c r="AY6" s="2625"/>
      <c r="AZ6" s="2625"/>
      <c r="BA6" s="2625"/>
      <c r="BB6" s="2625"/>
      <c r="BC6" s="2625"/>
      <c r="BD6" s="2625"/>
      <c r="BE6" s="2625"/>
      <c r="BF6" s="2625"/>
      <c r="BG6" s="2625"/>
      <c r="BH6" s="2625"/>
      <c r="BI6" s="2625"/>
    </row>
    <row r="7" spans="1:61" x14ac:dyDescent="0.25">
      <c r="A7" s="2625"/>
      <c r="B7" s="2628"/>
      <c r="C7" s="2625"/>
      <c r="D7" s="2625"/>
      <c r="E7" s="3238" t="s">
        <v>13</v>
      </c>
      <c r="F7" s="3361"/>
      <c r="G7" s="3361"/>
      <c r="H7" s="3361"/>
      <c r="I7" s="2625"/>
      <c r="J7" s="2625"/>
      <c r="K7" s="2625"/>
      <c r="L7" s="2628"/>
      <c r="M7" s="2625"/>
      <c r="N7" s="2625"/>
      <c r="O7" s="2625"/>
      <c r="P7" s="2625"/>
      <c r="Q7" s="2625"/>
      <c r="R7" s="2625"/>
      <c r="S7" s="2625"/>
      <c r="T7" s="2625"/>
      <c r="U7" s="2625"/>
      <c r="V7" s="2625"/>
      <c r="W7" s="2625"/>
      <c r="X7" s="2625"/>
      <c r="Y7" s="2625"/>
      <c r="Z7" s="2625"/>
      <c r="AA7" s="2631" t="str">
        <f>E7</f>
        <v>REVITALIZACE ZÁMECKÉHO PARKU ‐ TVRZIŠTĚ KLUČOV</v>
      </c>
      <c r="AB7" s="2625"/>
      <c r="AC7" s="2625"/>
      <c r="AD7" s="2625"/>
      <c r="AE7" s="2625"/>
      <c r="AF7" s="2625"/>
      <c r="AG7" s="2625"/>
      <c r="AH7" s="2625"/>
      <c r="AI7" s="2625"/>
      <c r="AJ7" s="2625"/>
      <c r="AK7" s="2625"/>
      <c r="AL7" s="2625"/>
      <c r="AM7" s="2625"/>
      <c r="AN7" s="2625"/>
      <c r="AO7" s="2625"/>
      <c r="AP7" s="2625"/>
      <c r="AQ7" s="2625"/>
      <c r="AR7" s="2625"/>
      <c r="AS7" s="2625"/>
      <c r="AT7" s="2625"/>
      <c r="AU7" s="2625"/>
      <c r="AV7" s="2625"/>
      <c r="AW7" s="2625"/>
      <c r="AX7" s="2625"/>
      <c r="AY7" s="2625"/>
      <c r="AZ7" s="2625"/>
      <c r="BA7" s="2625"/>
      <c r="BB7" s="2625"/>
      <c r="BC7" s="2625"/>
      <c r="BD7" s="2625"/>
      <c r="BE7" s="2625"/>
      <c r="BF7" s="2625"/>
      <c r="BG7" s="2625"/>
      <c r="BH7" s="2625"/>
      <c r="BI7" s="2625"/>
    </row>
    <row r="8" spans="1:61" x14ac:dyDescent="0.25">
      <c r="A8" s="2625"/>
      <c r="B8" s="2628"/>
      <c r="C8" s="2625"/>
      <c r="D8" s="210" t="s">
        <v>132</v>
      </c>
      <c r="E8" s="2625"/>
      <c r="F8" s="2625"/>
      <c r="G8" s="2625"/>
      <c r="H8" s="2625"/>
      <c r="I8" s="2625"/>
      <c r="J8" s="2625"/>
      <c r="K8" s="2625"/>
      <c r="L8" s="2628"/>
      <c r="M8" s="2625"/>
      <c r="N8" s="2625"/>
      <c r="O8" s="2625"/>
      <c r="P8" s="2625"/>
      <c r="Q8" s="2625"/>
      <c r="R8" s="2625"/>
      <c r="S8" s="2625"/>
      <c r="T8" s="2625"/>
      <c r="U8" s="2625"/>
      <c r="V8" s="2625"/>
      <c r="W8" s="2625"/>
      <c r="X8" s="2625"/>
      <c r="Y8" s="2625"/>
      <c r="Z8" s="2625"/>
      <c r="AA8" s="2625"/>
      <c r="AB8" s="2625"/>
      <c r="AC8" s="2625"/>
      <c r="AD8" s="2625"/>
      <c r="AE8" s="2625"/>
      <c r="AF8" s="2625"/>
      <c r="AG8" s="2625"/>
      <c r="AH8" s="2625"/>
      <c r="AI8" s="2625"/>
      <c r="AJ8" s="2625"/>
      <c r="AK8" s="2625"/>
      <c r="AL8" s="2625"/>
      <c r="AM8" s="2625"/>
      <c r="AN8" s="2625"/>
      <c r="AO8" s="2625"/>
      <c r="AP8" s="2625"/>
      <c r="AQ8" s="2625"/>
      <c r="AR8" s="2625"/>
      <c r="AS8" s="2625"/>
      <c r="AT8" s="2625"/>
      <c r="AU8" s="2625"/>
      <c r="AV8" s="2625"/>
      <c r="AW8" s="2625"/>
      <c r="AX8" s="2625"/>
      <c r="AY8" s="2625"/>
      <c r="AZ8" s="2625"/>
      <c r="BA8" s="2625"/>
      <c r="BB8" s="2625"/>
      <c r="BC8" s="2625"/>
      <c r="BD8" s="2625"/>
      <c r="BE8" s="2625"/>
      <c r="BF8" s="2625"/>
      <c r="BG8" s="2625"/>
      <c r="BH8" s="2625"/>
      <c r="BI8" s="2625"/>
    </row>
    <row r="9" spans="1:61" s="86" customFormat="1" x14ac:dyDescent="0.25">
      <c r="A9" s="2625"/>
      <c r="B9" s="2632"/>
      <c r="C9" s="2625"/>
      <c r="D9" s="2625"/>
      <c r="E9" s="3362" t="s">
        <v>1731</v>
      </c>
      <c r="F9" s="3361"/>
      <c r="G9" s="3361"/>
      <c r="H9" s="3361"/>
      <c r="I9" s="2625"/>
      <c r="J9" s="2625"/>
      <c r="K9" s="2625"/>
      <c r="L9" s="2632"/>
      <c r="M9" s="2625"/>
      <c r="N9" s="2625"/>
      <c r="O9" s="2625"/>
      <c r="P9" s="2625"/>
      <c r="Q9" s="2625"/>
      <c r="R9" s="2625"/>
      <c r="S9" s="2625"/>
      <c r="T9" s="2625"/>
      <c r="U9" s="2625"/>
      <c r="V9" s="2625"/>
      <c r="W9" s="2625"/>
      <c r="X9" s="2625"/>
      <c r="Y9" s="2625"/>
      <c r="Z9" s="2625"/>
      <c r="AA9" s="2633" t="str">
        <f>E9</f>
        <v>SO.K - Altán</v>
      </c>
      <c r="AB9" s="2625"/>
      <c r="AC9" s="2625"/>
      <c r="AD9" s="2625"/>
      <c r="AE9" s="2625"/>
      <c r="AF9" s="2625"/>
      <c r="AG9" s="2625"/>
      <c r="AH9" s="2625"/>
      <c r="AI9" s="2625"/>
      <c r="AJ9" s="2625"/>
      <c r="AK9" s="2625"/>
      <c r="AL9" s="2625"/>
      <c r="AM9" s="2625"/>
      <c r="AN9" s="2625"/>
      <c r="AO9" s="2625"/>
      <c r="AP9" s="2625"/>
      <c r="AQ9" s="2625"/>
      <c r="AR9" s="2625"/>
      <c r="AS9" s="2625"/>
      <c r="AT9" s="2625"/>
      <c r="AU9" s="2625"/>
      <c r="AV9" s="2625"/>
      <c r="AW9" s="2625"/>
      <c r="AX9" s="2625"/>
      <c r="AY9" s="2625"/>
      <c r="AZ9" s="2625"/>
      <c r="BA9" s="2625"/>
      <c r="BB9" s="2625"/>
      <c r="BC9" s="2625"/>
      <c r="BD9" s="2625"/>
      <c r="BE9" s="2625"/>
      <c r="BF9" s="2625"/>
      <c r="BG9" s="2625"/>
      <c r="BH9" s="2625"/>
      <c r="BI9" s="2625"/>
    </row>
    <row r="10" spans="1:61" s="86" customFormat="1" x14ac:dyDescent="0.25">
      <c r="A10" s="2625"/>
      <c r="B10" s="2632"/>
      <c r="C10" s="2625"/>
      <c r="D10" s="2625"/>
      <c r="E10" s="2625"/>
      <c r="F10" s="2625"/>
      <c r="G10" s="2625"/>
      <c r="H10" s="2625"/>
      <c r="I10" s="2625"/>
      <c r="J10" s="2625"/>
      <c r="K10" s="2625"/>
      <c r="L10" s="2632"/>
      <c r="M10" s="2625"/>
      <c r="N10" s="2625"/>
      <c r="O10" s="2625"/>
      <c r="P10" s="2625"/>
      <c r="Q10" s="2625"/>
      <c r="R10" s="2625"/>
      <c r="S10" s="2625"/>
      <c r="T10" s="2625"/>
      <c r="U10" s="2625"/>
      <c r="V10" s="2625"/>
      <c r="W10" s="2625"/>
      <c r="X10" s="2625"/>
      <c r="Y10" s="2625"/>
      <c r="Z10" s="2625"/>
      <c r="AA10" s="2625"/>
      <c r="AB10" s="2625"/>
      <c r="AC10" s="2625"/>
      <c r="AD10" s="2625"/>
      <c r="AE10" s="2625"/>
      <c r="AF10" s="2625"/>
      <c r="AG10" s="2625"/>
      <c r="AH10" s="2625"/>
      <c r="AI10" s="2625"/>
      <c r="AJ10" s="2625"/>
      <c r="AK10" s="2625"/>
      <c r="AL10" s="2625"/>
      <c r="AM10" s="2625"/>
      <c r="AN10" s="2625"/>
      <c r="AO10" s="2625"/>
      <c r="AP10" s="2625"/>
      <c r="AQ10" s="2625"/>
      <c r="AR10" s="2625"/>
      <c r="AS10" s="2625"/>
      <c r="AT10" s="2625"/>
      <c r="AU10" s="2625"/>
      <c r="AV10" s="2625"/>
      <c r="AW10" s="2625"/>
      <c r="AX10" s="2625"/>
      <c r="AY10" s="2625"/>
      <c r="AZ10" s="2625"/>
      <c r="BA10" s="2625"/>
      <c r="BB10" s="2625"/>
      <c r="BC10" s="2625"/>
      <c r="BD10" s="2625"/>
      <c r="BE10" s="2625"/>
      <c r="BF10" s="2625"/>
      <c r="BG10" s="2625"/>
      <c r="BH10" s="2625"/>
      <c r="BI10" s="2625"/>
    </row>
    <row r="11" spans="1:61" s="86" customFormat="1" x14ac:dyDescent="0.25">
      <c r="A11" s="2625"/>
      <c r="B11" s="2632"/>
      <c r="C11" s="2625"/>
      <c r="D11" s="210" t="s">
        <v>14</v>
      </c>
      <c r="E11" s="2625"/>
      <c r="F11" s="2634" t="s">
        <v>16</v>
      </c>
      <c r="G11" s="2625"/>
      <c r="H11" s="2625"/>
      <c r="I11" s="210" t="s">
        <v>15</v>
      </c>
      <c r="J11" s="214" t="s">
        <v>16</v>
      </c>
      <c r="K11" s="2625"/>
      <c r="L11" s="2632"/>
      <c r="M11" s="2625"/>
      <c r="N11" s="2625"/>
      <c r="O11" s="2625"/>
      <c r="P11" s="2625"/>
      <c r="Q11" s="2625"/>
      <c r="R11" s="2625"/>
      <c r="S11" s="2625"/>
      <c r="T11" s="2625"/>
      <c r="U11" s="2625"/>
      <c r="V11" s="2625"/>
      <c r="W11" s="2625"/>
      <c r="X11" s="2625"/>
      <c r="Y11" s="2625"/>
      <c r="Z11" s="2625"/>
      <c r="AA11" s="2625"/>
      <c r="AB11" s="2625"/>
      <c r="AC11" s="2625"/>
      <c r="AD11" s="2625"/>
      <c r="AE11" s="2625"/>
      <c r="AF11" s="2625"/>
      <c r="AG11" s="2625"/>
      <c r="AH11" s="2625"/>
      <c r="AI11" s="2625"/>
      <c r="AJ11" s="2625"/>
      <c r="AK11" s="2625"/>
      <c r="AL11" s="2625"/>
      <c r="AM11" s="2625"/>
      <c r="AN11" s="2625"/>
      <c r="AO11" s="2625"/>
      <c r="AP11" s="2625"/>
      <c r="AQ11" s="2625"/>
      <c r="AR11" s="2625"/>
      <c r="AS11" s="2625"/>
      <c r="AT11" s="2625"/>
      <c r="AU11" s="2625"/>
      <c r="AV11" s="2625"/>
      <c r="AW11" s="2625"/>
      <c r="AX11" s="2625"/>
      <c r="AY11" s="2625"/>
      <c r="AZ11" s="2625"/>
      <c r="BA11" s="2625"/>
      <c r="BB11" s="2625"/>
      <c r="BC11" s="2625"/>
      <c r="BD11" s="2625"/>
      <c r="BE11" s="2625"/>
      <c r="BF11" s="2625"/>
      <c r="BG11" s="2625"/>
      <c r="BH11" s="2625"/>
      <c r="BI11" s="2625"/>
    </row>
    <row r="12" spans="1:61" s="86" customFormat="1" x14ac:dyDescent="0.25">
      <c r="A12" s="2625"/>
      <c r="B12" s="2632"/>
      <c r="C12" s="2625"/>
      <c r="D12" s="210" t="s">
        <v>17</v>
      </c>
      <c r="E12" s="2625"/>
      <c r="F12" s="2635" t="s">
        <v>16</v>
      </c>
      <c r="G12" s="2625"/>
      <c r="H12" s="2625"/>
      <c r="I12" s="210" t="s">
        <v>18</v>
      </c>
      <c r="J12" s="2636">
        <f>'Rekapitulace stavby'!AN8</f>
        <v>46300</v>
      </c>
      <c r="K12" s="2625"/>
      <c r="L12" s="2632"/>
      <c r="M12" s="2625"/>
      <c r="N12" s="2625"/>
      <c r="O12" s="2625"/>
      <c r="P12" s="2625"/>
      <c r="Q12" s="2625"/>
      <c r="R12" s="2625"/>
      <c r="S12" s="2625"/>
      <c r="T12" s="2625"/>
      <c r="U12" s="2625"/>
      <c r="V12" s="2625"/>
      <c r="W12" s="2625"/>
      <c r="X12" s="2625"/>
      <c r="Y12" s="2625"/>
      <c r="Z12" s="2625"/>
      <c r="AA12" s="2625"/>
      <c r="AB12" s="2625"/>
      <c r="AC12" s="2625"/>
      <c r="AD12" s="2625"/>
      <c r="AE12" s="2625"/>
      <c r="AF12" s="2625"/>
      <c r="AG12" s="2625"/>
      <c r="AH12" s="2625"/>
      <c r="AI12" s="2625"/>
      <c r="AJ12" s="2625"/>
      <c r="AK12" s="2625"/>
      <c r="AL12" s="2625"/>
      <c r="AM12" s="2625"/>
      <c r="AN12" s="2625"/>
      <c r="AO12" s="2625"/>
      <c r="AP12" s="2625"/>
      <c r="AQ12" s="2625"/>
      <c r="AR12" s="2625"/>
      <c r="AS12" s="2625"/>
      <c r="AT12" s="2625"/>
      <c r="AU12" s="2625"/>
      <c r="AV12" s="2625"/>
      <c r="AW12" s="2625"/>
      <c r="AX12" s="2625"/>
      <c r="AY12" s="2625"/>
      <c r="AZ12" s="2625"/>
      <c r="BA12" s="2625"/>
      <c r="BB12" s="2625"/>
      <c r="BC12" s="2625"/>
      <c r="BD12" s="2625"/>
      <c r="BE12" s="2625"/>
      <c r="BF12" s="2625"/>
      <c r="BG12" s="2625"/>
      <c r="BH12" s="2625"/>
      <c r="BI12" s="2625"/>
    </row>
    <row r="13" spans="1:61" s="86" customFormat="1" x14ac:dyDescent="0.25">
      <c r="A13" s="2625"/>
      <c r="B13" s="2632"/>
      <c r="C13" s="2625"/>
      <c r="D13" s="2637" t="s">
        <v>16</v>
      </c>
      <c r="E13" s="2638"/>
      <c r="F13" s="2639" t="s">
        <v>16</v>
      </c>
      <c r="G13" s="2625"/>
      <c r="H13" s="2625"/>
      <c r="I13" s="2637" t="s">
        <v>16</v>
      </c>
      <c r="J13" s="2639" t="s">
        <v>16</v>
      </c>
      <c r="K13" s="2625"/>
      <c r="L13" s="2632"/>
      <c r="M13" s="2625"/>
      <c r="N13" s="2625"/>
      <c r="O13" s="2625"/>
      <c r="P13" s="2625"/>
      <c r="Q13" s="2625"/>
      <c r="R13" s="2625"/>
      <c r="S13" s="2625"/>
      <c r="T13" s="2625"/>
      <c r="U13" s="2625"/>
      <c r="V13" s="2625"/>
      <c r="W13" s="2625"/>
      <c r="X13" s="2625"/>
      <c r="Y13" s="2625"/>
      <c r="Z13" s="2625"/>
      <c r="AA13" s="2625"/>
      <c r="AB13" s="2625"/>
      <c r="AC13" s="2625"/>
      <c r="AD13" s="2625"/>
      <c r="AE13" s="2625"/>
      <c r="AF13" s="2625"/>
      <c r="AG13" s="2625"/>
      <c r="AH13" s="2625"/>
      <c r="AI13" s="2625"/>
      <c r="AJ13" s="2625"/>
      <c r="AK13" s="2625"/>
      <c r="AL13" s="2625"/>
      <c r="AM13" s="2625"/>
      <c r="AN13" s="2625"/>
      <c r="AO13" s="2625"/>
      <c r="AP13" s="2625"/>
      <c r="AQ13" s="2625"/>
      <c r="AR13" s="2625"/>
      <c r="AS13" s="2625"/>
      <c r="AT13" s="2625"/>
      <c r="AU13" s="2625"/>
      <c r="AV13" s="2625"/>
      <c r="AW13" s="2625"/>
      <c r="AX13" s="2625"/>
      <c r="AY13" s="2625"/>
      <c r="AZ13" s="2625"/>
      <c r="BA13" s="2625"/>
      <c r="BB13" s="2625"/>
      <c r="BC13" s="2625"/>
      <c r="BD13" s="2625"/>
      <c r="BE13" s="2625"/>
      <c r="BF13" s="2625"/>
      <c r="BG13" s="2625"/>
      <c r="BH13" s="2625"/>
      <c r="BI13" s="2625"/>
    </row>
    <row r="14" spans="1:61" s="86" customFormat="1" x14ac:dyDescent="0.25">
      <c r="A14" s="2625"/>
      <c r="B14" s="2632"/>
      <c r="C14" s="2625"/>
      <c r="D14" s="210" t="s">
        <v>19</v>
      </c>
      <c r="E14" s="2625"/>
      <c r="F14" s="2625"/>
      <c r="G14" s="2625"/>
      <c r="H14" s="2625"/>
      <c r="I14" s="210" t="s">
        <v>20</v>
      </c>
      <c r="J14" s="220" t="s">
        <v>21</v>
      </c>
      <c r="K14" s="2625"/>
      <c r="L14" s="2632"/>
      <c r="M14" s="2625"/>
      <c r="N14" s="2625"/>
      <c r="O14" s="2625"/>
      <c r="P14" s="2625"/>
      <c r="Q14" s="2625"/>
      <c r="R14" s="2625"/>
      <c r="S14" s="2625"/>
      <c r="T14" s="2625"/>
      <c r="U14" s="2625"/>
      <c r="V14" s="2625"/>
      <c r="W14" s="2625"/>
      <c r="X14" s="2625"/>
      <c r="Y14" s="2625"/>
      <c r="Z14" s="2625"/>
      <c r="AA14" s="2625"/>
      <c r="AB14" s="2625"/>
      <c r="AC14" s="2625"/>
      <c r="AD14" s="2625"/>
      <c r="AE14" s="2625"/>
      <c r="AF14" s="2625"/>
      <c r="AG14" s="2625"/>
      <c r="AH14" s="2625"/>
      <c r="AI14" s="2625"/>
      <c r="AJ14" s="2625"/>
      <c r="AK14" s="2625"/>
      <c r="AL14" s="2625"/>
      <c r="AM14" s="2625"/>
      <c r="AN14" s="2625"/>
      <c r="AO14" s="2625"/>
      <c r="AP14" s="2625"/>
      <c r="AQ14" s="2625"/>
      <c r="AR14" s="2625"/>
      <c r="AS14" s="2625"/>
      <c r="AT14" s="2625"/>
      <c r="AU14" s="2625"/>
      <c r="AV14" s="2625"/>
      <c r="AW14" s="2625"/>
      <c r="AX14" s="2625"/>
      <c r="AY14" s="2625"/>
      <c r="AZ14" s="2625"/>
      <c r="BA14" s="2625"/>
      <c r="BB14" s="2625"/>
      <c r="BC14" s="2625"/>
      <c r="BD14" s="2625"/>
      <c r="BE14" s="2625"/>
      <c r="BF14" s="2625"/>
      <c r="BG14" s="2625"/>
      <c r="BH14" s="2625"/>
      <c r="BI14" s="2625"/>
    </row>
    <row r="15" spans="1:61" s="86" customFormat="1" x14ac:dyDescent="0.25">
      <c r="A15" s="2625"/>
      <c r="B15" s="2632"/>
      <c r="C15" s="2625"/>
      <c r="D15" s="2625"/>
      <c r="E15" s="3239" t="s">
        <v>22</v>
      </c>
      <c r="F15" s="3361"/>
      <c r="G15" s="3361"/>
      <c r="H15" s="3361"/>
      <c r="I15" s="210" t="s">
        <v>23</v>
      </c>
      <c r="J15" s="220" t="s">
        <v>16</v>
      </c>
      <c r="K15" s="2625"/>
      <c r="L15" s="2632"/>
      <c r="M15" s="2625"/>
      <c r="N15" s="2625"/>
      <c r="O15" s="2625"/>
      <c r="P15" s="2625"/>
      <c r="Q15" s="2625"/>
      <c r="R15" s="2625"/>
      <c r="S15" s="2625"/>
      <c r="T15" s="2625"/>
      <c r="U15" s="2625"/>
      <c r="V15" s="2625"/>
      <c r="W15" s="2625"/>
      <c r="X15" s="2625"/>
      <c r="Y15" s="2625"/>
      <c r="Z15" s="2625"/>
      <c r="AA15" s="2625"/>
      <c r="AB15" s="2625"/>
      <c r="AC15" s="2625"/>
      <c r="AD15" s="2625"/>
      <c r="AE15" s="2625"/>
      <c r="AF15" s="2625"/>
      <c r="AG15" s="2625"/>
      <c r="AH15" s="2625"/>
      <c r="AI15" s="2625"/>
      <c r="AJ15" s="2625"/>
      <c r="AK15" s="2625"/>
      <c r="AL15" s="2625"/>
      <c r="AM15" s="2625"/>
      <c r="AN15" s="2625"/>
      <c r="AO15" s="2625"/>
      <c r="AP15" s="2625"/>
      <c r="AQ15" s="2625"/>
      <c r="AR15" s="2625"/>
      <c r="AS15" s="2625"/>
      <c r="AT15" s="2625"/>
      <c r="AU15" s="2625"/>
      <c r="AV15" s="2625"/>
      <c r="AW15" s="2625"/>
      <c r="AX15" s="2625"/>
      <c r="AY15" s="2625"/>
      <c r="AZ15" s="2625"/>
      <c r="BA15" s="2625"/>
      <c r="BB15" s="2625"/>
      <c r="BC15" s="2625"/>
      <c r="BD15" s="2625"/>
      <c r="BE15" s="2625"/>
      <c r="BF15" s="2625"/>
      <c r="BG15" s="2625"/>
      <c r="BH15" s="2625"/>
      <c r="BI15" s="2625"/>
    </row>
    <row r="16" spans="1:61" s="86" customFormat="1" x14ac:dyDescent="0.25">
      <c r="A16" s="2625"/>
      <c r="B16" s="2632"/>
      <c r="C16" s="2625"/>
      <c r="D16" s="2625"/>
      <c r="E16" s="2625"/>
      <c r="F16" s="2625"/>
      <c r="G16" s="2625"/>
      <c r="H16" s="2625"/>
      <c r="I16" s="2625"/>
      <c r="J16" s="2625"/>
      <c r="K16" s="2625"/>
      <c r="L16" s="2632"/>
      <c r="M16" s="2625"/>
      <c r="N16" s="2625"/>
      <c r="O16" s="2625"/>
      <c r="P16" s="2625"/>
      <c r="Q16" s="2625"/>
      <c r="R16" s="2625"/>
      <c r="S16" s="2625"/>
      <c r="T16" s="2625"/>
      <c r="U16" s="2625"/>
      <c r="V16" s="2625"/>
      <c r="W16" s="2625"/>
      <c r="X16" s="2625"/>
      <c r="Y16" s="2625"/>
      <c r="Z16" s="2625"/>
      <c r="AA16" s="2625"/>
      <c r="AB16" s="2625"/>
      <c r="AC16" s="2625"/>
      <c r="AD16" s="2625"/>
      <c r="AE16" s="2625"/>
      <c r="AF16" s="2625"/>
      <c r="AG16" s="2625"/>
      <c r="AH16" s="2625"/>
      <c r="AI16" s="2625"/>
      <c r="AJ16" s="2625"/>
      <c r="AK16" s="2625"/>
      <c r="AL16" s="2625"/>
      <c r="AM16" s="2625"/>
      <c r="AN16" s="2625"/>
      <c r="AO16" s="2625"/>
      <c r="AP16" s="2625"/>
      <c r="AQ16" s="2625"/>
      <c r="AR16" s="2625"/>
      <c r="AS16" s="2625"/>
      <c r="AT16" s="2625"/>
      <c r="AU16" s="2625"/>
      <c r="AV16" s="2625"/>
      <c r="AW16" s="2625"/>
      <c r="AX16" s="2625"/>
      <c r="AY16" s="2625"/>
      <c r="AZ16" s="2625"/>
      <c r="BA16" s="2625"/>
      <c r="BB16" s="2625"/>
      <c r="BC16" s="2625"/>
      <c r="BD16" s="2625"/>
      <c r="BE16" s="2625"/>
      <c r="BF16" s="2625"/>
      <c r="BG16" s="2625"/>
      <c r="BH16" s="2625"/>
      <c r="BI16" s="2625"/>
    </row>
    <row r="17" spans="1:61" s="86" customFormat="1" x14ac:dyDescent="0.25">
      <c r="A17" s="2625"/>
      <c r="B17" s="2632"/>
      <c r="C17" s="2625"/>
      <c r="D17" s="210" t="s">
        <v>24</v>
      </c>
      <c r="E17" s="2625"/>
      <c r="F17" s="2625"/>
      <c r="G17" s="2625"/>
      <c r="H17" s="2625"/>
      <c r="I17" s="210" t="str">
        <f>I14</f>
        <v>IČ:</v>
      </c>
      <c r="J17" s="221" t="str">
        <f>'Rekapitulace stavby'!AN13</f>
        <v>Vyplň údaj</v>
      </c>
      <c r="K17" s="2625"/>
      <c r="L17" s="2632"/>
      <c r="M17" s="2625"/>
      <c r="N17" s="2625"/>
      <c r="O17" s="2625"/>
      <c r="P17" s="2625"/>
      <c r="Q17" s="2625"/>
      <c r="R17" s="2625"/>
      <c r="S17" s="2625"/>
      <c r="T17" s="2625"/>
      <c r="U17" s="2625"/>
      <c r="V17" s="2625"/>
      <c r="W17" s="2625"/>
      <c r="X17" s="2625"/>
      <c r="Y17" s="2625"/>
      <c r="Z17" s="2625"/>
      <c r="AA17" s="2625"/>
      <c r="AB17" s="2625"/>
      <c r="AC17" s="2625"/>
      <c r="AD17" s="2625"/>
      <c r="AE17" s="2625"/>
      <c r="AF17" s="2625"/>
      <c r="AG17" s="2625"/>
      <c r="AH17" s="2625"/>
      <c r="AI17" s="2625"/>
      <c r="AJ17" s="2625"/>
      <c r="AK17" s="2625"/>
      <c r="AL17" s="2625"/>
      <c r="AM17" s="2625"/>
      <c r="AN17" s="2625"/>
      <c r="AO17" s="2625"/>
      <c r="AP17" s="2625"/>
      <c r="AQ17" s="2625"/>
      <c r="AR17" s="2625"/>
      <c r="AS17" s="2625"/>
      <c r="AT17" s="2625"/>
      <c r="AU17" s="2625"/>
      <c r="AV17" s="2625"/>
      <c r="AW17" s="2625"/>
      <c r="AX17" s="2625"/>
      <c r="AY17" s="2625"/>
      <c r="AZ17" s="2625"/>
      <c r="BA17" s="2625"/>
      <c r="BB17" s="2625"/>
      <c r="BC17" s="2625"/>
      <c r="BD17" s="2625"/>
      <c r="BE17" s="2625"/>
      <c r="BF17" s="2625"/>
      <c r="BG17" s="2625"/>
      <c r="BH17" s="2625"/>
      <c r="BI17" s="2625"/>
    </row>
    <row r="18" spans="1:61" s="86" customFormat="1" x14ac:dyDescent="0.25">
      <c r="A18" s="2625"/>
      <c r="B18" s="2632"/>
      <c r="C18" s="2625"/>
      <c r="D18" s="2625"/>
      <c r="E18" s="3241" t="str">
        <f>'Rekapitulace stavby'!E14</f>
        <v>Vyplň údaj</v>
      </c>
      <c r="F18" s="3361"/>
      <c r="G18" s="3361"/>
      <c r="H18" s="3361"/>
      <c r="I18" s="210" t="str">
        <f>I15</f>
        <v>DIČ:</v>
      </c>
      <c r="J18" s="221" t="str">
        <f>'Rekapitulace stavby'!AN14</f>
        <v>Vyplň údaj</v>
      </c>
      <c r="K18" s="2625"/>
      <c r="L18" s="2632"/>
      <c r="M18" s="2625"/>
      <c r="N18" s="2625"/>
      <c r="O18" s="2625"/>
      <c r="P18" s="2625"/>
      <c r="Q18" s="2625"/>
      <c r="R18" s="2625"/>
      <c r="S18" s="2625"/>
      <c r="T18" s="2625"/>
      <c r="U18" s="2625"/>
      <c r="V18" s="2625"/>
      <c r="W18" s="2625"/>
      <c r="X18" s="2625"/>
      <c r="Y18" s="2625"/>
      <c r="Z18" s="2625"/>
      <c r="AA18" s="2625"/>
      <c r="AB18" s="2625"/>
      <c r="AC18" s="2625"/>
      <c r="AD18" s="2625"/>
      <c r="AE18" s="2625"/>
      <c r="AF18" s="2625"/>
      <c r="AG18" s="2625"/>
      <c r="AH18" s="2625"/>
      <c r="AI18" s="2625"/>
      <c r="AJ18" s="2625"/>
      <c r="AK18" s="2625"/>
      <c r="AL18" s="2625"/>
      <c r="AM18" s="2625"/>
      <c r="AN18" s="2625"/>
      <c r="AO18" s="2625"/>
      <c r="AP18" s="2625"/>
      <c r="AQ18" s="2625"/>
      <c r="AR18" s="2625"/>
      <c r="AS18" s="2625"/>
      <c r="AT18" s="2625"/>
      <c r="AU18" s="2625"/>
      <c r="AV18" s="2625"/>
      <c r="AW18" s="2625"/>
      <c r="AX18" s="2625"/>
      <c r="AY18" s="2625"/>
      <c r="AZ18" s="2625"/>
      <c r="BA18" s="2625"/>
      <c r="BB18" s="2625"/>
      <c r="BC18" s="2625"/>
      <c r="BD18" s="2625"/>
      <c r="BE18" s="2625"/>
      <c r="BF18" s="2625"/>
      <c r="BG18" s="2625"/>
      <c r="BH18" s="2625"/>
      <c r="BI18" s="2625"/>
    </row>
    <row r="19" spans="1:61" s="86" customFormat="1" x14ac:dyDescent="0.25">
      <c r="A19" s="2625"/>
      <c r="B19" s="2632"/>
      <c r="C19" s="2625"/>
      <c r="D19" s="2625"/>
      <c r="E19" s="2625"/>
      <c r="F19" s="2625"/>
      <c r="G19" s="2625"/>
      <c r="H19" s="2625"/>
      <c r="I19" s="2625"/>
      <c r="J19" s="2625"/>
      <c r="K19" s="2625"/>
      <c r="L19" s="2632"/>
      <c r="M19" s="2625"/>
      <c r="N19" s="2625"/>
      <c r="O19" s="2625"/>
      <c r="P19" s="2625"/>
      <c r="Q19" s="2625"/>
      <c r="R19" s="2625"/>
      <c r="S19" s="2625"/>
      <c r="T19" s="2625"/>
      <c r="U19" s="2625"/>
      <c r="V19" s="2625"/>
      <c r="W19" s="2625"/>
      <c r="X19" s="2625"/>
      <c r="Y19" s="2625"/>
      <c r="Z19" s="2625"/>
      <c r="AA19" s="2625"/>
      <c r="AB19" s="2625"/>
      <c r="AC19" s="2625"/>
      <c r="AD19" s="2625"/>
      <c r="AE19" s="2625"/>
      <c r="AF19" s="2625"/>
      <c r="AG19" s="2625"/>
      <c r="AH19" s="2625"/>
      <c r="AI19" s="2625"/>
      <c r="AJ19" s="2625"/>
      <c r="AK19" s="2625"/>
      <c r="AL19" s="2625"/>
      <c r="AM19" s="2625"/>
      <c r="AN19" s="2625"/>
      <c r="AO19" s="2625"/>
      <c r="AP19" s="2625"/>
      <c r="AQ19" s="2625"/>
      <c r="AR19" s="2625"/>
      <c r="AS19" s="2625"/>
      <c r="AT19" s="2625"/>
      <c r="AU19" s="2625"/>
      <c r="AV19" s="2625"/>
      <c r="AW19" s="2625"/>
      <c r="AX19" s="2625"/>
      <c r="AY19" s="2625"/>
      <c r="AZ19" s="2625"/>
      <c r="BA19" s="2625"/>
      <c r="BB19" s="2625"/>
      <c r="BC19" s="2625"/>
      <c r="BD19" s="2625"/>
      <c r="BE19" s="2625"/>
      <c r="BF19" s="2625"/>
      <c r="BG19" s="2625"/>
      <c r="BH19" s="2625"/>
      <c r="BI19" s="2625"/>
    </row>
    <row r="20" spans="1:61" s="86" customFormat="1" x14ac:dyDescent="0.25">
      <c r="A20" s="2625"/>
      <c r="B20" s="2632"/>
      <c r="C20" s="2625"/>
      <c r="D20" s="210" t="s">
        <v>26</v>
      </c>
      <c r="E20" s="2625"/>
      <c r="F20" s="2625"/>
      <c r="G20" s="2625"/>
      <c r="H20" s="2625"/>
      <c r="I20" s="210" t="str">
        <f>I14</f>
        <v>IČ:</v>
      </c>
      <c r="J20" s="214" t="s">
        <v>16</v>
      </c>
      <c r="K20" s="2625"/>
      <c r="L20" s="2632"/>
      <c r="M20" s="2625"/>
      <c r="N20" s="2625"/>
      <c r="O20" s="2625"/>
      <c r="P20" s="2625"/>
      <c r="Q20" s="2625"/>
      <c r="R20" s="2625"/>
      <c r="S20" s="2625"/>
      <c r="T20" s="2625"/>
      <c r="U20" s="2625"/>
      <c r="V20" s="2625"/>
      <c r="W20" s="2625"/>
      <c r="X20" s="2625"/>
      <c r="Y20" s="2625"/>
      <c r="Z20" s="2625"/>
      <c r="AA20" s="2625"/>
      <c r="AB20" s="2625"/>
      <c r="AC20" s="2625"/>
      <c r="AD20" s="2625"/>
      <c r="AE20" s="2625"/>
      <c r="AF20" s="2625"/>
      <c r="AG20" s="2625"/>
      <c r="AH20" s="2625"/>
      <c r="AI20" s="2625"/>
      <c r="AJ20" s="2625"/>
      <c r="AK20" s="2625"/>
      <c r="AL20" s="2625"/>
      <c r="AM20" s="2625"/>
      <c r="AN20" s="2625"/>
      <c r="AO20" s="2625"/>
      <c r="AP20" s="2625"/>
      <c r="AQ20" s="2625"/>
      <c r="AR20" s="2625"/>
      <c r="AS20" s="2625"/>
      <c r="AT20" s="2625"/>
      <c r="AU20" s="2625"/>
      <c r="AV20" s="2625"/>
      <c r="AW20" s="2625"/>
      <c r="AX20" s="2625"/>
      <c r="AY20" s="2625"/>
      <c r="AZ20" s="2625"/>
      <c r="BA20" s="2625"/>
      <c r="BB20" s="2625"/>
      <c r="BC20" s="2625"/>
      <c r="BD20" s="2625"/>
      <c r="BE20" s="2625"/>
      <c r="BF20" s="2625"/>
      <c r="BG20" s="2625"/>
      <c r="BH20" s="2625"/>
      <c r="BI20" s="2625"/>
    </row>
    <row r="21" spans="1:61" s="86" customFormat="1" x14ac:dyDescent="0.25">
      <c r="A21" s="2625"/>
      <c r="B21" s="2632"/>
      <c r="C21" s="2625"/>
      <c r="D21" s="2625"/>
      <c r="E21" s="3239" t="s">
        <v>27</v>
      </c>
      <c r="F21" s="3361"/>
      <c r="G21" s="3361"/>
      <c r="H21" s="3361"/>
      <c r="I21" s="210" t="str">
        <f>I15</f>
        <v>DIČ:</v>
      </c>
      <c r="J21" s="220" t="s">
        <v>16</v>
      </c>
      <c r="K21" s="2625"/>
      <c r="L21" s="2632"/>
      <c r="M21" s="2625"/>
      <c r="N21" s="2625"/>
      <c r="O21" s="2625"/>
      <c r="P21" s="2625"/>
      <c r="Q21" s="2625"/>
      <c r="R21" s="2625"/>
      <c r="S21" s="2625"/>
      <c r="T21" s="2625"/>
      <c r="U21" s="2625"/>
      <c r="V21" s="2625"/>
      <c r="W21" s="2625"/>
      <c r="X21" s="2625"/>
      <c r="Y21" s="2625"/>
      <c r="Z21" s="2625"/>
      <c r="AA21" s="2625"/>
      <c r="AB21" s="2625"/>
      <c r="AC21" s="2625"/>
      <c r="AD21" s="2625"/>
      <c r="AE21" s="2625"/>
      <c r="AF21" s="2625"/>
      <c r="AG21" s="2625"/>
      <c r="AH21" s="2625"/>
      <c r="AI21" s="2625"/>
      <c r="AJ21" s="2625"/>
      <c r="AK21" s="2625"/>
      <c r="AL21" s="2625"/>
      <c r="AM21" s="2625"/>
      <c r="AN21" s="2625"/>
      <c r="AO21" s="2625"/>
      <c r="AP21" s="2625"/>
      <c r="AQ21" s="2625"/>
      <c r="AR21" s="2625"/>
      <c r="AS21" s="2625"/>
      <c r="AT21" s="2625"/>
      <c r="AU21" s="2625"/>
      <c r="AV21" s="2625"/>
      <c r="AW21" s="2625"/>
      <c r="AX21" s="2625"/>
      <c r="AY21" s="2625"/>
      <c r="AZ21" s="2625"/>
      <c r="BA21" s="2625"/>
      <c r="BB21" s="2625"/>
      <c r="BC21" s="2625"/>
      <c r="BD21" s="2625"/>
      <c r="BE21" s="2625"/>
      <c r="BF21" s="2625"/>
      <c r="BG21" s="2625"/>
      <c r="BH21" s="2625"/>
      <c r="BI21" s="2625"/>
    </row>
    <row r="22" spans="1:61" s="86" customFormat="1" x14ac:dyDescent="0.25">
      <c r="A22" s="2625"/>
      <c r="B22" s="2632"/>
      <c r="C22" s="2625"/>
      <c r="D22" s="2625"/>
      <c r="E22" s="2625"/>
      <c r="F22" s="2625"/>
      <c r="G22" s="2625"/>
      <c r="H22" s="2625"/>
      <c r="I22" s="2625"/>
      <c r="J22" s="2625"/>
      <c r="K22" s="2625"/>
      <c r="L22" s="2632"/>
      <c r="M22" s="2625"/>
      <c r="N22" s="2625"/>
      <c r="O22" s="2625"/>
      <c r="P22" s="2625"/>
      <c r="Q22" s="2625"/>
      <c r="R22" s="2625"/>
      <c r="S22" s="2625"/>
      <c r="T22" s="2625"/>
      <c r="U22" s="2625"/>
      <c r="V22" s="2625"/>
      <c r="W22" s="2625"/>
      <c r="X22" s="2625"/>
      <c r="Y22" s="2625"/>
      <c r="Z22" s="2625"/>
      <c r="AA22" s="2625"/>
      <c r="AB22" s="2625"/>
      <c r="AC22" s="2625"/>
      <c r="AD22" s="2625"/>
      <c r="AE22" s="2625"/>
      <c r="AF22" s="2625"/>
      <c r="AG22" s="2625"/>
      <c r="AH22" s="2625"/>
      <c r="AI22" s="2625"/>
      <c r="AJ22" s="2625"/>
      <c r="AK22" s="2625"/>
      <c r="AL22" s="2625"/>
      <c r="AM22" s="2625"/>
      <c r="AN22" s="2625"/>
      <c r="AO22" s="2625"/>
      <c r="AP22" s="2625"/>
      <c r="AQ22" s="2625"/>
      <c r="AR22" s="2625"/>
      <c r="AS22" s="2625"/>
      <c r="AT22" s="2625"/>
      <c r="AU22" s="2625"/>
      <c r="AV22" s="2625"/>
      <c r="AW22" s="2625"/>
      <c r="AX22" s="2625"/>
      <c r="AY22" s="2625"/>
      <c r="AZ22" s="2625"/>
      <c r="BA22" s="2625"/>
      <c r="BB22" s="2625"/>
      <c r="BC22" s="2625"/>
      <c r="BD22" s="2625"/>
      <c r="BE22" s="2625"/>
      <c r="BF22" s="2625"/>
      <c r="BG22" s="2625"/>
      <c r="BH22" s="2625"/>
      <c r="BI22" s="2625"/>
    </row>
    <row r="23" spans="1:61" s="86" customFormat="1" x14ac:dyDescent="0.25">
      <c r="A23" s="2625"/>
      <c r="B23" s="2632"/>
      <c r="C23" s="2625"/>
      <c r="D23" s="210" t="s">
        <v>28</v>
      </c>
      <c r="E23" s="2625"/>
      <c r="F23" s="2625"/>
      <c r="G23" s="2625"/>
      <c r="H23" s="2625"/>
      <c r="I23" s="210" t="str">
        <f>I14</f>
        <v>IČ:</v>
      </c>
      <c r="J23" s="220" t="s">
        <v>29</v>
      </c>
      <c r="K23" s="2625"/>
      <c r="L23" s="2632"/>
      <c r="M23" s="2625"/>
      <c r="N23" s="2625"/>
      <c r="O23" s="2625"/>
      <c r="P23" s="2625"/>
      <c r="Q23" s="2625"/>
      <c r="R23" s="2625"/>
      <c r="S23" s="2625"/>
      <c r="T23" s="2625"/>
      <c r="U23" s="2625"/>
      <c r="V23" s="2625"/>
      <c r="W23" s="2625"/>
      <c r="X23" s="2625"/>
      <c r="Y23" s="2625"/>
      <c r="Z23" s="2625"/>
      <c r="AA23" s="2625"/>
      <c r="AB23" s="2625"/>
      <c r="AC23" s="2625"/>
      <c r="AD23" s="2625"/>
      <c r="AE23" s="2625"/>
      <c r="AF23" s="2625"/>
      <c r="AG23" s="2625"/>
      <c r="AH23" s="2625"/>
      <c r="AI23" s="2625"/>
      <c r="AJ23" s="2625"/>
      <c r="AK23" s="2625"/>
      <c r="AL23" s="2625"/>
      <c r="AM23" s="2625"/>
      <c r="AN23" s="2625"/>
      <c r="AO23" s="2625"/>
      <c r="AP23" s="2625"/>
      <c r="AQ23" s="2625"/>
      <c r="AR23" s="2625"/>
      <c r="AS23" s="2625"/>
      <c r="AT23" s="2625"/>
      <c r="AU23" s="2625"/>
      <c r="AV23" s="2625"/>
      <c r="AW23" s="2625"/>
      <c r="AX23" s="2625"/>
      <c r="AY23" s="2625"/>
      <c r="AZ23" s="2625"/>
      <c r="BA23" s="2625"/>
      <c r="BB23" s="2625"/>
      <c r="BC23" s="2625"/>
      <c r="BD23" s="2625"/>
      <c r="BE23" s="2625"/>
      <c r="BF23" s="2625"/>
      <c r="BG23" s="2625"/>
      <c r="BH23" s="2625"/>
      <c r="BI23" s="2625"/>
    </row>
    <row r="24" spans="1:61" s="86" customFormat="1" x14ac:dyDescent="0.25">
      <c r="A24" s="2625"/>
      <c r="B24" s="2632"/>
      <c r="C24" s="2625"/>
      <c r="D24" s="2625"/>
      <c r="E24" s="3239" t="s">
        <v>30</v>
      </c>
      <c r="F24" s="3361"/>
      <c r="G24" s="3361"/>
      <c r="H24" s="3361"/>
      <c r="I24" s="210" t="str">
        <f>I15</f>
        <v>DIČ:</v>
      </c>
      <c r="J24" s="220" t="s">
        <v>31</v>
      </c>
      <c r="K24" s="2625"/>
      <c r="L24" s="2632"/>
      <c r="M24" s="2625"/>
      <c r="N24" s="2625"/>
      <c r="O24" s="2625"/>
      <c r="P24" s="2625"/>
      <c r="Q24" s="2625"/>
      <c r="R24" s="2625"/>
      <c r="S24" s="2625"/>
      <c r="T24" s="2625"/>
      <c r="U24" s="2625"/>
      <c r="V24" s="2625"/>
      <c r="W24" s="2625"/>
      <c r="X24" s="2625"/>
      <c r="Y24" s="2625"/>
      <c r="Z24" s="2625"/>
      <c r="AA24" s="2625"/>
      <c r="AB24" s="2625"/>
      <c r="AC24" s="2625"/>
      <c r="AD24" s="2625"/>
      <c r="AE24" s="2625"/>
      <c r="AF24" s="2625"/>
      <c r="AG24" s="2625"/>
      <c r="AH24" s="2625"/>
      <c r="AI24" s="2625"/>
      <c r="AJ24" s="2625"/>
      <c r="AK24" s="2625"/>
      <c r="AL24" s="2625"/>
      <c r="AM24" s="2625"/>
      <c r="AN24" s="2625"/>
      <c r="AO24" s="2625"/>
      <c r="AP24" s="2625"/>
      <c r="AQ24" s="2625"/>
      <c r="AR24" s="2625"/>
      <c r="AS24" s="2625"/>
      <c r="AT24" s="2625"/>
      <c r="AU24" s="2625"/>
      <c r="AV24" s="2625"/>
      <c r="AW24" s="2625"/>
      <c r="AX24" s="2625"/>
      <c r="AY24" s="2625"/>
      <c r="AZ24" s="2625"/>
      <c r="BA24" s="2625"/>
      <c r="BB24" s="2625"/>
      <c r="BC24" s="2625"/>
      <c r="BD24" s="2625"/>
      <c r="BE24" s="2625"/>
      <c r="BF24" s="2625"/>
      <c r="BG24" s="2625"/>
      <c r="BH24" s="2625"/>
      <c r="BI24" s="2625"/>
    </row>
    <row r="25" spans="1:61" s="86" customFormat="1" x14ac:dyDescent="0.25">
      <c r="A25" s="2625"/>
      <c r="B25" s="2632"/>
      <c r="C25" s="2625"/>
      <c r="D25" s="2625"/>
      <c r="E25" s="2625"/>
      <c r="F25" s="2625"/>
      <c r="G25" s="2625"/>
      <c r="H25" s="2625"/>
      <c r="I25" s="2625"/>
      <c r="J25" s="2625"/>
      <c r="K25" s="2625"/>
      <c r="L25" s="2632"/>
      <c r="M25" s="2625"/>
      <c r="N25" s="2625"/>
      <c r="O25" s="2625"/>
      <c r="P25" s="2625"/>
      <c r="Q25" s="2625"/>
      <c r="R25" s="2625"/>
      <c r="S25" s="2625"/>
      <c r="T25" s="2625"/>
      <c r="U25" s="2625"/>
      <c r="V25" s="2625"/>
      <c r="W25" s="2625"/>
      <c r="X25" s="2625"/>
      <c r="Y25" s="2625"/>
      <c r="Z25" s="2625"/>
      <c r="AA25" s="2625"/>
      <c r="AB25" s="2625"/>
      <c r="AC25" s="2625"/>
      <c r="AD25" s="2625"/>
      <c r="AE25" s="2625"/>
      <c r="AF25" s="2625"/>
      <c r="AG25" s="2625"/>
      <c r="AH25" s="2625"/>
      <c r="AI25" s="2625"/>
      <c r="AJ25" s="2625"/>
      <c r="AK25" s="2625"/>
      <c r="AL25" s="2625"/>
      <c r="AM25" s="2625"/>
      <c r="AN25" s="2625"/>
      <c r="AO25" s="2625"/>
      <c r="AP25" s="2625"/>
      <c r="AQ25" s="2625"/>
      <c r="AR25" s="2625"/>
      <c r="AS25" s="2625"/>
      <c r="AT25" s="2625"/>
      <c r="AU25" s="2625"/>
      <c r="AV25" s="2625"/>
      <c r="AW25" s="2625"/>
      <c r="AX25" s="2625"/>
      <c r="AY25" s="2625"/>
      <c r="AZ25" s="2625"/>
      <c r="BA25" s="2625"/>
      <c r="BB25" s="2625"/>
      <c r="BC25" s="2625"/>
      <c r="BD25" s="2625"/>
      <c r="BE25" s="2625"/>
      <c r="BF25" s="2625"/>
      <c r="BG25" s="2625"/>
      <c r="BH25" s="2625"/>
      <c r="BI25" s="2625"/>
    </row>
    <row r="26" spans="1:61" s="86" customFormat="1" x14ac:dyDescent="0.25">
      <c r="A26" s="2625"/>
      <c r="B26" s="2632"/>
      <c r="C26" s="2625"/>
      <c r="D26" s="210" t="s">
        <v>32</v>
      </c>
      <c r="E26" s="2625"/>
      <c r="F26" s="2625"/>
      <c r="G26" s="2625"/>
      <c r="H26" s="2625"/>
      <c r="I26" s="2625"/>
      <c r="J26" s="2625"/>
      <c r="K26" s="2625"/>
      <c r="L26" s="2632"/>
      <c r="M26" s="2625"/>
      <c r="N26" s="2625"/>
      <c r="O26" s="2625"/>
      <c r="P26" s="2625"/>
      <c r="Q26" s="2625"/>
      <c r="R26" s="2625"/>
      <c r="S26" s="2625"/>
      <c r="T26" s="2625"/>
      <c r="U26" s="2625"/>
      <c r="V26" s="2625"/>
      <c r="W26" s="2625"/>
      <c r="X26" s="2625"/>
      <c r="Y26" s="2625"/>
      <c r="Z26" s="2625"/>
      <c r="AA26" s="2625"/>
      <c r="AB26" s="2625"/>
      <c r="AC26" s="2625"/>
      <c r="AD26" s="2625"/>
      <c r="AE26" s="2625"/>
      <c r="AF26" s="2625"/>
      <c r="AG26" s="2625"/>
      <c r="AH26" s="2625"/>
      <c r="AI26" s="2625"/>
      <c r="AJ26" s="2625"/>
      <c r="AK26" s="2625"/>
      <c r="AL26" s="2625"/>
      <c r="AM26" s="2625"/>
      <c r="AN26" s="2625"/>
      <c r="AO26" s="2625"/>
      <c r="AP26" s="2625"/>
      <c r="AQ26" s="2625"/>
      <c r="AR26" s="2625"/>
      <c r="AS26" s="2625"/>
      <c r="AT26" s="2625"/>
      <c r="AU26" s="2625"/>
      <c r="AV26" s="2625"/>
      <c r="AW26" s="2625"/>
      <c r="AX26" s="2625"/>
      <c r="AY26" s="2625"/>
      <c r="AZ26" s="2625"/>
      <c r="BA26" s="2625"/>
      <c r="BB26" s="2625"/>
      <c r="BC26" s="2625"/>
      <c r="BD26" s="2625"/>
      <c r="BE26" s="2625"/>
      <c r="BF26" s="2625"/>
      <c r="BG26" s="2625"/>
      <c r="BH26" s="2625"/>
      <c r="BI26" s="2625"/>
    </row>
    <row r="27" spans="1:61" s="87" customFormat="1" x14ac:dyDescent="0.25">
      <c r="A27" s="2625"/>
      <c r="B27" s="3417"/>
      <c r="C27" s="2625"/>
      <c r="D27" s="2625"/>
      <c r="E27" s="3400" t="s">
        <v>3158</v>
      </c>
      <c r="F27" s="3401"/>
      <c r="G27" s="3401"/>
      <c r="H27" s="3401"/>
      <c r="I27" s="2625"/>
      <c r="J27" s="2625"/>
      <c r="K27" s="2625"/>
      <c r="L27" s="3417"/>
      <c r="M27" s="2625"/>
      <c r="N27" s="2625"/>
      <c r="O27" s="2625"/>
      <c r="P27" s="2625"/>
      <c r="Q27" s="2625"/>
      <c r="R27" s="2625"/>
      <c r="S27" s="2625"/>
      <c r="T27" s="2625"/>
      <c r="U27" s="2625"/>
      <c r="V27" s="2625"/>
      <c r="W27" s="2625"/>
      <c r="X27" s="2625"/>
      <c r="Y27" s="2625"/>
      <c r="Z27" s="2625"/>
      <c r="AA27" s="2640" t="str">
        <f>E27</f>
        <v>ZPŮSOBILÉ VÝDAJE</v>
      </c>
      <c r="AB27" s="2625"/>
      <c r="AC27" s="2625"/>
      <c r="AD27" s="2625"/>
      <c r="AE27" s="2625"/>
      <c r="AF27" s="2625"/>
      <c r="AG27" s="2625"/>
      <c r="AH27" s="2625"/>
      <c r="AI27" s="2625"/>
      <c r="AJ27" s="2625"/>
      <c r="AK27" s="2625"/>
      <c r="AL27" s="2625"/>
      <c r="AM27" s="2625"/>
      <c r="AN27" s="2625"/>
      <c r="AO27" s="2625"/>
      <c r="AP27" s="2625"/>
      <c r="AQ27" s="2625"/>
      <c r="AR27" s="2625"/>
      <c r="AS27" s="2625"/>
      <c r="AT27" s="2625"/>
      <c r="AU27" s="2625"/>
      <c r="AV27" s="2625"/>
      <c r="AW27" s="2625"/>
      <c r="AX27" s="2625"/>
      <c r="AY27" s="2625"/>
      <c r="AZ27" s="2625"/>
      <c r="BA27" s="2625"/>
      <c r="BB27" s="2625"/>
      <c r="BC27" s="2625"/>
      <c r="BD27" s="2625"/>
      <c r="BE27" s="2625"/>
      <c r="BF27" s="2625"/>
      <c r="BG27" s="2625"/>
      <c r="BH27" s="2625"/>
      <c r="BI27" s="2625"/>
    </row>
    <row r="28" spans="1:61" s="86" customFormat="1" x14ac:dyDescent="0.25">
      <c r="A28" s="2625"/>
      <c r="B28" s="2632"/>
      <c r="C28" s="2625"/>
      <c r="D28" s="2625"/>
      <c r="E28" s="2625"/>
      <c r="F28" s="2625"/>
      <c r="G28" s="2625"/>
      <c r="H28" s="2625"/>
      <c r="I28" s="2625"/>
      <c r="J28" s="2625"/>
      <c r="K28" s="2625"/>
      <c r="L28" s="2632"/>
      <c r="M28" s="2625"/>
      <c r="N28" s="2625"/>
      <c r="O28" s="2625"/>
      <c r="P28" s="2625"/>
      <c r="Q28" s="2625"/>
      <c r="R28" s="2625"/>
      <c r="S28" s="2625"/>
      <c r="T28" s="2625"/>
      <c r="U28" s="2625"/>
      <c r="V28" s="2625"/>
      <c r="W28" s="2625"/>
      <c r="X28" s="2625"/>
      <c r="Y28" s="2625"/>
      <c r="Z28" s="2625"/>
      <c r="AA28" s="2625"/>
      <c r="AB28" s="2625"/>
      <c r="AC28" s="2625"/>
      <c r="AD28" s="2625"/>
      <c r="AE28" s="2625"/>
      <c r="AF28" s="2625"/>
      <c r="AG28" s="2625"/>
      <c r="AH28" s="2625"/>
      <c r="AI28" s="2625"/>
      <c r="AJ28" s="2625"/>
      <c r="AK28" s="2625"/>
      <c r="AL28" s="2625"/>
      <c r="AM28" s="2625"/>
      <c r="AN28" s="2625"/>
      <c r="AO28" s="2625"/>
      <c r="AP28" s="2625"/>
      <c r="AQ28" s="2625"/>
      <c r="AR28" s="2625"/>
      <c r="AS28" s="2625"/>
      <c r="AT28" s="2625"/>
      <c r="AU28" s="2625"/>
      <c r="AV28" s="2625"/>
      <c r="AW28" s="2625"/>
      <c r="AX28" s="2625"/>
      <c r="AY28" s="2625"/>
      <c r="AZ28" s="2625"/>
      <c r="BA28" s="2625"/>
      <c r="BB28" s="2625"/>
      <c r="BC28" s="2625"/>
      <c r="BD28" s="2625"/>
      <c r="BE28" s="2625"/>
      <c r="BF28" s="2625"/>
      <c r="BG28" s="2625"/>
      <c r="BH28" s="2625"/>
      <c r="BI28" s="2625"/>
    </row>
    <row r="29" spans="1:61" s="86" customFormat="1" ht="6.95" customHeight="1" x14ac:dyDescent="0.25">
      <c r="A29" s="2625"/>
      <c r="B29" s="2632"/>
      <c r="C29" s="2625"/>
      <c r="D29" s="2641"/>
      <c r="E29" s="2641"/>
      <c r="F29" s="2641"/>
      <c r="G29" s="2641"/>
      <c r="H29" s="2641"/>
      <c r="I29" s="2641"/>
      <c r="J29" s="2641"/>
      <c r="K29" s="2641"/>
      <c r="L29" s="2632"/>
      <c r="M29" s="2625"/>
      <c r="N29" s="2625"/>
      <c r="O29" s="2625"/>
      <c r="P29" s="2625"/>
      <c r="Q29" s="2625"/>
      <c r="R29" s="2625"/>
      <c r="S29" s="2625"/>
      <c r="T29" s="2625"/>
      <c r="U29" s="2625"/>
      <c r="V29" s="2625"/>
      <c r="W29" s="2625"/>
      <c r="X29" s="2625"/>
      <c r="Y29" s="2625"/>
      <c r="Z29" s="2625"/>
      <c r="AA29" s="2625"/>
      <c r="AB29" s="2625"/>
      <c r="AC29" s="2625"/>
      <c r="AD29" s="2625"/>
      <c r="AE29" s="2625"/>
      <c r="AF29" s="2625"/>
      <c r="AG29" s="2625"/>
      <c r="AH29" s="2625"/>
      <c r="AI29" s="2625"/>
      <c r="AJ29" s="2625"/>
      <c r="AK29" s="2625"/>
      <c r="AL29" s="2625"/>
      <c r="AM29" s="2625"/>
      <c r="AN29" s="2625"/>
      <c r="AO29" s="2625"/>
      <c r="AP29" s="2625"/>
      <c r="AQ29" s="2625"/>
      <c r="AR29" s="2625"/>
      <c r="AS29" s="2625"/>
      <c r="AT29" s="2625"/>
      <c r="AU29" s="2625"/>
      <c r="AV29" s="2625"/>
      <c r="AW29" s="2625"/>
      <c r="AX29" s="2625"/>
      <c r="AY29" s="2625"/>
      <c r="AZ29" s="2625"/>
      <c r="BA29" s="2625"/>
      <c r="BB29" s="2625"/>
      <c r="BC29" s="2625"/>
      <c r="BD29" s="2625"/>
      <c r="BE29" s="2625"/>
      <c r="BF29" s="2625"/>
      <c r="BG29" s="2625"/>
      <c r="BH29" s="2625"/>
      <c r="BI29" s="2625"/>
    </row>
    <row r="30" spans="1:61" s="86" customFormat="1" ht="25.35" customHeight="1" x14ac:dyDescent="0.25">
      <c r="A30" s="2625"/>
      <c r="B30" s="2632"/>
      <c r="C30" s="2625"/>
      <c r="D30" s="2642" t="s">
        <v>33</v>
      </c>
      <c r="E30" s="2625"/>
      <c r="F30" s="2643"/>
      <c r="G30" s="2625"/>
      <c r="H30" s="2625"/>
      <c r="I30" s="2625"/>
      <c r="J30" s="2644">
        <f>ROUND(J150,2)</f>
        <v>0</v>
      </c>
      <c r="K30" s="2625"/>
      <c r="L30" s="2632"/>
      <c r="M30" s="2625"/>
      <c r="N30" s="2625"/>
      <c r="O30" s="2625"/>
      <c r="P30" s="2625"/>
      <c r="Q30" s="2625"/>
      <c r="R30" s="2625"/>
      <c r="S30" s="2625"/>
      <c r="T30" s="2625"/>
      <c r="U30" s="2625"/>
      <c r="V30" s="2625"/>
      <c r="W30" s="2625"/>
      <c r="X30" s="2625"/>
      <c r="Y30" s="2625"/>
      <c r="Z30" s="2625"/>
      <c r="AA30" s="2625"/>
      <c r="AB30" s="2625"/>
      <c r="AC30" s="2625"/>
      <c r="AD30" s="2625"/>
      <c r="AE30" s="2625"/>
      <c r="AF30" s="2625"/>
      <c r="AG30" s="2625"/>
      <c r="AH30" s="2625"/>
      <c r="AI30" s="2625"/>
      <c r="AJ30" s="2625"/>
      <c r="AK30" s="2625"/>
      <c r="AL30" s="2625"/>
      <c r="AM30" s="2625"/>
      <c r="AN30" s="2625"/>
      <c r="AO30" s="2625"/>
      <c r="AP30" s="2625"/>
      <c r="AQ30" s="2625"/>
      <c r="AR30" s="2625"/>
      <c r="AS30" s="2625"/>
      <c r="AT30" s="2625"/>
      <c r="AU30" s="2625"/>
      <c r="AV30" s="2625"/>
      <c r="AW30" s="2625"/>
      <c r="AX30" s="2625"/>
      <c r="AY30" s="2625"/>
      <c r="AZ30" s="2625"/>
      <c r="BA30" s="2625"/>
      <c r="BB30" s="2625"/>
      <c r="BC30" s="2625"/>
      <c r="BD30" s="2625"/>
      <c r="BE30" s="2625"/>
      <c r="BF30" s="2625"/>
      <c r="BG30" s="2625"/>
      <c r="BH30" s="2625"/>
      <c r="BI30" s="2625"/>
    </row>
    <row r="31" spans="1:61" s="86" customFormat="1" ht="6.95" customHeight="1" x14ac:dyDescent="0.25">
      <c r="A31" s="2625"/>
      <c r="B31" s="2632"/>
      <c r="C31" s="2625"/>
      <c r="D31" s="2641"/>
      <c r="E31" s="2641"/>
      <c r="F31" s="2645"/>
      <c r="G31" s="2641"/>
      <c r="H31" s="2641"/>
      <c r="I31" s="2641"/>
      <c r="J31" s="2645"/>
      <c r="K31" s="2641"/>
      <c r="L31" s="2632"/>
      <c r="M31" s="2625"/>
      <c r="N31" s="2625"/>
      <c r="O31" s="2625"/>
      <c r="P31" s="2625"/>
      <c r="Q31" s="2625"/>
      <c r="R31" s="2625"/>
      <c r="S31" s="2625"/>
      <c r="T31" s="2625"/>
      <c r="U31" s="2625"/>
      <c r="V31" s="2625"/>
      <c r="W31" s="2625"/>
      <c r="X31" s="2625"/>
      <c r="Y31" s="2625"/>
      <c r="Z31" s="2625"/>
      <c r="AA31" s="2625"/>
      <c r="AB31" s="2625"/>
      <c r="AC31" s="2625"/>
      <c r="AD31" s="2625"/>
      <c r="AE31" s="2625"/>
      <c r="AF31" s="2625"/>
      <c r="AG31" s="2625"/>
      <c r="AH31" s="2625"/>
      <c r="AI31" s="2625"/>
      <c r="AJ31" s="2625"/>
      <c r="AK31" s="2625"/>
      <c r="AL31" s="2625"/>
      <c r="AM31" s="2625"/>
      <c r="AN31" s="2625"/>
      <c r="AO31" s="2625"/>
      <c r="AP31" s="2625"/>
      <c r="AQ31" s="2625"/>
      <c r="AR31" s="2625"/>
      <c r="AS31" s="2625"/>
      <c r="AT31" s="2625"/>
      <c r="AU31" s="2625"/>
      <c r="AV31" s="2625"/>
      <c r="AW31" s="2625"/>
      <c r="AX31" s="2625"/>
      <c r="AY31" s="2625"/>
      <c r="AZ31" s="2625"/>
      <c r="BA31" s="2625"/>
      <c r="BB31" s="2625"/>
      <c r="BC31" s="2625"/>
      <c r="BD31" s="2625"/>
      <c r="BE31" s="2625"/>
      <c r="BF31" s="2625"/>
      <c r="BG31" s="2625"/>
      <c r="BH31" s="2625"/>
      <c r="BI31" s="2625"/>
    </row>
    <row r="32" spans="1:61" s="86" customFormat="1" ht="14.45" customHeight="1" x14ac:dyDescent="0.25">
      <c r="A32" s="2625"/>
      <c r="B32" s="2632"/>
      <c r="C32" s="2625"/>
      <c r="D32" s="2625"/>
      <c r="E32" s="2625"/>
      <c r="F32" s="2646" t="s">
        <v>35</v>
      </c>
      <c r="G32" s="2625"/>
      <c r="H32" s="2625"/>
      <c r="I32" s="229" t="s">
        <v>34</v>
      </c>
      <c r="J32" s="230" t="s">
        <v>36</v>
      </c>
      <c r="K32" s="2625"/>
      <c r="L32" s="2632"/>
      <c r="M32" s="2625"/>
      <c r="N32" s="2625"/>
      <c r="O32" s="2625"/>
      <c r="P32" s="2625"/>
      <c r="Q32" s="2625"/>
      <c r="R32" s="2625"/>
      <c r="S32" s="2625"/>
      <c r="T32" s="2625"/>
      <c r="U32" s="2625"/>
      <c r="V32" s="2625"/>
      <c r="W32" s="2625"/>
      <c r="X32" s="2625"/>
      <c r="Y32" s="2625"/>
      <c r="Z32" s="2625"/>
      <c r="AA32" s="2625"/>
      <c r="AB32" s="2625"/>
      <c r="AC32" s="2625"/>
      <c r="AD32" s="2625"/>
      <c r="AE32" s="2625"/>
      <c r="AF32" s="2625"/>
      <c r="AG32" s="2625"/>
      <c r="AH32" s="2625"/>
      <c r="AI32" s="2625"/>
      <c r="AJ32" s="2625"/>
      <c r="AK32" s="2625"/>
      <c r="AL32" s="2625"/>
      <c r="AM32" s="2625"/>
      <c r="AN32" s="2625"/>
      <c r="AO32" s="2625"/>
      <c r="AP32" s="2625"/>
      <c r="AQ32" s="2625"/>
      <c r="AR32" s="2625"/>
      <c r="AS32" s="2625"/>
      <c r="AT32" s="2625"/>
      <c r="AU32" s="2625"/>
      <c r="AV32" s="2625"/>
      <c r="AW32" s="2625"/>
      <c r="AX32" s="2625"/>
      <c r="AY32" s="2625"/>
      <c r="AZ32" s="2625"/>
      <c r="BA32" s="2625"/>
      <c r="BB32" s="2625"/>
      <c r="BC32" s="2625"/>
      <c r="BD32" s="2625"/>
      <c r="BE32" s="2625"/>
      <c r="BF32" s="2625"/>
      <c r="BG32" s="2625"/>
      <c r="BH32" s="2625"/>
      <c r="BI32" s="2625"/>
    </row>
    <row r="33" spans="1:61" s="86" customFormat="1" ht="14.45" customHeight="1" x14ac:dyDescent="0.25">
      <c r="A33" s="2625"/>
      <c r="B33" s="2632"/>
      <c r="C33" s="2625"/>
      <c r="D33" s="210" t="s">
        <v>37</v>
      </c>
      <c r="E33" s="2630" t="s">
        <v>38</v>
      </c>
      <c r="F33" s="2646">
        <f>SUM(BE150:BE903)</f>
        <v>0</v>
      </c>
      <c r="G33" s="2625"/>
      <c r="H33" s="2625"/>
      <c r="I33" s="2647">
        <v>0.21</v>
      </c>
      <c r="J33" s="2648">
        <f>ROUND(F33*I33,2)</f>
        <v>0</v>
      </c>
      <c r="K33" s="2625"/>
      <c r="L33" s="2632"/>
      <c r="M33" s="2625"/>
      <c r="N33" s="2625"/>
      <c r="O33" s="2625"/>
      <c r="P33" s="2625"/>
      <c r="Q33" s="2625"/>
      <c r="R33" s="2625"/>
      <c r="S33" s="2625"/>
      <c r="T33" s="2625"/>
      <c r="U33" s="2625"/>
      <c r="V33" s="2625"/>
      <c r="W33" s="2625"/>
      <c r="X33" s="2625"/>
      <c r="Y33" s="2625"/>
      <c r="Z33" s="2625"/>
      <c r="AA33" s="2625"/>
      <c r="AB33" s="2625"/>
      <c r="AC33" s="2625"/>
      <c r="AD33" s="2625"/>
      <c r="AE33" s="2625"/>
      <c r="AF33" s="2625"/>
      <c r="AG33" s="2625"/>
      <c r="AH33" s="2625"/>
      <c r="AI33" s="2625"/>
      <c r="AJ33" s="2625"/>
      <c r="AK33" s="2625"/>
      <c r="AL33" s="2625"/>
      <c r="AM33" s="2625"/>
      <c r="AN33" s="2625"/>
      <c r="AO33" s="2625"/>
      <c r="AP33" s="2625"/>
      <c r="AQ33" s="2625"/>
      <c r="AR33" s="2625"/>
      <c r="AS33" s="2625"/>
      <c r="AT33" s="2625"/>
      <c r="AU33" s="2625"/>
      <c r="AV33" s="2625"/>
      <c r="AW33" s="2625"/>
      <c r="AX33" s="2625"/>
      <c r="AY33" s="2625"/>
      <c r="AZ33" s="2625"/>
      <c r="BA33" s="2625"/>
      <c r="BB33" s="2625"/>
      <c r="BC33" s="2625"/>
      <c r="BD33" s="2625"/>
      <c r="BE33" s="2625"/>
      <c r="BF33" s="2625"/>
      <c r="BG33" s="2625"/>
      <c r="BH33" s="2625"/>
      <c r="BI33" s="2625"/>
    </row>
    <row r="34" spans="1:61" s="86" customFormat="1" ht="14.45" customHeight="1" x14ac:dyDescent="0.25">
      <c r="A34" s="2625"/>
      <c r="B34" s="2632"/>
      <c r="C34" s="2625"/>
      <c r="D34" s="210"/>
      <c r="E34" s="2630"/>
      <c r="F34" s="2646"/>
      <c r="G34" s="2625"/>
      <c r="H34" s="2625"/>
      <c r="I34" s="2647"/>
      <c r="J34" s="2648"/>
      <c r="K34" s="2625"/>
      <c r="L34" s="2632"/>
      <c r="M34" s="2625"/>
      <c r="N34" s="2625"/>
      <c r="O34" s="2625"/>
      <c r="P34" s="2625"/>
      <c r="Q34" s="2625"/>
      <c r="R34" s="2625"/>
      <c r="S34" s="2625"/>
      <c r="T34" s="2625"/>
      <c r="U34" s="2625"/>
      <c r="V34" s="2625"/>
      <c r="W34" s="2625"/>
      <c r="X34" s="2625"/>
      <c r="Y34" s="2625"/>
      <c r="Z34" s="2625"/>
      <c r="AA34" s="2625"/>
      <c r="AB34" s="2625"/>
      <c r="AC34" s="2625"/>
      <c r="AD34" s="2625"/>
      <c r="AE34" s="2625"/>
      <c r="AF34" s="2625"/>
      <c r="AG34" s="2625"/>
      <c r="AH34" s="2625"/>
      <c r="AI34" s="2625"/>
      <c r="AJ34" s="2625"/>
      <c r="AK34" s="2625"/>
      <c r="AL34" s="2625"/>
      <c r="AM34" s="2625"/>
      <c r="AN34" s="2625"/>
      <c r="AO34" s="2625"/>
      <c r="AP34" s="2625"/>
      <c r="AQ34" s="2625"/>
      <c r="AR34" s="2625"/>
      <c r="AS34" s="2625"/>
      <c r="AT34" s="2625"/>
      <c r="AU34" s="2625"/>
      <c r="AV34" s="2625"/>
      <c r="AW34" s="2625"/>
      <c r="AX34" s="2625"/>
      <c r="AY34" s="2625"/>
      <c r="AZ34" s="2625"/>
      <c r="BA34" s="2625"/>
      <c r="BB34" s="2625"/>
      <c r="BC34" s="2625"/>
      <c r="BD34" s="2625"/>
      <c r="BE34" s="2625"/>
      <c r="BF34" s="2625"/>
      <c r="BG34" s="2625"/>
      <c r="BH34" s="2625"/>
      <c r="BI34" s="2625"/>
    </row>
    <row r="35" spans="1:61" s="86" customFormat="1" ht="6.95" customHeight="1" x14ac:dyDescent="0.25">
      <c r="A35" s="2625"/>
      <c r="B35" s="2632"/>
      <c r="C35" s="2625"/>
      <c r="D35" s="2625"/>
      <c r="E35" s="2625"/>
      <c r="F35" s="2643"/>
      <c r="G35" s="2625"/>
      <c r="H35" s="2625"/>
      <c r="I35" s="2625"/>
      <c r="J35" s="2643"/>
      <c r="K35" s="2625"/>
      <c r="L35" s="2632"/>
      <c r="M35" s="2625"/>
      <c r="N35" s="2625"/>
      <c r="O35" s="2625"/>
      <c r="P35" s="2625"/>
      <c r="Q35" s="2625"/>
      <c r="R35" s="2625"/>
      <c r="S35" s="2625"/>
      <c r="T35" s="2625"/>
      <c r="U35" s="2625"/>
      <c r="V35" s="2625"/>
      <c r="W35" s="2625"/>
      <c r="X35" s="2625"/>
      <c r="Y35" s="2625"/>
      <c r="Z35" s="2625"/>
      <c r="AA35" s="2625"/>
      <c r="AB35" s="2625"/>
      <c r="AC35" s="2625"/>
      <c r="AD35" s="2625"/>
      <c r="AE35" s="2625"/>
      <c r="AF35" s="2625"/>
      <c r="AG35" s="2625"/>
      <c r="AH35" s="2625"/>
      <c r="AI35" s="2625"/>
      <c r="AJ35" s="2625"/>
      <c r="AK35" s="2625"/>
      <c r="AL35" s="2625"/>
      <c r="AM35" s="2625"/>
      <c r="AN35" s="2625"/>
      <c r="AO35" s="2625"/>
      <c r="AP35" s="2625"/>
      <c r="AQ35" s="2625"/>
      <c r="AR35" s="2625"/>
      <c r="AS35" s="2625"/>
      <c r="AT35" s="2625"/>
      <c r="AU35" s="2625"/>
      <c r="AV35" s="2625"/>
      <c r="AW35" s="2625"/>
      <c r="AX35" s="2625"/>
      <c r="AY35" s="2625"/>
      <c r="AZ35" s="2625"/>
      <c r="BA35" s="2625"/>
      <c r="BB35" s="2625"/>
      <c r="BC35" s="2625"/>
      <c r="BD35" s="2625"/>
      <c r="BE35" s="2625"/>
      <c r="BF35" s="2625"/>
      <c r="BG35" s="2625"/>
      <c r="BH35" s="2625"/>
      <c r="BI35" s="2625"/>
    </row>
    <row r="36" spans="1:61" s="86" customFormat="1" ht="25.35" customHeight="1" x14ac:dyDescent="0.25">
      <c r="A36" s="2625"/>
      <c r="B36" s="2632"/>
      <c r="C36" s="2649"/>
      <c r="D36" s="2650" t="s">
        <v>39</v>
      </c>
      <c r="E36" s="2651"/>
      <c r="F36" s="2652"/>
      <c r="G36" s="2653" t="s">
        <v>40</v>
      </c>
      <c r="H36" s="2654" t="s">
        <v>41</v>
      </c>
      <c r="I36" s="2651"/>
      <c r="J36" s="2655">
        <f>SUM(J30:J34)</f>
        <v>0</v>
      </c>
      <c r="K36" s="2656"/>
      <c r="L36" s="2632"/>
      <c r="M36" s="2625"/>
      <c r="N36" s="2625"/>
      <c r="O36" s="2625"/>
      <c r="P36" s="2625"/>
      <c r="Q36" s="2625"/>
      <c r="R36" s="2625"/>
      <c r="S36" s="2625"/>
      <c r="T36" s="2625"/>
      <c r="U36" s="2625"/>
      <c r="V36" s="2625"/>
      <c r="W36" s="2625"/>
      <c r="X36" s="2625"/>
      <c r="Y36" s="2625"/>
      <c r="Z36" s="2625"/>
      <c r="AA36" s="2625"/>
      <c r="AB36" s="2625"/>
      <c r="AC36" s="2625"/>
      <c r="AD36" s="2625"/>
      <c r="AE36" s="2625"/>
      <c r="AF36" s="2625"/>
      <c r="AG36" s="2625"/>
      <c r="AH36" s="2625"/>
      <c r="AI36" s="2625"/>
      <c r="AJ36" s="2625"/>
      <c r="AK36" s="2625"/>
      <c r="AL36" s="2625"/>
      <c r="AM36" s="2625"/>
      <c r="AN36" s="2625"/>
      <c r="AO36" s="2625"/>
      <c r="AP36" s="2625"/>
      <c r="AQ36" s="2625"/>
      <c r="AR36" s="2625"/>
      <c r="AS36" s="2625"/>
      <c r="AT36" s="2625"/>
      <c r="AU36" s="2625"/>
      <c r="AV36" s="2625"/>
      <c r="AW36" s="2625"/>
      <c r="AX36" s="2625"/>
      <c r="AY36" s="2625"/>
      <c r="AZ36" s="2625"/>
      <c r="BA36" s="2625"/>
      <c r="BB36" s="2625"/>
      <c r="BC36" s="2625"/>
      <c r="BD36" s="2625"/>
      <c r="BE36" s="2625"/>
      <c r="BF36" s="2625"/>
      <c r="BG36" s="2625"/>
      <c r="BH36" s="2625"/>
      <c r="BI36" s="2625"/>
    </row>
    <row r="37" spans="1:61" s="86" customFormat="1" ht="14.45" customHeight="1" x14ac:dyDescent="0.25">
      <c r="A37" s="2625"/>
      <c r="B37" s="2632"/>
      <c r="C37" s="2625"/>
      <c r="D37" s="2625"/>
      <c r="E37" s="2625"/>
      <c r="F37" s="2625"/>
      <c r="G37" s="2625"/>
      <c r="H37" s="2625"/>
      <c r="I37" s="2625"/>
      <c r="J37" s="2625"/>
      <c r="K37" s="2625"/>
      <c r="L37" s="2632"/>
      <c r="M37" s="2625"/>
      <c r="N37" s="2625"/>
      <c r="O37" s="2625"/>
      <c r="P37" s="2625"/>
      <c r="Q37" s="2625"/>
      <c r="R37" s="2625"/>
      <c r="S37" s="2625"/>
      <c r="T37" s="2625"/>
      <c r="U37" s="2625"/>
      <c r="V37" s="2625"/>
      <c r="W37" s="2625"/>
      <c r="X37" s="2625"/>
      <c r="Y37" s="2625"/>
      <c r="Z37" s="2625"/>
      <c r="AA37" s="2625"/>
      <c r="AB37" s="2625"/>
      <c r="AC37" s="2625"/>
      <c r="AD37" s="2625"/>
      <c r="AE37" s="2625"/>
      <c r="AF37" s="2625"/>
      <c r="AG37" s="2625"/>
      <c r="AH37" s="2625"/>
      <c r="AI37" s="2625"/>
      <c r="AJ37" s="2625"/>
      <c r="AK37" s="2625"/>
      <c r="AL37" s="2625"/>
      <c r="AM37" s="2625"/>
      <c r="AN37" s="2625"/>
      <c r="AO37" s="2625"/>
      <c r="AP37" s="2625"/>
      <c r="AQ37" s="2625"/>
      <c r="AR37" s="2625"/>
      <c r="AS37" s="2625"/>
      <c r="AT37" s="2625"/>
      <c r="AU37" s="2625"/>
      <c r="AV37" s="2625"/>
      <c r="AW37" s="2625"/>
      <c r="AX37" s="2625"/>
      <c r="AY37" s="2625"/>
      <c r="AZ37" s="2625"/>
      <c r="BA37" s="2625"/>
      <c r="BB37" s="2625"/>
      <c r="BC37" s="2625"/>
      <c r="BD37" s="2625"/>
      <c r="BE37" s="2625"/>
      <c r="BF37" s="2625"/>
      <c r="BG37" s="2625"/>
      <c r="BH37" s="2625"/>
      <c r="BI37" s="2625"/>
    </row>
    <row r="38" spans="1:61" ht="14.45" customHeight="1" x14ac:dyDescent="0.25">
      <c r="A38" s="2625"/>
      <c r="B38" s="2628"/>
      <c r="C38" s="2625"/>
      <c r="D38" s="2625"/>
      <c r="E38" s="2625"/>
      <c r="F38" s="2625"/>
      <c r="G38" s="2625"/>
      <c r="H38" s="2625"/>
      <c r="I38" s="2625"/>
      <c r="J38" s="2625"/>
      <c r="K38" s="2625"/>
      <c r="L38" s="2628"/>
      <c r="M38" s="2625"/>
      <c r="N38" s="2625"/>
      <c r="O38" s="2625"/>
      <c r="P38" s="2625"/>
      <c r="Q38" s="2625"/>
      <c r="R38" s="2625"/>
      <c r="S38" s="2625"/>
      <c r="T38" s="2625"/>
      <c r="U38" s="2625"/>
      <c r="V38" s="2625"/>
      <c r="W38" s="2625"/>
      <c r="X38" s="2625"/>
      <c r="Y38" s="2625"/>
      <c r="Z38" s="2625"/>
      <c r="AA38" s="2625"/>
      <c r="AB38" s="2625"/>
      <c r="AC38" s="2625"/>
      <c r="AD38" s="2625"/>
      <c r="AE38" s="2625"/>
      <c r="AF38" s="2625"/>
      <c r="AG38" s="2625"/>
      <c r="AH38" s="2625"/>
      <c r="AI38" s="2625"/>
      <c r="AJ38" s="2625"/>
      <c r="AK38" s="2625"/>
      <c r="AL38" s="2625"/>
      <c r="AM38" s="2625"/>
      <c r="AN38" s="2625"/>
      <c r="AO38" s="2625"/>
      <c r="AP38" s="2625"/>
      <c r="AQ38" s="2625"/>
      <c r="AR38" s="2625"/>
      <c r="AS38" s="2625"/>
      <c r="AT38" s="2625"/>
      <c r="AU38" s="2625"/>
      <c r="AV38" s="2625"/>
      <c r="AW38" s="2625"/>
      <c r="AX38" s="2625"/>
      <c r="AY38" s="2625"/>
      <c r="AZ38" s="2625"/>
      <c r="BA38" s="2625"/>
      <c r="BB38" s="2625"/>
      <c r="BC38" s="2625"/>
      <c r="BD38" s="2625"/>
      <c r="BE38" s="2625"/>
      <c r="BF38" s="2625"/>
      <c r="BG38" s="2625"/>
      <c r="BH38" s="2625"/>
      <c r="BI38" s="2625"/>
    </row>
    <row r="39" spans="1:61" ht="14.45" customHeight="1" x14ac:dyDescent="0.25">
      <c r="A39" s="2625"/>
      <c r="B39" s="2628"/>
      <c r="C39" s="2625"/>
      <c r="D39" s="2625"/>
      <c r="E39" s="2625"/>
      <c r="F39" s="2625"/>
      <c r="G39" s="2625"/>
      <c r="H39" s="2625"/>
      <c r="I39" s="2625"/>
      <c r="J39" s="2625"/>
      <c r="K39" s="2625"/>
      <c r="L39" s="2628"/>
      <c r="M39" s="2625"/>
      <c r="N39" s="2625"/>
      <c r="O39" s="2625"/>
      <c r="P39" s="2625"/>
      <c r="Q39" s="2625"/>
      <c r="R39" s="2625"/>
      <c r="S39" s="2625"/>
      <c r="T39" s="2625"/>
      <c r="U39" s="2625"/>
      <c r="V39" s="2625"/>
      <c r="W39" s="2625"/>
      <c r="X39" s="2625"/>
      <c r="Y39" s="2625"/>
      <c r="Z39" s="2625"/>
      <c r="AA39" s="2625"/>
      <c r="AB39" s="2625"/>
      <c r="AC39" s="2625"/>
      <c r="AD39" s="2625"/>
      <c r="AE39" s="2625"/>
      <c r="AF39" s="2625"/>
      <c r="AG39" s="2625"/>
      <c r="AH39" s="2625"/>
      <c r="AI39" s="2625"/>
      <c r="AJ39" s="2625"/>
      <c r="AK39" s="2625"/>
      <c r="AL39" s="2625"/>
      <c r="AM39" s="2625"/>
      <c r="AN39" s="2625"/>
      <c r="AO39" s="2625"/>
      <c r="AP39" s="2625"/>
      <c r="AQ39" s="2625"/>
      <c r="AR39" s="2625"/>
      <c r="AS39" s="2625"/>
      <c r="AT39" s="2625"/>
      <c r="AU39" s="2625"/>
      <c r="AV39" s="2625"/>
      <c r="AW39" s="2625"/>
      <c r="AX39" s="2625"/>
      <c r="AY39" s="2625"/>
      <c r="AZ39" s="2625"/>
      <c r="BA39" s="2625"/>
      <c r="BB39" s="2625"/>
      <c r="BC39" s="2625"/>
      <c r="BD39" s="2625"/>
      <c r="BE39" s="2625"/>
      <c r="BF39" s="2625"/>
      <c r="BG39" s="2625"/>
      <c r="BH39" s="2625"/>
      <c r="BI39" s="2625"/>
    </row>
    <row r="40" spans="1:61" ht="14.45" customHeight="1" x14ac:dyDescent="0.25">
      <c r="A40" s="2625"/>
      <c r="B40" s="2628"/>
      <c r="C40" s="2625"/>
      <c r="D40" s="2625"/>
      <c r="E40" s="2625"/>
      <c r="F40" s="2625"/>
      <c r="G40" s="2625"/>
      <c r="H40" s="2625"/>
      <c r="I40" s="2625"/>
      <c r="J40" s="2625"/>
      <c r="K40" s="2625"/>
      <c r="L40" s="2628"/>
      <c r="M40" s="2625"/>
      <c r="N40" s="2625"/>
      <c r="O40" s="2625"/>
      <c r="P40" s="2625"/>
      <c r="Q40" s="2625"/>
      <c r="R40" s="2625"/>
      <c r="S40" s="2625"/>
      <c r="T40" s="2625"/>
      <c r="U40" s="2625"/>
      <c r="V40" s="2625"/>
      <c r="W40" s="2625"/>
      <c r="X40" s="2625"/>
      <c r="Y40" s="2625"/>
      <c r="Z40" s="2625"/>
      <c r="AA40" s="2625"/>
      <c r="AB40" s="2625"/>
      <c r="AC40" s="2625"/>
      <c r="AD40" s="2625"/>
      <c r="AE40" s="2625"/>
      <c r="AF40" s="2625"/>
      <c r="AG40" s="2625"/>
      <c r="AH40" s="2625"/>
      <c r="AI40" s="2625"/>
      <c r="AJ40" s="2625"/>
      <c r="AK40" s="2625"/>
      <c r="AL40" s="2625"/>
      <c r="AM40" s="2625"/>
      <c r="AN40" s="2625"/>
      <c r="AO40" s="2625"/>
      <c r="AP40" s="2625"/>
      <c r="AQ40" s="2625"/>
      <c r="AR40" s="2625"/>
      <c r="AS40" s="2625"/>
      <c r="AT40" s="2625"/>
      <c r="AU40" s="2625"/>
      <c r="AV40" s="2625"/>
      <c r="AW40" s="2625"/>
      <c r="AX40" s="2625"/>
      <c r="AY40" s="2625"/>
      <c r="AZ40" s="2625"/>
      <c r="BA40" s="2625"/>
      <c r="BB40" s="2625"/>
      <c r="BC40" s="2625"/>
      <c r="BD40" s="2625"/>
      <c r="BE40" s="2625"/>
      <c r="BF40" s="2625"/>
      <c r="BG40" s="2625"/>
      <c r="BH40" s="2625"/>
      <c r="BI40" s="2625"/>
    </row>
    <row r="41" spans="1:61" ht="14.45" customHeight="1" x14ac:dyDescent="0.25">
      <c r="A41" s="2625"/>
      <c r="B41" s="2628"/>
      <c r="C41" s="2625"/>
      <c r="D41" s="2625"/>
      <c r="E41" s="2625"/>
      <c r="F41" s="2625"/>
      <c r="G41" s="2625"/>
      <c r="H41" s="2625"/>
      <c r="I41" s="2625"/>
      <c r="J41" s="2625"/>
      <c r="K41" s="2625"/>
      <c r="L41" s="2628"/>
      <c r="M41" s="2625"/>
      <c r="N41" s="2625"/>
      <c r="O41" s="2625"/>
      <c r="P41" s="2625"/>
      <c r="Q41" s="2625"/>
      <c r="R41" s="2625"/>
      <c r="S41" s="2625"/>
      <c r="T41" s="2625"/>
      <c r="U41" s="2625"/>
      <c r="V41" s="2625"/>
      <c r="W41" s="2625"/>
      <c r="X41" s="2625"/>
      <c r="Y41" s="2625"/>
      <c r="Z41" s="2625"/>
      <c r="AA41" s="2625"/>
      <c r="AB41" s="2625"/>
      <c r="AC41" s="2625"/>
      <c r="AD41" s="2625"/>
      <c r="AE41" s="2625"/>
      <c r="AF41" s="2625"/>
      <c r="AG41" s="2625"/>
      <c r="AH41" s="2625"/>
      <c r="AI41" s="2625"/>
      <c r="AJ41" s="2625"/>
      <c r="AK41" s="2625"/>
      <c r="AL41" s="2625"/>
      <c r="AM41" s="2625"/>
      <c r="AN41" s="2625"/>
      <c r="AO41" s="2625"/>
      <c r="AP41" s="2625"/>
      <c r="AQ41" s="2625"/>
      <c r="AR41" s="2625"/>
      <c r="AS41" s="2625"/>
      <c r="AT41" s="2625"/>
      <c r="AU41" s="2625"/>
      <c r="AV41" s="2625"/>
      <c r="AW41" s="2625"/>
      <c r="AX41" s="2625"/>
      <c r="AY41" s="2625"/>
      <c r="AZ41" s="2625"/>
      <c r="BA41" s="2625"/>
      <c r="BB41" s="2625"/>
      <c r="BC41" s="2625"/>
      <c r="BD41" s="2625"/>
      <c r="BE41" s="2625"/>
      <c r="BF41" s="2625"/>
      <c r="BG41" s="2625"/>
      <c r="BH41" s="2625"/>
      <c r="BI41" s="2625"/>
    </row>
    <row r="42" spans="1:61" ht="14.45" customHeight="1" x14ac:dyDescent="0.25">
      <c r="A42" s="2625"/>
      <c r="B42" s="2628"/>
      <c r="C42" s="2625"/>
      <c r="D42" s="2625"/>
      <c r="E42" s="2625"/>
      <c r="F42" s="2625"/>
      <c r="G42" s="2625"/>
      <c r="H42" s="2625"/>
      <c r="I42" s="2625"/>
      <c r="J42" s="2625"/>
      <c r="K42" s="2625"/>
      <c r="L42" s="2628"/>
      <c r="M42" s="2625"/>
      <c r="N42" s="2625"/>
      <c r="O42" s="2625"/>
      <c r="P42" s="2625"/>
      <c r="Q42" s="2625"/>
      <c r="R42" s="2625"/>
      <c r="S42" s="2625"/>
      <c r="T42" s="2625"/>
      <c r="U42" s="2625"/>
      <c r="V42" s="2625"/>
      <c r="W42" s="2625"/>
      <c r="X42" s="2625"/>
      <c r="Y42" s="2625"/>
      <c r="Z42" s="2625"/>
      <c r="AA42" s="2625"/>
      <c r="AB42" s="2625"/>
      <c r="AC42" s="2625"/>
      <c r="AD42" s="2625"/>
      <c r="AE42" s="2625"/>
      <c r="AF42" s="2625"/>
      <c r="AG42" s="2625"/>
      <c r="AH42" s="2625"/>
      <c r="AI42" s="2625"/>
      <c r="AJ42" s="2625"/>
      <c r="AK42" s="2625"/>
      <c r="AL42" s="2625"/>
      <c r="AM42" s="2625"/>
      <c r="AN42" s="2625"/>
      <c r="AO42" s="2625"/>
      <c r="AP42" s="2625"/>
      <c r="AQ42" s="2625"/>
      <c r="AR42" s="2625"/>
      <c r="AS42" s="2625"/>
      <c r="AT42" s="2625"/>
      <c r="AU42" s="2625"/>
      <c r="AV42" s="2625"/>
      <c r="AW42" s="2625"/>
      <c r="AX42" s="2625"/>
      <c r="AY42" s="2625"/>
      <c r="AZ42" s="2625"/>
      <c r="BA42" s="2625"/>
      <c r="BB42" s="2625"/>
      <c r="BC42" s="2625"/>
      <c r="BD42" s="2625"/>
      <c r="BE42" s="2625"/>
      <c r="BF42" s="2625"/>
      <c r="BG42" s="2625"/>
      <c r="BH42" s="2625"/>
      <c r="BI42" s="2625"/>
    </row>
    <row r="43" spans="1:61" s="86" customFormat="1" ht="14.45" customHeight="1" x14ac:dyDescent="0.25">
      <c r="A43" s="2625"/>
      <c r="B43" s="2632"/>
      <c r="C43" s="2625"/>
      <c r="D43" s="241" t="str">
        <f>D20</f>
        <v>Projektant:</v>
      </c>
      <c r="E43" s="2657"/>
      <c r="F43" s="2657"/>
      <c r="G43" s="241" t="str">
        <f>D23</f>
        <v>Zpracovatel:</v>
      </c>
      <c r="H43" s="2657"/>
      <c r="I43" s="2657"/>
      <c r="J43" s="2657"/>
      <c r="K43" s="2657"/>
      <c r="L43" s="2632"/>
      <c r="M43" s="2625"/>
      <c r="N43" s="2625"/>
      <c r="O43" s="2625"/>
      <c r="P43" s="2625"/>
      <c r="Q43" s="2625"/>
      <c r="R43" s="2625"/>
      <c r="S43" s="2625"/>
      <c r="T43" s="2625"/>
      <c r="U43" s="2625"/>
      <c r="V43" s="2625"/>
      <c r="W43" s="2625"/>
      <c r="X43" s="2625"/>
      <c r="Y43" s="2625"/>
      <c r="Z43" s="2625"/>
      <c r="AA43" s="2625"/>
      <c r="AB43" s="2625"/>
      <c r="AC43" s="2625"/>
      <c r="AD43" s="2625"/>
      <c r="AE43" s="2625"/>
      <c r="AF43" s="2625"/>
      <c r="AG43" s="2625"/>
      <c r="AH43" s="2625"/>
      <c r="AI43" s="2625"/>
      <c r="AJ43" s="2625"/>
      <c r="AK43" s="2625"/>
      <c r="AL43" s="2625"/>
      <c r="AM43" s="2625"/>
      <c r="AN43" s="2625"/>
      <c r="AO43" s="2625"/>
      <c r="AP43" s="2625"/>
      <c r="AQ43" s="2625"/>
      <c r="AR43" s="2625"/>
      <c r="AS43" s="2625"/>
      <c r="AT43" s="2625"/>
      <c r="AU43" s="2625"/>
      <c r="AV43" s="2625"/>
      <c r="AW43" s="2625"/>
      <c r="AX43" s="2625"/>
      <c r="AY43" s="2625"/>
      <c r="AZ43" s="2625"/>
      <c r="BA43" s="2625"/>
      <c r="BB43" s="2625"/>
      <c r="BC43" s="2625"/>
      <c r="BD43" s="2625"/>
      <c r="BE43" s="2625"/>
      <c r="BF43" s="2625"/>
      <c r="BG43" s="2625"/>
      <c r="BH43" s="2625"/>
      <c r="BI43" s="2625"/>
    </row>
    <row r="44" spans="1:61" x14ac:dyDescent="0.25">
      <c r="A44" s="2625"/>
      <c r="B44" s="2628"/>
      <c r="C44" s="2625"/>
      <c r="D44" s="2625"/>
      <c r="E44" s="2625"/>
      <c r="F44" s="2625"/>
      <c r="G44" s="2625"/>
      <c r="H44" s="2625"/>
      <c r="I44" s="2625"/>
      <c r="J44" s="2625"/>
      <c r="K44" s="2625"/>
      <c r="L44" s="2628"/>
      <c r="M44" s="2625"/>
      <c r="N44" s="2625"/>
      <c r="O44" s="2625"/>
      <c r="P44" s="2625"/>
      <c r="Q44" s="2625"/>
      <c r="R44" s="2625"/>
      <c r="S44" s="2625"/>
      <c r="T44" s="2625"/>
      <c r="U44" s="2625"/>
      <c r="V44" s="2625"/>
      <c r="W44" s="2625"/>
      <c r="X44" s="2625"/>
      <c r="Y44" s="2625"/>
      <c r="Z44" s="2625"/>
      <c r="AA44" s="2625"/>
      <c r="AB44" s="2625"/>
      <c r="AC44" s="2625"/>
      <c r="AD44" s="2625"/>
      <c r="AE44" s="2625"/>
      <c r="AF44" s="2625"/>
      <c r="AG44" s="2625"/>
      <c r="AH44" s="2625"/>
      <c r="AI44" s="2625"/>
      <c r="AJ44" s="2625"/>
      <c r="AK44" s="2625"/>
      <c r="AL44" s="2625"/>
      <c r="AM44" s="2625"/>
      <c r="AN44" s="2625"/>
      <c r="AO44" s="2625"/>
      <c r="AP44" s="2625"/>
      <c r="AQ44" s="2625"/>
      <c r="AR44" s="2625"/>
      <c r="AS44" s="2625"/>
      <c r="AT44" s="2625"/>
      <c r="AU44" s="2625"/>
      <c r="AV44" s="2625"/>
      <c r="AW44" s="2625"/>
      <c r="AX44" s="2625"/>
      <c r="AY44" s="2625"/>
      <c r="AZ44" s="2625"/>
      <c r="BA44" s="2625"/>
      <c r="BB44" s="2625"/>
      <c r="BC44" s="2625"/>
      <c r="BD44" s="2625"/>
      <c r="BE44" s="2625"/>
      <c r="BF44" s="2625"/>
      <c r="BG44" s="2625"/>
      <c r="BH44" s="2625"/>
      <c r="BI44" s="2625"/>
    </row>
    <row r="45" spans="1:61" x14ac:dyDescent="0.25">
      <c r="A45" s="2625"/>
      <c r="B45" s="2628"/>
      <c r="C45" s="2625"/>
      <c r="D45" s="2625"/>
      <c r="E45" s="2625"/>
      <c r="F45" s="2625"/>
      <c r="G45" s="2625"/>
      <c r="H45" s="2625"/>
      <c r="I45" s="2625"/>
      <c r="J45" s="2625"/>
      <c r="K45" s="2625"/>
      <c r="L45" s="2628"/>
      <c r="M45" s="2625"/>
      <c r="N45" s="2625"/>
      <c r="O45" s="2625"/>
      <c r="P45" s="2625"/>
      <c r="Q45" s="2625"/>
      <c r="R45" s="2625"/>
      <c r="S45" s="2625"/>
      <c r="T45" s="2625"/>
      <c r="U45" s="2625"/>
      <c r="V45" s="2625"/>
      <c r="W45" s="2625"/>
      <c r="X45" s="2625"/>
      <c r="Y45" s="2625"/>
      <c r="Z45" s="2625"/>
      <c r="AA45" s="2625"/>
      <c r="AB45" s="2625"/>
      <c r="AC45" s="2625"/>
      <c r="AD45" s="2625"/>
      <c r="AE45" s="2625"/>
      <c r="AF45" s="2625"/>
      <c r="AG45" s="2625"/>
      <c r="AH45" s="2625"/>
      <c r="AI45" s="2625"/>
      <c r="AJ45" s="2625"/>
      <c r="AK45" s="2625"/>
      <c r="AL45" s="2625"/>
      <c r="AM45" s="2625"/>
      <c r="AN45" s="2625"/>
      <c r="AO45" s="2625"/>
      <c r="AP45" s="2625"/>
      <c r="AQ45" s="2625"/>
      <c r="AR45" s="2625"/>
      <c r="AS45" s="2625"/>
      <c r="AT45" s="2625"/>
      <c r="AU45" s="2625"/>
      <c r="AV45" s="2625"/>
      <c r="AW45" s="2625"/>
      <c r="AX45" s="2625"/>
      <c r="AY45" s="2625"/>
      <c r="AZ45" s="2625"/>
      <c r="BA45" s="2625"/>
      <c r="BB45" s="2625"/>
      <c r="BC45" s="2625"/>
      <c r="BD45" s="2625"/>
      <c r="BE45" s="2625"/>
      <c r="BF45" s="2625"/>
      <c r="BG45" s="2625"/>
      <c r="BH45" s="2625"/>
      <c r="BI45" s="2625"/>
    </row>
    <row r="46" spans="1:61" x14ac:dyDescent="0.25">
      <c r="A46" s="2625"/>
      <c r="B46" s="2628"/>
      <c r="C46" s="2625"/>
      <c r="D46" s="2625"/>
      <c r="E46" s="2625"/>
      <c r="F46" s="2625"/>
      <c r="G46" s="2625"/>
      <c r="H46" s="2625"/>
      <c r="I46" s="2625"/>
      <c r="J46" s="2625"/>
      <c r="K46" s="2625"/>
      <c r="L46" s="2628"/>
      <c r="M46" s="2625"/>
      <c r="N46" s="2625"/>
      <c r="O46" s="2625"/>
      <c r="P46" s="2625"/>
      <c r="Q46" s="2625"/>
      <c r="R46" s="2625"/>
      <c r="S46" s="2625"/>
      <c r="T46" s="2625"/>
      <c r="U46" s="2625"/>
      <c r="V46" s="2625"/>
      <c r="W46" s="2625"/>
      <c r="X46" s="2625"/>
      <c r="Y46" s="2625"/>
      <c r="Z46" s="2625"/>
      <c r="AA46" s="2625"/>
      <c r="AB46" s="2625"/>
      <c r="AC46" s="2625"/>
      <c r="AD46" s="2625"/>
      <c r="AE46" s="2625"/>
      <c r="AF46" s="2625"/>
      <c r="AG46" s="2625"/>
      <c r="AH46" s="2625"/>
      <c r="AI46" s="2625"/>
      <c r="AJ46" s="2625"/>
      <c r="AK46" s="2625"/>
      <c r="AL46" s="2625"/>
      <c r="AM46" s="2625"/>
      <c r="AN46" s="2625"/>
      <c r="AO46" s="2625"/>
      <c r="AP46" s="2625"/>
      <c r="AQ46" s="2625"/>
      <c r="AR46" s="2625"/>
      <c r="AS46" s="2625"/>
      <c r="AT46" s="2625"/>
      <c r="AU46" s="2625"/>
      <c r="AV46" s="2625"/>
      <c r="AW46" s="2625"/>
      <c r="AX46" s="2625"/>
      <c r="AY46" s="2625"/>
      <c r="AZ46" s="2625"/>
      <c r="BA46" s="2625"/>
      <c r="BB46" s="2625"/>
      <c r="BC46" s="2625"/>
      <c r="BD46" s="2625"/>
      <c r="BE46" s="2625"/>
      <c r="BF46" s="2625"/>
      <c r="BG46" s="2625"/>
      <c r="BH46" s="2625"/>
      <c r="BI46" s="2625"/>
    </row>
    <row r="47" spans="1:61" x14ac:dyDescent="0.25">
      <c r="A47" s="2625"/>
      <c r="B47" s="2628"/>
      <c r="C47" s="2625"/>
      <c r="D47" s="2625"/>
      <c r="E47" s="2625"/>
      <c r="F47" s="2625"/>
      <c r="G47" s="2625"/>
      <c r="H47" s="2625"/>
      <c r="I47" s="2625"/>
      <c r="J47" s="2625"/>
      <c r="K47" s="2625"/>
      <c r="L47" s="2628"/>
      <c r="M47" s="2625"/>
      <c r="N47" s="2625"/>
      <c r="O47" s="2625"/>
      <c r="P47" s="2625"/>
      <c r="Q47" s="2625"/>
      <c r="R47" s="2625"/>
      <c r="S47" s="2625"/>
      <c r="T47" s="2625"/>
      <c r="U47" s="2625"/>
      <c r="V47" s="2625"/>
      <c r="W47" s="2625"/>
      <c r="X47" s="2625"/>
      <c r="Y47" s="2625"/>
      <c r="Z47" s="2625"/>
      <c r="AA47" s="2625"/>
      <c r="AB47" s="2625"/>
      <c r="AC47" s="2625"/>
      <c r="AD47" s="2625"/>
      <c r="AE47" s="2625"/>
      <c r="AF47" s="2625"/>
      <c r="AG47" s="2625"/>
      <c r="AH47" s="2625"/>
      <c r="AI47" s="2625"/>
      <c r="AJ47" s="2625"/>
      <c r="AK47" s="2625"/>
      <c r="AL47" s="2625"/>
      <c r="AM47" s="2625"/>
      <c r="AN47" s="2625"/>
      <c r="AO47" s="2625"/>
      <c r="AP47" s="2625"/>
      <c r="AQ47" s="2625"/>
      <c r="AR47" s="2625"/>
      <c r="AS47" s="2625"/>
      <c r="AT47" s="2625"/>
      <c r="AU47" s="2625"/>
      <c r="AV47" s="2625"/>
      <c r="AW47" s="2625"/>
      <c r="AX47" s="2625"/>
      <c r="AY47" s="2625"/>
      <c r="AZ47" s="2625"/>
      <c r="BA47" s="2625"/>
      <c r="BB47" s="2625"/>
      <c r="BC47" s="2625"/>
      <c r="BD47" s="2625"/>
      <c r="BE47" s="2625"/>
      <c r="BF47" s="2625"/>
      <c r="BG47" s="2625"/>
      <c r="BH47" s="2625"/>
      <c r="BI47" s="2625"/>
    </row>
    <row r="48" spans="1:61" x14ac:dyDescent="0.25">
      <c r="A48" s="2625"/>
      <c r="B48" s="2628"/>
      <c r="C48" s="2625"/>
      <c r="D48" s="2625"/>
      <c r="E48" s="2625"/>
      <c r="F48" s="2625"/>
      <c r="G48" s="2625"/>
      <c r="H48" s="2625"/>
      <c r="I48" s="2625"/>
      <c r="J48" s="2625"/>
      <c r="K48" s="2625"/>
      <c r="L48" s="2628"/>
      <c r="M48" s="2625"/>
      <c r="N48" s="2625"/>
      <c r="O48" s="2625"/>
      <c r="P48" s="2625"/>
      <c r="Q48" s="2625"/>
      <c r="R48" s="2625"/>
      <c r="S48" s="2625"/>
      <c r="T48" s="2625"/>
      <c r="U48" s="2625"/>
      <c r="V48" s="2625"/>
      <c r="W48" s="2625"/>
      <c r="X48" s="2625"/>
      <c r="Y48" s="2625"/>
      <c r="Z48" s="2625"/>
      <c r="AA48" s="2625"/>
      <c r="AB48" s="2625"/>
      <c r="AC48" s="2625"/>
      <c r="AD48" s="2625"/>
      <c r="AE48" s="2625"/>
      <c r="AF48" s="2625"/>
      <c r="AG48" s="2625"/>
      <c r="AH48" s="2625"/>
      <c r="AI48" s="2625"/>
      <c r="AJ48" s="2625"/>
      <c r="AK48" s="2625"/>
      <c r="AL48" s="2625"/>
      <c r="AM48" s="2625"/>
      <c r="AN48" s="2625"/>
      <c r="AO48" s="2625"/>
      <c r="AP48" s="2625"/>
      <c r="AQ48" s="2625"/>
      <c r="AR48" s="2625"/>
      <c r="AS48" s="2625"/>
      <c r="AT48" s="2625"/>
      <c r="AU48" s="2625"/>
      <c r="AV48" s="2625"/>
      <c r="AW48" s="2625"/>
      <c r="AX48" s="2625"/>
      <c r="AY48" s="2625"/>
      <c r="AZ48" s="2625"/>
      <c r="BA48" s="2625"/>
      <c r="BB48" s="2625"/>
      <c r="BC48" s="2625"/>
      <c r="BD48" s="2625"/>
      <c r="BE48" s="2625"/>
      <c r="BF48" s="2625"/>
      <c r="BG48" s="2625"/>
      <c r="BH48" s="2625"/>
      <c r="BI48" s="2625"/>
    </row>
    <row r="49" spans="1:61" x14ac:dyDescent="0.25">
      <c r="A49" s="2625"/>
      <c r="B49" s="2628"/>
      <c r="C49" s="2625"/>
      <c r="D49" s="2625"/>
      <c r="E49" s="2625"/>
      <c r="F49" s="2625"/>
      <c r="G49" s="2625"/>
      <c r="H49" s="2625"/>
      <c r="I49" s="2625"/>
      <c r="J49" s="2625"/>
      <c r="K49" s="2625"/>
      <c r="L49" s="2628"/>
      <c r="M49" s="2625"/>
      <c r="N49" s="2625"/>
      <c r="O49" s="2625"/>
      <c r="P49" s="2625"/>
      <c r="Q49" s="2625"/>
      <c r="R49" s="2625"/>
      <c r="S49" s="2625"/>
      <c r="T49" s="2625"/>
      <c r="U49" s="2625"/>
      <c r="V49" s="2625"/>
      <c r="W49" s="2625"/>
      <c r="X49" s="2625"/>
      <c r="Y49" s="2625"/>
      <c r="Z49" s="2625"/>
      <c r="AA49" s="2625"/>
      <c r="AB49" s="2625"/>
      <c r="AC49" s="2625"/>
      <c r="AD49" s="2625"/>
      <c r="AE49" s="2625"/>
      <c r="AF49" s="2625"/>
      <c r="AG49" s="2625"/>
      <c r="AH49" s="2625"/>
      <c r="AI49" s="2625"/>
      <c r="AJ49" s="2625"/>
      <c r="AK49" s="2625"/>
      <c r="AL49" s="2625"/>
      <c r="AM49" s="2625"/>
      <c r="AN49" s="2625"/>
      <c r="AO49" s="2625"/>
      <c r="AP49" s="2625"/>
      <c r="AQ49" s="2625"/>
      <c r="AR49" s="2625"/>
      <c r="AS49" s="2625"/>
      <c r="AT49" s="2625"/>
      <c r="AU49" s="2625"/>
      <c r="AV49" s="2625"/>
      <c r="AW49" s="2625"/>
      <c r="AX49" s="2625"/>
      <c r="AY49" s="2625"/>
      <c r="AZ49" s="2625"/>
      <c r="BA49" s="2625"/>
      <c r="BB49" s="2625"/>
      <c r="BC49" s="2625"/>
      <c r="BD49" s="2625"/>
      <c r="BE49" s="2625"/>
      <c r="BF49" s="2625"/>
      <c r="BG49" s="2625"/>
      <c r="BH49" s="2625"/>
      <c r="BI49" s="2625"/>
    </row>
    <row r="50" spans="1:61" x14ac:dyDescent="0.25">
      <c r="A50" s="2625"/>
      <c r="B50" s="2628"/>
      <c r="C50" s="2625"/>
      <c r="D50" s="2625"/>
      <c r="E50" s="2625"/>
      <c r="F50" s="2625"/>
      <c r="G50" s="2625"/>
      <c r="H50" s="2625"/>
      <c r="I50" s="2625"/>
      <c r="J50" s="2625"/>
      <c r="K50" s="2625"/>
      <c r="L50" s="2628"/>
      <c r="M50" s="2625"/>
      <c r="N50" s="2625"/>
      <c r="O50" s="2625"/>
      <c r="P50" s="2625"/>
      <c r="Q50" s="2625"/>
      <c r="R50" s="2625"/>
      <c r="S50" s="2625"/>
      <c r="T50" s="2625"/>
      <c r="U50" s="2625"/>
      <c r="V50" s="2625"/>
      <c r="W50" s="2625"/>
      <c r="X50" s="2625"/>
      <c r="Y50" s="2625"/>
      <c r="Z50" s="2625"/>
      <c r="AA50" s="2625"/>
      <c r="AB50" s="2625"/>
      <c r="AC50" s="2625"/>
      <c r="AD50" s="2625"/>
      <c r="AE50" s="2625"/>
      <c r="AF50" s="2625"/>
      <c r="AG50" s="2625"/>
      <c r="AH50" s="2625"/>
      <c r="AI50" s="2625"/>
      <c r="AJ50" s="2625"/>
      <c r="AK50" s="2625"/>
      <c r="AL50" s="2625"/>
      <c r="AM50" s="2625"/>
      <c r="AN50" s="2625"/>
      <c r="AO50" s="2625"/>
      <c r="AP50" s="2625"/>
      <c r="AQ50" s="2625"/>
      <c r="AR50" s="2625"/>
      <c r="AS50" s="2625"/>
      <c r="AT50" s="2625"/>
      <c r="AU50" s="2625"/>
      <c r="AV50" s="2625"/>
      <c r="AW50" s="2625"/>
      <c r="AX50" s="2625"/>
      <c r="AY50" s="2625"/>
      <c r="AZ50" s="2625"/>
      <c r="BA50" s="2625"/>
      <c r="BB50" s="2625"/>
      <c r="BC50" s="2625"/>
      <c r="BD50" s="2625"/>
      <c r="BE50" s="2625"/>
      <c r="BF50" s="2625"/>
      <c r="BG50" s="2625"/>
      <c r="BH50" s="2625"/>
      <c r="BI50" s="2625"/>
    </row>
    <row r="51" spans="1:61" x14ac:dyDescent="0.25">
      <c r="A51" s="2625"/>
      <c r="B51" s="2628"/>
      <c r="C51" s="2625"/>
      <c r="D51" s="2625"/>
      <c r="E51" s="2625"/>
      <c r="F51" s="2625"/>
      <c r="G51" s="2625"/>
      <c r="H51" s="2625"/>
      <c r="I51" s="2625"/>
      <c r="J51" s="2625"/>
      <c r="K51" s="2625"/>
      <c r="L51" s="2628"/>
      <c r="M51" s="2625"/>
      <c r="N51" s="2625"/>
      <c r="O51" s="2625"/>
      <c r="P51" s="2625"/>
      <c r="Q51" s="2625"/>
      <c r="R51" s="2625"/>
      <c r="S51" s="2625"/>
      <c r="T51" s="2625"/>
      <c r="U51" s="2625"/>
      <c r="V51" s="2625"/>
      <c r="W51" s="2625"/>
      <c r="X51" s="2625"/>
      <c r="Y51" s="2625"/>
      <c r="Z51" s="2625"/>
      <c r="AA51" s="2625"/>
      <c r="AB51" s="2625"/>
      <c r="AC51" s="2625"/>
      <c r="AD51" s="2625"/>
      <c r="AE51" s="2625"/>
      <c r="AF51" s="2625"/>
      <c r="AG51" s="2625"/>
      <c r="AH51" s="2625"/>
      <c r="AI51" s="2625"/>
      <c r="AJ51" s="2625"/>
      <c r="AK51" s="2625"/>
      <c r="AL51" s="2625"/>
      <c r="AM51" s="2625"/>
      <c r="AN51" s="2625"/>
      <c r="AO51" s="2625"/>
      <c r="AP51" s="2625"/>
      <c r="AQ51" s="2625"/>
      <c r="AR51" s="2625"/>
      <c r="AS51" s="2625"/>
      <c r="AT51" s="2625"/>
      <c r="AU51" s="2625"/>
      <c r="AV51" s="2625"/>
      <c r="AW51" s="2625"/>
      <c r="AX51" s="2625"/>
      <c r="AY51" s="2625"/>
      <c r="AZ51" s="2625"/>
      <c r="BA51" s="2625"/>
      <c r="BB51" s="2625"/>
      <c r="BC51" s="2625"/>
      <c r="BD51" s="2625"/>
      <c r="BE51" s="2625"/>
      <c r="BF51" s="2625"/>
      <c r="BG51" s="2625"/>
      <c r="BH51" s="2625"/>
      <c r="BI51" s="2625"/>
    </row>
    <row r="52" spans="1:61" x14ac:dyDescent="0.25">
      <c r="A52" s="2625"/>
      <c r="B52" s="2628"/>
      <c r="C52" s="2625"/>
      <c r="D52" s="2625"/>
      <c r="E52" s="2625"/>
      <c r="F52" s="2625"/>
      <c r="G52" s="2625"/>
      <c r="H52" s="2625"/>
      <c r="I52" s="2625"/>
      <c r="J52" s="2625"/>
      <c r="K52" s="2625"/>
      <c r="L52" s="2628"/>
      <c r="M52" s="2625"/>
      <c r="N52" s="2625"/>
      <c r="O52" s="2625"/>
      <c r="P52" s="2625"/>
      <c r="Q52" s="2625"/>
      <c r="R52" s="2625"/>
      <c r="S52" s="2625"/>
      <c r="T52" s="2625"/>
      <c r="U52" s="2625"/>
      <c r="V52" s="2625"/>
      <c r="W52" s="2625"/>
      <c r="X52" s="2625"/>
      <c r="Y52" s="2625"/>
      <c r="Z52" s="2625"/>
      <c r="AA52" s="2625"/>
      <c r="AB52" s="2625"/>
      <c r="AC52" s="2625"/>
      <c r="AD52" s="2625"/>
      <c r="AE52" s="2625"/>
      <c r="AF52" s="2625"/>
      <c r="AG52" s="2625"/>
      <c r="AH52" s="2625"/>
      <c r="AI52" s="2625"/>
      <c r="AJ52" s="2625"/>
      <c r="AK52" s="2625"/>
      <c r="AL52" s="2625"/>
      <c r="AM52" s="2625"/>
      <c r="AN52" s="2625"/>
      <c r="AO52" s="2625"/>
      <c r="AP52" s="2625"/>
      <c r="AQ52" s="2625"/>
      <c r="AR52" s="2625"/>
      <c r="AS52" s="2625"/>
      <c r="AT52" s="2625"/>
      <c r="AU52" s="2625"/>
      <c r="AV52" s="2625"/>
      <c r="AW52" s="2625"/>
      <c r="AX52" s="2625"/>
      <c r="AY52" s="2625"/>
      <c r="AZ52" s="2625"/>
      <c r="BA52" s="2625"/>
      <c r="BB52" s="2625"/>
      <c r="BC52" s="2625"/>
      <c r="BD52" s="2625"/>
      <c r="BE52" s="2625"/>
      <c r="BF52" s="2625"/>
      <c r="BG52" s="2625"/>
      <c r="BH52" s="2625"/>
      <c r="BI52" s="2625"/>
    </row>
    <row r="53" spans="1:61" x14ac:dyDescent="0.25">
      <c r="A53" s="2625"/>
      <c r="B53" s="2628"/>
      <c r="C53" s="2625"/>
      <c r="D53" s="2625"/>
      <c r="E53" s="2625"/>
      <c r="F53" s="2625"/>
      <c r="G53" s="2625"/>
      <c r="H53" s="2625"/>
      <c r="I53" s="2625"/>
      <c r="J53" s="2625"/>
      <c r="K53" s="2625"/>
      <c r="L53" s="2628"/>
      <c r="M53" s="2625"/>
      <c r="N53" s="2625"/>
      <c r="O53" s="2625"/>
      <c r="P53" s="2625"/>
      <c r="Q53" s="2625"/>
      <c r="R53" s="2625"/>
      <c r="S53" s="2625"/>
      <c r="T53" s="2625"/>
      <c r="U53" s="2625"/>
      <c r="V53" s="2625"/>
      <c r="W53" s="2625"/>
      <c r="X53" s="2625"/>
      <c r="Y53" s="2625"/>
      <c r="Z53" s="2625"/>
      <c r="AA53" s="2625"/>
      <c r="AB53" s="2625"/>
      <c r="AC53" s="2625"/>
      <c r="AD53" s="2625"/>
      <c r="AE53" s="2625"/>
      <c r="AF53" s="2625"/>
      <c r="AG53" s="2625"/>
      <c r="AH53" s="2625"/>
      <c r="AI53" s="2625"/>
      <c r="AJ53" s="2625"/>
      <c r="AK53" s="2625"/>
      <c r="AL53" s="2625"/>
      <c r="AM53" s="2625"/>
      <c r="AN53" s="2625"/>
      <c r="AO53" s="2625"/>
      <c r="AP53" s="2625"/>
      <c r="AQ53" s="2625"/>
      <c r="AR53" s="2625"/>
      <c r="AS53" s="2625"/>
      <c r="AT53" s="2625"/>
      <c r="AU53" s="2625"/>
      <c r="AV53" s="2625"/>
      <c r="AW53" s="2625"/>
      <c r="AX53" s="2625"/>
      <c r="AY53" s="2625"/>
      <c r="AZ53" s="2625"/>
      <c r="BA53" s="2625"/>
      <c r="BB53" s="2625"/>
      <c r="BC53" s="2625"/>
      <c r="BD53" s="2625"/>
      <c r="BE53" s="2625"/>
      <c r="BF53" s="2625"/>
      <c r="BG53" s="2625"/>
      <c r="BH53" s="2625"/>
      <c r="BI53" s="2625"/>
    </row>
    <row r="54" spans="1:61" s="86" customFormat="1" x14ac:dyDescent="0.25">
      <c r="A54" s="2625"/>
      <c r="B54" s="2632"/>
      <c r="C54" s="2625"/>
      <c r="D54" s="243" t="s">
        <v>42</v>
      </c>
      <c r="E54" s="2658"/>
      <c r="F54" s="2659" t="s">
        <v>43</v>
      </c>
      <c r="G54" s="243" t="str">
        <f>D54</f>
        <v>Datum a podpis:</v>
      </c>
      <c r="H54" s="2658"/>
      <c r="I54" s="2658"/>
      <c r="J54" s="246" t="str">
        <f>F54</f>
        <v>Razítko</v>
      </c>
      <c r="K54" s="2658"/>
      <c r="L54" s="2632"/>
      <c r="M54" s="2625"/>
      <c r="N54" s="2625"/>
      <c r="O54" s="2625"/>
      <c r="P54" s="2625"/>
      <c r="Q54" s="2625"/>
      <c r="R54" s="2625"/>
      <c r="S54" s="2625"/>
      <c r="T54" s="2625"/>
      <c r="U54" s="2625"/>
      <c r="V54" s="2625"/>
      <c r="W54" s="2625"/>
      <c r="X54" s="2625"/>
      <c r="Y54" s="2625"/>
      <c r="Z54" s="2625"/>
      <c r="AA54" s="2625"/>
      <c r="AB54" s="2625"/>
      <c r="AC54" s="2625"/>
      <c r="AD54" s="2625"/>
      <c r="AE54" s="2625"/>
      <c r="AF54" s="2625"/>
      <c r="AG54" s="2625"/>
      <c r="AH54" s="2625"/>
      <c r="AI54" s="2625"/>
      <c r="AJ54" s="2625"/>
      <c r="AK54" s="2625"/>
      <c r="AL54" s="2625"/>
      <c r="AM54" s="2625"/>
      <c r="AN54" s="2625"/>
      <c r="AO54" s="2625"/>
      <c r="AP54" s="2625"/>
      <c r="AQ54" s="2625"/>
      <c r="AR54" s="2625"/>
      <c r="AS54" s="2625"/>
      <c r="AT54" s="2625"/>
      <c r="AU54" s="2625"/>
      <c r="AV54" s="2625"/>
      <c r="AW54" s="2625"/>
      <c r="AX54" s="2625"/>
      <c r="AY54" s="2625"/>
      <c r="AZ54" s="2625"/>
      <c r="BA54" s="2625"/>
      <c r="BB54" s="2625"/>
      <c r="BC54" s="2625"/>
      <c r="BD54" s="2625"/>
      <c r="BE54" s="2625"/>
      <c r="BF54" s="2625"/>
      <c r="BG54" s="2625"/>
      <c r="BH54" s="2625"/>
      <c r="BI54" s="2625"/>
    </row>
    <row r="55" spans="1:61" x14ac:dyDescent="0.25">
      <c r="A55" s="2625"/>
      <c r="B55" s="2628"/>
      <c r="C55" s="2625"/>
      <c r="D55" s="2625"/>
      <c r="E55" s="2625"/>
      <c r="F55" s="2625"/>
      <c r="G55" s="2625"/>
      <c r="H55" s="2625"/>
      <c r="I55" s="2625"/>
      <c r="J55" s="2625"/>
      <c r="K55" s="2625"/>
      <c r="L55" s="2628"/>
      <c r="M55" s="2625"/>
      <c r="N55" s="2625"/>
      <c r="O55" s="2625"/>
      <c r="P55" s="2625"/>
      <c r="Q55" s="2625"/>
      <c r="R55" s="2625"/>
      <c r="S55" s="2625"/>
      <c r="T55" s="2625"/>
      <c r="U55" s="2625"/>
      <c r="V55" s="2625"/>
      <c r="W55" s="2625"/>
      <c r="X55" s="2625"/>
      <c r="Y55" s="2625"/>
      <c r="Z55" s="2625"/>
      <c r="AA55" s="2625"/>
      <c r="AB55" s="2625"/>
      <c r="AC55" s="2625"/>
      <c r="AD55" s="2625"/>
      <c r="AE55" s="2625"/>
      <c r="AF55" s="2625"/>
      <c r="AG55" s="2625"/>
      <c r="AH55" s="2625"/>
      <c r="AI55" s="2625"/>
      <c r="AJ55" s="2625"/>
      <c r="AK55" s="2625"/>
      <c r="AL55" s="2625"/>
      <c r="AM55" s="2625"/>
      <c r="AN55" s="2625"/>
      <c r="AO55" s="2625"/>
      <c r="AP55" s="2625"/>
      <c r="AQ55" s="2625"/>
      <c r="AR55" s="2625"/>
      <c r="AS55" s="2625"/>
      <c r="AT55" s="2625"/>
      <c r="AU55" s="2625"/>
      <c r="AV55" s="2625"/>
      <c r="AW55" s="2625"/>
      <c r="AX55" s="2625"/>
      <c r="AY55" s="2625"/>
      <c r="AZ55" s="2625"/>
      <c r="BA55" s="2625"/>
      <c r="BB55" s="2625"/>
      <c r="BC55" s="2625"/>
      <c r="BD55" s="2625"/>
      <c r="BE55" s="2625"/>
      <c r="BF55" s="2625"/>
      <c r="BG55" s="2625"/>
      <c r="BH55" s="2625"/>
      <c r="BI55" s="2625"/>
    </row>
    <row r="56" spans="1:61" x14ac:dyDescent="0.25">
      <c r="A56" s="2625"/>
      <c r="B56" s="2628"/>
      <c r="C56" s="2625"/>
      <c r="D56" s="2625"/>
      <c r="E56" s="2625"/>
      <c r="F56" s="2625"/>
      <c r="G56" s="2625"/>
      <c r="H56" s="2625"/>
      <c r="I56" s="2625"/>
      <c r="J56" s="2625"/>
      <c r="K56" s="2625"/>
      <c r="L56" s="2628"/>
      <c r="M56" s="2625"/>
      <c r="N56" s="2625"/>
      <c r="O56" s="2625"/>
      <c r="P56" s="2625"/>
      <c r="Q56" s="2625"/>
      <c r="R56" s="2625"/>
      <c r="S56" s="2625"/>
      <c r="T56" s="2625"/>
      <c r="U56" s="2625"/>
      <c r="V56" s="2625"/>
      <c r="W56" s="2625"/>
      <c r="X56" s="2625"/>
      <c r="Y56" s="2625"/>
      <c r="Z56" s="2625"/>
      <c r="AA56" s="2625"/>
      <c r="AB56" s="2625"/>
      <c r="AC56" s="2625"/>
      <c r="AD56" s="2625"/>
      <c r="AE56" s="2625"/>
      <c r="AF56" s="2625"/>
      <c r="AG56" s="2625"/>
      <c r="AH56" s="2625"/>
      <c r="AI56" s="2625"/>
      <c r="AJ56" s="2625"/>
      <c r="AK56" s="2625"/>
      <c r="AL56" s="2625"/>
      <c r="AM56" s="2625"/>
      <c r="AN56" s="2625"/>
      <c r="AO56" s="2625"/>
      <c r="AP56" s="2625"/>
      <c r="AQ56" s="2625"/>
      <c r="AR56" s="2625"/>
      <c r="AS56" s="2625"/>
      <c r="AT56" s="2625"/>
      <c r="AU56" s="2625"/>
      <c r="AV56" s="2625"/>
      <c r="AW56" s="2625"/>
      <c r="AX56" s="2625"/>
      <c r="AY56" s="2625"/>
      <c r="AZ56" s="2625"/>
      <c r="BA56" s="2625"/>
      <c r="BB56" s="2625"/>
      <c r="BC56" s="2625"/>
      <c r="BD56" s="2625"/>
      <c r="BE56" s="2625"/>
      <c r="BF56" s="2625"/>
      <c r="BG56" s="2625"/>
      <c r="BH56" s="2625"/>
      <c r="BI56" s="2625"/>
    </row>
    <row r="57" spans="1:61" x14ac:dyDescent="0.25">
      <c r="A57" s="2625"/>
      <c r="B57" s="2628"/>
      <c r="C57" s="2625"/>
      <c r="D57" s="2625"/>
      <c r="E57" s="2625"/>
      <c r="F57" s="2625"/>
      <c r="G57" s="2625"/>
      <c r="H57" s="2625"/>
      <c r="I57" s="2625"/>
      <c r="J57" s="2625"/>
      <c r="K57" s="2625"/>
      <c r="L57" s="2628"/>
      <c r="M57" s="2625"/>
      <c r="N57" s="2625"/>
      <c r="O57" s="2625"/>
      <c r="P57" s="2625"/>
      <c r="Q57" s="2625"/>
      <c r="R57" s="2625"/>
      <c r="S57" s="2625"/>
      <c r="T57" s="2625"/>
      <c r="U57" s="2625"/>
      <c r="V57" s="2625"/>
      <c r="W57" s="2625"/>
      <c r="X57" s="2625"/>
      <c r="Y57" s="2625"/>
      <c r="Z57" s="2625"/>
      <c r="AA57" s="2625"/>
      <c r="AB57" s="2625"/>
      <c r="AC57" s="2625"/>
      <c r="AD57" s="2625"/>
      <c r="AE57" s="2625"/>
      <c r="AF57" s="2625"/>
      <c r="AG57" s="2625"/>
      <c r="AH57" s="2625"/>
      <c r="AI57" s="2625"/>
      <c r="AJ57" s="2625"/>
      <c r="AK57" s="2625"/>
      <c r="AL57" s="2625"/>
      <c r="AM57" s="2625"/>
      <c r="AN57" s="2625"/>
      <c r="AO57" s="2625"/>
      <c r="AP57" s="2625"/>
      <c r="AQ57" s="2625"/>
      <c r="AR57" s="2625"/>
      <c r="AS57" s="2625"/>
      <c r="AT57" s="2625"/>
      <c r="AU57" s="2625"/>
      <c r="AV57" s="2625"/>
      <c r="AW57" s="2625"/>
      <c r="AX57" s="2625"/>
      <c r="AY57" s="2625"/>
      <c r="AZ57" s="2625"/>
      <c r="BA57" s="2625"/>
      <c r="BB57" s="2625"/>
      <c r="BC57" s="2625"/>
      <c r="BD57" s="2625"/>
      <c r="BE57" s="2625"/>
      <c r="BF57" s="2625"/>
      <c r="BG57" s="2625"/>
      <c r="BH57" s="2625"/>
      <c r="BI57" s="2625"/>
    </row>
    <row r="58" spans="1:61" s="86" customFormat="1" x14ac:dyDescent="0.25">
      <c r="A58" s="2625"/>
      <c r="B58" s="2632"/>
      <c r="C58" s="2625"/>
      <c r="D58" s="241" t="str">
        <f>D14</f>
        <v>Zadavatel:</v>
      </c>
      <c r="E58" s="2657"/>
      <c r="F58" s="2657"/>
      <c r="G58" s="241" t="str">
        <f>D17</f>
        <v>Zhotovitel:</v>
      </c>
      <c r="H58" s="2657"/>
      <c r="I58" s="2657"/>
      <c r="J58" s="2657"/>
      <c r="K58" s="2657"/>
      <c r="L58" s="2632"/>
      <c r="M58" s="2625"/>
      <c r="N58" s="2625"/>
      <c r="O58" s="2625"/>
      <c r="P58" s="2625"/>
      <c r="Q58" s="2625"/>
      <c r="R58" s="2625"/>
      <c r="S58" s="2625"/>
      <c r="T58" s="2625"/>
      <c r="U58" s="2625"/>
      <c r="V58" s="2625"/>
      <c r="W58" s="2625"/>
      <c r="X58" s="2625"/>
      <c r="Y58" s="2625"/>
      <c r="Z58" s="2625"/>
      <c r="AA58" s="2625"/>
      <c r="AB58" s="2625"/>
      <c r="AC58" s="2625"/>
      <c r="AD58" s="2625"/>
      <c r="AE58" s="2625"/>
      <c r="AF58" s="2625"/>
      <c r="AG58" s="2625"/>
      <c r="AH58" s="2625"/>
      <c r="AI58" s="2625"/>
      <c r="AJ58" s="2625"/>
      <c r="AK58" s="2625"/>
      <c r="AL58" s="2625"/>
      <c r="AM58" s="2625"/>
      <c r="AN58" s="2625"/>
      <c r="AO58" s="2625"/>
      <c r="AP58" s="2625"/>
      <c r="AQ58" s="2625"/>
      <c r="AR58" s="2625"/>
      <c r="AS58" s="2625"/>
      <c r="AT58" s="2625"/>
      <c r="AU58" s="2625"/>
      <c r="AV58" s="2625"/>
      <c r="AW58" s="2625"/>
      <c r="AX58" s="2625"/>
      <c r="AY58" s="2625"/>
      <c r="AZ58" s="2625"/>
      <c r="BA58" s="2625"/>
      <c r="BB58" s="2625"/>
      <c r="BC58" s="2625"/>
      <c r="BD58" s="2625"/>
      <c r="BE58" s="2625"/>
      <c r="BF58" s="2625"/>
      <c r="BG58" s="2625"/>
      <c r="BH58" s="2625"/>
      <c r="BI58" s="2625"/>
    </row>
    <row r="59" spans="1:61" x14ac:dyDescent="0.25">
      <c r="A59" s="2625"/>
      <c r="B59" s="2628"/>
      <c r="C59" s="2625"/>
      <c r="D59" s="2625"/>
      <c r="E59" s="2625"/>
      <c r="F59" s="2625"/>
      <c r="G59" s="2625"/>
      <c r="H59" s="2625"/>
      <c r="I59" s="2625"/>
      <c r="J59" s="2625"/>
      <c r="K59" s="2625"/>
      <c r="L59" s="2628"/>
      <c r="M59" s="2625"/>
      <c r="N59" s="2625"/>
      <c r="O59" s="2625"/>
      <c r="P59" s="2625"/>
      <c r="Q59" s="2625"/>
      <c r="R59" s="2625"/>
      <c r="S59" s="2625"/>
      <c r="T59" s="2625"/>
      <c r="U59" s="2625"/>
      <c r="V59" s="2625"/>
      <c r="W59" s="2625"/>
      <c r="X59" s="2625"/>
      <c r="Y59" s="2625"/>
      <c r="Z59" s="2625"/>
      <c r="AA59" s="2625"/>
      <c r="AB59" s="2625"/>
      <c r="AC59" s="2625"/>
      <c r="AD59" s="2625"/>
      <c r="AE59" s="2625"/>
      <c r="AF59" s="2625"/>
      <c r="AG59" s="2625"/>
      <c r="AH59" s="2625"/>
      <c r="AI59" s="2625"/>
      <c r="AJ59" s="2625"/>
      <c r="AK59" s="2625"/>
      <c r="AL59" s="2625"/>
      <c r="AM59" s="2625"/>
      <c r="AN59" s="2625"/>
      <c r="AO59" s="2625"/>
      <c r="AP59" s="2625"/>
      <c r="AQ59" s="2625"/>
      <c r="AR59" s="2625"/>
      <c r="AS59" s="2625"/>
      <c r="AT59" s="2625"/>
      <c r="AU59" s="2625"/>
      <c r="AV59" s="2625"/>
      <c r="AW59" s="2625"/>
      <c r="AX59" s="2625"/>
      <c r="AY59" s="2625"/>
      <c r="AZ59" s="2625"/>
      <c r="BA59" s="2625"/>
      <c r="BB59" s="2625"/>
      <c r="BC59" s="2625"/>
      <c r="BD59" s="2625"/>
      <c r="BE59" s="2625"/>
      <c r="BF59" s="2625"/>
      <c r="BG59" s="2625"/>
      <c r="BH59" s="2625"/>
      <c r="BI59" s="2625"/>
    </row>
    <row r="60" spans="1:61" x14ac:dyDescent="0.25">
      <c r="A60" s="2625"/>
      <c r="B60" s="2628"/>
      <c r="C60" s="2625"/>
      <c r="D60" s="2625"/>
      <c r="E60" s="2625"/>
      <c r="F60" s="2625"/>
      <c r="G60" s="2625"/>
      <c r="H60" s="2625"/>
      <c r="I60" s="2625"/>
      <c r="J60" s="2625"/>
      <c r="K60" s="2625"/>
      <c r="L60" s="2628"/>
      <c r="M60" s="2625"/>
      <c r="N60" s="2625"/>
      <c r="O60" s="2625"/>
      <c r="P60" s="2625"/>
      <c r="Q60" s="2625"/>
      <c r="R60" s="2625"/>
      <c r="S60" s="2625"/>
      <c r="T60" s="2625"/>
      <c r="U60" s="2625"/>
      <c r="V60" s="2625"/>
      <c r="W60" s="2625"/>
      <c r="X60" s="2625"/>
      <c r="Y60" s="2625"/>
      <c r="Z60" s="2625"/>
      <c r="AA60" s="2625"/>
      <c r="AB60" s="2625"/>
      <c r="AC60" s="2625"/>
      <c r="AD60" s="2625"/>
      <c r="AE60" s="2625"/>
      <c r="AF60" s="2625"/>
      <c r="AG60" s="2625"/>
      <c r="AH60" s="2625"/>
      <c r="AI60" s="2625"/>
      <c r="AJ60" s="2625"/>
      <c r="AK60" s="2625"/>
      <c r="AL60" s="2625"/>
      <c r="AM60" s="2625"/>
      <c r="AN60" s="2625"/>
      <c r="AO60" s="2625"/>
      <c r="AP60" s="2625"/>
      <c r="AQ60" s="2625"/>
      <c r="AR60" s="2625"/>
      <c r="AS60" s="2625"/>
      <c r="AT60" s="2625"/>
      <c r="AU60" s="2625"/>
      <c r="AV60" s="2625"/>
      <c r="AW60" s="2625"/>
      <c r="AX60" s="2625"/>
      <c r="AY60" s="2625"/>
      <c r="AZ60" s="2625"/>
      <c r="BA60" s="2625"/>
      <c r="BB60" s="2625"/>
      <c r="BC60" s="2625"/>
      <c r="BD60" s="2625"/>
      <c r="BE60" s="2625"/>
      <c r="BF60" s="2625"/>
      <c r="BG60" s="2625"/>
      <c r="BH60" s="2625"/>
      <c r="BI60" s="2625"/>
    </row>
    <row r="61" spans="1:61" x14ac:dyDescent="0.25">
      <c r="A61" s="2625"/>
      <c r="B61" s="2628"/>
      <c r="C61" s="2625"/>
      <c r="D61" s="2625"/>
      <c r="E61" s="2625"/>
      <c r="F61" s="2625"/>
      <c r="G61" s="2625"/>
      <c r="H61" s="2625"/>
      <c r="I61" s="2625"/>
      <c r="J61" s="2625"/>
      <c r="K61" s="2625"/>
      <c r="L61" s="2628"/>
      <c r="M61" s="2625"/>
      <c r="N61" s="2625"/>
      <c r="O61" s="2625"/>
      <c r="P61" s="2625"/>
      <c r="Q61" s="2625"/>
      <c r="R61" s="2625"/>
      <c r="S61" s="2625"/>
      <c r="T61" s="2625"/>
      <c r="U61" s="2625"/>
      <c r="V61" s="2625"/>
      <c r="W61" s="2625"/>
      <c r="X61" s="2625"/>
      <c r="Y61" s="2625"/>
      <c r="Z61" s="2625"/>
      <c r="AA61" s="2625"/>
      <c r="AB61" s="2625"/>
      <c r="AC61" s="2625"/>
      <c r="AD61" s="2625"/>
      <c r="AE61" s="2625"/>
      <c r="AF61" s="2625"/>
      <c r="AG61" s="2625"/>
      <c r="AH61" s="2625"/>
      <c r="AI61" s="2625"/>
      <c r="AJ61" s="2625"/>
      <c r="AK61" s="2625"/>
      <c r="AL61" s="2625"/>
      <c r="AM61" s="2625"/>
      <c r="AN61" s="2625"/>
      <c r="AO61" s="2625"/>
      <c r="AP61" s="2625"/>
      <c r="AQ61" s="2625"/>
      <c r="AR61" s="2625"/>
      <c r="AS61" s="2625"/>
      <c r="AT61" s="2625"/>
      <c r="AU61" s="2625"/>
      <c r="AV61" s="2625"/>
      <c r="AW61" s="2625"/>
      <c r="AX61" s="2625"/>
      <c r="AY61" s="2625"/>
      <c r="AZ61" s="2625"/>
      <c r="BA61" s="2625"/>
      <c r="BB61" s="2625"/>
      <c r="BC61" s="2625"/>
      <c r="BD61" s="2625"/>
      <c r="BE61" s="2625"/>
      <c r="BF61" s="2625"/>
      <c r="BG61" s="2625"/>
      <c r="BH61" s="2625"/>
      <c r="BI61" s="2625"/>
    </row>
    <row r="62" spans="1:61" x14ac:dyDescent="0.25">
      <c r="A62" s="2625"/>
      <c r="B62" s="2628"/>
      <c r="C62" s="2625"/>
      <c r="D62" s="2625"/>
      <c r="E62" s="2625"/>
      <c r="F62" s="2625"/>
      <c r="G62" s="2625"/>
      <c r="H62" s="2625"/>
      <c r="I62" s="2625"/>
      <c r="J62" s="2625"/>
      <c r="K62" s="2625"/>
      <c r="L62" s="2628"/>
      <c r="M62" s="2625"/>
      <c r="N62" s="2625"/>
      <c r="O62" s="2625"/>
      <c r="P62" s="2625"/>
      <c r="Q62" s="2625"/>
      <c r="R62" s="2625"/>
      <c r="S62" s="2625"/>
      <c r="T62" s="2625"/>
      <c r="U62" s="2625"/>
      <c r="V62" s="2625"/>
      <c r="W62" s="2625"/>
      <c r="X62" s="2625"/>
      <c r="Y62" s="2625"/>
      <c r="Z62" s="2625"/>
      <c r="AA62" s="2625"/>
      <c r="AB62" s="2625"/>
      <c r="AC62" s="2625"/>
      <c r="AD62" s="2625"/>
      <c r="AE62" s="2625"/>
      <c r="AF62" s="2625"/>
      <c r="AG62" s="2625"/>
      <c r="AH62" s="2625"/>
      <c r="AI62" s="2625"/>
      <c r="AJ62" s="2625"/>
      <c r="AK62" s="2625"/>
      <c r="AL62" s="2625"/>
      <c r="AM62" s="2625"/>
      <c r="AN62" s="2625"/>
      <c r="AO62" s="2625"/>
      <c r="AP62" s="2625"/>
      <c r="AQ62" s="2625"/>
      <c r="AR62" s="2625"/>
      <c r="AS62" s="2625"/>
      <c r="AT62" s="2625"/>
      <c r="AU62" s="2625"/>
      <c r="AV62" s="2625"/>
      <c r="AW62" s="2625"/>
      <c r="AX62" s="2625"/>
      <c r="AY62" s="2625"/>
      <c r="AZ62" s="2625"/>
      <c r="BA62" s="2625"/>
      <c r="BB62" s="2625"/>
      <c r="BC62" s="2625"/>
      <c r="BD62" s="2625"/>
      <c r="BE62" s="2625"/>
      <c r="BF62" s="2625"/>
      <c r="BG62" s="2625"/>
      <c r="BH62" s="2625"/>
      <c r="BI62" s="2625"/>
    </row>
    <row r="63" spans="1:61" x14ac:dyDescent="0.25">
      <c r="A63" s="2625"/>
      <c r="B63" s="2628"/>
      <c r="C63" s="2625"/>
      <c r="D63" s="2625"/>
      <c r="E63" s="2625"/>
      <c r="F63" s="2625"/>
      <c r="G63" s="2625"/>
      <c r="H63" s="2625"/>
      <c r="I63" s="2625"/>
      <c r="J63" s="2625"/>
      <c r="K63" s="2625"/>
      <c r="L63" s="2628"/>
      <c r="M63" s="2625"/>
      <c r="N63" s="2625"/>
      <c r="O63" s="2625"/>
      <c r="P63" s="2625"/>
      <c r="Q63" s="2625"/>
      <c r="R63" s="2625"/>
      <c r="S63" s="2625"/>
      <c r="T63" s="2625"/>
      <c r="U63" s="2625"/>
      <c r="V63" s="2625"/>
      <c r="W63" s="2625"/>
      <c r="X63" s="2625"/>
      <c r="Y63" s="2625"/>
      <c r="Z63" s="2625"/>
      <c r="AA63" s="2625"/>
      <c r="AB63" s="2625"/>
      <c r="AC63" s="2625"/>
      <c r="AD63" s="2625"/>
      <c r="AE63" s="2625"/>
      <c r="AF63" s="2625"/>
      <c r="AG63" s="2625"/>
      <c r="AH63" s="2625"/>
      <c r="AI63" s="2625"/>
      <c r="AJ63" s="2625"/>
      <c r="AK63" s="2625"/>
      <c r="AL63" s="2625"/>
      <c r="AM63" s="2625"/>
      <c r="AN63" s="2625"/>
      <c r="AO63" s="2625"/>
      <c r="AP63" s="2625"/>
      <c r="AQ63" s="2625"/>
      <c r="AR63" s="2625"/>
      <c r="AS63" s="2625"/>
      <c r="AT63" s="2625"/>
      <c r="AU63" s="2625"/>
      <c r="AV63" s="2625"/>
      <c r="AW63" s="2625"/>
      <c r="AX63" s="2625"/>
      <c r="AY63" s="2625"/>
      <c r="AZ63" s="2625"/>
      <c r="BA63" s="2625"/>
      <c r="BB63" s="2625"/>
      <c r="BC63" s="2625"/>
      <c r="BD63" s="2625"/>
      <c r="BE63" s="2625"/>
      <c r="BF63" s="2625"/>
      <c r="BG63" s="2625"/>
      <c r="BH63" s="2625"/>
      <c r="BI63" s="2625"/>
    </row>
    <row r="64" spans="1:61" x14ac:dyDescent="0.25">
      <c r="A64" s="2625"/>
      <c r="B64" s="2628"/>
      <c r="C64" s="2625"/>
      <c r="D64" s="2625"/>
      <c r="E64" s="2625"/>
      <c r="F64" s="2625"/>
      <c r="G64" s="2625"/>
      <c r="H64" s="2625"/>
      <c r="I64" s="2625"/>
      <c r="J64" s="2625"/>
      <c r="K64" s="2625"/>
      <c r="L64" s="2628"/>
      <c r="M64" s="2625"/>
      <c r="N64" s="2625"/>
      <c r="O64" s="2625"/>
      <c r="P64" s="2625"/>
      <c r="Q64" s="2625"/>
      <c r="R64" s="2625"/>
      <c r="S64" s="2625"/>
      <c r="T64" s="2625"/>
      <c r="U64" s="2625"/>
      <c r="V64" s="2625"/>
      <c r="W64" s="2625"/>
      <c r="X64" s="2625"/>
      <c r="Y64" s="2625"/>
      <c r="Z64" s="2625"/>
      <c r="AA64" s="2625"/>
      <c r="AB64" s="2625"/>
      <c r="AC64" s="2625"/>
      <c r="AD64" s="2625"/>
      <c r="AE64" s="2625"/>
      <c r="AF64" s="2625"/>
      <c r="AG64" s="2625"/>
      <c r="AH64" s="2625"/>
      <c r="AI64" s="2625"/>
      <c r="AJ64" s="2625"/>
      <c r="AK64" s="2625"/>
      <c r="AL64" s="2625"/>
      <c r="AM64" s="2625"/>
      <c r="AN64" s="2625"/>
      <c r="AO64" s="2625"/>
      <c r="AP64" s="2625"/>
      <c r="AQ64" s="2625"/>
      <c r="AR64" s="2625"/>
      <c r="AS64" s="2625"/>
      <c r="AT64" s="2625"/>
      <c r="AU64" s="2625"/>
      <c r="AV64" s="2625"/>
      <c r="AW64" s="2625"/>
      <c r="AX64" s="2625"/>
      <c r="AY64" s="2625"/>
      <c r="AZ64" s="2625"/>
      <c r="BA64" s="2625"/>
      <c r="BB64" s="2625"/>
      <c r="BC64" s="2625"/>
      <c r="BD64" s="2625"/>
      <c r="BE64" s="2625"/>
      <c r="BF64" s="2625"/>
      <c r="BG64" s="2625"/>
      <c r="BH64" s="2625"/>
      <c r="BI64" s="2625"/>
    </row>
    <row r="65" spans="1:61" x14ac:dyDescent="0.25">
      <c r="A65" s="2625"/>
      <c r="B65" s="2628"/>
      <c r="C65" s="2625"/>
      <c r="D65" s="2625"/>
      <c r="E65" s="2625"/>
      <c r="F65" s="2625"/>
      <c r="G65" s="2625"/>
      <c r="H65" s="2625"/>
      <c r="I65" s="2625"/>
      <c r="J65" s="2625"/>
      <c r="K65" s="2625"/>
      <c r="L65" s="2628"/>
      <c r="M65" s="2625"/>
      <c r="N65" s="2625"/>
      <c r="O65" s="2625"/>
      <c r="P65" s="2625"/>
      <c r="Q65" s="2625"/>
      <c r="R65" s="2625"/>
      <c r="S65" s="2625"/>
      <c r="T65" s="2625"/>
      <c r="U65" s="2625"/>
      <c r="V65" s="2625"/>
      <c r="W65" s="2625"/>
      <c r="X65" s="2625"/>
      <c r="Y65" s="2625"/>
      <c r="Z65" s="2625"/>
      <c r="AA65" s="2625"/>
      <c r="AB65" s="2625"/>
      <c r="AC65" s="2625"/>
      <c r="AD65" s="2625"/>
      <c r="AE65" s="2625"/>
      <c r="AF65" s="2625"/>
      <c r="AG65" s="2625"/>
      <c r="AH65" s="2625"/>
      <c r="AI65" s="2625"/>
      <c r="AJ65" s="2625"/>
      <c r="AK65" s="2625"/>
      <c r="AL65" s="2625"/>
      <c r="AM65" s="2625"/>
      <c r="AN65" s="2625"/>
      <c r="AO65" s="2625"/>
      <c r="AP65" s="2625"/>
      <c r="AQ65" s="2625"/>
      <c r="AR65" s="2625"/>
      <c r="AS65" s="2625"/>
      <c r="AT65" s="2625"/>
      <c r="AU65" s="2625"/>
      <c r="AV65" s="2625"/>
      <c r="AW65" s="2625"/>
      <c r="AX65" s="2625"/>
      <c r="AY65" s="2625"/>
      <c r="AZ65" s="2625"/>
      <c r="BA65" s="2625"/>
      <c r="BB65" s="2625"/>
      <c r="BC65" s="2625"/>
      <c r="BD65" s="2625"/>
      <c r="BE65" s="2625"/>
      <c r="BF65" s="2625"/>
      <c r="BG65" s="2625"/>
      <c r="BH65" s="2625"/>
      <c r="BI65" s="2625"/>
    </row>
    <row r="66" spans="1:61" x14ac:dyDescent="0.25">
      <c r="A66" s="2625"/>
      <c r="B66" s="2628"/>
      <c r="C66" s="2625"/>
      <c r="D66" s="2625"/>
      <c r="E66" s="2625"/>
      <c r="F66" s="2625"/>
      <c r="G66" s="2625"/>
      <c r="H66" s="2625"/>
      <c r="I66" s="2625"/>
      <c r="J66" s="2625"/>
      <c r="K66" s="2625"/>
      <c r="L66" s="2628"/>
      <c r="M66" s="2625"/>
      <c r="N66" s="2625"/>
      <c r="O66" s="2625"/>
      <c r="P66" s="2625"/>
      <c r="Q66" s="2625"/>
      <c r="R66" s="2625"/>
      <c r="S66" s="2625"/>
      <c r="T66" s="2625"/>
      <c r="U66" s="2625"/>
      <c r="V66" s="2625"/>
      <c r="W66" s="2625"/>
      <c r="X66" s="2625"/>
      <c r="Y66" s="2625"/>
      <c r="Z66" s="2625"/>
      <c r="AA66" s="2625"/>
      <c r="AB66" s="2625"/>
      <c r="AC66" s="2625"/>
      <c r="AD66" s="2625"/>
      <c r="AE66" s="2625"/>
      <c r="AF66" s="2625"/>
      <c r="AG66" s="2625"/>
      <c r="AH66" s="2625"/>
      <c r="AI66" s="2625"/>
      <c r="AJ66" s="2625"/>
      <c r="AK66" s="2625"/>
      <c r="AL66" s="2625"/>
      <c r="AM66" s="2625"/>
      <c r="AN66" s="2625"/>
      <c r="AO66" s="2625"/>
      <c r="AP66" s="2625"/>
      <c r="AQ66" s="2625"/>
      <c r="AR66" s="2625"/>
      <c r="AS66" s="2625"/>
      <c r="AT66" s="2625"/>
      <c r="AU66" s="2625"/>
      <c r="AV66" s="2625"/>
      <c r="AW66" s="2625"/>
      <c r="AX66" s="2625"/>
      <c r="AY66" s="2625"/>
      <c r="AZ66" s="2625"/>
      <c r="BA66" s="2625"/>
      <c r="BB66" s="2625"/>
      <c r="BC66" s="2625"/>
      <c r="BD66" s="2625"/>
      <c r="BE66" s="2625"/>
      <c r="BF66" s="2625"/>
      <c r="BG66" s="2625"/>
      <c r="BH66" s="2625"/>
      <c r="BI66" s="2625"/>
    </row>
    <row r="67" spans="1:61" x14ac:dyDescent="0.25">
      <c r="A67" s="2625"/>
      <c r="B67" s="2628"/>
      <c r="C67" s="2625"/>
      <c r="D67" s="2625"/>
      <c r="E67" s="2625"/>
      <c r="F67" s="2625"/>
      <c r="G67" s="2625"/>
      <c r="H67" s="2625"/>
      <c r="I67" s="2625"/>
      <c r="J67" s="2625"/>
      <c r="K67" s="2625"/>
      <c r="L67" s="2628"/>
      <c r="M67" s="2625"/>
      <c r="N67" s="2625"/>
      <c r="O67" s="2625"/>
      <c r="P67" s="2625"/>
      <c r="Q67" s="2625"/>
      <c r="R67" s="2625"/>
      <c r="S67" s="2625"/>
      <c r="T67" s="2625"/>
      <c r="U67" s="2625"/>
      <c r="V67" s="2625"/>
      <c r="W67" s="2625"/>
      <c r="X67" s="2625"/>
      <c r="Y67" s="2625"/>
      <c r="Z67" s="2625"/>
      <c r="AA67" s="2625"/>
      <c r="AB67" s="2625"/>
      <c r="AC67" s="2625"/>
      <c r="AD67" s="2625"/>
      <c r="AE67" s="2625"/>
      <c r="AF67" s="2625"/>
      <c r="AG67" s="2625"/>
      <c r="AH67" s="2625"/>
      <c r="AI67" s="2625"/>
      <c r="AJ67" s="2625"/>
      <c r="AK67" s="2625"/>
      <c r="AL67" s="2625"/>
      <c r="AM67" s="2625"/>
      <c r="AN67" s="2625"/>
      <c r="AO67" s="2625"/>
      <c r="AP67" s="2625"/>
      <c r="AQ67" s="2625"/>
      <c r="AR67" s="2625"/>
      <c r="AS67" s="2625"/>
      <c r="AT67" s="2625"/>
      <c r="AU67" s="2625"/>
      <c r="AV67" s="2625"/>
      <c r="AW67" s="2625"/>
      <c r="AX67" s="2625"/>
      <c r="AY67" s="2625"/>
      <c r="AZ67" s="2625"/>
      <c r="BA67" s="2625"/>
      <c r="BB67" s="2625"/>
      <c r="BC67" s="2625"/>
      <c r="BD67" s="2625"/>
      <c r="BE67" s="2625"/>
      <c r="BF67" s="2625"/>
      <c r="BG67" s="2625"/>
      <c r="BH67" s="2625"/>
      <c r="BI67" s="2625"/>
    </row>
    <row r="68" spans="1:61" x14ac:dyDescent="0.25">
      <c r="A68" s="2625"/>
      <c r="B68" s="2628"/>
      <c r="C68" s="2625"/>
      <c r="D68" s="2625"/>
      <c r="E68" s="2625"/>
      <c r="F68" s="2625"/>
      <c r="G68" s="2625"/>
      <c r="H68" s="2625"/>
      <c r="I68" s="2625"/>
      <c r="J68" s="2625"/>
      <c r="K68" s="2625"/>
      <c r="L68" s="2628"/>
      <c r="M68" s="2625"/>
      <c r="N68" s="2625"/>
      <c r="O68" s="2625"/>
      <c r="P68" s="2625"/>
      <c r="Q68" s="2625"/>
      <c r="R68" s="2625"/>
      <c r="S68" s="2625"/>
      <c r="T68" s="2625"/>
      <c r="U68" s="2625"/>
      <c r="V68" s="2625"/>
      <c r="W68" s="2625"/>
      <c r="X68" s="2625"/>
      <c r="Y68" s="2625"/>
      <c r="Z68" s="2625"/>
      <c r="AA68" s="2625"/>
      <c r="AB68" s="2625"/>
      <c r="AC68" s="2625"/>
      <c r="AD68" s="2625"/>
      <c r="AE68" s="2625"/>
      <c r="AF68" s="2625"/>
      <c r="AG68" s="2625"/>
      <c r="AH68" s="2625"/>
      <c r="AI68" s="2625"/>
      <c r="AJ68" s="2625"/>
      <c r="AK68" s="2625"/>
      <c r="AL68" s="2625"/>
      <c r="AM68" s="2625"/>
      <c r="AN68" s="2625"/>
      <c r="AO68" s="2625"/>
      <c r="AP68" s="2625"/>
      <c r="AQ68" s="2625"/>
      <c r="AR68" s="2625"/>
      <c r="AS68" s="2625"/>
      <c r="AT68" s="2625"/>
      <c r="AU68" s="2625"/>
      <c r="AV68" s="2625"/>
      <c r="AW68" s="2625"/>
      <c r="AX68" s="2625"/>
      <c r="AY68" s="2625"/>
      <c r="AZ68" s="2625"/>
      <c r="BA68" s="2625"/>
      <c r="BB68" s="2625"/>
      <c r="BC68" s="2625"/>
      <c r="BD68" s="2625"/>
      <c r="BE68" s="2625"/>
      <c r="BF68" s="2625"/>
      <c r="BG68" s="2625"/>
      <c r="BH68" s="2625"/>
      <c r="BI68" s="2625"/>
    </row>
    <row r="69" spans="1:61" s="86" customFormat="1" x14ac:dyDescent="0.25">
      <c r="A69" s="2625"/>
      <c r="B69" s="2632"/>
      <c r="C69" s="2625"/>
      <c r="D69" s="243" t="str">
        <f>D54</f>
        <v>Datum a podpis:</v>
      </c>
      <c r="E69" s="2658"/>
      <c r="F69" s="2659" t="str">
        <f>F54</f>
        <v>Razítko</v>
      </c>
      <c r="G69" s="243" t="str">
        <f>D54</f>
        <v>Datum a podpis:</v>
      </c>
      <c r="H69" s="2658"/>
      <c r="I69" s="2658"/>
      <c r="J69" s="246" t="str">
        <f>F54</f>
        <v>Razítko</v>
      </c>
      <c r="K69" s="2658"/>
      <c r="L69" s="2632"/>
      <c r="M69" s="2625"/>
      <c r="N69" s="2625"/>
      <c r="O69" s="2625"/>
      <c r="P69" s="2625"/>
      <c r="Q69" s="2625"/>
      <c r="R69" s="2625"/>
      <c r="S69" s="2625"/>
      <c r="T69" s="2625"/>
      <c r="U69" s="2625"/>
      <c r="V69" s="2625"/>
      <c r="W69" s="2625"/>
      <c r="X69" s="2625"/>
      <c r="Y69" s="2625"/>
      <c r="Z69" s="2625"/>
      <c r="AA69" s="2625"/>
      <c r="AB69" s="2625"/>
      <c r="AC69" s="2625"/>
      <c r="AD69" s="2625"/>
      <c r="AE69" s="2625"/>
      <c r="AF69" s="2625"/>
      <c r="AG69" s="2625"/>
      <c r="AH69" s="2625"/>
      <c r="AI69" s="2625"/>
      <c r="AJ69" s="2625"/>
      <c r="AK69" s="2625"/>
      <c r="AL69" s="2625"/>
      <c r="AM69" s="2625"/>
      <c r="AN69" s="2625"/>
      <c r="AO69" s="2625"/>
      <c r="AP69" s="2625"/>
      <c r="AQ69" s="2625"/>
      <c r="AR69" s="2625"/>
      <c r="AS69" s="2625"/>
      <c r="AT69" s="2625"/>
      <c r="AU69" s="2625"/>
      <c r="AV69" s="2625"/>
      <c r="AW69" s="2625"/>
      <c r="AX69" s="2625"/>
      <c r="AY69" s="2625"/>
      <c r="AZ69" s="2625"/>
      <c r="BA69" s="2625"/>
      <c r="BB69" s="2625"/>
      <c r="BC69" s="2625"/>
      <c r="BD69" s="2625"/>
      <c r="BE69" s="2625"/>
      <c r="BF69" s="2625"/>
      <c r="BG69" s="2625"/>
      <c r="BH69" s="2625"/>
      <c r="BI69" s="2625"/>
    </row>
    <row r="70" spans="1:61" s="86" customFormat="1" ht="14.45" customHeight="1" x14ac:dyDescent="0.25">
      <c r="A70" s="2625"/>
      <c r="B70" s="2660"/>
      <c r="C70" s="2661"/>
      <c r="D70" s="2661"/>
      <c r="E70" s="2661"/>
      <c r="F70" s="2661"/>
      <c r="G70" s="2661"/>
      <c r="H70" s="2661"/>
      <c r="I70" s="2661"/>
      <c r="J70" s="2661"/>
      <c r="K70" s="2661"/>
      <c r="L70" s="2632"/>
      <c r="M70" s="2625"/>
      <c r="N70" s="2625"/>
      <c r="O70" s="2625"/>
      <c r="P70" s="2625"/>
      <c r="Q70" s="2625"/>
      <c r="R70" s="2625"/>
      <c r="S70" s="2625"/>
      <c r="T70" s="2625"/>
      <c r="U70" s="2625"/>
      <c r="V70" s="2625"/>
      <c r="W70" s="2625"/>
      <c r="X70" s="2625"/>
      <c r="Y70" s="2625"/>
      <c r="Z70" s="2625"/>
      <c r="AA70" s="2625"/>
      <c r="AB70" s="2625"/>
      <c r="AC70" s="2625"/>
      <c r="AD70" s="2625"/>
      <c r="AE70" s="2625"/>
      <c r="AF70" s="2625"/>
      <c r="AG70" s="2625"/>
      <c r="AH70" s="2625"/>
      <c r="AI70" s="2625"/>
      <c r="AJ70" s="2625"/>
      <c r="AK70" s="2625"/>
      <c r="AL70" s="2625"/>
      <c r="AM70" s="2625"/>
      <c r="AN70" s="2625"/>
      <c r="AO70" s="2625"/>
      <c r="AP70" s="2625"/>
      <c r="AQ70" s="2625"/>
      <c r="AR70" s="2625"/>
      <c r="AS70" s="2625"/>
      <c r="AT70" s="2625"/>
      <c r="AU70" s="2625"/>
      <c r="AV70" s="2625"/>
      <c r="AW70" s="2625"/>
      <c r="AX70" s="2625"/>
      <c r="AY70" s="2625"/>
      <c r="AZ70" s="2625"/>
      <c r="BA70" s="2625"/>
      <c r="BB70" s="2625"/>
      <c r="BC70" s="2625"/>
      <c r="BD70" s="2625"/>
      <c r="BE70" s="2625"/>
      <c r="BF70" s="2625"/>
      <c r="BG70" s="2625"/>
      <c r="BH70" s="2625"/>
      <c r="BI70" s="2625"/>
    </row>
    <row r="71" spans="1:61" ht="11.25" customHeight="1" x14ac:dyDescent="0.25">
      <c r="A71" s="2625"/>
      <c r="B71" s="2625"/>
      <c r="C71" s="2625"/>
      <c r="D71" s="2625"/>
      <c r="E71" s="2625"/>
      <c r="F71" s="2625"/>
      <c r="G71" s="2625"/>
      <c r="H71" s="2625"/>
      <c r="I71" s="2625"/>
      <c r="J71" s="2625"/>
      <c r="K71" s="2625"/>
      <c r="L71" s="2662"/>
      <c r="M71" s="2625"/>
      <c r="N71" s="2625"/>
      <c r="O71" s="2625"/>
      <c r="P71" s="2625"/>
      <c r="Q71" s="2625"/>
      <c r="R71" s="2625"/>
      <c r="S71" s="2625"/>
      <c r="T71" s="2625"/>
      <c r="U71" s="2625"/>
      <c r="V71" s="2625"/>
      <c r="W71" s="2625"/>
      <c r="X71" s="2625"/>
      <c r="Y71" s="2625"/>
      <c r="Z71" s="2625"/>
      <c r="AA71" s="2625"/>
      <c r="AB71" s="2625"/>
      <c r="AC71" s="2625"/>
      <c r="AD71" s="2625"/>
      <c r="AE71" s="2625"/>
      <c r="AF71" s="2625"/>
      <c r="AG71" s="2625"/>
      <c r="AH71" s="2625"/>
      <c r="AI71" s="2625"/>
      <c r="AJ71" s="2625"/>
      <c r="AK71" s="2625"/>
      <c r="AL71" s="2625"/>
      <c r="AM71" s="2625"/>
      <c r="AN71" s="2625"/>
      <c r="AO71" s="2625"/>
      <c r="AP71" s="2625"/>
      <c r="AQ71" s="2625"/>
      <c r="AR71" s="2625"/>
      <c r="AS71" s="2625"/>
      <c r="AT71" s="2625"/>
      <c r="AU71" s="2625"/>
      <c r="AV71" s="2625"/>
      <c r="AW71" s="2625"/>
      <c r="AX71" s="2625"/>
      <c r="AY71" s="2625"/>
      <c r="AZ71" s="2625"/>
      <c r="BA71" s="2625"/>
      <c r="BB71" s="2625"/>
      <c r="BC71" s="2625"/>
      <c r="BD71" s="2625"/>
      <c r="BE71" s="2625"/>
      <c r="BF71" s="2625"/>
      <c r="BG71" s="2625"/>
      <c r="BH71" s="2625"/>
      <c r="BI71" s="2625"/>
    </row>
    <row r="72" spans="1:61" ht="11.25" customHeight="1" x14ac:dyDescent="0.25">
      <c r="A72" s="2625"/>
      <c r="B72" s="2625"/>
      <c r="C72" s="2625"/>
      <c r="D72" s="2625"/>
      <c r="E72" s="2625"/>
      <c r="F72" s="2625"/>
      <c r="G72" s="2625"/>
      <c r="H72" s="2625"/>
      <c r="I72" s="2625"/>
      <c r="J72" s="2625"/>
      <c r="K72" s="2625"/>
      <c r="L72" s="2662"/>
      <c r="M72" s="2625"/>
      <c r="N72" s="2625"/>
      <c r="O72" s="2625"/>
      <c r="P72" s="2625"/>
      <c r="Q72" s="2625"/>
      <c r="R72" s="2625"/>
      <c r="S72" s="2625"/>
      <c r="T72" s="2625"/>
      <c r="U72" s="2625"/>
      <c r="V72" s="2625"/>
      <c r="W72" s="2625"/>
      <c r="X72" s="2625"/>
      <c r="Y72" s="2625"/>
      <c r="Z72" s="2625"/>
      <c r="AA72" s="2625"/>
      <c r="AB72" s="2625"/>
      <c r="AC72" s="2625"/>
      <c r="AD72" s="2625"/>
      <c r="AE72" s="2625"/>
      <c r="AF72" s="2625"/>
      <c r="AG72" s="2625"/>
      <c r="AH72" s="2625"/>
      <c r="AI72" s="2625"/>
      <c r="AJ72" s="2625"/>
      <c r="AK72" s="2625"/>
      <c r="AL72" s="2625"/>
      <c r="AM72" s="2625"/>
      <c r="AN72" s="2625"/>
      <c r="AO72" s="2625"/>
      <c r="AP72" s="2625"/>
      <c r="AQ72" s="2625"/>
      <c r="AR72" s="2625"/>
      <c r="AS72" s="2625"/>
      <c r="AT72" s="2625"/>
      <c r="AU72" s="2625"/>
      <c r="AV72" s="2625"/>
      <c r="AW72" s="2625"/>
      <c r="AX72" s="2625"/>
      <c r="AY72" s="2625"/>
      <c r="AZ72" s="2625"/>
      <c r="BA72" s="2625"/>
      <c r="BB72" s="2625"/>
      <c r="BC72" s="2625"/>
      <c r="BD72" s="2625"/>
      <c r="BE72" s="2625"/>
      <c r="BF72" s="2625"/>
      <c r="BG72" s="2625"/>
      <c r="BH72" s="2625"/>
      <c r="BI72" s="2625"/>
    </row>
    <row r="73" spans="1:61" ht="11.25" customHeight="1" x14ac:dyDescent="0.25">
      <c r="L73" s="2663"/>
    </row>
    <row r="74" spans="1:61" s="86" customFormat="1" ht="6.95" customHeight="1" x14ac:dyDescent="0.25">
      <c r="B74" s="2664"/>
      <c r="C74" s="2665"/>
      <c r="D74" s="2665"/>
      <c r="E74" s="2665"/>
      <c r="F74" s="2665"/>
      <c r="G74" s="2665"/>
      <c r="H74" s="2665"/>
      <c r="I74" s="2665"/>
      <c r="J74" s="2665"/>
      <c r="K74" s="2666"/>
      <c r="L74" s="2667"/>
    </row>
    <row r="75" spans="1:61" s="86" customFormat="1" ht="24.95" customHeight="1" x14ac:dyDescent="0.25">
      <c r="B75" s="2668"/>
      <c r="C75" s="2669" t="s">
        <v>134</v>
      </c>
      <c r="K75" s="2670"/>
      <c r="L75" s="2667"/>
      <c r="M75" s="2671"/>
    </row>
    <row r="76" spans="1:61" s="86" customFormat="1" ht="6.95" customHeight="1" x14ac:dyDescent="0.25">
      <c r="B76" s="2668"/>
      <c r="K76" s="2670"/>
      <c r="L76" s="2667"/>
    </row>
    <row r="77" spans="1:61" s="86" customFormat="1" ht="12" customHeight="1" x14ac:dyDescent="0.25">
      <c r="B77" s="2668"/>
      <c r="C77" s="259" t="s">
        <v>12</v>
      </c>
      <c r="K77" s="2670"/>
      <c r="L77" s="2667"/>
    </row>
    <row r="78" spans="1:61" s="86" customFormat="1" x14ac:dyDescent="0.25">
      <c r="B78" s="2668"/>
      <c r="E78" s="3242" t="s">
        <v>13</v>
      </c>
      <c r="F78" s="3363"/>
      <c r="G78" s="3363"/>
      <c r="H78" s="3363"/>
      <c r="K78" s="2670"/>
      <c r="L78" s="2667"/>
      <c r="AA78" s="260" t="s">
        <v>13</v>
      </c>
    </row>
    <row r="79" spans="1:61" x14ac:dyDescent="0.25">
      <c r="B79" s="2672"/>
      <c r="C79" s="259" t="s">
        <v>132</v>
      </c>
      <c r="K79" s="2673"/>
      <c r="L79" s="2667"/>
    </row>
    <row r="80" spans="1:61" s="86" customFormat="1" x14ac:dyDescent="0.25">
      <c r="B80" s="2668"/>
      <c r="E80" s="3364" t="s">
        <v>1731</v>
      </c>
      <c r="F80" s="3363"/>
      <c r="G80" s="3363"/>
      <c r="H80" s="3363"/>
      <c r="K80" s="2670"/>
      <c r="L80" s="2667"/>
      <c r="AA80" s="2674" t="s">
        <v>1731</v>
      </c>
    </row>
    <row r="81" spans="2:20" s="86" customFormat="1" ht="6.95" customHeight="1" x14ac:dyDescent="0.25">
      <c r="B81" s="2668"/>
      <c r="K81" s="2670"/>
      <c r="L81" s="2667"/>
    </row>
    <row r="82" spans="2:20" s="86" customFormat="1" ht="12" customHeight="1" x14ac:dyDescent="0.25">
      <c r="B82" s="2668"/>
      <c r="C82" s="259" t="s">
        <v>17</v>
      </c>
      <c r="F82" s="264"/>
      <c r="I82" s="259" t="str">
        <f>I12</f>
        <v>Datum:</v>
      </c>
      <c r="J82" s="2675">
        <f>J12</f>
        <v>46300</v>
      </c>
      <c r="K82" s="2670"/>
      <c r="L82" s="2667"/>
    </row>
    <row r="83" spans="2:20" s="86" customFormat="1" ht="6.95" customHeight="1" x14ac:dyDescent="0.25">
      <c r="B83" s="2668"/>
      <c r="K83" s="2670"/>
      <c r="L83" s="2667"/>
    </row>
    <row r="84" spans="2:20" s="86" customFormat="1" ht="15.2" customHeight="1" x14ac:dyDescent="0.25">
      <c r="B84" s="2668"/>
      <c r="C84" s="259" t="s">
        <v>19</v>
      </c>
      <c r="F84" s="264" t="s">
        <v>22</v>
      </c>
      <c r="I84" s="259" t="str">
        <f>D20</f>
        <v>Projektant:</v>
      </c>
      <c r="J84" s="2676" t="str">
        <f>IF(E21="","",E21)</f>
        <v>Studio Anarchitekt s.r.o.</v>
      </c>
      <c r="K84" s="2670"/>
      <c r="L84" s="2667"/>
    </row>
    <row r="85" spans="2:20" s="86" customFormat="1" ht="15.2" customHeight="1" x14ac:dyDescent="0.25">
      <c r="B85" s="2668"/>
      <c r="C85" s="259" t="s">
        <v>24</v>
      </c>
      <c r="F85" s="264" t="str">
        <f>IF(E18="Vyplň údaj","",E18)</f>
        <v/>
      </c>
      <c r="I85" s="259" t="str">
        <f>D23</f>
        <v>Zpracovatel:</v>
      </c>
      <c r="J85" s="2676" t="str">
        <f>IF(E24="","",E24)</f>
        <v>Ing. Theodor Collino</v>
      </c>
      <c r="K85" s="2670"/>
      <c r="L85" s="2667"/>
    </row>
    <row r="86" spans="2:20" s="86" customFormat="1" ht="10.35" customHeight="1" x14ac:dyDescent="0.25">
      <c r="B86" s="2668"/>
      <c r="K86" s="2670"/>
      <c r="L86" s="2667"/>
    </row>
    <row r="87" spans="2:20" s="88" customFormat="1" ht="29.25" customHeight="1" x14ac:dyDescent="0.25">
      <c r="B87" s="2677"/>
      <c r="C87" s="268" t="s">
        <v>135</v>
      </c>
      <c r="D87" s="269"/>
      <c r="E87" s="269"/>
      <c r="F87" s="269"/>
      <c r="G87" s="269"/>
      <c r="H87" s="269"/>
      <c r="I87" s="269"/>
      <c r="J87" s="270" t="s">
        <v>136</v>
      </c>
      <c r="K87" s="271"/>
      <c r="L87" s="2667" t="s">
        <v>16</v>
      </c>
      <c r="M87" s="2678"/>
      <c r="N87" s="2678"/>
      <c r="O87" s="2678"/>
      <c r="P87" s="2678"/>
      <c r="Q87" s="2678"/>
      <c r="R87" s="2678"/>
      <c r="S87" s="2678"/>
      <c r="T87" s="2678"/>
    </row>
    <row r="88" spans="2:20" s="86" customFormat="1" ht="10.35" customHeight="1" x14ac:dyDescent="0.2">
      <c r="B88" s="2668"/>
      <c r="C88" s="2679"/>
      <c r="J88" s="2680"/>
      <c r="K88" s="2670"/>
      <c r="L88" s="2667" t="s">
        <v>16</v>
      </c>
      <c r="M88" s="2681"/>
      <c r="N88" s="2681"/>
      <c r="O88" s="2681"/>
      <c r="P88" s="2682"/>
      <c r="Q88" s="2681"/>
      <c r="R88" s="2682"/>
      <c r="S88" s="2681"/>
      <c r="T88" s="2682"/>
    </row>
    <row r="89" spans="2:20" s="86" customFormat="1" ht="23.1" customHeight="1" x14ac:dyDescent="0.2">
      <c r="B89" s="2668"/>
      <c r="C89" s="2679" t="s">
        <v>137</v>
      </c>
      <c r="J89" s="2680">
        <f>J150</f>
        <v>0</v>
      </c>
      <c r="K89" s="2670"/>
      <c r="L89" s="2667" t="s">
        <v>16</v>
      </c>
      <c r="M89" s="2681"/>
      <c r="N89" s="2681"/>
      <c r="O89" s="2681"/>
      <c r="P89" s="2682"/>
      <c r="Q89" s="2681"/>
      <c r="R89" s="2682"/>
      <c r="S89" s="2681"/>
      <c r="T89" s="2682"/>
    </row>
    <row r="90" spans="2:20" s="89" customFormat="1" ht="24.95" customHeight="1" x14ac:dyDescent="0.2">
      <c r="B90" s="2683"/>
      <c r="C90" s="2684"/>
      <c r="D90" s="2685" t="s">
        <v>138</v>
      </c>
      <c r="E90" s="2685"/>
      <c r="F90" s="2685"/>
      <c r="G90" s="2685"/>
      <c r="H90" s="2686"/>
      <c r="I90" s="2687"/>
      <c r="J90" s="2688">
        <f>J151</f>
        <v>0</v>
      </c>
      <c r="K90" s="2689"/>
      <c r="L90" s="2667" t="s">
        <v>16</v>
      </c>
      <c r="N90" s="2690"/>
      <c r="O90" s="2691"/>
      <c r="P90" s="2691"/>
      <c r="Q90" s="2691"/>
      <c r="R90" s="2691"/>
      <c r="S90" s="2691"/>
      <c r="T90" s="2691"/>
    </row>
    <row r="91" spans="2:20" s="90" customFormat="1" ht="20.100000000000001" customHeight="1" x14ac:dyDescent="0.2">
      <c r="B91" s="2692"/>
      <c r="C91" s="2693"/>
      <c r="D91" s="2694" t="s">
        <v>139</v>
      </c>
      <c r="E91" s="2695"/>
      <c r="F91" s="2696"/>
      <c r="G91" s="2697"/>
      <c r="H91" s="2698"/>
      <c r="I91" s="2699"/>
      <c r="J91" s="2700">
        <f>J152</f>
        <v>0</v>
      </c>
      <c r="K91" s="2701"/>
      <c r="L91" s="2667" t="s">
        <v>16</v>
      </c>
      <c r="M91" s="2702"/>
      <c r="N91" s="2690"/>
      <c r="O91" s="2691"/>
      <c r="P91" s="2691"/>
      <c r="Q91" s="2691"/>
      <c r="R91" s="2691"/>
      <c r="S91" s="2691"/>
      <c r="T91" s="2691"/>
    </row>
    <row r="92" spans="2:20" s="91" customFormat="1" ht="15" customHeight="1" x14ac:dyDescent="0.2">
      <c r="B92" s="2703"/>
      <c r="C92" s="2704"/>
      <c r="D92" s="2705" t="s">
        <v>1732</v>
      </c>
      <c r="E92" s="2706"/>
      <c r="F92" s="2707"/>
      <c r="G92" s="2708"/>
      <c r="H92" s="2709"/>
      <c r="I92" s="2710"/>
      <c r="J92" s="2711">
        <f>J153</f>
        <v>0</v>
      </c>
      <c r="K92" s="2712"/>
      <c r="L92" s="2667" t="s">
        <v>16</v>
      </c>
      <c r="M92" s="2713"/>
      <c r="N92" s="2713"/>
      <c r="O92" s="2714"/>
      <c r="P92" s="2714"/>
      <c r="Q92" s="2714"/>
      <c r="R92" s="2714"/>
      <c r="S92" s="2714"/>
      <c r="T92" s="2714"/>
    </row>
    <row r="93" spans="2:20" s="91" customFormat="1" ht="15" customHeight="1" x14ac:dyDescent="0.2">
      <c r="B93" s="2703"/>
      <c r="C93" s="2704"/>
      <c r="D93" s="2705" t="s">
        <v>141</v>
      </c>
      <c r="E93" s="2706"/>
      <c r="F93" s="2707"/>
      <c r="G93" s="2708"/>
      <c r="H93" s="2709"/>
      <c r="I93" s="2710"/>
      <c r="J93" s="2711">
        <f>J159</f>
        <v>0</v>
      </c>
      <c r="K93" s="2712"/>
      <c r="L93" s="2667" t="s">
        <v>16</v>
      </c>
      <c r="M93" s="2713"/>
      <c r="N93" s="2713"/>
      <c r="O93" s="2714"/>
      <c r="P93" s="2714"/>
      <c r="Q93" s="2714"/>
      <c r="R93" s="2714"/>
      <c r="S93" s="2714"/>
      <c r="T93" s="2714"/>
    </row>
    <row r="94" spans="2:20" s="91" customFormat="1" ht="15" customHeight="1" x14ac:dyDescent="0.2">
      <c r="B94" s="2703"/>
      <c r="C94" s="2704"/>
      <c r="D94" s="2705" t="s">
        <v>142</v>
      </c>
      <c r="E94" s="2706"/>
      <c r="F94" s="2707"/>
      <c r="G94" s="2708"/>
      <c r="H94" s="2709"/>
      <c r="I94" s="2710"/>
      <c r="J94" s="2711">
        <f>J164</f>
        <v>0</v>
      </c>
      <c r="K94" s="2712"/>
      <c r="L94" s="2667" t="s">
        <v>16</v>
      </c>
      <c r="M94" s="2713"/>
      <c r="N94" s="2713"/>
      <c r="O94" s="2714"/>
      <c r="P94" s="2714"/>
      <c r="Q94" s="2714"/>
      <c r="R94" s="2714"/>
      <c r="S94" s="2714"/>
      <c r="T94" s="2714"/>
    </row>
    <row r="95" spans="2:20" s="91" customFormat="1" ht="15" customHeight="1" x14ac:dyDescent="0.2">
      <c r="B95" s="2703"/>
      <c r="C95" s="2704"/>
      <c r="D95" s="2705" t="s">
        <v>540</v>
      </c>
      <c r="E95" s="2706"/>
      <c r="F95" s="2707"/>
      <c r="G95" s="2708"/>
      <c r="H95" s="2709"/>
      <c r="I95" s="2710"/>
      <c r="J95" s="2711">
        <f>J170</f>
        <v>0</v>
      </c>
      <c r="K95" s="2712"/>
      <c r="L95" s="2667" t="s">
        <v>16</v>
      </c>
      <c r="M95" s="2713"/>
      <c r="N95" s="2713"/>
      <c r="O95" s="2714"/>
      <c r="P95" s="2714"/>
      <c r="Q95" s="2714"/>
      <c r="R95" s="2714"/>
      <c r="S95" s="2714"/>
      <c r="T95" s="2714"/>
    </row>
    <row r="96" spans="2:20" s="90" customFormat="1" ht="20.100000000000001" customHeight="1" x14ac:dyDescent="0.2">
      <c r="B96" s="2692"/>
      <c r="C96" s="2693"/>
      <c r="D96" s="2694" t="s">
        <v>143</v>
      </c>
      <c r="E96" s="2695"/>
      <c r="F96" s="2696"/>
      <c r="G96" s="2697"/>
      <c r="H96" s="2698"/>
      <c r="I96" s="2699"/>
      <c r="J96" s="2700">
        <f>J175</f>
        <v>0</v>
      </c>
      <c r="K96" s="2701"/>
      <c r="L96" s="2667" t="s">
        <v>16</v>
      </c>
      <c r="M96" s="2702"/>
      <c r="N96" s="2690"/>
      <c r="O96" s="2691"/>
      <c r="P96" s="2691"/>
      <c r="Q96" s="2691"/>
      <c r="R96" s="2691"/>
      <c r="S96" s="2691"/>
      <c r="T96" s="2691"/>
    </row>
    <row r="97" spans="2:20" s="91" customFormat="1" ht="15" customHeight="1" x14ac:dyDescent="0.2">
      <c r="B97" s="2703"/>
      <c r="C97" s="2704"/>
      <c r="D97" s="2705" t="s">
        <v>1733</v>
      </c>
      <c r="E97" s="2706"/>
      <c r="F97" s="2707"/>
      <c r="G97" s="2708"/>
      <c r="H97" s="2709"/>
      <c r="I97" s="2710"/>
      <c r="J97" s="2711">
        <f>J176</f>
        <v>0</v>
      </c>
      <c r="K97" s="2712"/>
      <c r="L97" s="2667" t="s">
        <v>16</v>
      </c>
      <c r="M97" s="2713"/>
      <c r="N97" s="2713"/>
      <c r="O97" s="2714"/>
      <c r="P97" s="2714"/>
      <c r="Q97" s="2714"/>
      <c r="R97" s="2714"/>
      <c r="S97" s="2714"/>
      <c r="T97" s="2714"/>
    </row>
    <row r="98" spans="2:20" s="91" customFormat="1" ht="15" customHeight="1" x14ac:dyDescent="0.2">
      <c r="B98" s="2703"/>
      <c r="C98" s="2704"/>
      <c r="D98" s="2705" t="s">
        <v>1734</v>
      </c>
      <c r="E98" s="2706"/>
      <c r="F98" s="2707"/>
      <c r="G98" s="2708"/>
      <c r="H98" s="2709"/>
      <c r="I98" s="2710"/>
      <c r="J98" s="2711">
        <f>J193</f>
        <v>0</v>
      </c>
      <c r="K98" s="2712"/>
      <c r="L98" s="2667" t="s">
        <v>16</v>
      </c>
      <c r="M98" s="2713"/>
      <c r="N98" s="2713"/>
      <c r="O98" s="2714"/>
      <c r="P98" s="2714"/>
      <c r="Q98" s="2714"/>
      <c r="R98" s="2714"/>
      <c r="S98" s="2714"/>
      <c r="T98" s="2714"/>
    </row>
    <row r="99" spans="2:20" s="90" customFormat="1" ht="20.100000000000001" customHeight="1" x14ac:dyDescent="0.2">
      <c r="B99" s="2692"/>
      <c r="C99" s="2693"/>
      <c r="D99" s="2694" t="s">
        <v>866</v>
      </c>
      <c r="E99" s="2695"/>
      <c r="F99" s="2696"/>
      <c r="G99" s="2697"/>
      <c r="H99" s="2698"/>
      <c r="I99" s="2699"/>
      <c r="J99" s="2700">
        <f>J207</f>
        <v>0</v>
      </c>
      <c r="K99" s="2701"/>
      <c r="L99" s="2667" t="s">
        <v>16</v>
      </c>
      <c r="M99" s="2702"/>
      <c r="N99" s="2690"/>
      <c r="O99" s="2691"/>
      <c r="P99" s="2691"/>
      <c r="Q99" s="2691"/>
      <c r="R99" s="2691"/>
      <c r="S99" s="2691"/>
      <c r="T99" s="2691"/>
    </row>
    <row r="100" spans="2:20" s="90" customFormat="1" ht="20.100000000000001" customHeight="1" x14ac:dyDescent="0.2">
      <c r="B100" s="2692"/>
      <c r="C100" s="2693"/>
      <c r="D100" s="2694" t="s">
        <v>1142</v>
      </c>
      <c r="E100" s="2695"/>
      <c r="F100" s="2696"/>
      <c r="G100" s="2697"/>
      <c r="H100" s="2698"/>
      <c r="I100" s="2699"/>
      <c r="J100" s="2700">
        <f>J234</f>
        <v>0</v>
      </c>
      <c r="K100" s="2701"/>
      <c r="L100" s="2667" t="s">
        <v>16</v>
      </c>
      <c r="M100" s="2702"/>
      <c r="N100" s="2690"/>
      <c r="O100" s="2691"/>
      <c r="P100" s="2691"/>
      <c r="Q100" s="2691"/>
      <c r="R100" s="2691"/>
      <c r="S100" s="2691"/>
      <c r="T100" s="2691"/>
    </row>
    <row r="101" spans="2:20" s="91" customFormat="1" ht="15" customHeight="1" x14ac:dyDescent="0.2">
      <c r="B101" s="2703"/>
      <c r="C101" s="2704"/>
      <c r="D101" s="2705" t="s">
        <v>1735</v>
      </c>
      <c r="E101" s="2706"/>
      <c r="F101" s="2707"/>
      <c r="G101" s="2708"/>
      <c r="H101" s="2709"/>
      <c r="I101" s="2710"/>
      <c r="J101" s="2711">
        <f>J235</f>
        <v>0</v>
      </c>
      <c r="K101" s="2712"/>
      <c r="L101" s="2667" t="s">
        <v>16</v>
      </c>
      <c r="M101" s="2713"/>
      <c r="N101" s="2713"/>
      <c r="O101" s="2714"/>
      <c r="P101" s="2714"/>
      <c r="Q101" s="2714"/>
      <c r="R101" s="2714"/>
      <c r="S101" s="2714"/>
      <c r="T101" s="2714"/>
    </row>
    <row r="102" spans="2:20" s="90" customFormat="1" ht="20.100000000000001" customHeight="1" x14ac:dyDescent="0.2">
      <c r="B102" s="2692"/>
      <c r="C102" s="2693"/>
      <c r="D102" s="2694" t="s">
        <v>867</v>
      </c>
      <c r="E102" s="2695"/>
      <c r="F102" s="2696"/>
      <c r="G102" s="2697"/>
      <c r="H102" s="2698"/>
      <c r="I102" s="2699"/>
      <c r="J102" s="2700">
        <f>J279</f>
        <v>0</v>
      </c>
      <c r="K102" s="2701"/>
      <c r="L102" s="2667" t="s">
        <v>16</v>
      </c>
      <c r="M102" s="2702"/>
      <c r="N102" s="2690"/>
      <c r="O102" s="2691"/>
      <c r="P102" s="2691"/>
      <c r="Q102" s="2691"/>
      <c r="R102" s="2691"/>
      <c r="S102" s="2691"/>
      <c r="T102" s="2691"/>
    </row>
    <row r="103" spans="2:20" s="90" customFormat="1" ht="20.100000000000001" customHeight="1" x14ac:dyDescent="0.2">
      <c r="B103" s="2692"/>
      <c r="C103" s="2693"/>
      <c r="D103" s="2694" t="s">
        <v>147</v>
      </c>
      <c r="E103" s="2695"/>
      <c r="F103" s="2696"/>
      <c r="G103" s="2697"/>
      <c r="H103" s="2698"/>
      <c r="I103" s="2699"/>
      <c r="J103" s="2700">
        <f>J325</f>
        <v>0</v>
      </c>
      <c r="K103" s="2701"/>
      <c r="L103" s="2667" t="s">
        <v>16</v>
      </c>
      <c r="M103" s="2702"/>
      <c r="N103" s="2690"/>
      <c r="O103" s="2691"/>
      <c r="P103" s="2691"/>
      <c r="Q103" s="2691"/>
      <c r="R103" s="2691"/>
      <c r="S103" s="2691"/>
      <c r="T103" s="2691"/>
    </row>
    <row r="104" spans="2:20" s="90" customFormat="1" ht="20.100000000000001" customHeight="1" x14ac:dyDescent="0.2">
      <c r="B104" s="2692"/>
      <c r="C104" s="2693"/>
      <c r="D104" s="2694" t="s">
        <v>149</v>
      </c>
      <c r="E104" s="2695"/>
      <c r="F104" s="2696"/>
      <c r="G104" s="2697"/>
      <c r="H104" s="2698"/>
      <c r="I104" s="2699"/>
      <c r="J104" s="2700">
        <f>J336</f>
        <v>0</v>
      </c>
      <c r="K104" s="2701"/>
      <c r="L104" s="2667" t="s">
        <v>16</v>
      </c>
      <c r="M104" s="2702"/>
      <c r="N104" s="2690"/>
      <c r="O104" s="2691"/>
      <c r="P104" s="2691"/>
      <c r="Q104" s="2691"/>
      <c r="R104" s="2691"/>
      <c r="S104" s="2691"/>
      <c r="T104" s="2691"/>
    </row>
    <row r="105" spans="2:20" s="89" customFormat="1" ht="24.95" customHeight="1" x14ac:dyDescent="0.2">
      <c r="B105" s="2683"/>
      <c r="C105" s="2684"/>
      <c r="D105" s="2685" t="s">
        <v>328</v>
      </c>
      <c r="E105" s="2685"/>
      <c r="F105" s="2685"/>
      <c r="G105" s="2685"/>
      <c r="H105" s="2686"/>
      <c r="I105" s="2687"/>
      <c r="J105" s="2688">
        <f>J341</f>
        <v>0</v>
      </c>
      <c r="K105" s="2689"/>
      <c r="L105" s="2667" t="s">
        <v>16</v>
      </c>
      <c r="N105" s="2690"/>
      <c r="O105" s="2691"/>
      <c r="P105" s="2691"/>
      <c r="Q105" s="2691"/>
      <c r="R105" s="2691"/>
      <c r="S105" s="2691"/>
      <c r="T105" s="2691"/>
    </row>
    <row r="106" spans="2:20" s="90" customFormat="1" ht="20.100000000000001" customHeight="1" x14ac:dyDescent="0.2">
      <c r="B106" s="2692"/>
      <c r="C106" s="2693"/>
      <c r="D106" s="2694" t="s">
        <v>1736</v>
      </c>
      <c r="E106" s="2695"/>
      <c r="F106" s="2696"/>
      <c r="G106" s="2697"/>
      <c r="H106" s="2698"/>
      <c r="I106" s="2699"/>
      <c r="J106" s="2700">
        <f>J342</f>
        <v>0</v>
      </c>
      <c r="K106" s="2701"/>
      <c r="L106" s="2667" t="s">
        <v>16</v>
      </c>
      <c r="M106" s="2702"/>
      <c r="N106" s="2690"/>
      <c r="O106" s="2691"/>
      <c r="P106" s="2691"/>
      <c r="Q106" s="2691"/>
      <c r="R106" s="2691"/>
      <c r="S106" s="2691"/>
      <c r="T106" s="2691"/>
    </row>
    <row r="107" spans="2:20" s="90" customFormat="1" ht="20.100000000000001" customHeight="1" x14ac:dyDescent="0.2">
      <c r="B107" s="2692"/>
      <c r="C107" s="2693"/>
      <c r="D107" s="2694" t="s">
        <v>1737</v>
      </c>
      <c r="E107" s="2695"/>
      <c r="F107" s="2696"/>
      <c r="G107" s="2697"/>
      <c r="H107" s="2698"/>
      <c r="I107" s="2699"/>
      <c r="J107" s="2700">
        <f>J415</f>
        <v>0</v>
      </c>
      <c r="K107" s="2701"/>
      <c r="L107" s="2667" t="s">
        <v>16</v>
      </c>
      <c r="M107" s="2702"/>
      <c r="N107" s="2690"/>
      <c r="O107" s="2691"/>
      <c r="P107" s="2691"/>
      <c r="Q107" s="2691"/>
      <c r="R107" s="2691"/>
      <c r="S107" s="2691"/>
      <c r="T107" s="2691"/>
    </row>
    <row r="108" spans="2:20" s="90" customFormat="1" ht="20.100000000000001" customHeight="1" x14ac:dyDescent="0.2">
      <c r="B108" s="2692"/>
      <c r="C108" s="2693"/>
      <c r="D108" s="2694" t="s">
        <v>1144</v>
      </c>
      <c r="E108" s="2695"/>
      <c r="F108" s="2696"/>
      <c r="G108" s="2697"/>
      <c r="H108" s="2698"/>
      <c r="I108" s="2699"/>
      <c r="J108" s="2700">
        <f>J428</f>
        <v>0</v>
      </c>
      <c r="K108" s="2701"/>
      <c r="L108" s="2667" t="s">
        <v>16</v>
      </c>
      <c r="M108" s="2702"/>
      <c r="N108" s="2690"/>
      <c r="O108" s="2691"/>
      <c r="P108" s="2691"/>
      <c r="Q108" s="2691"/>
      <c r="R108" s="2691"/>
      <c r="S108" s="2691"/>
      <c r="T108" s="2691"/>
    </row>
    <row r="109" spans="2:20" s="90" customFormat="1" ht="20.100000000000001" customHeight="1" x14ac:dyDescent="0.2">
      <c r="B109" s="2692"/>
      <c r="C109" s="2693"/>
      <c r="D109" s="2694" t="s">
        <v>1145</v>
      </c>
      <c r="E109" s="2695"/>
      <c r="F109" s="2696"/>
      <c r="G109" s="2697"/>
      <c r="H109" s="2698"/>
      <c r="I109" s="2699"/>
      <c r="J109" s="2700">
        <f>J437</f>
        <v>0</v>
      </c>
      <c r="K109" s="2701"/>
      <c r="L109" s="2667" t="s">
        <v>16</v>
      </c>
      <c r="M109" s="2702"/>
      <c r="N109" s="2690"/>
      <c r="O109" s="2691"/>
      <c r="P109" s="2691"/>
      <c r="Q109" s="2691"/>
      <c r="R109" s="2691"/>
      <c r="S109" s="2691"/>
      <c r="T109" s="2691"/>
    </row>
    <row r="110" spans="2:20" s="91" customFormat="1" ht="15" customHeight="1" x14ac:dyDescent="0.2">
      <c r="B110" s="2703"/>
      <c r="C110" s="2704"/>
      <c r="D110" s="2705" t="s">
        <v>1738</v>
      </c>
      <c r="E110" s="2706"/>
      <c r="F110" s="2707"/>
      <c r="G110" s="2708"/>
      <c r="H110" s="2709"/>
      <c r="I110" s="2710"/>
      <c r="J110" s="2711">
        <f>J438</f>
        <v>0</v>
      </c>
      <c r="K110" s="2712"/>
      <c r="L110" s="2667" t="s">
        <v>16</v>
      </c>
      <c r="M110" s="2713"/>
      <c r="N110" s="2713"/>
      <c r="O110" s="2714"/>
      <c r="P110" s="2714"/>
      <c r="Q110" s="2714"/>
      <c r="R110" s="2714"/>
      <c r="S110" s="2714"/>
      <c r="T110" s="2714"/>
    </row>
    <row r="111" spans="2:20" s="91" customFormat="1" ht="15" customHeight="1" x14ac:dyDescent="0.2">
      <c r="B111" s="2703"/>
      <c r="C111" s="2704"/>
      <c r="D111" s="2705" t="s">
        <v>1739</v>
      </c>
      <c r="E111" s="2706"/>
      <c r="F111" s="2707"/>
      <c r="G111" s="2708"/>
      <c r="H111" s="2709"/>
      <c r="I111" s="2710"/>
      <c r="J111" s="2711">
        <f>J444</f>
        <v>0</v>
      </c>
      <c r="K111" s="2712"/>
      <c r="L111" s="2667" t="s">
        <v>16</v>
      </c>
      <c r="M111" s="2713"/>
      <c r="N111" s="2713"/>
      <c r="O111" s="2714"/>
      <c r="P111" s="2714"/>
      <c r="Q111" s="2714"/>
      <c r="R111" s="2714"/>
      <c r="S111" s="2714"/>
      <c r="T111" s="2714"/>
    </row>
    <row r="112" spans="2:20" s="90" customFormat="1" ht="20.100000000000001" customHeight="1" x14ac:dyDescent="0.2">
      <c r="B112" s="2692"/>
      <c r="C112" s="2693"/>
      <c r="D112" s="2694" t="s">
        <v>1061</v>
      </c>
      <c r="E112" s="2695"/>
      <c r="F112" s="2696"/>
      <c r="G112" s="2697"/>
      <c r="H112" s="2698"/>
      <c r="I112" s="2699"/>
      <c r="J112" s="2700">
        <f>J451</f>
        <v>0</v>
      </c>
      <c r="K112" s="2701"/>
      <c r="L112" s="2667" t="s">
        <v>16</v>
      </c>
      <c r="M112" s="2702"/>
      <c r="N112" s="2690"/>
      <c r="O112" s="2691"/>
      <c r="P112" s="2691"/>
      <c r="Q112" s="2691"/>
      <c r="R112" s="2691"/>
      <c r="S112" s="2691"/>
      <c r="T112" s="2691"/>
    </row>
    <row r="113" spans="2:20" s="91" customFormat="1" ht="15" customHeight="1" x14ac:dyDescent="0.2">
      <c r="B113" s="2703"/>
      <c r="C113" s="2704"/>
      <c r="D113" s="2705" t="s">
        <v>1740</v>
      </c>
      <c r="E113" s="2706"/>
      <c r="F113" s="2707"/>
      <c r="G113" s="2708"/>
      <c r="H113" s="2709"/>
      <c r="I113" s="2710"/>
      <c r="J113" s="2711">
        <f>J452</f>
        <v>0</v>
      </c>
      <c r="K113" s="2712"/>
      <c r="L113" s="2667" t="s">
        <v>16</v>
      </c>
      <c r="M113" s="2713"/>
      <c r="N113" s="2713"/>
      <c r="O113" s="2714"/>
      <c r="P113" s="2714"/>
      <c r="Q113" s="2714"/>
      <c r="R113" s="2714"/>
      <c r="S113" s="2714"/>
      <c r="T113" s="2714"/>
    </row>
    <row r="114" spans="2:20" s="91" customFormat="1" ht="15" customHeight="1" x14ac:dyDescent="0.2">
      <c r="B114" s="2703"/>
      <c r="C114" s="2704"/>
      <c r="D114" s="2705" t="s">
        <v>1741</v>
      </c>
      <c r="E114" s="2706"/>
      <c r="F114" s="2707"/>
      <c r="G114" s="2708"/>
      <c r="H114" s="2709"/>
      <c r="I114" s="2710"/>
      <c r="J114" s="2711">
        <f>J467</f>
        <v>0</v>
      </c>
      <c r="K114" s="2712"/>
      <c r="L114" s="2667" t="s">
        <v>16</v>
      </c>
      <c r="M114" s="2713"/>
      <c r="N114" s="2713"/>
      <c r="O114" s="2714"/>
      <c r="P114" s="2714"/>
      <c r="Q114" s="2714"/>
      <c r="R114" s="2714"/>
      <c r="S114" s="2714"/>
      <c r="T114" s="2714"/>
    </row>
    <row r="115" spans="2:20" s="91" customFormat="1" ht="15" customHeight="1" x14ac:dyDescent="0.2">
      <c r="B115" s="2703"/>
      <c r="C115" s="2704"/>
      <c r="D115" s="2705" t="s">
        <v>1742</v>
      </c>
      <c r="E115" s="2706"/>
      <c r="F115" s="2707"/>
      <c r="G115" s="2708"/>
      <c r="H115" s="2709"/>
      <c r="I115" s="2710"/>
      <c r="J115" s="2711">
        <f>J485</f>
        <v>0</v>
      </c>
      <c r="K115" s="2712"/>
      <c r="L115" s="2667" t="s">
        <v>16</v>
      </c>
      <c r="M115" s="2713"/>
      <c r="N115" s="2713"/>
      <c r="O115" s="2714"/>
      <c r="P115" s="2714"/>
      <c r="Q115" s="2714"/>
      <c r="R115" s="2714"/>
      <c r="S115" s="2714"/>
      <c r="T115" s="2714"/>
    </row>
    <row r="116" spans="2:20" s="90" customFormat="1" ht="20.100000000000001" customHeight="1" x14ac:dyDescent="0.2">
      <c r="B116" s="2692"/>
      <c r="C116" s="2693"/>
      <c r="D116" s="2694" t="s">
        <v>1062</v>
      </c>
      <c r="E116" s="2695"/>
      <c r="F116" s="2696"/>
      <c r="G116" s="2697"/>
      <c r="H116" s="2698"/>
      <c r="I116" s="2699"/>
      <c r="J116" s="2700">
        <f>J494</f>
        <v>0</v>
      </c>
      <c r="K116" s="2701"/>
      <c r="L116" s="2667" t="s">
        <v>16</v>
      </c>
      <c r="M116" s="2702"/>
      <c r="N116" s="2690"/>
      <c r="O116" s="2691"/>
      <c r="P116" s="2691"/>
      <c r="Q116" s="2691"/>
      <c r="R116" s="2691"/>
      <c r="S116" s="2691"/>
      <c r="T116" s="2691"/>
    </row>
    <row r="117" spans="2:20" s="91" customFormat="1" ht="15" customHeight="1" x14ac:dyDescent="0.2">
      <c r="B117" s="2703"/>
      <c r="C117" s="2704"/>
      <c r="D117" s="2705" t="s">
        <v>1743</v>
      </c>
      <c r="E117" s="2706"/>
      <c r="F117" s="2707"/>
      <c r="G117" s="2708"/>
      <c r="H117" s="2709"/>
      <c r="I117" s="2710"/>
      <c r="J117" s="2711">
        <f>J495</f>
        <v>0</v>
      </c>
      <c r="K117" s="2712"/>
      <c r="L117" s="2667" t="s">
        <v>16</v>
      </c>
      <c r="M117" s="2713"/>
      <c r="N117" s="2713"/>
      <c r="O117" s="2714"/>
      <c r="P117" s="2714"/>
      <c r="Q117" s="2714"/>
      <c r="R117" s="2714"/>
      <c r="S117" s="2714"/>
      <c r="T117" s="2714"/>
    </row>
    <row r="118" spans="2:20" s="91" customFormat="1" ht="15" customHeight="1" x14ac:dyDescent="0.2">
      <c r="B118" s="2703"/>
      <c r="C118" s="2704"/>
      <c r="D118" s="2705" t="s">
        <v>1744</v>
      </c>
      <c r="E118" s="2706"/>
      <c r="F118" s="2707"/>
      <c r="G118" s="2708"/>
      <c r="H118" s="2709"/>
      <c r="I118" s="2710"/>
      <c r="J118" s="2711">
        <f>J503</f>
        <v>0</v>
      </c>
      <c r="K118" s="2712"/>
      <c r="L118" s="2667" t="s">
        <v>16</v>
      </c>
      <c r="M118" s="2713"/>
      <c r="N118" s="2713"/>
      <c r="O118" s="2714"/>
      <c r="P118" s="2714"/>
      <c r="Q118" s="2714"/>
      <c r="R118" s="2714"/>
      <c r="S118" s="2714"/>
      <c r="T118" s="2714"/>
    </row>
    <row r="119" spans="2:20" s="90" customFormat="1" ht="20.100000000000001" customHeight="1" x14ac:dyDescent="0.2">
      <c r="B119" s="2692"/>
      <c r="C119" s="2693"/>
      <c r="D119" s="2694" t="s">
        <v>1745</v>
      </c>
      <c r="E119" s="2695"/>
      <c r="F119" s="2696"/>
      <c r="G119" s="2697"/>
      <c r="H119" s="2698"/>
      <c r="I119" s="2699"/>
      <c r="J119" s="2700">
        <f>J507</f>
        <v>0</v>
      </c>
      <c r="K119" s="2701"/>
      <c r="L119" s="2667" t="s">
        <v>16</v>
      </c>
      <c r="M119" s="2702"/>
      <c r="N119" s="2690"/>
      <c r="O119" s="2691"/>
      <c r="P119" s="2691"/>
      <c r="Q119" s="2691"/>
      <c r="R119" s="2691"/>
      <c r="S119" s="2691"/>
      <c r="T119" s="2691"/>
    </row>
    <row r="120" spans="2:20" s="90" customFormat="1" ht="20.100000000000001" customHeight="1" x14ac:dyDescent="0.2">
      <c r="B120" s="2692"/>
      <c r="C120" s="2693"/>
      <c r="D120" s="2694" t="s">
        <v>329</v>
      </c>
      <c r="E120" s="2695"/>
      <c r="F120" s="2696"/>
      <c r="G120" s="2697"/>
      <c r="H120" s="2698"/>
      <c r="I120" s="2699"/>
      <c r="J120" s="2700">
        <f>J514</f>
        <v>0</v>
      </c>
      <c r="K120" s="2701"/>
      <c r="L120" s="2667" t="s">
        <v>16</v>
      </c>
      <c r="M120" s="2702"/>
      <c r="N120" s="2690"/>
      <c r="O120" s="2691"/>
      <c r="P120" s="2691"/>
      <c r="Q120" s="2691"/>
      <c r="R120" s="2691"/>
      <c r="S120" s="2691"/>
      <c r="T120" s="2691"/>
    </row>
    <row r="121" spans="2:20" s="90" customFormat="1" ht="20.100000000000001" customHeight="1" x14ac:dyDescent="0.2">
      <c r="B121" s="2692"/>
      <c r="C121" s="2693"/>
      <c r="D121" s="2694" t="s">
        <v>1746</v>
      </c>
      <c r="E121" s="2695"/>
      <c r="F121" s="2696"/>
      <c r="G121" s="2697"/>
      <c r="H121" s="2698"/>
      <c r="I121" s="2699"/>
      <c r="J121" s="2700">
        <f>J535</f>
        <v>0</v>
      </c>
      <c r="K121" s="2701"/>
      <c r="L121" s="2667" t="s">
        <v>16</v>
      </c>
      <c r="M121" s="2702"/>
      <c r="N121" s="2690"/>
      <c r="O121" s="2691"/>
      <c r="P121" s="2691"/>
      <c r="Q121" s="2691"/>
      <c r="R121" s="2691"/>
      <c r="S121" s="2691"/>
      <c r="T121" s="2691"/>
    </row>
    <row r="122" spans="2:20" s="90" customFormat="1" ht="20.100000000000001" customHeight="1" x14ac:dyDescent="0.2">
      <c r="B122" s="2692"/>
      <c r="C122" s="2693"/>
      <c r="D122" s="2694" t="s">
        <v>1747</v>
      </c>
      <c r="E122" s="2695"/>
      <c r="F122" s="2696"/>
      <c r="G122" s="2697"/>
      <c r="H122" s="2698"/>
      <c r="I122" s="2699"/>
      <c r="J122" s="2700">
        <f>J613</f>
        <v>0</v>
      </c>
      <c r="K122" s="2701"/>
      <c r="L122" s="2667" t="s">
        <v>16</v>
      </c>
      <c r="M122" s="2702"/>
      <c r="N122" s="2690"/>
      <c r="O122" s="2691"/>
      <c r="P122" s="2691"/>
      <c r="Q122" s="2691"/>
      <c r="R122" s="2691"/>
      <c r="S122" s="2691"/>
      <c r="T122" s="2691"/>
    </row>
    <row r="123" spans="2:20" s="90" customFormat="1" ht="20.100000000000001" customHeight="1" x14ac:dyDescent="0.2">
      <c r="B123" s="2692"/>
      <c r="C123" s="2693"/>
      <c r="D123" s="2694" t="s">
        <v>1748</v>
      </c>
      <c r="E123" s="2695"/>
      <c r="F123" s="2696"/>
      <c r="G123" s="2697"/>
      <c r="H123" s="2698"/>
      <c r="I123" s="2699"/>
      <c r="J123" s="2700">
        <f>J622</f>
        <v>0</v>
      </c>
      <c r="K123" s="2701"/>
      <c r="L123" s="2667" t="s">
        <v>16</v>
      </c>
      <c r="M123" s="2702"/>
      <c r="N123" s="2690"/>
      <c r="O123" s="2691"/>
      <c r="P123" s="2691"/>
      <c r="Q123" s="2691"/>
      <c r="R123" s="2691"/>
      <c r="S123" s="2691"/>
      <c r="T123" s="2691"/>
    </row>
    <row r="124" spans="2:20" s="90" customFormat="1" ht="20.100000000000001" customHeight="1" x14ac:dyDescent="0.2">
      <c r="B124" s="2692"/>
      <c r="C124" s="2693"/>
      <c r="D124" s="2694" t="s">
        <v>1749</v>
      </c>
      <c r="E124" s="2695"/>
      <c r="F124" s="2696"/>
      <c r="G124" s="2697"/>
      <c r="H124" s="2698"/>
      <c r="I124" s="2699"/>
      <c r="J124" s="2700">
        <f>J688</f>
        <v>0</v>
      </c>
      <c r="K124" s="2701"/>
      <c r="L124" s="2667" t="s">
        <v>16</v>
      </c>
      <c r="M124" s="2702"/>
      <c r="N124" s="2690"/>
      <c r="O124" s="2691"/>
      <c r="P124" s="2691"/>
      <c r="Q124" s="2691"/>
      <c r="R124" s="2691"/>
      <c r="S124" s="2691"/>
      <c r="T124" s="2691"/>
    </row>
    <row r="125" spans="2:20" s="90" customFormat="1" ht="20.100000000000001" customHeight="1" x14ac:dyDescent="0.2">
      <c r="B125" s="2692"/>
      <c r="C125" s="2693"/>
      <c r="D125" s="2694" t="s">
        <v>1750</v>
      </c>
      <c r="E125" s="2695"/>
      <c r="F125" s="2696"/>
      <c r="G125" s="2697"/>
      <c r="H125" s="2698"/>
      <c r="I125" s="2699"/>
      <c r="J125" s="2700">
        <f>J703</f>
        <v>0</v>
      </c>
      <c r="K125" s="2701"/>
      <c r="L125" s="2667" t="s">
        <v>16</v>
      </c>
      <c r="M125" s="2702"/>
      <c r="N125" s="2690"/>
      <c r="O125" s="2691"/>
      <c r="P125" s="2691"/>
      <c r="Q125" s="2691"/>
      <c r="R125" s="2691"/>
      <c r="S125" s="2691"/>
      <c r="T125" s="2691"/>
    </row>
    <row r="126" spans="2:20" s="90" customFormat="1" ht="20.100000000000001" customHeight="1" x14ac:dyDescent="0.2">
      <c r="B126" s="2692"/>
      <c r="C126" s="2693"/>
      <c r="D126" s="2694" t="s">
        <v>1751</v>
      </c>
      <c r="E126" s="2695"/>
      <c r="F126" s="2696"/>
      <c r="G126" s="2697"/>
      <c r="H126" s="2698"/>
      <c r="I126" s="2699"/>
      <c r="J126" s="2700">
        <f>J761</f>
        <v>0</v>
      </c>
      <c r="K126" s="2701"/>
      <c r="L126" s="2667" t="s">
        <v>16</v>
      </c>
      <c r="M126" s="2702"/>
      <c r="N126" s="2690"/>
      <c r="O126" s="2691"/>
      <c r="P126" s="2691"/>
      <c r="Q126" s="2691"/>
      <c r="R126" s="2691"/>
      <c r="S126" s="2691"/>
      <c r="T126" s="2691"/>
    </row>
    <row r="127" spans="2:20" s="90" customFormat="1" ht="20.100000000000001" customHeight="1" x14ac:dyDescent="0.2">
      <c r="B127" s="2692"/>
      <c r="C127" s="2693"/>
      <c r="D127" s="2694" t="s">
        <v>1752</v>
      </c>
      <c r="E127" s="2695"/>
      <c r="F127" s="2696"/>
      <c r="G127" s="2697"/>
      <c r="H127" s="2698"/>
      <c r="I127" s="2699"/>
      <c r="J127" s="2700">
        <f>J797</f>
        <v>0</v>
      </c>
      <c r="K127" s="2701"/>
      <c r="L127" s="2667" t="s">
        <v>16</v>
      </c>
      <c r="M127" s="2702"/>
      <c r="N127" s="2690"/>
      <c r="O127" s="2691"/>
      <c r="P127" s="2691"/>
      <c r="Q127" s="2691"/>
      <c r="R127" s="2691"/>
      <c r="S127" s="2691"/>
      <c r="T127" s="2691"/>
    </row>
    <row r="128" spans="2:20" s="90" customFormat="1" ht="20.100000000000001" customHeight="1" x14ac:dyDescent="0.2">
      <c r="B128" s="2692"/>
      <c r="C128" s="2693"/>
      <c r="D128" s="2694" t="s">
        <v>1753</v>
      </c>
      <c r="E128" s="2695"/>
      <c r="F128" s="2696"/>
      <c r="G128" s="2697"/>
      <c r="H128" s="2698"/>
      <c r="I128" s="2699"/>
      <c r="J128" s="2700">
        <f>J871</f>
        <v>0</v>
      </c>
      <c r="K128" s="2701"/>
      <c r="L128" s="2667" t="s">
        <v>16</v>
      </c>
      <c r="M128" s="2702"/>
      <c r="N128" s="2690"/>
      <c r="O128" s="2691"/>
      <c r="P128" s="2691"/>
      <c r="Q128" s="2691"/>
      <c r="R128" s="2691"/>
      <c r="S128" s="2691"/>
      <c r="T128" s="2691"/>
    </row>
    <row r="129" spans="2:27" s="89" customFormat="1" ht="24.95" customHeight="1" x14ac:dyDescent="0.2">
      <c r="B129" s="2683"/>
      <c r="C129" s="2684"/>
      <c r="D129" s="2685" t="s">
        <v>1754</v>
      </c>
      <c r="E129" s="2685"/>
      <c r="F129" s="2685"/>
      <c r="G129" s="2685"/>
      <c r="H129" s="2686"/>
      <c r="I129" s="2687"/>
      <c r="J129" s="2688">
        <f>J890</f>
        <v>0</v>
      </c>
      <c r="K129" s="2689"/>
      <c r="L129" s="2667" t="s">
        <v>16</v>
      </c>
      <c r="N129" s="2690"/>
      <c r="O129" s="2691"/>
      <c r="P129" s="2691"/>
      <c r="Q129" s="2691"/>
      <c r="R129" s="2691"/>
      <c r="S129" s="2691"/>
      <c r="T129" s="2691"/>
    </row>
    <row r="130" spans="2:27" s="90" customFormat="1" ht="20.100000000000001" customHeight="1" x14ac:dyDescent="0.2">
      <c r="B130" s="2692"/>
      <c r="C130" s="2693"/>
      <c r="D130" s="2694" t="s">
        <v>1755</v>
      </c>
      <c r="E130" s="2695"/>
      <c r="F130" s="2696"/>
      <c r="G130" s="2697"/>
      <c r="H130" s="2698"/>
      <c r="I130" s="2699"/>
      <c r="J130" s="2700">
        <f>J891</f>
        <v>0</v>
      </c>
      <c r="K130" s="2701"/>
      <c r="L130" s="2667" t="s">
        <v>16</v>
      </c>
      <c r="M130" s="2702"/>
      <c r="N130" s="2690"/>
      <c r="O130" s="2691"/>
      <c r="P130" s="2691"/>
      <c r="Q130" s="2691"/>
      <c r="R130" s="2691"/>
      <c r="S130" s="2691"/>
      <c r="T130" s="2691"/>
    </row>
    <row r="131" spans="2:27" s="90" customFormat="1" ht="20.100000000000001" customHeight="1" x14ac:dyDescent="0.2">
      <c r="B131" s="2692"/>
      <c r="C131" s="2693"/>
      <c r="D131" s="2694" t="s">
        <v>1756</v>
      </c>
      <c r="E131" s="2695"/>
      <c r="F131" s="2696"/>
      <c r="G131" s="2697"/>
      <c r="H131" s="2698"/>
      <c r="I131" s="2699"/>
      <c r="J131" s="2700">
        <f>J897</f>
        <v>0</v>
      </c>
      <c r="K131" s="2701"/>
      <c r="L131" s="2667" t="s">
        <v>16</v>
      </c>
      <c r="M131" s="2702"/>
      <c r="N131" s="2690"/>
      <c r="O131" s="2691"/>
      <c r="P131" s="2691"/>
      <c r="Q131" s="2691"/>
      <c r="R131" s="2691"/>
      <c r="S131" s="2691"/>
      <c r="T131" s="2691"/>
    </row>
    <row r="132" spans="2:27" s="86" customFormat="1" ht="6.95" customHeight="1" x14ac:dyDescent="0.25">
      <c r="B132" s="2715"/>
      <c r="C132" s="2716"/>
      <c r="D132" s="2717"/>
      <c r="E132" s="2716"/>
      <c r="F132" s="2716"/>
      <c r="G132" s="2716"/>
      <c r="H132" s="2716"/>
      <c r="I132" s="2716"/>
      <c r="J132" s="2718"/>
      <c r="K132" s="2719"/>
      <c r="L132" s="2667"/>
    </row>
    <row r="133" spans="2:27" ht="11.25" customHeight="1" x14ac:dyDescent="0.25"/>
    <row r="134" spans="2:27" ht="11.25" customHeight="1" x14ac:dyDescent="0.25"/>
    <row r="135" spans="2:27" ht="11.25" customHeight="1" x14ac:dyDescent="0.25"/>
    <row r="136" spans="2:27" ht="6.95" customHeight="1" x14ac:dyDescent="0.25">
      <c r="B136" s="2664"/>
      <c r="C136" s="2665"/>
      <c r="D136" s="2665"/>
      <c r="E136" s="2665"/>
      <c r="F136" s="2665"/>
      <c r="G136" s="2665"/>
      <c r="H136" s="2665"/>
      <c r="I136" s="2665"/>
      <c r="J136" s="2665"/>
      <c r="K136" s="2666"/>
      <c r="L136" s="2667"/>
    </row>
    <row r="137" spans="2:27" ht="24.95" customHeight="1" x14ac:dyDescent="0.25">
      <c r="B137" s="2668"/>
      <c r="C137" s="2669" t="s">
        <v>150</v>
      </c>
      <c r="D137" s="86"/>
      <c r="E137" s="86"/>
      <c r="F137" s="86"/>
      <c r="G137" s="86"/>
      <c r="H137" s="86"/>
      <c r="I137" s="86"/>
      <c r="J137" s="86"/>
      <c r="K137" s="2670"/>
      <c r="L137" s="2667"/>
      <c r="M137" s="2671" t="s">
        <v>7</v>
      </c>
    </row>
    <row r="138" spans="2:27" ht="6.95" customHeight="1" x14ac:dyDescent="0.25">
      <c r="B138" s="2668"/>
      <c r="C138" s="86"/>
      <c r="D138" s="86"/>
      <c r="E138" s="86"/>
      <c r="F138" s="86"/>
      <c r="G138" s="86"/>
      <c r="H138" s="86"/>
      <c r="I138" s="86"/>
      <c r="J138" s="86"/>
      <c r="K138" s="2670"/>
      <c r="L138" s="2667"/>
    </row>
    <row r="139" spans="2:27" ht="12" customHeight="1" x14ac:dyDescent="0.25">
      <c r="B139" s="2668"/>
      <c r="C139" s="259" t="str">
        <f>D6</f>
        <v>Stavba:</v>
      </c>
      <c r="D139" s="86"/>
      <c r="E139" s="86"/>
      <c r="F139" s="86"/>
      <c r="G139" s="86"/>
      <c r="H139" s="86"/>
      <c r="I139" s="86"/>
      <c r="J139" s="86"/>
      <c r="K139" s="2670"/>
      <c r="L139" s="2667"/>
    </row>
    <row r="140" spans="2:27" x14ac:dyDescent="0.25">
      <c r="B140" s="2668"/>
      <c r="C140" s="86"/>
      <c r="D140" s="86"/>
      <c r="E140" s="3242" t="str">
        <f>IF(E7="","",E7)</f>
        <v>REVITALIZACE ZÁMECKÉHO PARKU ‐ TVRZIŠTĚ KLUČOV</v>
      </c>
      <c r="F140" s="3367"/>
      <c r="G140" s="3367"/>
      <c r="H140" s="3367"/>
      <c r="I140" s="86"/>
      <c r="J140" s="86"/>
      <c r="K140" s="2670"/>
      <c r="L140" s="2667"/>
      <c r="AA140" s="2720" t="str">
        <f>IF(AA7="","",AA7)</f>
        <v>REVITALIZACE ZÁMECKÉHO PARKU ‐ TVRZIŠTĚ KLUČOV</v>
      </c>
    </row>
    <row r="141" spans="2:27" x14ac:dyDescent="0.25">
      <c r="B141" s="2672"/>
      <c r="C141" s="259" t="str">
        <f>D8</f>
        <v>Objekt:</v>
      </c>
      <c r="K141" s="2673"/>
      <c r="L141" s="2667"/>
      <c r="AA141" s="2721"/>
    </row>
    <row r="142" spans="2:27" x14ac:dyDescent="0.25">
      <c r="B142" s="2668"/>
      <c r="C142" s="86"/>
      <c r="D142" s="86"/>
      <c r="E142" s="3364" t="str">
        <f>E9</f>
        <v>SO.K - Altán</v>
      </c>
      <c r="F142" s="3367"/>
      <c r="G142" s="3367"/>
      <c r="H142" s="3367"/>
      <c r="I142" s="86"/>
      <c r="J142" s="86"/>
      <c r="K142" s="2670"/>
      <c r="L142" s="2667"/>
      <c r="AA142" s="2722" t="str">
        <f>AA9</f>
        <v>SO.K - Altán</v>
      </c>
    </row>
    <row r="143" spans="2:27" x14ac:dyDescent="0.25">
      <c r="B143" s="2668"/>
      <c r="C143" s="86"/>
      <c r="D143" s="86"/>
      <c r="E143" s="86"/>
      <c r="F143" s="86"/>
      <c r="G143" s="86"/>
      <c r="H143" s="86"/>
      <c r="I143" s="86"/>
      <c r="J143" s="86"/>
      <c r="K143" s="2670"/>
      <c r="L143" s="2667"/>
    </row>
    <row r="144" spans="2:27" x14ac:dyDescent="0.25">
      <c r="B144" s="2668"/>
      <c r="C144" s="259" t="str">
        <f>D12</f>
        <v>Místo:</v>
      </c>
      <c r="D144" s="86"/>
      <c r="E144" s="86"/>
      <c r="F144" s="264" t="str">
        <f>IF(F12="","",F12)</f>
        <v/>
      </c>
      <c r="G144" s="86"/>
      <c r="H144" s="86"/>
      <c r="I144" s="259" t="str">
        <f>I12</f>
        <v>Datum:</v>
      </c>
      <c r="J144" s="2675">
        <f>J12</f>
        <v>46300</v>
      </c>
      <c r="K144" s="2670"/>
      <c r="L144" s="2667"/>
    </row>
    <row r="145" spans="2:62" x14ac:dyDescent="0.25">
      <c r="B145" s="2668"/>
      <c r="C145" s="86"/>
      <c r="D145" s="86"/>
      <c r="E145" s="86"/>
      <c r="F145" s="86"/>
      <c r="G145" s="86"/>
      <c r="H145" s="86"/>
      <c r="I145" s="86"/>
      <c r="J145" s="86"/>
      <c r="K145" s="2670"/>
      <c r="L145" s="2667"/>
    </row>
    <row r="146" spans="2:62" ht="25.5" x14ac:dyDescent="0.25">
      <c r="B146" s="2668"/>
      <c r="C146" s="259" t="str">
        <f>D14</f>
        <v>Zadavatel:</v>
      </c>
      <c r="D146" s="86"/>
      <c r="E146" s="86"/>
      <c r="F146" s="264" t="str">
        <f>IF(E15="","",E15)</f>
        <v>Obec Klučov</v>
      </c>
      <c r="G146" s="86"/>
      <c r="H146" s="86"/>
      <c r="I146" s="259" t="str">
        <f>D20</f>
        <v>Projektant:</v>
      </c>
      <c r="J146" s="2676" t="str">
        <f>IF(E21="","",E21)</f>
        <v>Studio Anarchitekt s.r.o.</v>
      </c>
      <c r="K146" s="2670"/>
      <c r="L146" s="2667"/>
    </row>
    <row r="147" spans="2:62" x14ac:dyDescent="0.25">
      <c r="B147" s="2668"/>
      <c r="C147" s="259" t="str">
        <f>D17</f>
        <v>Zhotovitel:</v>
      </c>
      <c r="D147" s="86"/>
      <c r="E147" s="86"/>
      <c r="F147" s="264" t="str">
        <f>IF(E18="Vyplň údaj","",E18)</f>
        <v/>
      </c>
      <c r="G147" s="86"/>
      <c r="H147" s="86"/>
      <c r="I147" s="259" t="str">
        <f>D23</f>
        <v>Zpracovatel:</v>
      </c>
      <c r="J147" s="2676" t="str">
        <f>IF(E24="","",E24)</f>
        <v>Ing. Theodor Collino</v>
      </c>
      <c r="K147" s="2670"/>
      <c r="L147" s="2667"/>
    </row>
    <row r="148" spans="2:62" x14ac:dyDescent="0.25">
      <c r="B148" s="2668"/>
      <c r="C148" s="86"/>
      <c r="D148" s="86"/>
      <c r="E148" s="86"/>
      <c r="F148" s="86"/>
      <c r="G148" s="86"/>
      <c r="H148" s="86"/>
      <c r="I148" s="86"/>
      <c r="J148" s="86"/>
      <c r="K148" s="2670"/>
      <c r="L148" s="2667"/>
    </row>
    <row r="149" spans="2:62" ht="36" x14ac:dyDescent="0.25">
      <c r="B149" s="2677"/>
      <c r="C149" s="317" t="s">
        <v>151</v>
      </c>
      <c r="D149" s="318" t="s">
        <v>50</v>
      </c>
      <c r="E149" s="318" t="s">
        <v>45</v>
      </c>
      <c r="F149" s="318" t="s">
        <v>47</v>
      </c>
      <c r="G149" s="318" t="s">
        <v>152</v>
      </c>
      <c r="H149" s="318" t="s">
        <v>153</v>
      </c>
      <c r="I149" s="318" t="s">
        <v>154</v>
      </c>
      <c r="J149" s="319" t="s">
        <v>136</v>
      </c>
      <c r="K149" s="320" t="s">
        <v>155</v>
      </c>
      <c r="L149" s="2667" t="s">
        <v>16</v>
      </c>
      <c r="M149" s="2723"/>
      <c r="N149" s="2724" t="s">
        <v>37</v>
      </c>
      <c r="O149" s="2724" t="s">
        <v>156</v>
      </c>
      <c r="P149" s="2724" t="s">
        <v>53</v>
      </c>
      <c r="Q149" s="2724" t="s">
        <v>157</v>
      </c>
      <c r="R149" s="2724" t="s">
        <v>158</v>
      </c>
      <c r="S149" s="2724" t="s">
        <v>159</v>
      </c>
      <c r="T149" s="2725" t="s">
        <v>160</v>
      </c>
    </row>
    <row r="150" spans="2:62" ht="15.75" x14ac:dyDescent="0.25">
      <c r="B150" s="2668"/>
      <c r="C150" s="2679" t="s">
        <v>63</v>
      </c>
      <c r="D150" s="86"/>
      <c r="E150" s="86"/>
      <c r="F150" s="86"/>
      <c r="G150" s="86"/>
      <c r="H150" s="86"/>
      <c r="I150" s="86"/>
      <c r="J150" s="2726">
        <f>J151 + J341 + J890</f>
        <v>0</v>
      </c>
      <c r="K150" s="2670"/>
      <c r="L150" s="2667" t="s">
        <v>16</v>
      </c>
      <c r="M150" s="2727"/>
      <c r="N150" s="2728"/>
      <c r="O150" s="2728"/>
      <c r="P150" s="2729">
        <f>P151 + P341 + P890</f>
        <v>0</v>
      </c>
      <c r="Q150" s="2728"/>
      <c r="R150" s="2729">
        <f>R151 + R341 + R890</f>
        <v>100.23086396999999</v>
      </c>
      <c r="S150" s="2728"/>
      <c r="T150" s="2730">
        <f>T151 + T341 + T890</f>
        <v>0</v>
      </c>
    </row>
    <row r="151" spans="2:62" ht="15.75" x14ac:dyDescent="0.25">
      <c r="B151" s="2683"/>
      <c r="C151" s="2684"/>
      <c r="D151" s="2731" t="s">
        <v>64</v>
      </c>
      <c r="E151" s="2732" t="s">
        <v>161</v>
      </c>
      <c r="F151" s="89" t="s">
        <v>162</v>
      </c>
      <c r="G151" s="2733"/>
      <c r="H151" s="2734"/>
      <c r="I151" s="2735"/>
      <c r="J151" s="2735">
        <f>J152 + J175 + J207 + J234 + J279 + J325 + J336</f>
        <v>0</v>
      </c>
      <c r="K151" s="2736"/>
      <c r="L151" s="2667" t="s">
        <v>16</v>
      </c>
      <c r="M151" s="2737"/>
      <c r="N151" s="2690"/>
      <c r="O151" s="2691"/>
      <c r="P151" s="2691">
        <f>P152 + P175 + P207 + P234 + P279 + P325 + P336</f>
        <v>0</v>
      </c>
      <c r="Q151" s="2691"/>
      <c r="R151" s="2691">
        <f>R152 + R175 + R207 + R234 + R279 + R325 + R336</f>
        <v>87.649067059999993</v>
      </c>
      <c r="S151" s="2691"/>
      <c r="T151" s="2738">
        <f>T152 + T175 + T207 + T234 + T279 + T325 + T336</f>
        <v>0</v>
      </c>
      <c r="AR151" s="2624">
        <v>1</v>
      </c>
      <c r="AT151" s="2624" t="s">
        <v>64</v>
      </c>
      <c r="AU151" s="2624">
        <v>0</v>
      </c>
      <c r="AY151" s="89" t="s">
        <v>163</v>
      </c>
      <c r="AZ151" s="89"/>
      <c r="BA151" s="89"/>
      <c r="BB151" s="89"/>
      <c r="BC151" s="89"/>
      <c r="BD151" s="89"/>
      <c r="BE151" s="89"/>
      <c r="BF151" s="89"/>
      <c r="BG151" s="89"/>
      <c r="BH151" s="89"/>
      <c r="BI151" s="89"/>
      <c r="BJ151" s="2624">
        <v>0</v>
      </c>
    </row>
    <row r="152" spans="2:62" ht="23.1" customHeight="1" x14ac:dyDescent="0.25">
      <c r="B152" s="2692"/>
      <c r="C152" s="2693"/>
      <c r="D152" s="2731" t="s">
        <v>64</v>
      </c>
      <c r="E152" s="2739" t="s">
        <v>164</v>
      </c>
      <c r="F152" s="2702" t="s">
        <v>165</v>
      </c>
      <c r="G152" s="2740"/>
      <c r="H152" s="2741"/>
      <c r="I152" s="2742"/>
      <c r="J152" s="2742">
        <f>J153 + J159 + J164 + J170</f>
        <v>0</v>
      </c>
      <c r="K152" s="2742"/>
      <c r="L152" s="2667" t="s">
        <v>16</v>
      </c>
      <c r="M152" s="2743"/>
      <c r="N152" s="2690"/>
      <c r="O152" s="2691"/>
      <c r="P152" s="2691">
        <f>P153 + P159 + P164 + P170</f>
        <v>0</v>
      </c>
      <c r="Q152" s="2691"/>
      <c r="R152" s="2691">
        <f>R153 + R159 + R164 + R170</f>
        <v>0</v>
      </c>
      <c r="S152" s="2691"/>
      <c r="T152" s="2738">
        <f>T153 + T159 + T164 + T170</f>
        <v>0</v>
      </c>
      <c r="AR152" s="2624">
        <v>1</v>
      </c>
      <c r="AT152" s="2624" t="s">
        <v>64</v>
      </c>
      <c r="AU152" s="2624">
        <v>1</v>
      </c>
      <c r="AY152" s="90" t="s">
        <v>163</v>
      </c>
      <c r="AZ152" s="90"/>
      <c r="BA152" s="90"/>
      <c r="BB152" s="90"/>
      <c r="BC152" s="90"/>
      <c r="BD152" s="90"/>
      <c r="BE152" s="90"/>
      <c r="BF152" s="90"/>
      <c r="BG152" s="90"/>
      <c r="BH152" s="90"/>
      <c r="BI152" s="90"/>
      <c r="BJ152" s="2624">
        <v>0</v>
      </c>
    </row>
    <row r="153" spans="2:62" ht="21" customHeight="1" x14ac:dyDescent="0.25">
      <c r="B153" s="2703"/>
      <c r="C153" s="2704"/>
      <c r="D153" s="2704" t="s">
        <v>64</v>
      </c>
      <c r="E153" s="2744" t="s">
        <v>246</v>
      </c>
      <c r="F153" s="2713" t="s">
        <v>1757</v>
      </c>
      <c r="G153" s="2745"/>
      <c r="H153" s="2746"/>
      <c r="I153" s="2747"/>
      <c r="J153" s="2747">
        <f>J154</f>
        <v>0</v>
      </c>
      <c r="K153" s="2747"/>
      <c r="L153" s="2667" t="s">
        <v>16</v>
      </c>
      <c r="M153" s="2748"/>
      <c r="N153" s="2713"/>
      <c r="O153" s="2714"/>
      <c r="P153" s="2714">
        <f>P154</f>
        <v>0</v>
      </c>
      <c r="Q153" s="2714"/>
      <c r="R153" s="2714">
        <f>R154</f>
        <v>0</v>
      </c>
      <c r="S153" s="2714"/>
      <c r="T153" s="2749">
        <f>T154</f>
        <v>0</v>
      </c>
      <c r="AR153" s="2624">
        <v>1</v>
      </c>
      <c r="AT153" s="2624" t="s">
        <v>64</v>
      </c>
      <c r="AU153" s="2624">
        <v>2</v>
      </c>
      <c r="AY153" s="91" t="s">
        <v>163</v>
      </c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2624">
        <v>0</v>
      </c>
    </row>
    <row r="154" spans="2:62" ht="24" x14ac:dyDescent="0.25">
      <c r="B154" s="2750"/>
      <c r="C154" s="2751" t="s">
        <v>1758</v>
      </c>
      <c r="D154" s="2751" t="s">
        <v>168</v>
      </c>
      <c r="E154" s="2752" t="s">
        <v>1759</v>
      </c>
      <c r="F154" s="351" t="s">
        <v>1760</v>
      </c>
      <c r="G154" s="2753" t="s">
        <v>171</v>
      </c>
      <c r="H154" s="353">
        <v>17.762</v>
      </c>
      <c r="I154" s="354"/>
      <c r="J154" s="355">
        <f>ROUND(H154*I154,2)</f>
        <v>0</v>
      </c>
      <c r="K154" s="355" t="s">
        <v>172</v>
      </c>
      <c r="L154" s="2667" t="s">
        <v>16</v>
      </c>
      <c r="M154" s="2754"/>
      <c r="N154" s="2755" t="s">
        <v>38</v>
      </c>
      <c r="O154" s="2756"/>
      <c r="P154" s="2756">
        <f>H154*O154</f>
        <v>0</v>
      </c>
      <c r="Q154" s="2756">
        <v>0</v>
      </c>
      <c r="R154" s="2756">
        <f>H154*Q154</f>
        <v>0</v>
      </c>
      <c r="S154" s="2756">
        <v>0</v>
      </c>
      <c r="T154" s="2757">
        <f>H154*S154</f>
        <v>0</v>
      </c>
      <c r="AR154" s="2624">
        <v>4</v>
      </c>
      <c r="AT154" s="2624" t="s">
        <v>168</v>
      </c>
      <c r="AU154" s="2624">
        <v>3</v>
      </c>
      <c r="AY154" s="2758" t="s">
        <v>163</v>
      </c>
      <c r="AZ154" s="2758"/>
      <c r="BA154" s="2758"/>
      <c r="BB154" s="2758"/>
      <c r="BC154" s="2758"/>
      <c r="BD154" s="2758"/>
      <c r="BE154" s="2758">
        <f>IF(N154="základní",J154,0)</f>
        <v>0</v>
      </c>
      <c r="BF154" s="2758">
        <f>IF(N154="snížená",J154,0)</f>
        <v>0</v>
      </c>
      <c r="BG154" s="2758">
        <f>IF(N154="zákl. přenesená",J154,0)</f>
        <v>0</v>
      </c>
      <c r="BH154" s="2758">
        <f>IF(N154="sníž. přenesená",J154,0)</f>
        <v>0</v>
      </c>
      <c r="BI154" s="2758">
        <f>IF(N154="nulová",J154,0)</f>
        <v>0</v>
      </c>
      <c r="BJ154" s="2624">
        <v>1</v>
      </c>
    </row>
    <row r="155" spans="2:62" x14ac:dyDescent="0.25">
      <c r="B155" s="2668"/>
      <c r="C155" s="86"/>
      <c r="D155" s="361" t="s">
        <v>173</v>
      </c>
      <c r="E155" s="86"/>
      <c r="F155" s="362" t="s">
        <v>1761</v>
      </c>
      <c r="G155" s="86"/>
      <c r="H155" s="86"/>
      <c r="I155" s="86"/>
      <c r="J155" s="86"/>
      <c r="K155" s="2670"/>
      <c r="L155" s="2667" t="s">
        <v>16</v>
      </c>
      <c r="M155" s="2759"/>
      <c r="N155" s="86"/>
      <c r="O155" s="86"/>
      <c r="P155" s="86"/>
      <c r="Q155" s="86"/>
      <c r="R155" s="86"/>
      <c r="S155" s="86"/>
      <c r="T155" s="2760"/>
      <c r="AT155" s="2761" t="s">
        <v>173</v>
      </c>
      <c r="AU155" s="2761">
        <v>0</v>
      </c>
      <c r="AV155" s="86"/>
      <c r="AW155" s="86"/>
      <c r="AX155" s="86"/>
      <c r="AY155" s="86" t="s">
        <v>163</v>
      </c>
      <c r="AZ155" s="86"/>
      <c r="BA155" s="86"/>
      <c r="BB155" s="86"/>
      <c r="BC155" s="86"/>
      <c r="BD155" s="86"/>
      <c r="BE155" s="86"/>
      <c r="BF155" s="86"/>
      <c r="BG155" s="86"/>
      <c r="BH155" s="86"/>
      <c r="BI155" s="86"/>
      <c r="BJ155" s="2624">
        <v>0</v>
      </c>
    </row>
    <row r="156" spans="2:62" ht="11.25" customHeight="1" x14ac:dyDescent="0.25">
      <c r="B156" s="2762"/>
      <c r="C156" s="2763"/>
      <c r="D156" s="361" t="s">
        <v>175</v>
      </c>
      <c r="E156" s="2764"/>
      <c r="F156" s="2765" t="s">
        <v>1762</v>
      </c>
      <c r="G156" s="2766"/>
      <c r="H156" s="2767">
        <v>7.8079999999999998</v>
      </c>
      <c r="I156" s="2768"/>
      <c r="J156" s="2768"/>
      <c r="K156" s="2768"/>
      <c r="L156" s="2667" t="s">
        <v>16</v>
      </c>
      <c r="M156" s="2769"/>
      <c r="N156" s="2770"/>
      <c r="O156" s="2771"/>
      <c r="P156" s="2771"/>
      <c r="Q156" s="2771"/>
      <c r="R156" s="2771"/>
      <c r="S156" s="2771"/>
      <c r="T156" s="2772"/>
      <c r="AT156" s="2773" t="s">
        <v>175</v>
      </c>
      <c r="AU156" s="2773">
        <v>0</v>
      </c>
      <c r="AV156" s="2773">
        <v>2</v>
      </c>
      <c r="AW156" s="2773" t="b">
        <v>1</v>
      </c>
      <c r="AX156" s="2773"/>
      <c r="AY156" s="2773" t="s">
        <v>163</v>
      </c>
      <c r="AZ156" s="2773"/>
      <c r="BA156" s="2773"/>
      <c r="BB156" s="2773"/>
      <c r="BC156" s="2773"/>
      <c r="BD156" s="2773"/>
      <c r="BE156" s="2773"/>
      <c r="BF156" s="2773"/>
      <c r="BG156" s="2773"/>
      <c r="BH156" s="2773"/>
      <c r="BI156" s="2773"/>
      <c r="BJ156" s="2624">
        <v>0</v>
      </c>
    </row>
    <row r="157" spans="2:62" ht="11.25" customHeight="1" x14ac:dyDescent="0.25">
      <c r="B157" s="2762"/>
      <c r="C157" s="2763"/>
      <c r="D157" s="361" t="s">
        <v>175</v>
      </c>
      <c r="E157" s="2764"/>
      <c r="F157" s="2765" t="s">
        <v>1763</v>
      </c>
      <c r="G157" s="2766"/>
      <c r="H157" s="2767">
        <v>9.9540000000000006</v>
      </c>
      <c r="I157" s="2768"/>
      <c r="J157" s="2768"/>
      <c r="K157" s="2768"/>
      <c r="L157" s="2667" t="s">
        <v>16</v>
      </c>
      <c r="M157" s="2769"/>
      <c r="N157" s="2770"/>
      <c r="O157" s="2771"/>
      <c r="P157" s="2771"/>
      <c r="Q157" s="2771"/>
      <c r="R157" s="2771"/>
      <c r="S157" s="2771"/>
      <c r="T157" s="2772"/>
      <c r="AT157" s="2773" t="s">
        <v>175</v>
      </c>
      <c r="AU157" s="2773">
        <v>0</v>
      </c>
      <c r="AV157" s="2773">
        <v>2</v>
      </c>
      <c r="AW157" s="2773" t="b">
        <v>1</v>
      </c>
      <c r="AX157" s="2773"/>
      <c r="AY157" s="2773" t="s">
        <v>163</v>
      </c>
      <c r="AZ157" s="2773"/>
      <c r="BA157" s="2773"/>
      <c r="BB157" s="2773"/>
      <c r="BC157" s="2773"/>
      <c r="BD157" s="2773"/>
      <c r="BE157" s="2773"/>
      <c r="BF157" s="2773"/>
      <c r="BG157" s="2773"/>
      <c r="BH157" s="2773"/>
      <c r="BI157" s="2773"/>
      <c r="BJ157" s="2624">
        <v>0</v>
      </c>
    </row>
    <row r="158" spans="2:62" ht="11.25" customHeight="1" x14ac:dyDescent="0.25">
      <c r="B158" s="2762"/>
      <c r="C158" s="2763"/>
      <c r="D158" s="361" t="s">
        <v>175</v>
      </c>
      <c r="E158" s="2764"/>
      <c r="F158" s="2774" t="s">
        <v>178</v>
      </c>
      <c r="G158" s="2775"/>
      <c r="H158" s="2776">
        <v>17.762</v>
      </c>
      <c r="I158" s="2768"/>
      <c r="J158" s="2768"/>
      <c r="K158" s="2768"/>
      <c r="L158" s="2667" t="s">
        <v>16</v>
      </c>
      <c r="M158" s="2769"/>
      <c r="N158" s="2770"/>
      <c r="O158" s="2771"/>
      <c r="P158" s="2771"/>
      <c r="Q158" s="2771"/>
      <c r="R158" s="2771"/>
      <c r="S158" s="2771"/>
      <c r="T158" s="2772"/>
      <c r="AT158" s="2773" t="s">
        <v>175</v>
      </c>
      <c r="AU158" s="2773">
        <v>0</v>
      </c>
      <c r="AV158" s="2773">
        <v>4</v>
      </c>
      <c r="AW158" s="2773" t="b">
        <v>1</v>
      </c>
      <c r="AX158" s="2773" t="b">
        <v>1</v>
      </c>
      <c r="AY158" s="2773" t="s">
        <v>163</v>
      </c>
      <c r="AZ158" s="2773"/>
      <c r="BA158" s="2773"/>
      <c r="BB158" s="2773"/>
      <c r="BC158" s="2773"/>
      <c r="BD158" s="2773"/>
      <c r="BE158" s="2773"/>
      <c r="BF158" s="2773"/>
      <c r="BG158" s="2773"/>
      <c r="BH158" s="2773"/>
      <c r="BI158" s="2773"/>
      <c r="BJ158" s="2624">
        <v>0</v>
      </c>
    </row>
    <row r="159" spans="2:62" ht="21" customHeight="1" x14ac:dyDescent="0.25">
      <c r="B159" s="2703"/>
      <c r="C159" s="2704"/>
      <c r="D159" s="2704" t="s">
        <v>64</v>
      </c>
      <c r="E159" s="2744" t="s">
        <v>179</v>
      </c>
      <c r="F159" s="2713" t="s">
        <v>180</v>
      </c>
      <c r="G159" s="2745"/>
      <c r="H159" s="2746"/>
      <c r="I159" s="2747"/>
      <c r="J159" s="2747">
        <f>J160</f>
        <v>0</v>
      </c>
      <c r="K159" s="2747"/>
      <c r="L159" s="2667" t="s">
        <v>16</v>
      </c>
      <c r="M159" s="2748"/>
      <c r="N159" s="2713"/>
      <c r="O159" s="2714"/>
      <c r="P159" s="2714">
        <f>P160</f>
        <v>0</v>
      </c>
      <c r="Q159" s="2714"/>
      <c r="R159" s="2714">
        <f>R160</f>
        <v>0</v>
      </c>
      <c r="S159" s="2714"/>
      <c r="T159" s="2749">
        <f>T160</f>
        <v>0</v>
      </c>
      <c r="AR159" s="2624">
        <v>1</v>
      </c>
      <c r="AT159" s="2624" t="s">
        <v>64</v>
      </c>
      <c r="AU159" s="2624">
        <v>2</v>
      </c>
      <c r="AY159" s="91" t="s">
        <v>163</v>
      </c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2624">
        <v>0</v>
      </c>
    </row>
    <row r="160" spans="2:62" ht="24" x14ac:dyDescent="0.25">
      <c r="B160" s="2750"/>
      <c r="C160" s="2751" t="s">
        <v>1764</v>
      </c>
      <c r="D160" s="2751" t="s">
        <v>168</v>
      </c>
      <c r="E160" s="2752" t="s">
        <v>1159</v>
      </c>
      <c r="F160" s="351" t="s">
        <v>1160</v>
      </c>
      <c r="G160" s="2753" t="s">
        <v>171</v>
      </c>
      <c r="H160" s="353">
        <v>17.762</v>
      </c>
      <c r="I160" s="354"/>
      <c r="J160" s="355">
        <f>ROUND(H160*I160,2)</f>
        <v>0</v>
      </c>
      <c r="K160" s="355" t="s">
        <v>172</v>
      </c>
      <c r="L160" s="2667" t="s">
        <v>16</v>
      </c>
      <c r="M160" s="2754"/>
      <c r="N160" s="2755" t="s">
        <v>38</v>
      </c>
      <c r="O160" s="2756"/>
      <c r="P160" s="2756">
        <f>H160*O160</f>
        <v>0</v>
      </c>
      <c r="Q160" s="2756">
        <v>0</v>
      </c>
      <c r="R160" s="2756">
        <f>H160*Q160</f>
        <v>0</v>
      </c>
      <c r="S160" s="2756">
        <v>0</v>
      </c>
      <c r="T160" s="2757">
        <f>H160*S160</f>
        <v>0</v>
      </c>
      <c r="AR160" s="2624">
        <v>4</v>
      </c>
      <c r="AT160" s="2624" t="s">
        <v>168</v>
      </c>
      <c r="AU160" s="2624">
        <v>3</v>
      </c>
      <c r="AY160" s="2758" t="s">
        <v>163</v>
      </c>
      <c r="AZ160" s="2758"/>
      <c r="BA160" s="2758"/>
      <c r="BB160" s="2758"/>
      <c r="BC160" s="2758"/>
      <c r="BD160" s="2758"/>
      <c r="BE160" s="2758">
        <f>IF(N160="základní",J160,0)</f>
        <v>0</v>
      </c>
      <c r="BF160" s="2758">
        <f>IF(N160="snížená",J160,0)</f>
        <v>0</v>
      </c>
      <c r="BG160" s="2758">
        <f>IF(N160="zákl. přenesená",J160,0)</f>
        <v>0</v>
      </c>
      <c r="BH160" s="2758">
        <f>IF(N160="sníž. přenesená",J160,0)</f>
        <v>0</v>
      </c>
      <c r="BI160" s="2758">
        <f>IF(N160="nulová",J160,0)</f>
        <v>0</v>
      </c>
      <c r="BJ160" s="2624">
        <v>1</v>
      </c>
    </row>
    <row r="161" spans="2:62" x14ac:dyDescent="0.25">
      <c r="B161" s="2668"/>
      <c r="C161" s="86"/>
      <c r="D161" s="361" t="s">
        <v>173</v>
      </c>
      <c r="E161" s="86"/>
      <c r="F161" s="362" t="s">
        <v>1161</v>
      </c>
      <c r="G161" s="86"/>
      <c r="H161" s="86"/>
      <c r="I161" s="86"/>
      <c r="J161" s="86"/>
      <c r="K161" s="2670"/>
      <c r="L161" s="2667" t="s">
        <v>16</v>
      </c>
      <c r="M161" s="2759"/>
      <c r="N161" s="86"/>
      <c r="O161" s="86"/>
      <c r="P161" s="86"/>
      <c r="Q161" s="86"/>
      <c r="R161" s="86"/>
      <c r="S161" s="86"/>
      <c r="T161" s="2760"/>
      <c r="AT161" s="2761" t="s">
        <v>173</v>
      </c>
      <c r="AU161" s="2761">
        <v>0</v>
      </c>
      <c r="AV161" s="86"/>
      <c r="AW161" s="86"/>
      <c r="AX161" s="86"/>
      <c r="AY161" s="86" t="s">
        <v>163</v>
      </c>
      <c r="AZ161" s="86"/>
      <c r="BA161" s="86"/>
      <c r="BB161" s="86"/>
      <c r="BC161" s="86"/>
      <c r="BD161" s="86"/>
      <c r="BE161" s="86"/>
      <c r="BF161" s="86"/>
      <c r="BG161" s="86"/>
      <c r="BH161" s="86"/>
      <c r="BI161" s="86"/>
      <c r="BJ161" s="2624">
        <v>0</v>
      </c>
    </row>
    <row r="162" spans="2:62" ht="11.25" customHeight="1" x14ac:dyDescent="0.25">
      <c r="B162" s="2762"/>
      <c r="C162" s="2763"/>
      <c r="D162" s="361" t="s">
        <v>175</v>
      </c>
      <c r="E162" s="2764"/>
      <c r="F162" s="2765" t="s">
        <v>1765</v>
      </c>
      <c r="G162" s="2766"/>
      <c r="H162" s="2767">
        <v>17.762</v>
      </c>
      <c r="I162" s="2768"/>
      <c r="J162" s="2768"/>
      <c r="K162" s="2768"/>
      <c r="L162" s="2667" t="s">
        <v>16</v>
      </c>
      <c r="M162" s="2769"/>
      <c r="N162" s="2770"/>
      <c r="O162" s="2771"/>
      <c r="P162" s="2771"/>
      <c r="Q162" s="2771"/>
      <c r="R162" s="2771"/>
      <c r="S162" s="2771"/>
      <c r="T162" s="2772"/>
      <c r="AT162" s="2773" t="s">
        <v>175</v>
      </c>
      <c r="AU162" s="2773">
        <v>0</v>
      </c>
      <c r="AV162" s="2773">
        <v>2</v>
      </c>
      <c r="AW162" s="2773" t="b">
        <v>1</v>
      </c>
      <c r="AX162" s="2773"/>
      <c r="AY162" s="2773" t="s">
        <v>163</v>
      </c>
      <c r="AZ162" s="2773"/>
      <c r="BA162" s="2773"/>
      <c r="BB162" s="2773"/>
      <c r="BC162" s="2773"/>
      <c r="BD162" s="2773"/>
      <c r="BE162" s="2773"/>
      <c r="BF162" s="2773"/>
      <c r="BG162" s="2773"/>
      <c r="BH162" s="2773"/>
      <c r="BI162" s="2773"/>
      <c r="BJ162" s="2624">
        <v>0</v>
      </c>
    </row>
    <row r="163" spans="2:62" ht="11.25" customHeight="1" x14ac:dyDescent="0.25">
      <c r="B163" s="2762"/>
      <c r="C163" s="2763"/>
      <c r="D163" s="361" t="s">
        <v>175</v>
      </c>
      <c r="E163" s="2764"/>
      <c r="F163" s="2774" t="s">
        <v>178</v>
      </c>
      <c r="G163" s="2775"/>
      <c r="H163" s="2776">
        <v>17.762</v>
      </c>
      <c r="I163" s="2768"/>
      <c r="J163" s="2768"/>
      <c r="K163" s="2768"/>
      <c r="L163" s="2667" t="s">
        <v>16</v>
      </c>
      <c r="M163" s="2769"/>
      <c r="N163" s="2770"/>
      <c r="O163" s="2771"/>
      <c r="P163" s="2771"/>
      <c r="Q163" s="2771"/>
      <c r="R163" s="2771"/>
      <c r="S163" s="2771"/>
      <c r="T163" s="2772"/>
      <c r="AT163" s="2773" t="s">
        <v>175</v>
      </c>
      <c r="AU163" s="2773">
        <v>0</v>
      </c>
      <c r="AV163" s="2773">
        <v>4</v>
      </c>
      <c r="AW163" s="2773" t="b">
        <v>1</v>
      </c>
      <c r="AX163" s="2773" t="b">
        <v>1</v>
      </c>
      <c r="AY163" s="2773" t="s">
        <v>163</v>
      </c>
      <c r="AZ163" s="2773"/>
      <c r="BA163" s="2773"/>
      <c r="BB163" s="2773"/>
      <c r="BC163" s="2773"/>
      <c r="BD163" s="2773"/>
      <c r="BE163" s="2773"/>
      <c r="BF163" s="2773"/>
      <c r="BG163" s="2773"/>
      <c r="BH163" s="2773"/>
      <c r="BI163" s="2773"/>
      <c r="BJ163" s="2624">
        <v>0</v>
      </c>
    </row>
    <row r="164" spans="2:62" ht="21" customHeight="1" x14ac:dyDescent="0.25">
      <c r="B164" s="2703"/>
      <c r="C164" s="2704"/>
      <c r="D164" s="2704" t="s">
        <v>64</v>
      </c>
      <c r="E164" s="2744" t="s">
        <v>191</v>
      </c>
      <c r="F164" s="2713" t="s">
        <v>192</v>
      </c>
      <c r="G164" s="2745"/>
      <c r="H164" s="2746"/>
      <c r="I164" s="2747"/>
      <c r="J164" s="2747">
        <f>J165</f>
        <v>0</v>
      </c>
      <c r="K164" s="2747"/>
      <c r="L164" s="2667" t="s">
        <v>16</v>
      </c>
      <c r="M164" s="2748"/>
      <c r="N164" s="2713"/>
      <c r="O164" s="2714"/>
      <c r="P164" s="2714">
        <f>P165</f>
        <v>0</v>
      </c>
      <c r="Q164" s="2714"/>
      <c r="R164" s="2714">
        <f>R165</f>
        <v>0</v>
      </c>
      <c r="S164" s="2714"/>
      <c r="T164" s="2749">
        <f>T165</f>
        <v>0</v>
      </c>
      <c r="AR164" s="2624">
        <v>1</v>
      </c>
      <c r="AT164" s="2624" t="s">
        <v>64</v>
      </c>
      <c r="AU164" s="2624">
        <v>2</v>
      </c>
      <c r="AY164" s="91" t="s">
        <v>163</v>
      </c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2624">
        <v>0</v>
      </c>
    </row>
    <row r="165" spans="2:62" x14ac:dyDescent="0.25">
      <c r="B165" s="2750"/>
      <c r="C165" s="2751" t="s">
        <v>1766</v>
      </c>
      <c r="D165" s="2751" t="s">
        <v>168</v>
      </c>
      <c r="E165" s="2752" t="s">
        <v>1767</v>
      </c>
      <c r="F165" s="351" t="s">
        <v>1768</v>
      </c>
      <c r="G165" s="2753" t="s">
        <v>171</v>
      </c>
      <c r="H165" s="353">
        <v>17.762</v>
      </c>
      <c r="I165" s="354"/>
      <c r="J165" s="355">
        <f>ROUND(H165*I165,2)</f>
        <v>0</v>
      </c>
      <c r="K165" s="355" t="s">
        <v>172</v>
      </c>
      <c r="L165" s="2667" t="s">
        <v>16</v>
      </c>
      <c r="M165" s="2754"/>
      <c r="N165" s="2755" t="s">
        <v>38</v>
      </c>
      <c r="O165" s="2756"/>
      <c r="P165" s="2756">
        <f>H165*O165</f>
        <v>0</v>
      </c>
      <c r="Q165" s="2756">
        <v>0</v>
      </c>
      <c r="R165" s="2756">
        <f>H165*Q165</f>
        <v>0</v>
      </c>
      <c r="S165" s="2756">
        <v>0</v>
      </c>
      <c r="T165" s="2757">
        <f>H165*S165</f>
        <v>0</v>
      </c>
      <c r="AR165" s="2624">
        <v>4</v>
      </c>
      <c r="AT165" s="2624" t="s">
        <v>168</v>
      </c>
      <c r="AU165" s="2624">
        <v>3</v>
      </c>
      <c r="AY165" s="2758" t="s">
        <v>163</v>
      </c>
      <c r="AZ165" s="2758"/>
      <c r="BA165" s="2758"/>
      <c r="BB165" s="2758"/>
      <c r="BC165" s="2758"/>
      <c r="BD165" s="2758"/>
      <c r="BE165" s="2758">
        <f>IF(N165="základní",J165,0)</f>
        <v>0</v>
      </c>
      <c r="BF165" s="2758">
        <f>IF(N165="snížená",J165,0)</f>
        <v>0</v>
      </c>
      <c r="BG165" s="2758">
        <f>IF(N165="zákl. přenesená",J165,0)</f>
        <v>0</v>
      </c>
      <c r="BH165" s="2758">
        <f>IF(N165="sníž. přenesená",J165,0)</f>
        <v>0</v>
      </c>
      <c r="BI165" s="2758">
        <f>IF(N165="nulová",J165,0)</f>
        <v>0</v>
      </c>
      <c r="BJ165" s="2624">
        <v>1</v>
      </c>
    </row>
    <row r="166" spans="2:62" x14ac:dyDescent="0.25">
      <c r="B166" s="2668"/>
      <c r="C166" s="86"/>
      <c r="D166" s="361" t="s">
        <v>173</v>
      </c>
      <c r="E166" s="86"/>
      <c r="F166" s="362" t="s">
        <v>1769</v>
      </c>
      <c r="G166" s="86"/>
      <c r="H166" s="86"/>
      <c r="I166" s="86"/>
      <c r="J166" s="86"/>
      <c r="K166" s="2670"/>
      <c r="L166" s="2667" t="s">
        <v>16</v>
      </c>
      <c r="M166" s="2759"/>
      <c r="N166" s="86"/>
      <c r="O166" s="86"/>
      <c r="P166" s="86"/>
      <c r="Q166" s="86"/>
      <c r="R166" s="86"/>
      <c r="S166" s="86"/>
      <c r="T166" s="2760"/>
      <c r="AT166" s="2761" t="s">
        <v>173</v>
      </c>
      <c r="AU166" s="2761">
        <v>0</v>
      </c>
      <c r="AV166" s="86"/>
      <c r="AW166" s="86"/>
      <c r="AX166" s="86"/>
      <c r="AY166" s="86" t="s">
        <v>163</v>
      </c>
      <c r="AZ166" s="86"/>
      <c r="BA166" s="86"/>
      <c r="BB166" s="86"/>
      <c r="BC166" s="86"/>
      <c r="BD166" s="86"/>
      <c r="BE166" s="86"/>
      <c r="BF166" s="86"/>
      <c r="BG166" s="86"/>
      <c r="BH166" s="86"/>
      <c r="BI166" s="86"/>
      <c r="BJ166" s="2624">
        <v>0</v>
      </c>
    </row>
    <row r="167" spans="2:62" ht="11.25" customHeight="1" x14ac:dyDescent="0.25">
      <c r="B167" s="2762"/>
      <c r="C167" s="2763"/>
      <c r="D167" s="361" t="s">
        <v>175</v>
      </c>
      <c r="E167" s="2764"/>
      <c r="F167" s="2765" t="s">
        <v>1762</v>
      </c>
      <c r="G167" s="2766"/>
      <c r="H167" s="2767">
        <v>7.8079999999999998</v>
      </c>
      <c r="I167" s="2768"/>
      <c r="J167" s="2768"/>
      <c r="K167" s="2768"/>
      <c r="L167" s="2667" t="s">
        <v>16</v>
      </c>
      <c r="M167" s="2769"/>
      <c r="N167" s="2770"/>
      <c r="O167" s="2771"/>
      <c r="P167" s="2771"/>
      <c r="Q167" s="2771"/>
      <c r="R167" s="2771"/>
      <c r="S167" s="2771"/>
      <c r="T167" s="2772"/>
      <c r="AT167" s="2773" t="s">
        <v>175</v>
      </c>
      <c r="AU167" s="2773">
        <v>0</v>
      </c>
      <c r="AV167" s="2773">
        <v>2</v>
      </c>
      <c r="AW167" s="2773" t="b">
        <v>1</v>
      </c>
      <c r="AX167" s="2773"/>
      <c r="AY167" s="2773" t="s">
        <v>163</v>
      </c>
      <c r="AZ167" s="2773"/>
      <c r="BA167" s="2773"/>
      <c r="BB167" s="2773"/>
      <c r="BC167" s="2773"/>
      <c r="BD167" s="2773"/>
      <c r="BE167" s="2773"/>
      <c r="BF167" s="2773"/>
      <c r="BG167" s="2773"/>
      <c r="BH167" s="2773"/>
      <c r="BI167" s="2773"/>
      <c r="BJ167" s="2624">
        <v>0</v>
      </c>
    </row>
    <row r="168" spans="2:62" ht="11.25" customHeight="1" x14ac:dyDescent="0.25">
      <c r="B168" s="2762"/>
      <c r="C168" s="2763"/>
      <c r="D168" s="361" t="s">
        <v>175</v>
      </c>
      <c r="E168" s="2764"/>
      <c r="F168" s="2765" t="s">
        <v>1763</v>
      </c>
      <c r="G168" s="2766"/>
      <c r="H168" s="2767">
        <v>9.9540000000000006</v>
      </c>
      <c r="I168" s="2768"/>
      <c r="J168" s="2768"/>
      <c r="K168" s="2768"/>
      <c r="L168" s="2667" t="s">
        <v>16</v>
      </c>
      <c r="M168" s="2769"/>
      <c r="N168" s="2770"/>
      <c r="O168" s="2771"/>
      <c r="P168" s="2771"/>
      <c r="Q168" s="2771"/>
      <c r="R168" s="2771"/>
      <c r="S168" s="2771"/>
      <c r="T168" s="2772"/>
      <c r="AT168" s="2773" t="s">
        <v>175</v>
      </c>
      <c r="AU168" s="2773">
        <v>0</v>
      </c>
      <c r="AV168" s="2773">
        <v>2</v>
      </c>
      <c r="AW168" s="2773" t="b">
        <v>1</v>
      </c>
      <c r="AX168" s="2773"/>
      <c r="AY168" s="2773" t="s">
        <v>163</v>
      </c>
      <c r="AZ168" s="2773"/>
      <c r="BA168" s="2773"/>
      <c r="BB168" s="2773"/>
      <c r="BC168" s="2773"/>
      <c r="BD168" s="2773"/>
      <c r="BE168" s="2773"/>
      <c r="BF168" s="2773"/>
      <c r="BG168" s="2773"/>
      <c r="BH168" s="2773"/>
      <c r="BI168" s="2773"/>
      <c r="BJ168" s="2624">
        <v>0</v>
      </c>
    </row>
    <row r="169" spans="2:62" ht="11.25" customHeight="1" x14ac:dyDescent="0.25">
      <c r="B169" s="2762"/>
      <c r="C169" s="2763"/>
      <c r="D169" s="361" t="s">
        <v>175</v>
      </c>
      <c r="E169" s="2764"/>
      <c r="F169" s="2774" t="s">
        <v>178</v>
      </c>
      <c r="G169" s="2775"/>
      <c r="H169" s="2776">
        <v>17.762</v>
      </c>
      <c r="I169" s="2768"/>
      <c r="J169" s="2768"/>
      <c r="K169" s="2768"/>
      <c r="L169" s="2667" t="s">
        <v>16</v>
      </c>
      <c r="M169" s="2769"/>
      <c r="N169" s="2770"/>
      <c r="O169" s="2771"/>
      <c r="P169" s="2771"/>
      <c r="Q169" s="2771"/>
      <c r="R169" s="2771"/>
      <c r="S169" s="2771"/>
      <c r="T169" s="2772"/>
      <c r="AT169" s="2773" t="s">
        <v>175</v>
      </c>
      <c r="AU169" s="2773">
        <v>0</v>
      </c>
      <c r="AV169" s="2773">
        <v>4</v>
      </c>
      <c r="AW169" s="2773" t="b">
        <v>1</v>
      </c>
      <c r="AX169" s="2773" t="b">
        <v>1</v>
      </c>
      <c r="AY169" s="2773" t="s">
        <v>163</v>
      </c>
      <c r="AZ169" s="2773"/>
      <c r="BA169" s="2773"/>
      <c r="BB169" s="2773"/>
      <c r="BC169" s="2773"/>
      <c r="BD169" s="2773"/>
      <c r="BE169" s="2773"/>
      <c r="BF169" s="2773"/>
      <c r="BG169" s="2773"/>
      <c r="BH169" s="2773"/>
      <c r="BI169" s="2773"/>
      <c r="BJ169" s="2624">
        <v>0</v>
      </c>
    </row>
    <row r="170" spans="2:62" ht="21" customHeight="1" x14ac:dyDescent="0.25">
      <c r="B170" s="2703"/>
      <c r="C170" s="2704"/>
      <c r="D170" s="2704" t="s">
        <v>64</v>
      </c>
      <c r="E170" s="2744" t="s">
        <v>274</v>
      </c>
      <c r="F170" s="2713" t="s">
        <v>650</v>
      </c>
      <c r="G170" s="2745"/>
      <c r="H170" s="2746"/>
      <c r="I170" s="2747"/>
      <c r="J170" s="2747">
        <f>J171</f>
        <v>0</v>
      </c>
      <c r="K170" s="2747"/>
      <c r="L170" s="2667" t="s">
        <v>16</v>
      </c>
      <c r="M170" s="2748"/>
      <c r="N170" s="2713"/>
      <c r="O170" s="2714"/>
      <c r="P170" s="2714">
        <f>P171</f>
        <v>0</v>
      </c>
      <c r="Q170" s="2714"/>
      <c r="R170" s="2714">
        <f>R171</f>
        <v>0</v>
      </c>
      <c r="S170" s="2714"/>
      <c r="T170" s="2749">
        <f>T171</f>
        <v>0</v>
      </c>
      <c r="AR170" s="2624">
        <v>1</v>
      </c>
      <c r="AT170" s="2624" t="s">
        <v>64</v>
      </c>
      <c r="AU170" s="2624">
        <v>2</v>
      </c>
      <c r="AY170" s="91" t="s">
        <v>163</v>
      </c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2624">
        <v>0</v>
      </c>
    </row>
    <row r="171" spans="2:62" ht="24" x14ac:dyDescent="0.25">
      <c r="B171" s="2750"/>
      <c r="C171" s="2751" t="s">
        <v>1770</v>
      </c>
      <c r="D171" s="2751" t="s">
        <v>168</v>
      </c>
      <c r="E171" s="2752" t="s">
        <v>1771</v>
      </c>
      <c r="F171" s="351" t="s">
        <v>1772</v>
      </c>
      <c r="G171" s="2753" t="s">
        <v>196</v>
      </c>
      <c r="H171" s="353">
        <v>53.05</v>
      </c>
      <c r="I171" s="354"/>
      <c r="J171" s="355">
        <f>ROUND(H171*I171,2)</f>
        <v>0</v>
      </c>
      <c r="K171" s="355" t="s">
        <v>172</v>
      </c>
      <c r="L171" s="2667" t="s">
        <v>16</v>
      </c>
      <c r="M171" s="2754"/>
      <c r="N171" s="2755" t="s">
        <v>38</v>
      </c>
      <c r="O171" s="2756"/>
      <c r="P171" s="2756">
        <f>H171*O171</f>
        <v>0</v>
      </c>
      <c r="Q171" s="2756">
        <v>0</v>
      </c>
      <c r="R171" s="2756">
        <f>H171*Q171</f>
        <v>0</v>
      </c>
      <c r="S171" s="2756">
        <v>0</v>
      </c>
      <c r="T171" s="2757">
        <f>H171*S171</f>
        <v>0</v>
      </c>
      <c r="AR171" s="2624">
        <v>4</v>
      </c>
      <c r="AT171" s="2624" t="s">
        <v>168</v>
      </c>
      <c r="AU171" s="2624">
        <v>3</v>
      </c>
      <c r="AY171" s="2758" t="s">
        <v>163</v>
      </c>
      <c r="AZ171" s="2758"/>
      <c r="BA171" s="2758"/>
      <c r="BB171" s="2758"/>
      <c r="BC171" s="2758"/>
      <c r="BD171" s="2758"/>
      <c r="BE171" s="2758">
        <f>IF(N171="základní",J171,0)</f>
        <v>0</v>
      </c>
      <c r="BF171" s="2758">
        <f>IF(N171="snížená",J171,0)</f>
        <v>0</v>
      </c>
      <c r="BG171" s="2758">
        <f>IF(N171="zákl. přenesená",J171,0)</f>
        <v>0</v>
      </c>
      <c r="BH171" s="2758">
        <f>IF(N171="sníž. přenesená",J171,0)</f>
        <v>0</v>
      </c>
      <c r="BI171" s="2758">
        <f>IF(N171="nulová",J171,0)</f>
        <v>0</v>
      </c>
      <c r="BJ171" s="2624">
        <v>1</v>
      </c>
    </row>
    <row r="172" spans="2:62" x14ac:dyDescent="0.25">
      <c r="B172" s="2668"/>
      <c r="C172" s="86"/>
      <c r="D172" s="361" t="s">
        <v>173</v>
      </c>
      <c r="E172" s="86"/>
      <c r="F172" s="362" t="s">
        <v>1773</v>
      </c>
      <c r="G172" s="86"/>
      <c r="H172" s="86"/>
      <c r="I172" s="86"/>
      <c r="J172" s="86"/>
      <c r="K172" s="2670"/>
      <c r="L172" s="2667" t="s">
        <v>16</v>
      </c>
      <c r="M172" s="2759"/>
      <c r="N172" s="86"/>
      <c r="O172" s="86"/>
      <c r="P172" s="86"/>
      <c r="Q172" s="86"/>
      <c r="R172" s="86"/>
      <c r="S172" s="86"/>
      <c r="T172" s="2760"/>
      <c r="AT172" s="2761" t="s">
        <v>173</v>
      </c>
      <c r="AU172" s="2761">
        <v>0</v>
      </c>
      <c r="AV172" s="86"/>
      <c r="AW172" s="86"/>
      <c r="AX172" s="86"/>
      <c r="AY172" s="86" t="s">
        <v>163</v>
      </c>
      <c r="AZ172" s="86"/>
      <c r="BA172" s="86"/>
      <c r="BB172" s="86"/>
      <c r="BC172" s="86"/>
      <c r="BD172" s="86"/>
      <c r="BE172" s="86"/>
      <c r="BF172" s="86"/>
      <c r="BG172" s="86"/>
      <c r="BH172" s="86"/>
      <c r="BI172" s="86"/>
      <c r="BJ172" s="2624">
        <v>0</v>
      </c>
    </row>
    <row r="173" spans="2:62" ht="11.25" customHeight="1" x14ac:dyDescent="0.25">
      <c r="B173" s="2762"/>
      <c r="C173" s="2763"/>
      <c r="D173" s="361" t="s">
        <v>175</v>
      </c>
      <c r="E173" s="2764"/>
      <c r="F173" s="2765" t="s">
        <v>1774</v>
      </c>
      <c r="G173" s="2766"/>
      <c r="H173" s="2767">
        <v>53.05</v>
      </c>
      <c r="I173" s="2768"/>
      <c r="J173" s="2768"/>
      <c r="K173" s="2768"/>
      <c r="L173" s="2667" t="s">
        <v>16</v>
      </c>
      <c r="M173" s="2769"/>
      <c r="N173" s="2770"/>
      <c r="O173" s="2771"/>
      <c r="P173" s="2771"/>
      <c r="Q173" s="2771"/>
      <c r="R173" s="2771"/>
      <c r="S173" s="2771"/>
      <c r="T173" s="2772"/>
      <c r="AT173" s="2773" t="s">
        <v>175</v>
      </c>
      <c r="AU173" s="2773">
        <v>0</v>
      </c>
      <c r="AV173" s="2773">
        <v>2</v>
      </c>
      <c r="AW173" s="2773" t="b">
        <v>1</v>
      </c>
      <c r="AX173" s="2773"/>
      <c r="AY173" s="2773" t="s">
        <v>163</v>
      </c>
      <c r="AZ173" s="2773"/>
      <c r="BA173" s="2773"/>
      <c r="BB173" s="2773"/>
      <c r="BC173" s="2773"/>
      <c r="BD173" s="2773"/>
      <c r="BE173" s="2773"/>
      <c r="BF173" s="2773"/>
      <c r="BG173" s="2773"/>
      <c r="BH173" s="2773"/>
      <c r="BI173" s="2773"/>
      <c r="BJ173" s="2624">
        <v>0</v>
      </c>
    </row>
    <row r="174" spans="2:62" ht="11.25" customHeight="1" x14ac:dyDescent="0.25">
      <c r="B174" s="2762"/>
      <c r="C174" s="2763"/>
      <c r="D174" s="361" t="s">
        <v>175</v>
      </c>
      <c r="E174" s="2764"/>
      <c r="F174" s="2774" t="s">
        <v>178</v>
      </c>
      <c r="G174" s="2775"/>
      <c r="H174" s="2776">
        <v>53.05</v>
      </c>
      <c r="I174" s="2768"/>
      <c r="J174" s="2768"/>
      <c r="K174" s="2768"/>
      <c r="L174" s="2667" t="s">
        <v>16</v>
      </c>
      <c r="M174" s="2769"/>
      <c r="N174" s="2770"/>
      <c r="O174" s="2771"/>
      <c r="P174" s="2771"/>
      <c r="Q174" s="2771"/>
      <c r="R174" s="2771"/>
      <c r="S174" s="2771"/>
      <c r="T174" s="2772"/>
      <c r="AT174" s="2773" t="s">
        <v>175</v>
      </c>
      <c r="AU174" s="2773">
        <v>0</v>
      </c>
      <c r="AV174" s="2773">
        <v>4</v>
      </c>
      <c r="AW174" s="2773" t="b">
        <v>1</v>
      </c>
      <c r="AX174" s="2773" t="b">
        <v>1</v>
      </c>
      <c r="AY174" s="2773" t="s">
        <v>163</v>
      </c>
      <c r="AZ174" s="2773"/>
      <c r="BA174" s="2773"/>
      <c r="BB174" s="2773"/>
      <c r="BC174" s="2773"/>
      <c r="BD174" s="2773"/>
      <c r="BE174" s="2773"/>
      <c r="BF174" s="2773"/>
      <c r="BG174" s="2773"/>
      <c r="BH174" s="2773"/>
      <c r="BI174" s="2773"/>
      <c r="BJ174" s="2624">
        <v>0</v>
      </c>
    </row>
    <row r="175" spans="2:62" ht="23.1" customHeight="1" x14ac:dyDescent="0.25">
      <c r="B175" s="2692"/>
      <c r="C175" s="2693"/>
      <c r="D175" s="2731" t="s">
        <v>64</v>
      </c>
      <c r="E175" s="2739" t="s">
        <v>181</v>
      </c>
      <c r="F175" s="2702" t="s">
        <v>209</v>
      </c>
      <c r="G175" s="2740"/>
      <c r="H175" s="2741"/>
      <c r="I175" s="2742"/>
      <c r="J175" s="2742">
        <f>J176 + J193</f>
        <v>0</v>
      </c>
      <c r="K175" s="2742"/>
      <c r="L175" s="2667" t="s">
        <v>16</v>
      </c>
      <c r="M175" s="2743"/>
      <c r="N175" s="2690"/>
      <c r="O175" s="2691"/>
      <c r="P175" s="2691">
        <f>P176 + P193</f>
        <v>0</v>
      </c>
      <c r="Q175" s="2691"/>
      <c r="R175" s="2691">
        <f>R176 + R193</f>
        <v>64.187446629999997</v>
      </c>
      <c r="S175" s="2691"/>
      <c r="T175" s="2738">
        <f>T176 + T193</f>
        <v>0</v>
      </c>
      <c r="AR175" s="2624">
        <v>1</v>
      </c>
      <c r="AT175" s="2624" t="s">
        <v>64</v>
      </c>
      <c r="AU175" s="2624">
        <v>1</v>
      </c>
      <c r="AY175" s="90" t="s">
        <v>163</v>
      </c>
      <c r="AZ175" s="90"/>
      <c r="BA175" s="90"/>
      <c r="BB175" s="90"/>
      <c r="BC175" s="90"/>
      <c r="BD175" s="90"/>
      <c r="BE175" s="90"/>
      <c r="BF175" s="90"/>
      <c r="BG175" s="90"/>
      <c r="BH175" s="90"/>
      <c r="BI175" s="90"/>
      <c r="BJ175" s="2624">
        <v>0</v>
      </c>
    </row>
    <row r="176" spans="2:62" ht="21" customHeight="1" x14ac:dyDescent="0.25">
      <c r="B176" s="2703"/>
      <c r="C176" s="2704"/>
      <c r="D176" s="2704" t="s">
        <v>64</v>
      </c>
      <c r="E176" s="2744" t="s">
        <v>1503</v>
      </c>
      <c r="F176" s="2713" t="s">
        <v>1775</v>
      </c>
      <c r="G176" s="2745"/>
      <c r="H176" s="2746"/>
      <c r="I176" s="2747"/>
      <c r="J176" s="2747">
        <f>J177 + J181 + J185 + J189</f>
        <v>0</v>
      </c>
      <c r="K176" s="2747"/>
      <c r="L176" s="2667" t="s">
        <v>16</v>
      </c>
      <c r="M176" s="2748"/>
      <c r="N176" s="2713"/>
      <c r="O176" s="2714"/>
      <c r="P176" s="2714">
        <f>P177 + P181 + P185 + P189</f>
        <v>0</v>
      </c>
      <c r="Q176" s="2714"/>
      <c r="R176" s="2714">
        <f>R177 + R181 + R185 + R189</f>
        <v>17.078247409999999</v>
      </c>
      <c r="S176" s="2714"/>
      <c r="T176" s="2749">
        <f>T177 + T181 + T185 + T189</f>
        <v>0</v>
      </c>
      <c r="AR176" s="2624">
        <v>1</v>
      </c>
      <c r="AT176" s="2624" t="s">
        <v>64</v>
      </c>
      <c r="AU176" s="2624">
        <v>2</v>
      </c>
      <c r="AY176" s="91" t="s">
        <v>163</v>
      </c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2624">
        <v>0</v>
      </c>
    </row>
    <row r="177" spans="2:62" x14ac:dyDescent="0.25">
      <c r="B177" s="2750"/>
      <c r="C177" s="2751" t="s">
        <v>1776</v>
      </c>
      <c r="D177" s="2751" t="s">
        <v>168</v>
      </c>
      <c r="E177" s="2752" t="s">
        <v>1777</v>
      </c>
      <c r="F177" s="351" t="s">
        <v>1778</v>
      </c>
      <c r="G177" s="2753" t="s">
        <v>171</v>
      </c>
      <c r="H177" s="353">
        <v>6.5810000000000004</v>
      </c>
      <c r="I177" s="354"/>
      <c r="J177" s="355">
        <f>ROUND(H177*I177,2)</f>
        <v>0</v>
      </c>
      <c r="K177" s="355" t="s">
        <v>172</v>
      </c>
      <c r="L177" s="2667" t="s">
        <v>16</v>
      </c>
      <c r="M177" s="2754"/>
      <c r="N177" s="2755" t="s">
        <v>38</v>
      </c>
      <c r="O177" s="2756"/>
      <c r="P177" s="2756">
        <f>H177*O177</f>
        <v>0</v>
      </c>
      <c r="Q177" s="2756">
        <v>2.5018699999999998</v>
      </c>
      <c r="R177" s="2756">
        <f>H177*Q177</f>
        <v>16.464806469999999</v>
      </c>
      <c r="S177" s="2756">
        <v>0</v>
      </c>
      <c r="T177" s="2757">
        <f>H177*S177</f>
        <v>0</v>
      </c>
      <c r="AR177" s="2624">
        <v>4</v>
      </c>
      <c r="AT177" s="2624" t="s">
        <v>168</v>
      </c>
      <c r="AU177" s="2624">
        <v>3</v>
      </c>
      <c r="AY177" s="2758" t="s">
        <v>163</v>
      </c>
      <c r="AZ177" s="2758"/>
      <c r="BA177" s="2758"/>
      <c r="BB177" s="2758"/>
      <c r="BC177" s="2758"/>
      <c r="BD177" s="2758"/>
      <c r="BE177" s="2758">
        <f>IF(N177="základní",J177,0)</f>
        <v>0</v>
      </c>
      <c r="BF177" s="2758">
        <f>IF(N177="snížená",J177,0)</f>
        <v>0</v>
      </c>
      <c r="BG177" s="2758">
        <f>IF(N177="zákl. přenesená",J177,0)</f>
        <v>0</v>
      </c>
      <c r="BH177" s="2758">
        <f>IF(N177="sníž. přenesená",J177,0)</f>
        <v>0</v>
      </c>
      <c r="BI177" s="2758">
        <f>IF(N177="nulová",J177,0)</f>
        <v>0</v>
      </c>
      <c r="BJ177" s="2624">
        <v>1</v>
      </c>
    </row>
    <row r="178" spans="2:62" x14ac:dyDescent="0.25">
      <c r="B178" s="2668"/>
      <c r="C178" s="86"/>
      <c r="D178" s="361" t="s">
        <v>173</v>
      </c>
      <c r="E178" s="86"/>
      <c r="F178" s="362" t="s">
        <v>1779</v>
      </c>
      <c r="G178" s="86"/>
      <c r="H178" s="86"/>
      <c r="I178" s="86"/>
      <c r="J178" s="86"/>
      <c r="K178" s="2670"/>
      <c r="L178" s="2667" t="s">
        <v>16</v>
      </c>
      <c r="M178" s="2759"/>
      <c r="N178" s="86"/>
      <c r="O178" s="86"/>
      <c r="P178" s="86"/>
      <c r="Q178" s="86"/>
      <c r="R178" s="86"/>
      <c r="S178" s="86"/>
      <c r="T178" s="2760"/>
      <c r="AT178" s="2761" t="s">
        <v>173</v>
      </c>
      <c r="AU178" s="2761">
        <v>0</v>
      </c>
      <c r="AV178" s="86"/>
      <c r="AW178" s="86"/>
      <c r="AX178" s="86"/>
      <c r="AY178" s="86" t="s">
        <v>163</v>
      </c>
      <c r="AZ178" s="86"/>
      <c r="BA178" s="86"/>
      <c r="BB178" s="86"/>
      <c r="BC178" s="86"/>
      <c r="BD178" s="86"/>
      <c r="BE178" s="86"/>
      <c r="BF178" s="86"/>
      <c r="BG178" s="86"/>
      <c r="BH178" s="86"/>
      <c r="BI178" s="86"/>
      <c r="BJ178" s="2624">
        <v>0</v>
      </c>
    </row>
    <row r="179" spans="2:62" ht="11.25" customHeight="1" x14ac:dyDescent="0.25">
      <c r="B179" s="2762"/>
      <c r="C179" s="2763"/>
      <c r="D179" s="361" t="s">
        <v>175</v>
      </c>
      <c r="E179" s="2764"/>
      <c r="F179" s="2765" t="s">
        <v>1780</v>
      </c>
      <c r="G179" s="2766"/>
      <c r="H179" s="2767">
        <v>6.5810000000000004</v>
      </c>
      <c r="I179" s="2768"/>
      <c r="J179" s="2768"/>
      <c r="K179" s="2768"/>
      <c r="L179" s="2667" t="s">
        <v>16</v>
      </c>
      <c r="M179" s="2769"/>
      <c r="N179" s="2770"/>
      <c r="O179" s="2771"/>
      <c r="P179" s="2771"/>
      <c r="Q179" s="2771"/>
      <c r="R179" s="2771"/>
      <c r="S179" s="2771"/>
      <c r="T179" s="2772"/>
      <c r="AT179" s="2773" t="s">
        <v>175</v>
      </c>
      <c r="AU179" s="2773">
        <v>0</v>
      </c>
      <c r="AV179" s="2773">
        <v>2</v>
      </c>
      <c r="AW179" s="2773" t="b">
        <v>1</v>
      </c>
      <c r="AX179" s="2773"/>
      <c r="AY179" s="2773" t="s">
        <v>163</v>
      </c>
      <c r="AZ179" s="2773"/>
      <c r="BA179" s="2773"/>
      <c r="BB179" s="2773"/>
      <c r="BC179" s="2773"/>
      <c r="BD179" s="2773"/>
      <c r="BE179" s="2773"/>
      <c r="BF179" s="2773"/>
      <c r="BG179" s="2773"/>
      <c r="BH179" s="2773"/>
      <c r="BI179" s="2773"/>
      <c r="BJ179" s="2624">
        <v>0</v>
      </c>
    </row>
    <row r="180" spans="2:62" ht="11.25" customHeight="1" x14ac:dyDescent="0.25">
      <c r="B180" s="2762"/>
      <c r="C180" s="2763"/>
      <c r="D180" s="361" t="s">
        <v>175</v>
      </c>
      <c r="E180" s="2764"/>
      <c r="F180" s="2774" t="s">
        <v>178</v>
      </c>
      <c r="G180" s="2775"/>
      <c r="H180" s="2776">
        <v>6.5810000000000004</v>
      </c>
      <c r="I180" s="2768"/>
      <c r="J180" s="2768"/>
      <c r="K180" s="2768"/>
      <c r="L180" s="2667" t="s">
        <v>16</v>
      </c>
      <c r="M180" s="2769"/>
      <c r="N180" s="2770"/>
      <c r="O180" s="2771"/>
      <c r="P180" s="2771"/>
      <c r="Q180" s="2771"/>
      <c r="R180" s="2771"/>
      <c r="S180" s="2771"/>
      <c r="T180" s="2772"/>
      <c r="AT180" s="2773" t="s">
        <v>175</v>
      </c>
      <c r="AU180" s="2773">
        <v>0</v>
      </c>
      <c r="AV180" s="2773">
        <v>4</v>
      </c>
      <c r="AW180" s="2773" t="b">
        <v>1</v>
      </c>
      <c r="AX180" s="2773" t="b">
        <v>1</v>
      </c>
      <c r="AY180" s="2773" t="s">
        <v>163</v>
      </c>
      <c r="AZ180" s="2773"/>
      <c r="BA180" s="2773"/>
      <c r="BB180" s="2773"/>
      <c r="BC180" s="2773"/>
      <c r="BD180" s="2773"/>
      <c r="BE180" s="2773"/>
      <c r="BF180" s="2773"/>
      <c r="BG180" s="2773"/>
      <c r="BH180" s="2773"/>
      <c r="BI180" s="2773"/>
      <c r="BJ180" s="2624">
        <v>0</v>
      </c>
    </row>
    <row r="181" spans="2:62" x14ac:dyDescent="0.25">
      <c r="B181" s="2750"/>
      <c r="C181" s="2751" t="s">
        <v>1781</v>
      </c>
      <c r="D181" s="2751" t="s">
        <v>168</v>
      </c>
      <c r="E181" s="2752" t="s">
        <v>1782</v>
      </c>
      <c r="F181" s="351" t="s">
        <v>1783</v>
      </c>
      <c r="G181" s="2753" t="s">
        <v>196</v>
      </c>
      <c r="H181" s="353">
        <v>6.2210000000000001</v>
      </c>
      <c r="I181" s="354"/>
      <c r="J181" s="355">
        <f>ROUND(H181*I181,2)</f>
        <v>0</v>
      </c>
      <c r="K181" s="355" t="s">
        <v>172</v>
      </c>
      <c r="L181" s="2667" t="s">
        <v>16</v>
      </c>
      <c r="M181" s="2754"/>
      <c r="N181" s="2755" t="s">
        <v>38</v>
      </c>
      <c r="O181" s="2756"/>
      <c r="P181" s="2756">
        <f>H181*O181</f>
        <v>0</v>
      </c>
      <c r="Q181" s="2756">
        <v>2.9399999999999999E-3</v>
      </c>
      <c r="R181" s="2756">
        <f>H181*Q181</f>
        <v>1.8289739999999999E-2</v>
      </c>
      <c r="S181" s="2756">
        <v>0</v>
      </c>
      <c r="T181" s="2757">
        <f>H181*S181</f>
        <v>0</v>
      </c>
      <c r="AR181" s="2624">
        <v>4</v>
      </c>
      <c r="AT181" s="2624" t="s">
        <v>168</v>
      </c>
      <c r="AU181" s="2624">
        <v>3</v>
      </c>
      <c r="AY181" s="2758" t="s">
        <v>163</v>
      </c>
      <c r="AZ181" s="2758"/>
      <c r="BA181" s="2758"/>
      <c r="BB181" s="2758"/>
      <c r="BC181" s="2758"/>
      <c r="BD181" s="2758"/>
      <c r="BE181" s="2758">
        <f>IF(N181="základní",J181,0)</f>
        <v>0</v>
      </c>
      <c r="BF181" s="2758">
        <f>IF(N181="snížená",J181,0)</f>
        <v>0</v>
      </c>
      <c r="BG181" s="2758">
        <f>IF(N181="zákl. přenesená",J181,0)</f>
        <v>0</v>
      </c>
      <c r="BH181" s="2758">
        <f>IF(N181="sníž. přenesená",J181,0)</f>
        <v>0</v>
      </c>
      <c r="BI181" s="2758">
        <f>IF(N181="nulová",J181,0)</f>
        <v>0</v>
      </c>
      <c r="BJ181" s="2624">
        <v>1</v>
      </c>
    </row>
    <row r="182" spans="2:62" x14ac:dyDescent="0.25">
      <c r="B182" s="2668"/>
      <c r="C182" s="86"/>
      <c r="D182" s="361" t="s">
        <v>173</v>
      </c>
      <c r="E182" s="86"/>
      <c r="F182" s="362" t="s">
        <v>1784</v>
      </c>
      <c r="G182" s="86"/>
      <c r="H182" s="86"/>
      <c r="I182" s="86"/>
      <c r="J182" s="86"/>
      <c r="K182" s="2670"/>
      <c r="L182" s="2667" t="s">
        <v>16</v>
      </c>
      <c r="M182" s="2759"/>
      <c r="N182" s="86"/>
      <c r="O182" s="86"/>
      <c r="P182" s="86"/>
      <c r="Q182" s="86"/>
      <c r="R182" s="86"/>
      <c r="S182" s="86"/>
      <c r="T182" s="2760"/>
      <c r="AT182" s="2761" t="s">
        <v>173</v>
      </c>
      <c r="AU182" s="2761">
        <v>0</v>
      </c>
      <c r="AV182" s="86"/>
      <c r="AW182" s="86"/>
      <c r="AX182" s="86"/>
      <c r="AY182" s="86" t="s">
        <v>163</v>
      </c>
      <c r="AZ182" s="86"/>
      <c r="BA182" s="86"/>
      <c r="BB182" s="86"/>
      <c r="BC182" s="86"/>
      <c r="BD182" s="86"/>
      <c r="BE182" s="86"/>
      <c r="BF182" s="86"/>
      <c r="BG182" s="86"/>
      <c r="BH182" s="86"/>
      <c r="BI182" s="86"/>
      <c r="BJ182" s="2624">
        <v>0</v>
      </c>
    </row>
    <row r="183" spans="2:62" ht="11.25" customHeight="1" x14ac:dyDescent="0.25">
      <c r="B183" s="2762"/>
      <c r="C183" s="2763"/>
      <c r="D183" s="361" t="s">
        <v>175</v>
      </c>
      <c r="E183" s="2764"/>
      <c r="F183" s="2765" t="s">
        <v>1785</v>
      </c>
      <c r="G183" s="2766"/>
      <c r="H183" s="2767">
        <v>6.2210000000000001</v>
      </c>
      <c r="I183" s="2768"/>
      <c r="J183" s="2768"/>
      <c r="K183" s="2768"/>
      <c r="L183" s="2667" t="s">
        <v>16</v>
      </c>
      <c r="M183" s="2769"/>
      <c r="N183" s="2770"/>
      <c r="O183" s="2771"/>
      <c r="P183" s="2771"/>
      <c r="Q183" s="2771"/>
      <c r="R183" s="2771"/>
      <c r="S183" s="2771"/>
      <c r="T183" s="2772"/>
      <c r="AT183" s="2773" t="s">
        <v>175</v>
      </c>
      <c r="AU183" s="2773">
        <v>0</v>
      </c>
      <c r="AV183" s="2773">
        <v>2</v>
      </c>
      <c r="AW183" s="2773" t="b">
        <v>1</v>
      </c>
      <c r="AX183" s="2773"/>
      <c r="AY183" s="2773" t="s">
        <v>163</v>
      </c>
      <c r="AZ183" s="2773"/>
      <c r="BA183" s="2773"/>
      <c r="BB183" s="2773"/>
      <c r="BC183" s="2773"/>
      <c r="BD183" s="2773"/>
      <c r="BE183" s="2773"/>
      <c r="BF183" s="2773"/>
      <c r="BG183" s="2773"/>
      <c r="BH183" s="2773"/>
      <c r="BI183" s="2773"/>
      <c r="BJ183" s="2624">
        <v>0</v>
      </c>
    </row>
    <row r="184" spans="2:62" ht="11.25" customHeight="1" x14ac:dyDescent="0.25">
      <c r="B184" s="2762"/>
      <c r="C184" s="2763"/>
      <c r="D184" s="361" t="s">
        <v>175</v>
      </c>
      <c r="E184" s="2764"/>
      <c r="F184" s="2774" t="s">
        <v>178</v>
      </c>
      <c r="G184" s="2775"/>
      <c r="H184" s="2776">
        <v>6.2210000000000001</v>
      </c>
      <c r="I184" s="2768"/>
      <c r="J184" s="2768"/>
      <c r="K184" s="2768"/>
      <c r="L184" s="2667" t="s">
        <v>16</v>
      </c>
      <c r="M184" s="2769"/>
      <c r="N184" s="2770"/>
      <c r="O184" s="2771"/>
      <c r="P184" s="2771"/>
      <c r="Q184" s="2771"/>
      <c r="R184" s="2771"/>
      <c r="S184" s="2771"/>
      <c r="T184" s="2772"/>
      <c r="AT184" s="2773" t="s">
        <v>175</v>
      </c>
      <c r="AU184" s="2773">
        <v>0</v>
      </c>
      <c r="AV184" s="2773">
        <v>4</v>
      </c>
      <c r="AW184" s="2773" t="b">
        <v>1</v>
      </c>
      <c r="AX184" s="2773" t="b">
        <v>1</v>
      </c>
      <c r="AY184" s="2773" t="s">
        <v>163</v>
      </c>
      <c r="AZ184" s="2773"/>
      <c r="BA184" s="2773"/>
      <c r="BB184" s="2773"/>
      <c r="BC184" s="2773"/>
      <c r="BD184" s="2773"/>
      <c r="BE184" s="2773"/>
      <c r="BF184" s="2773"/>
      <c r="BG184" s="2773"/>
      <c r="BH184" s="2773"/>
      <c r="BI184" s="2773"/>
      <c r="BJ184" s="2624">
        <v>0</v>
      </c>
    </row>
    <row r="185" spans="2:62" x14ac:dyDescent="0.25">
      <c r="B185" s="2750"/>
      <c r="C185" s="2751" t="s">
        <v>1786</v>
      </c>
      <c r="D185" s="2751" t="s">
        <v>168</v>
      </c>
      <c r="E185" s="2752" t="s">
        <v>1787</v>
      </c>
      <c r="F185" s="351" t="s">
        <v>1788</v>
      </c>
      <c r="G185" s="2753" t="s">
        <v>196</v>
      </c>
      <c r="H185" s="353">
        <v>6.2210000000000001</v>
      </c>
      <c r="I185" s="354"/>
      <c r="J185" s="355">
        <f>ROUND(H185*I185,2)</f>
        <v>0</v>
      </c>
      <c r="K185" s="355" t="s">
        <v>172</v>
      </c>
      <c r="L185" s="2667" t="s">
        <v>16</v>
      </c>
      <c r="M185" s="2754"/>
      <c r="N185" s="2755" t="s">
        <v>38</v>
      </c>
      <c r="O185" s="2756"/>
      <c r="P185" s="2756">
        <f>H185*O185</f>
        <v>0</v>
      </c>
      <c r="Q185" s="2756">
        <v>0</v>
      </c>
      <c r="R185" s="2756">
        <f>H185*Q185</f>
        <v>0</v>
      </c>
      <c r="S185" s="2756">
        <v>0</v>
      </c>
      <c r="T185" s="2757">
        <f>H185*S185</f>
        <v>0</v>
      </c>
      <c r="AR185" s="2624">
        <v>4</v>
      </c>
      <c r="AT185" s="2624" t="s">
        <v>168</v>
      </c>
      <c r="AU185" s="2624">
        <v>3</v>
      </c>
      <c r="AY185" s="2758" t="s">
        <v>163</v>
      </c>
      <c r="AZ185" s="2758"/>
      <c r="BA185" s="2758"/>
      <c r="BB185" s="2758"/>
      <c r="BC185" s="2758"/>
      <c r="BD185" s="2758"/>
      <c r="BE185" s="2758">
        <f>IF(N185="základní",J185,0)</f>
        <v>0</v>
      </c>
      <c r="BF185" s="2758">
        <f>IF(N185="snížená",J185,0)</f>
        <v>0</v>
      </c>
      <c r="BG185" s="2758">
        <f>IF(N185="zákl. přenesená",J185,0)</f>
        <v>0</v>
      </c>
      <c r="BH185" s="2758">
        <f>IF(N185="sníž. přenesená",J185,0)</f>
        <v>0</v>
      </c>
      <c r="BI185" s="2758">
        <f>IF(N185="nulová",J185,0)</f>
        <v>0</v>
      </c>
      <c r="BJ185" s="2624">
        <v>1</v>
      </c>
    </row>
    <row r="186" spans="2:62" x14ac:dyDescent="0.25">
      <c r="B186" s="2668"/>
      <c r="C186" s="86"/>
      <c r="D186" s="361" t="s">
        <v>173</v>
      </c>
      <c r="E186" s="86"/>
      <c r="F186" s="362" t="s">
        <v>1789</v>
      </c>
      <c r="G186" s="86"/>
      <c r="H186" s="86"/>
      <c r="I186" s="86"/>
      <c r="J186" s="86"/>
      <c r="K186" s="2670"/>
      <c r="L186" s="2667" t="s">
        <v>16</v>
      </c>
      <c r="M186" s="2759"/>
      <c r="N186" s="86"/>
      <c r="O186" s="86"/>
      <c r="P186" s="86"/>
      <c r="Q186" s="86"/>
      <c r="R186" s="86"/>
      <c r="S186" s="86"/>
      <c r="T186" s="2760"/>
      <c r="AT186" s="2761" t="s">
        <v>173</v>
      </c>
      <c r="AU186" s="2761">
        <v>0</v>
      </c>
      <c r="AV186" s="86"/>
      <c r="AW186" s="86"/>
      <c r="AX186" s="86"/>
      <c r="AY186" s="86" t="s">
        <v>163</v>
      </c>
      <c r="AZ186" s="86"/>
      <c r="BA186" s="86"/>
      <c r="BB186" s="86"/>
      <c r="BC186" s="86"/>
      <c r="BD186" s="86"/>
      <c r="BE186" s="86"/>
      <c r="BF186" s="86"/>
      <c r="BG186" s="86"/>
      <c r="BH186" s="86"/>
      <c r="BI186" s="86"/>
      <c r="BJ186" s="2624">
        <v>0</v>
      </c>
    </row>
    <row r="187" spans="2:62" ht="11.25" customHeight="1" x14ac:dyDescent="0.25">
      <c r="B187" s="2762"/>
      <c r="C187" s="2763"/>
      <c r="D187" s="361" t="s">
        <v>175</v>
      </c>
      <c r="E187" s="2764"/>
      <c r="F187" s="2765" t="s">
        <v>1790</v>
      </c>
      <c r="G187" s="2766"/>
      <c r="H187" s="2767">
        <v>6.2210000000000001</v>
      </c>
      <c r="I187" s="2768"/>
      <c r="J187" s="2768"/>
      <c r="K187" s="2768"/>
      <c r="L187" s="2667" t="s">
        <v>16</v>
      </c>
      <c r="M187" s="2769"/>
      <c r="N187" s="2770"/>
      <c r="O187" s="2771"/>
      <c r="P187" s="2771"/>
      <c r="Q187" s="2771"/>
      <c r="R187" s="2771"/>
      <c r="S187" s="2771"/>
      <c r="T187" s="2772"/>
      <c r="AT187" s="2773" t="s">
        <v>175</v>
      </c>
      <c r="AU187" s="2773">
        <v>0</v>
      </c>
      <c r="AV187" s="2773">
        <v>2</v>
      </c>
      <c r="AW187" s="2773" t="b">
        <v>1</v>
      </c>
      <c r="AX187" s="2773"/>
      <c r="AY187" s="2773" t="s">
        <v>163</v>
      </c>
      <c r="AZ187" s="2773"/>
      <c r="BA187" s="2773"/>
      <c r="BB187" s="2773"/>
      <c r="BC187" s="2773"/>
      <c r="BD187" s="2773"/>
      <c r="BE187" s="2773"/>
      <c r="BF187" s="2773"/>
      <c r="BG187" s="2773"/>
      <c r="BH187" s="2773"/>
      <c r="BI187" s="2773"/>
      <c r="BJ187" s="2624">
        <v>0</v>
      </c>
    </row>
    <row r="188" spans="2:62" ht="11.25" customHeight="1" x14ac:dyDescent="0.25">
      <c r="B188" s="2762"/>
      <c r="C188" s="2763"/>
      <c r="D188" s="361" t="s">
        <v>175</v>
      </c>
      <c r="E188" s="2764"/>
      <c r="F188" s="2774" t="s">
        <v>178</v>
      </c>
      <c r="G188" s="2775"/>
      <c r="H188" s="2776">
        <v>6.2210000000000001</v>
      </c>
      <c r="I188" s="2768"/>
      <c r="J188" s="2768"/>
      <c r="K188" s="2768"/>
      <c r="L188" s="2667" t="s">
        <v>16</v>
      </c>
      <c r="M188" s="2769"/>
      <c r="N188" s="2770"/>
      <c r="O188" s="2771"/>
      <c r="P188" s="2771"/>
      <c r="Q188" s="2771"/>
      <c r="R188" s="2771"/>
      <c r="S188" s="2771"/>
      <c r="T188" s="2772"/>
      <c r="AT188" s="2773" t="s">
        <v>175</v>
      </c>
      <c r="AU188" s="2773">
        <v>0</v>
      </c>
      <c r="AV188" s="2773">
        <v>4</v>
      </c>
      <c r="AW188" s="2773" t="b">
        <v>1</v>
      </c>
      <c r="AX188" s="2773" t="b">
        <v>1</v>
      </c>
      <c r="AY188" s="2773" t="s">
        <v>163</v>
      </c>
      <c r="AZ188" s="2773"/>
      <c r="BA188" s="2773"/>
      <c r="BB188" s="2773"/>
      <c r="BC188" s="2773"/>
      <c r="BD188" s="2773"/>
      <c r="BE188" s="2773"/>
      <c r="BF188" s="2773"/>
      <c r="BG188" s="2773"/>
      <c r="BH188" s="2773"/>
      <c r="BI188" s="2773"/>
      <c r="BJ188" s="2624">
        <v>0</v>
      </c>
    </row>
    <row r="189" spans="2:62" x14ac:dyDescent="0.25">
      <c r="B189" s="2750"/>
      <c r="C189" s="2751" t="s">
        <v>1791</v>
      </c>
      <c r="D189" s="2751" t="s">
        <v>168</v>
      </c>
      <c r="E189" s="2752" t="s">
        <v>1792</v>
      </c>
      <c r="F189" s="351" t="s">
        <v>1793</v>
      </c>
      <c r="G189" s="2753" t="s">
        <v>202</v>
      </c>
      <c r="H189" s="353">
        <v>0.56000000000000005</v>
      </c>
      <c r="I189" s="354"/>
      <c r="J189" s="355">
        <f>ROUND(H189*I189,2)</f>
        <v>0</v>
      </c>
      <c r="K189" s="355" t="s">
        <v>172</v>
      </c>
      <c r="L189" s="2667" t="s">
        <v>16</v>
      </c>
      <c r="M189" s="2754"/>
      <c r="N189" s="2755" t="s">
        <v>38</v>
      </c>
      <c r="O189" s="2756"/>
      <c r="P189" s="2756">
        <f>H189*O189</f>
        <v>0</v>
      </c>
      <c r="Q189" s="2756">
        <v>1.06277</v>
      </c>
      <c r="R189" s="2756">
        <f>H189*Q189</f>
        <v>0.5951512000000001</v>
      </c>
      <c r="S189" s="2756">
        <v>0</v>
      </c>
      <c r="T189" s="2757">
        <f>H189*S189</f>
        <v>0</v>
      </c>
      <c r="AR189" s="2624">
        <v>4</v>
      </c>
      <c r="AT189" s="2624" t="s">
        <v>168</v>
      </c>
      <c r="AU189" s="2624">
        <v>3</v>
      </c>
      <c r="AY189" s="2758" t="s">
        <v>163</v>
      </c>
      <c r="AZ189" s="2758"/>
      <c r="BA189" s="2758"/>
      <c r="BB189" s="2758"/>
      <c r="BC189" s="2758"/>
      <c r="BD189" s="2758"/>
      <c r="BE189" s="2758">
        <f>IF(N189="základní",J189,0)</f>
        <v>0</v>
      </c>
      <c r="BF189" s="2758">
        <f>IF(N189="snížená",J189,0)</f>
        <v>0</v>
      </c>
      <c r="BG189" s="2758">
        <f>IF(N189="zákl. přenesená",J189,0)</f>
        <v>0</v>
      </c>
      <c r="BH189" s="2758">
        <f>IF(N189="sníž. přenesená",J189,0)</f>
        <v>0</v>
      </c>
      <c r="BI189" s="2758">
        <f>IF(N189="nulová",J189,0)</f>
        <v>0</v>
      </c>
      <c r="BJ189" s="2624">
        <v>1</v>
      </c>
    </row>
    <row r="190" spans="2:62" x14ac:dyDescent="0.25">
      <c r="B190" s="2668"/>
      <c r="C190" s="86"/>
      <c r="D190" s="361" t="s">
        <v>173</v>
      </c>
      <c r="E190" s="86"/>
      <c r="F190" s="362" t="s">
        <v>1794</v>
      </c>
      <c r="G190" s="86"/>
      <c r="H190" s="86"/>
      <c r="I190" s="86"/>
      <c r="J190" s="86"/>
      <c r="K190" s="2670"/>
      <c r="L190" s="2667" t="s">
        <v>16</v>
      </c>
      <c r="M190" s="2759"/>
      <c r="N190" s="86"/>
      <c r="O190" s="86"/>
      <c r="P190" s="86"/>
      <c r="Q190" s="86"/>
      <c r="R190" s="86"/>
      <c r="S190" s="86"/>
      <c r="T190" s="2760"/>
      <c r="AT190" s="2761" t="s">
        <v>173</v>
      </c>
      <c r="AU190" s="2761">
        <v>0</v>
      </c>
      <c r="AV190" s="86"/>
      <c r="AW190" s="86"/>
      <c r="AX190" s="86"/>
      <c r="AY190" s="86" t="s">
        <v>163</v>
      </c>
      <c r="AZ190" s="86"/>
      <c r="BA190" s="86"/>
      <c r="BB190" s="86"/>
      <c r="BC190" s="86"/>
      <c r="BD190" s="86"/>
      <c r="BE190" s="86"/>
      <c r="BF190" s="86"/>
      <c r="BG190" s="86"/>
      <c r="BH190" s="86"/>
      <c r="BI190" s="86"/>
      <c r="BJ190" s="2624">
        <v>0</v>
      </c>
    </row>
    <row r="191" spans="2:62" ht="11.25" customHeight="1" x14ac:dyDescent="0.25">
      <c r="B191" s="2762"/>
      <c r="C191" s="2763"/>
      <c r="D191" s="361" t="s">
        <v>175</v>
      </c>
      <c r="E191" s="2764"/>
      <c r="F191" s="2765" t="s">
        <v>1795</v>
      </c>
      <c r="G191" s="2766"/>
      <c r="H191" s="2767">
        <v>0.56000000000000005</v>
      </c>
      <c r="I191" s="2768"/>
      <c r="J191" s="2768"/>
      <c r="K191" s="2768"/>
      <c r="L191" s="2667" t="s">
        <v>16</v>
      </c>
      <c r="M191" s="2769"/>
      <c r="N191" s="2770"/>
      <c r="O191" s="2771"/>
      <c r="P191" s="2771"/>
      <c r="Q191" s="2771"/>
      <c r="R191" s="2771"/>
      <c r="S191" s="2771"/>
      <c r="T191" s="2772"/>
      <c r="AT191" s="2773" t="s">
        <v>175</v>
      </c>
      <c r="AU191" s="2773">
        <v>0</v>
      </c>
      <c r="AV191" s="2773">
        <v>2</v>
      </c>
      <c r="AW191" s="2773" t="b">
        <v>1</v>
      </c>
      <c r="AX191" s="2773"/>
      <c r="AY191" s="2773" t="s">
        <v>163</v>
      </c>
      <c r="AZ191" s="2773"/>
      <c r="BA191" s="2773"/>
      <c r="BB191" s="2773"/>
      <c r="BC191" s="2773"/>
      <c r="BD191" s="2773"/>
      <c r="BE191" s="2773"/>
      <c r="BF191" s="2773"/>
      <c r="BG191" s="2773"/>
      <c r="BH191" s="2773"/>
      <c r="BI191" s="2773"/>
      <c r="BJ191" s="2624">
        <v>0</v>
      </c>
    </row>
    <row r="192" spans="2:62" ht="11.25" customHeight="1" x14ac:dyDescent="0.25">
      <c r="B192" s="2762"/>
      <c r="C192" s="2763"/>
      <c r="D192" s="361" t="s">
        <v>175</v>
      </c>
      <c r="E192" s="2764"/>
      <c r="F192" s="2774" t="s">
        <v>178</v>
      </c>
      <c r="G192" s="2775"/>
      <c r="H192" s="2776">
        <v>0.56000000000000005</v>
      </c>
      <c r="I192" s="2768"/>
      <c r="J192" s="2768"/>
      <c r="K192" s="2768"/>
      <c r="L192" s="2667" t="s">
        <v>16</v>
      </c>
      <c r="M192" s="2769"/>
      <c r="N192" s="2770"/>
      <c r="O192" s="2771"/>
      <c r="P192" s="2771"/>
      <c r="Q192" s="2771"/>
      <c r="R192" s="2771"/>
      <c r="S192" s="2771"/>
      <c r="T192" s="2772"/>
      <c r="AT192" s="2773" t="s">
        <v>175</v>
      </c>
      <c r="AU192" s="2773">
        <v>0</v>
      </c>
      <c r="AV192" s="2773">
        <v>4</v>
      </c>
      <c r="AW192" s="2773" t="b">
        <v>1</v>
      </c>
      <c r="AX192" s="2773" t="b">
        <v>1</v>
      </c>
      <c r="AY192" s="2773" t="s">
        <v>163</v>
      </c>
      <c r="AZ192" s="2773"/>
      <c r="BA192" s="2773"/>
      <c r="BB192" s="2773"/>
      <c r="BC192" s="2773"/>
      <c r="BD192" s="2773"/>
      <c r="BE192" s="2773"/>
      <c r="BF192" s="2773"/>
      <c r="BG192" s="2773"/>
      <c r="BH192" s="2773"/>
      <c r="BI192" s="2773"/>
      <c r="BJ192" s="2624">
        <v>0</v>
      </c>
    </row>
    <row r="193" spans="2:62" ht="21" customHeight="1" x14ac:dyDescent="0.25">
      <c r="B193" s="2703"/>
      <c r="C193" s="2704"/>
      <c r="D193" s="2704" t="s">
        <v>64</v>
      </c>
      <c r="E193" s="2744" t="s">
        <v>1507</v>
      </c>
      <c r="F193" s="2713" t="s">
        <v>1796</v>
      </c>
      <c r="G193" s="2745"/>
      <c r="H193" s="2746"/>
      <c r="I193" s="2747"/>
      <c r="J193" s="2747">
        <f>J194 + J199 + J203</f>
        <v>0</v>
      </c>
      <c r="K193" s="2747"/>
      <c r="L193" s="2667" t="s">
        <v>16</v>
      </c>
      <c r="M193" s="2748"/>
      <c r="N193" s="2713"/>
      <c r="O193" s="2714"/>
      <c r="P193" s="2714">
        <f>P194 + P199 + P203</f>
        <v>0</v>
      </c>
      <c r="Q193" s="2714"/>
      <c r="R193" s="2714">
        <f>R194 + R199 + R203</f>
        <v>47.109199219999994</v>
      </c>
      <c r="S193" s="2714"/>
      <c r="T193" s="2749">
        <f>T194 + T199 + T203</f>
        <v>0</v>
      </c>
      <c r="AR193" s="2624">
        <v>1</v>
      </c>
      <c r="AT193" s="2624" t="s">
        <v>64</v>
      </c>
      <c r="AU193" s="2624">
        <v>2</v>
      </c>
      <c r="AY193" s="91" t="s">
        <v>163</v>
      </c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2624">
        <v>0</v>
      </c>
    </row>
    <row r="194" spans="2:62" x14ac:dyDescent="0.25">
      <c r="B194" s="2750"/>
      <c r="C194" s="2751" t="s">
        <v>1797</v>
      </c>
      <c r="D194" s="2751" t="s">
        <v>168</v>
      </c>
      <c r="E194" s="2752" t="s">
        <v>1798</v>
      </c>
      <c r="F194" s="351" t="s">
        <v>1799</v>
      </c>
      <c r="G194" s="2753" t="s">
        <v>171</v>
      </c>
      <c r="H194" s="353">
        <v>20.414999999999999</v>
      </c>
      <c r="I194" s="354"/>
      <c r="J194" s="355">
        <f>ROUND(H194*I194,2)</f>
        <v>0</v>
      </c>
      <c r="K194" s="355" t="s">
        <v>172</v>
      </c>
      <c r="L194" s="2667" t="s">
        <v>16</v>
      </c>
      <c r="M194" s="2754"/>
      <c r="N194" s="2755" t="s">
        <v>38</v>
      </c>
      <c r="O194" s="2756"/>
      <c r="P194" s="2756">
        <f>H194*O194</f>
        <v>0</v>
      </c>
      <c r="Q194" s="2756">
        <v>2.3010199999999998</v>
      </c>
      <c r="R194" s="2756">
        <f>H194*Q194</f>
        <v>46.975323299999992</v>
      </c>
      <c r="S194" s="2756">
        <v>0</v>
      </c>
      <c r="T194" s="2757">
        <f>H194*S194</f>
        <v>0</v>
      </c>
      <c r="AR194" s="2624">
        <v>4</v>
      </c>
      <c r="AT194" s="2624" t="s">
        <v>168</v>
      </c>
      <c r="AU194" s="2624">
        <v>3</v>
      </c>
      <c r="AY194" s="2758" t="s">
        <v>163</v>
      </c>
      <c r="AZ194" s="2758"/>
      <c r="BA194" s="2758"/>
      <c r="BB194" s="2758"/>
      <c r="BC194" s="2758"/>
      <c r="BD194" s="2758"/>
      <c r="BE194" s="2758">
        <f>IF(N194="základní",J194,0)</f>
        <v>0</v>
      </c>
      <c r="BF194" s="2758">
        <f>IF(N194="snížená",J194,0)</f>
        <v>0</v>
      </c>
      <c r="BG194" s="2758">
        <f>IF(N194="zákl. přenesená",J194,0)</f>
        <v>0</v>
      </c>
      <c r="BH194" s="2758">
        <f>IF(N194="sníž. přenesená",J194,0)</f>
        <v>0</v>
      </c>
      <c r="BI194" s="2758">
        <f>IF(N194="nulová",J194,0)</f>
        <v>0</v>
      </c>
      <c r="BJ194" s="2624">
        <v>1</v>
      </c>
    </row>
    <row r="195" spans="2:62" x14ac:dyDescent="0.25">
      <c r="B195" s="2668"/>
      <c r="C195" s="86"/>
      <c r="D195" s="361" t="s">
        <v>173</v>
      </c>
      <c r="E195" s="86"/>
      <c r="F195" s="362" t="s">
        <v>1800</v>
      </c>
      <c r="G195" s="86"/>
      <c r="H195" s="86"/>
      <c r="I195" s="86"/>
      <c r="J195" s="86"/>
      <c r="K195" s="2670"/>
      <c r="L195" s="2667" t="s">
        <v>16</v>
      </c>
      <c r="M195" s="2759"/>
      <c r="N195" s="86"/>
      <c r="O195" s="86"/>
      <c r="P195" s="86"/>
      <c r="Q195" s="86"/>
      <c r="R195" s="86"/>
      <c r="S195" s="86"/>
      <c r="T195" s="2760"/>
      <c r="AT195" s="2761" t="s">
        <v>173</v>
      </c>
      <c r="AU195" s="2761">
        <v>0</v>
      </c>
      <c r="AV195" s="86"/>
      <c r="AW195" s="86"/>
      <c r="AX195" s="86"/>
      <c r="AY195" s="86" t="s">
        <v>163</v>
      </c>
      <c r="AZ195" s="86"/>
      <c r="BA195" s="86"/>
      <c r="BB195" s="86"/>
      <c r="BC195" s="86"/>
      <c r="BD195" s="86"/>
      <c r="BE195" s="86"/>
      <c r="BF195" s="86"/>
      <c r="BG195" s="86"/>
      <c r="BH195" s="86"/>
      <c r="BI195" s="86"/>
      <c r="BJ195" s="2624">
        <v>0</v>
      </c>
    </row>
    <row r="196" spans="2:62" ht="11.25" customHeight="1" x14ac:dyDescent="0.25">
      <c r="B196" s="2762"/>
      <c r="C196" s="2763"/>
      <c r="D196" s="361" t="s">
        <v>175</v>
      </c>
      <c r="E196" s="2764"/>
      <c r="F196" s="2765" t="s">
        <v>1765</v>
      </c>
      <c r="G196" s="2766"/>
      <c r="H196" s="2767">
        <v>17.762</v>
      </c>
      <c r="I196" s="2768"/>
      <c r="J196" s="2768"/>
      <c r="K196" s="2768"/>
      <c r="L196" s="2667" t="s">
        <v>16</v>
      </c>
      <c r="M196" s="2769"/>
      <c r="N196" s="2770"/>
      <c r="O196" s="2771"/>
      <c r="P196" s="2771"/>
      <c r="Q196" s="2771"/>
      <c r="R196" s="2771"/>
      <c r="S196" s="2771"/>
      <c r="T196" s="2772"/>
      <c r="AT196" s="2773" t="s">
        <v>175</v>
      </c>
      <c r="AU196" s="2773">
        <v>0</v>
      </c>
      <c r="AV196" s="2773">
        <v>2</v>
      </c>
      <c r="AW196" s="2773" t="b">
        <v>1</v>
      </c>
      <c r="AX196" s="2773"/>
      <c r="AY196" s="2773" t="s">
        <v>163</v>
      </c>
      <c r="AZ196" s="2773"/>
      <c r="BA196" s="2773"/>
      <c r="BB196" s="2773"/>
      <c r="BC196" s="2773"/>
      <c r="BD196" s="2773"/>
      <c r="BE196" s="2773"/>
      <c r="BF196" s="2773"/>
      <c r="BG196" s="2773"/>
      <c r="BH196" s="2773"/>
      <c r="BI196" s="2773"/>
      <c r="BJ196" s="2624">
        <v>0</v>
      </c>
    </row>
    <row r="197" spans="2:62" ht="11.25" customHeight="1" x14ac:dyDescent="0.25">
      <c r="B197" s="2762"/>
      <c r="C197" s="2763"/>
      <c r="D197" s="361" t="s">
        <v>175</v>
      </c>
      <c r="E197" s="2764"/>
      <c r="F197" s="2765" t="s">
        <v>1801</v>
      </c>
      <c r="G197" s="2766"/>
      <c r="H197" s="2767">
        <v>2.653</v>
      </c>
      <c r="I197" s="2768"/>
      <c r="J197" s="2768"/>
      <c r="K197" s="2768"/>
      <c r="L197" s="2667" t="s">
        <v>16</v>
      </c>
      <c r="M197" s="2769"/>
      <c r="N197" s="2770"/>
      <c r="O197" s="2771"/>
      <c r="P197" s="2771"/>
      <c r="Q197" s="2771"/>
      <c r="R197" s="2771"/>
      <c r="S197" s="2771"/>
      <c r="T197" s="2772"/>
      <c r="AT197" s="2773" t="s">
        <v>175</v>
      </c>
      <c r="AU197" s="2773">
        <v>0</v>
      </c>
      <c r="AV197" s="2773">
        <v>2</v>
      </c>
      <c r="AW197" s="2773" t="b">
        <v>1</v>
      </c>
      <c r="AX197" s="2773"/>
      <c r="AY197" s="2773" t="s">
        <v>163</v>
      </c>
      <c r="AZ197" s="2773"/>
      <c r="BA197" s="2773"/>
      <c r="BB197" s="2773"/>
      <c r="BC197" s="2773"/>
      <c r="BD197" s="2773"/>
      <c r="BE197" s="2773"/>
      <c r="BF197" s="2773"/>
      <c r="BG197" s="2773"/>
      <c r="BH197" s="2773"/>
      <c r="BI197" s="2773"/>
      <c r="BJ197" s="2624">
        <v>0</v>
      </c>
    </row>
    <row r="198" spans="2:62" ht="11.25" customHeight="1" x14ac:dyDescent="0.25">
      <c r="B198" s="2762"/>
      <c r="C198" s="2763"/>
      <c r="D198" s="361" t="s">
        <v>175</v>
      </c>
      <c r="E198" s="2764"/>
      <c r="F198" s="2774" t="s">
        <v>178</v>
      </c>
      <c r="G198" s="2775"/>
      <c r="H198" s="2776">
        <v>20.414999999999999</v>
      </c>
      <c r="I198" s="2768"/>
      <c r="J198" s="2768"/>
      <c r="K198" s="2768"/>
      <c r="L198" s="2667" t="s">
        <v>16</v>
      </c>
      <c r="M198" s="2769"/>
      <c r="N198" s="2770"/>
      <c r="O198" s="2771"/>
      <c r="P198" s="2771"/>
      <c r="Q198" s="2771"/>
      <c r="R198" s="2771"/>
      <c r="S198" s="2771"/>
      <c r="T198" s="2772"/>
      <c r="AT198" s="2773" t="s">
        <v>175</v>
      </c>
      <c r="AU198" s="2773">
        <v>0</v>
      </c>
      <c r="AV198" s="2773">
        <v>4</v>
      </c>
      <c r="AW198" s="2773" t="b">
        <v>1</v>
      </c>
      <c r="AX198" s="2773" t="b">
        <v>1</v>
      </c>
      <c r="AY198" s="2773" t="s">
        <v>163</v>
      </c>
      <c r="AZ198" s="2773"/>
      <c r="BA198" s="2773"/>
      <c r="BB198" s="2773"/>
      <c r="BC198" s="2773"/>
      <c r="BD198" s="2773"/>
      <c r="BE198" s="2773"/>
      <c r="BF198" s="2773"/>
      <c r="BG198" s="2773"/>
      <c r="BH198" s="2773"/>
      <c r="BI198" s="2773"/>
      <c r="BJ198" s="2624">
        <v>0</v>
      </c>
    </row>
    <row r="199" spans="2:62" x14ac:dyDescent="0.25">
      <c r="B199" s="2750"/>
      <c r="C199" s="2751" t="s">
        <v>1802</v>
      </c>
      <c r="D199" s="2751" t="s">
        <v>168</v>
      </c>
      <c r="E199" s="2752" t="s">
        <v>1803</v>
      </c>
      <c r="F199" s="351" t="s">
        <v>1804</v>
      </c>
      <c r="G199" s="2753" t="s">
        <v>196</v>
      </c>
      <c r="H199" s="353">
        <v>49.768000000000001</v>
      </c>
      <c r="I199" s="354"/>
      <c r="J199" s="355">
        <f>ROUND(H199*I199,2)</f>
        <v>0</v>
      </c>
      <c r="K199" s="355" t="s">
        <v>172</v>
      </c>
      <c r="L199" s="2667" t="s">
        <v>16</v>
      </c>
      <c r="M199" s="2754"/>
      <c r="N199" s="2755" t="s">
        <v>38</v>
      </c>
      <c r="O199" s="2756"/>
      <c r="P199" s="2756">
        <f>H199*O199</f>
        <v>0</v>
      </c>
      <c r="Q199" s="2756">
        <v>2.6900000000000001E-3</v>
      </c>
      <c r="R199" s="2756">
        <f>H199*Q199</f>
        <v>0.13387592000000001</v>
      </c>
      <c r="S199" s="2756">
        <v>0</v>
      </c>
      <c r="T199" s="2757">
        <f>H199*S199</f>
        <v>0</v>
      </c>
      <c r="AR199" s="2624">
        <v>4</v>
      </c>
      <c r="AT199" s="2624" t="s">
        <v>168</v>
      </c>
      <c r="AU199" s="2624">
        <v>3</v>
      </c>
      <c r="AY199" s="2758" t="s">
        <v>163</v>
      </c>
      <c r="AZ199" s="2758"/>
      <c r="BA199" s="2758"/>
      <c r="BB199" s="2758"/>
      <c r="BC199" s="2758"/>
      <c r="BD199" s="2758"/>
      <c r="BE199" s="2758">
        <f>IF(N199="základní",J199,0)</f>
        <v>0</v>
      </c>
      <c r="BF199" s="2758">
        <f>IF(N199="snížená",J199,0)</f>
        <v>0</v>
      </c>
      <c r="BG199" s="2758">
        <f>IF(N199="zákl. přenesená",J199,0)</f>
        <v>0</v>
      </c>
      <c r="BH199" s="2758">
        <f>IF(N199="sníž. přenesená",J199,0)</f>
        <v>0</v>
      </c>
      <c r="BI199" s="2758">
        <f>IF(N199="nulová",J199,0)</f>
        <v>0</v>
      </c>
      <c r="BJ199" s="2624">
        <v>1</v>
      </c>
    </row>
    <row r="200" spans="2:62" x14ac:dyDescent="0.25">
      <c r="B200" s="2668"/>
      <c r="C200" s="86"/>
      <c r="D200" s="361" t="s">
        <v>173</v>
      </c>
      <c r="E200" s="86"/>
      <c r="F200" s="362" t="s">
        <v>1805</v>
      </c>
      <c r="G200" s="86"/>
      <c r="H200" s="86"/>
      <c r="I200" s="86"/>
      <c r="J200" s="86"/>
      <c r="K200" s="2670"/>
      <c r="L200" s="2667" t="s">
        <v>16</v>
      </c>
      <c r="M200" s="2759"/>
      <c r="N200" s="86"/>
      <c r="O200" s="86"/>
      <c r="P200" s="86"/>
      <c r="Q200" s="86"/>
      <c r="R200" s="86"/>
      <c r="S200" s="86"/>
      <c r="T200" s="2760"/>
      <c r="AT200" s="2761" t="s">
        <v>173</v>
      </c>
      <c r="AU200" s="2761">
        <v>0</v>
      </c>
      <c r="AV200" s="86"/>
      <c r="AW200" s="86"/>
      <c r="AX200" s="86"/>
      <c r="AY200" s="86" t="s">
        <v>163</v>
      </c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2624">
        <v>0</v>
      </c>
    </row>
    <row r="201" spans="2:62" ht="11.25" customHeight="1" x14ac:dyDescent="0.25">
      <c r="B201" s="2762"/>
      <c r="C201" s="2763"/>
      <c r="D201" s="361" t="s">
        <v>175</v>
      </c>
      <c r="E201" s="2764"/>
      <c r="F201" s="2765" t="s">
        <v>1806</v>
      </c>
      <c r="G201" s="2766"/>
      <c r="H201" s="2767">
        <v>49.768000000000001</v>
      </c>
      <c r="I201" s="2768"/>
      <c r="J201" s="2768"/>
      <c r="K201" s="2768"/>
      <c r="L201" s="2667" t="s">
        <v>16</v>
      </c>
      <c r="M201" s="2769"/>
      <c r="N201" s="2770"/>
      <c r="O201" s="2771"/>
      <c r="P201" s="2771"/>
      <c r="Q201" s="2771"/>
      <c r="R201" s="2771"/>
      <c r="S201" s="2771"/>
      <c r="T201" s="2772"/>
      <c r="AT201" s="2773" t="s">
        <v>175</v>
      </c>
      <c r="AU201" s="2773">
        <v>0</v>
      </c>
      <c r="AV201" s="2773">
        <v>2</v>
      </c>
      <c r="AW201" s="2773" t="b">
        <v>1</v>
      </c>
      <c r="AX201" s="2773"/>
      <c r="AY201" s="2773" t="s">
        <v>163</v>
      </c>
      <c r="AZ201" s="2773"/>
      <c r="BA201" s="2773"/>
      <c r="BB201" s="2773"/>
      <c r="BC201" s="2773"/>
      <c r="BD201" s="2773"/>
      <c r="BE201" s="2773"/>
      <c r="BF201" s="2773"/>
      <c r="BG201" s="2773"/>
      <c r="BH201" s="2773"/>
      <c r="BI201" s="2773"/>
      <c r="BJ201" s="2624">
        <v>0</v>
      </c>
    </row>
    <row r="202" spans="2:62" ht="11.25" customHeight="1" x14ac:dyDescent="0.25">
      <c r="B202" s="2762"/>
      <c r="C202" s="2763"/>
      <c r="D202" s="361" t="s">
        <v>175</v>
      </c>
      <c r="E202" s="2764"/>
      <c r="F202" s="2774" t="s">
        <v>178</v>
      </c>
      <c r="G202" s="2775"/>
      <c r="H202" s="2776">
        <v>49.768000000000001</v>
      </c>
      <c r="I202" s="2768"/>
      <c r="J202" s="2768"/>
      <c r="K202" s="2768"/>
      <c r="L202" s="2667" t="s">
        <v>16</v>
      </c>
      <c r="M202" s="2769"/>
      <c r="N202" s="2770"/>
      <c r="O202" s="2771"/>
      <c r="P202" s="2771"/>
      <c r="Q202" s="2771"/>
      <c r="R202" s="2771"/>
      <c r="S202" s="2771"/>
      <c r="T202" s="2772"/>
      <c r="AT202" s="2773" t="s">
        <v>175</v>
      </c>
      <c r="AU202" s="2773">
        <v>0</v>
      </c>
      <c r="AV202" s="2773">
        <v>4</v>
      </c>
      <c r="AW202" s="2773" t="b">
        <v>1</v>
      </c>
      <c r="AX202" s="2773" t="b">
        <v>1</v>
      </c>
      <c r="AY202" s="2773" t="s">
        <v>163</v>
      </c>
      <c r="AZ202" s="2773"/>
      <c r="BA202" s="2773"/>
      <c r="BB202" s="2773"/>
      <c r="BC202" s="2773"/>
      <c r="BD202" s="2773"/>
      <c r="BE202" s="2773"/>
      <c r="BF202" s="2773"/>
      <c r="BG202" s="2773"/>
      <c r="BH202" s="2773"/>
      <c r="BI202" s="2773"/>
      <c r="BJ202" s="2624">
        <v>0</v>
      </c>
    </row>
    <row r="203" spans="2:62" x14ac:dyDescent="0.25">
      <c r="B203" s="2750"/>
      <c r="C203" s="2751" t="s">
        <v>1807</v>
      </c>
      <c r="D203" s="2751" t="s">
        <v>168</v>
      </c>
      <c r="E203" s="2752" t="s">
        <v>1808</v>
      </c>
      <c r="F203" s="351" t="s">
        <v>1809</v>
      </c>
      <c r="G203" s="2753" t="s">
        <v>196</v>
      </c>
      <c r="H203" s="353">
        <v>49.768000000000001</v>
      </c>
      <c r="I203" s="354"/>
      <c r="J203" s="355">
        <f>ROUND(H203*I203,2)</f>
        <v>0</v>
      </c>
      <c r="K203" s="355" t="s">
        <v>172</v>
      </c>
      <c r="L203" s="2667" t="s">
        <v>16</v>
      </c>
      <c r="M203" s="2754"/>
      <c r="N203" s="2755" t="s">
        <v>38</v>
      </c>
      <c r="O203" s="2756"/>
      <c r="P203" s="2756">
        <f>H203*O203</f>
        <v>0</v>
      </c>
      <c r="Q203" s="2756">
        <v>0</v>
      </c>
      <c r="R203" s="2756">
        <f>H203*Q203</f>
        <v>0</v>
      </c>
      <c r="S203" s="2756">
        <v>0</v>
      </c>
      <c r="T203" s="2757">
        <f>H203*S203</f>
        <v>0</v>
      </c>
      <c r="AR203" s="2624">
        <v>4</v>
      </c>
      <c r="AT203" s="2624" t="s">
        <v>168</v>
      </c>
      <c r="AU203" s="2624">
        <v>3</v>
      </c>
      <c r="AY203" s="2758" t="s">
        <v>163</v>
      </c>
      <c r="AZ203" s="2758"/>
      <c r="BA203" s="2758"/>
      <c r="BB203" s="2758"/>
      <c r="BC203" s="2758"/>
      <c r="BD203" s="2758"/>
      <c r="BE203" s="2758">
        <f>IF(N203="základní",J203,0)</f>
        <v>0</v>
      </c>
      <c r="BF203" s="2758">
        <f>IF(N203="snížená",J203,0)</f>
        <v>0</v>
      </c>
      <c r="BG203" s="2758">
        <f>IF(N203="zákl. přenesená",J203,0)</f>
        <v>0</v>
      </c>
      <c r="BH203" s="2758">
        <f>IF(N203="sníž. přenesená",J203,0)</f>
        <v>0</v>
      </c>
      <c r="BI203" s="2758">
        <f>IF(N203="nulová",J203,0)</f>
        <v>0</v>
      </c>
      <c r="BJ203" s="2624">
        <v>1</v>
      </c>
    </row>
    <row r="204" spans="2:62" x14ac:dyDescent="0.25">
      <c r="B204" s="2668"/>
      <c r="C204" s="86"/>
      <c r="D204" s="361" t="s">
        <v>173</v>
      </c>
      <c r="E204" s="86"/>
      <c r="F204" s="362" t="s">
        <v>1810</v>
      </c>
      <c r="G204" s="86"/>
      <c r="H204" s="86"/>
      <c r="I204" s="86"/>
      <c r="J204" s="86"/>
      <c r="K204" s="2670"/>
      <c r="L204" s="2667" t="s">
        <v>16</v>
      </c>
      <c r="M204" s="2759"/>
      <c r="N204" s="86"/>
      <c r="O204" s="86"/>
      <c r="P204" s="86"/>
      <c r="Q204" s="86"/>
      <c r="R204" s="86"/>
      <c r="S204" s="86"/>
      <c r="T204" s="2760"/>
      <c r="AT204" s="2761" t="s">
        <v>173</v>
      </c>
      <c r="AU204" s="2761">
        <v>0</v>
      </c>
      <c r="AV204" s="86"/>
      <c r="AW204" s="86"/>
      <c r="AX204" s="86"/>
      <c r="AY204" s="86" t="s">
        <v>163</v>
      </c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2624">
        <v>0</v>
      </c>
    </row>
    <row r="205" spans="2:62" ht="11.25" customHeight="1" x14ac:dyDescent="0.25">
      <c r="B205" s="2762"/>
      <c r="C205" s="2763"/>
      <c r="D205" s="361" t="s">
        <v>175</v>
      </c>
      <c r="E205" s="2764"/>
      <c r="F205" s="2765" t="s">
        <v>1811</v>
      </c>
      <c r="G205" s="2766"/>
      <c r="H205" s="2767">
        <v>49.768000000000001</v>
      </c>
      <c r="I205" s="2768"/>
      <c r="J205" s="2768"/>
      <c r="K205" s="2768"/>
      <c r="L205" s="2667" t="s">
        <v>16</v>
      </c>
      <c r="M205" s="2769"/>
      <c r="N205" s="2770"/>
      <c r="O205" s="2771"/>
      <c r="P205" s="2771"/>
      <c r="Q205" s="2771"/>
      <c r="R205" s="2771"/>
      <c r="S205" s="2771"/>
      <c r="T205" s="2772"/>
      <c r="AT205" s="2773" t="s">
        <v>175</v>
      </c>
      <c r="AU205" s="2773">
        <v>0</v>
      </c>
      <c r="AV205" s="2773">
        <v>2</v>
      </c>
      <c r="AW205" s="2773" t="b">
        <v>1</v>
      </c>
      <c r="AX205" s="2773"/>
      <c r="AY205" s="2773" t="s">
        <v>163</v>
      </c>
      <c r="AZ205" s="2773"/>
      <c r="BA205" s="2773"/>
      <c r="BB205" s="2773"/>
      <c r="BC205" s="2773"/>
      <c r="BD205" s="2773"/>
      <c r="BE205" s="2773"/>
      <c r="BF205" s="2773"/>
      <c r="BG205" s="2773"/>
      <c r="BH205" s="2773"/>
      <c r="BI205" s="2773"/>
      <c r="BJ205" s="2624">
        <v>0</v>
      </c>
    </row>
    <row r="206" spans="2:62" ht="11.25" customHeight="1" x14ac:dyDescent="0.25">
      <c r="B206" s="2762"/>
      <c r="C206" s="2763"/>
      <c r="D206" s="361" t="s">
        <v>175</v>
      </c>
      <c r="E206" s="2764"/>
      <c r="F206" s="2774" t="s">
        <v>178</v>
      </c>
      <c r="G206" s="2775"/>
      <c r="H206" s="2776">
        <v>49.768000000000001</v>
      </c>
      <c r="I206" s="2768"/>
      <c r="J206" s="2768"/>
      <c r="K206" s="2768"/>
      <c r="L206" s="2667" t="s">
        <v>16</v>
      </c>
      <c r="M206" s="2769"/>
      <c r="N206" s="2770"/>
      <c r="O206" s="2771"/>
      <c r="P206" s="2771"/>
      <c r="Q206" s="2771"/>
      <c r="R206" s="2771"/>
      <c r="S206" s="2771"/>
      <c r="T206" s="2772"/>
      <c r="AT206" s="2773" t="s">
        <v>175</v>
      </c>
      <c r="AU206" s="2773">
        <v>0</v>
      </c>
      <c r="AV206" s="2773">
        <v>4</v>
      </c>
      <c r="AW206" s="2773" t="b">
        <v>1</v>
      </c>
      <c r="AX206" s="2773" t="b">
        <v>1</v>
      </c>
      <c r="AY206" s="2773" t="s">
        <v>163</v>
      </c>
      <c r="AZ206" s="2773"/>
      <c r="BA206" s="2773"/>
      <c r="BB206" s="2773"/>
      <c r="BC206" s="2773"/>
      <c r="BD206" s="2773"/>
      <c r="BE206" s="2773"/>
      <c r="BF206" s="2773"/>
      <c r="BG206" s="2773"/>
      <c r="BH206" s="2773"/>
      <c r="BI206" s="2773"/>
      <c r="BJ206" s="2624">
        <v>0</v>
      </c>
    </row>
    <row r="207" spans="2:62" ht="23.1" customHeight="1" x14ac:dyDescent="0.25">
      <c r="B207" s="2692"/>
      <c r="C207" s="2693"/>
      <c r="D207" s="2731" t="s">
        <v>64</v>
      </c>
      <c r="E207" s="2739" t="s">
        <v>186</v>
      </c>
      <c r="F207" s="2702" t="s">
        <v>870</v>
      </c>
      <c r="G207" s="2740"/>
      <c r="H207" s="2741"/>
      <c r="I207" s="2742"/>
      <c r="J207" s="2742">
        <f>J208 + J213 + J218 + J223 + J228</f>
        <v>0</v>
      </c>
      <c r="K207" s="2742"/>
      <c r="L207" s="2667" t="s">
        <v>16</v>
      </c>
      <c r="M207" s="2743"/>
      <c r="N207" s="2690"/>
      <c r="O207" s="2691"/>
      <c r="P207" s="2691">
        <f>P208 + P213 + P218 + P223 + P228</f>
        <v>0</v>
      </c>
      <c r="Q207" s="2691"/>
      <c r="R207" s="2691">
        <f>R208 + R213 + R218 + R223 + R228</f>
        <v>1.2863554400000001</v>
      </c>
      <c r="S207" s="2691"/>
      <c r="T207" s="2738">
        <f>T208 + T213 + T218 + T223 + T228</f>
        <v>0</v>
      </c>
      <c r="AR207" s="2624">
        <v>1</v>
      </c>
      <c r="AT207" s="2624" t="s">
        <v>64</v>
      </c>
      <c r="AU207" s="2624">
        <v>1</v>
      </c>
      <c r="AY207" s="90" t="s">
        <v>163</v>
      </c>
      <c r="AZ207" s="90"/>
      <c r="BA207" s="90"/>
      <c r="BB207" s="90"/>
      <c r="BC207" s="90"/>
      <c r="BD207" s="90"/>
      <c r="BE207" s="90"/>
      <c r="BF207" s="90"/>
      <c r="BG207" s="90"/>
      <c r="BH207" s="90"/>
      <c r="BI207" s="90"/>
      <c r="BJ207" s="2624">
        <v>0</v>
      </c>
    </row>
    <row r="208" spans="2:62" x14ac:dyDescent="0.25">
      <c r="B208" s="2750"/>
      <c r="C208" s="2751" t="s">
        <v>1812</v>
      </c>
      <c r="D208" s="2751" t="s">
        <v>168</v>
      </c>
      <c r="E208" s="2752" t="s">
        <v>1813</v>
      </c>
      <c r="F208" s="351" t="s">
        <v>1814</v>
      </c>
      <c r="G208" s="2753" t="s">
        <v>196</v>
      </c>
      <c r="H208" s="353">
        <v>5.5650000000000004</v>
      </c>
      <c r="I208" s="354"/>
      <c r="J208" s="355">
        <f>ROUND(H208*I208,2)</f>
        <v>0</v>
      </c>
      <c r="K208" s="355" t="s">
        <v>172</v>
      </c>
      <c r="L208" s="2667" t="s">
        <v>16</v>
      </c>
      <c r="M208" s="2754"/>
      <c r="N208" s="2755" t="s">
        <v>38</v>
      </c>
      <c r="O208" s="2756"/>
      <c r="P208" s="2756">
        <f>H208*O208</f>
        <v>0</v>
      </c>
      <c r="Q208" s="2756">
        <v>6.8479999999999999E-2</v>
      </c>
      <c r="R208" s="2756">
        <f>H208*Q208</f>
        <v>0.38109120000000002</v>
      </c>
      <c r="S208" s="2756">
        <v>0</v>
      </c>
      <c r="T208" s="2757">
        <f>H208*S208</f>
        <v>0</v>
      </c>
      <c r="AR208" s="2624">
        <v>4</v>
      </c>
      <c r="AT208" s="2624" t="s">
        <v>168</v>
      </c>
      <c r="AU208" s="2624">
        <v>2</v>
      </c>
      <c r="AY208" s="2758" t="s">
        <v>163</v>
      </c>
      <c r="AZ208" s="2758"/>
      <c r="BA208" s="2758"/>
      <c r="BB208" s="2758"/>
      <c r="BC208" s="2758"/>
      <c r="BD208" s="2758"/>
      <c r="BE208" s="2758">
        <f>IF(N208="základní",J208,0)</f>
        <v>0</v>
      </c>
      <c r="BF208" s="2758">
        <f>IF(N208="snížená",J208,0)</f>
        <v>0</v>
      </c>
      <c r="BG208" s="2758">
        <f>IF(N208="zákl. přenesená",J208,0)</f>
        <v>0</v>
      </c>
      <c r="BH208" s="2758">
        <f>IF(N208="sníž. přenesená",J208,0)</f>
        <v>0</v>
      </c>
      <c r="BI208" s="2758">
        <f>IF(N208="nulová",J208,0)</f>
        <v>0</v>
      </c>
      <c r="BJ208" s="2624">
        <v>1</v>
      </c>
    </row>
    <row r="209" spans="2:62" x14ac:dyDescent="0.25">
      <c r="B209" s="2668"/>
      <c r="C209" s="86"/>
      <c r="D209" s="361" t="s">
        <v>173</v>
      </c>
      <c r="E209" s="86"/>
      <c r="F209" s="362" t="s">
        <v>1815</v>
      </c>
      <c r="G209" s="86"/>
      <c r="H209" s="86"/>
      <c r="I209" s="86"/>
      <c r="J209" s="86"/>
      <c r="K209" s="2670"/>
      <c r="L209" s="2667" t="s">
        <v>16</v>
      </c>
      <c r="M209" s="2759"/>
      <c r="N209" s="86"/>
      <c r="O209" s="86"/>
      <c r="P209" s="86"/>
      <c r="Q209" s="86"/>
      <c r="R209" s="86"/>
      <c r="S209" s="86"/>
      <c r="T209" s="2760"/>
      <c r="AT209" s="2761" t="s">
        <v>173</v>
      </c>
      <c r="AU209" s="2761">
        <v>0</v>
      </c>
      <c r="AV209" s="86"/>
      <c r="AW209" s="86"/>
      <c r="AX209" s="86"/>
      <c r="AY209" s="86" t="s">
        <v>163</v>
      </c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2624">
        <v>0</v>
      </c>
    </row>
    <row r="210" spans="2:62" ht="11.25" customHeight="1" x14ac:dyDescent="0.25">
      <c r="B210" s="2762"/>
      <c r="C210" s="2763"/>
      <c r="D210" s="361" t="s">
        <v>175</v>
      </c>
      <c r="E210" s="2764"/>
      <c r="F210" s="2777" t="s">
        <v>1816</v>
      </c>
      <c r="G210" s="2775"/>
      <c r="H210" s="2778"/>
      <c r="I210" s="2768"/>
      <c r="J210" s="2768"/>
      <c r="K210" s="2768"/>
      <c r="L210" s="2667" t="s">
        <v>16</v>
      </c>
      <c r="M210" s="2769"/>
      <c r="N210" s="2770"/>
      <c r="O210" s="2771"/>
      <c r="P210" s="2771"/>
      <c r="Q210" s="2771"/>
      <c r="R210" s="2771"/>
      <c r="S210" s="2771"/>
      <c r="T210" s="2772"/>
      <c r="AT210" s="2773" t="s">
        <v>175</v>
      </c>
      <c r="AU210" s="2773">
        <v>0</v>
      </c>
      <c r="AV210" s="2773">
        <v>1</v>
      </c>
      <c r="AW210" s="2773" t="b">
        <v>1</v>
      </c>
      <c r="AX210" s="2773"/>
      <c r="AY210" s="2773" t="s">
        <v>163</v>
      </c>
      <c r="AZ210" s="2773"/>
      <c r="BA210" s="2773"/>
      <c r="BB210" s="2773"/>
      <c r="BC210" s="2773"/>
      <c r="BD210" s="2773"/>
      <c r="BE210" s="2773"/>
      <c r="BF210" s="2773"/>
      <c r="BG210" s="2773"/>
      <c r="BH210" s="2773"/>
      <c r="BI210" s="2773"/>
      <c r="BJ210" s="2624">
        <v>0</v>
      </c>
    </row>
    <row r="211" spans="2:62" ht="11.25" customHeight="1" x14ac:dyDescent="0.25">
      <c r="B211" s="2762"/>
      <c r="C211" s="2763"/>
      <c r="D211" s="361" t="s">
        <v>175</v>
      </c>
      <c r="E211" s="2764"/>
      <c r="F211" s="2765" t="s">
        <v>1817</v>
      </c>
      <c r="G211" s="2766"/>
      <c r="H211" s="2767">
        <v>5.5650000000000004</v>
      </c>
      <c r="I211" s="2768"/>
      <c r="J211" s="2768"/>
      <c r="K211" s="2768"/>
      <c r="L211" s="2667" t="s">
        <v>16</v>
      </c>
      <c r="M211" s="2769"/>
      <c r="N211" s="2770"/>
      <c r="O211" s="2771"/>
      <c r="P211" s="2771"/>
      <c r="Q211" s="2771"/>
      <c r="R211" s="2771"/>
      <c r="S211" s="2771"/>
      <c r="T211" s="2772"/>
      <c r="AT211" s="2773" t="s">
        <v>175</v>
      </c>
      <c r="AU211" s="2773">
        <v>0</v>
      </c>
      <c r="AV211" s="2773">
        <v>2</v>
      </c>
      <c r="AW211" s="2773" t="b">
        <v>1</v>
      </c>
      <c r="AX211" s="2773"/>
      <c r="AY211" s="2773" t="s">
        <v>163</v>
      </c>
      <c r="AZ211" s="2773"/>
      <c r="BA211" s="2773"/>
      <c r="BB211" s="2773"/>
      <c r="BC211" s="2773"/>
      <c r="BD211" s="2773"/>
      <c r="BE211" s="2773"/>
      <c r="BF211" s="2773"/>
      <c r="BG211" s="2773"/>
      <c r="BH211" s="2773"/>
      <c r="BI211" s="2773"/>
      <c r="BJ211" s="2624">
        <v>0</v>
      </c>
    </row>
    <row r="212" spans="2:62" ht="11.25" customHeight="1" x14ac:dyDescent="0.25">
      <c r="B212" s="2762"/>
      <c r="C212" s="2763"/>
      <c r="D212" s="361" t="s">
        <v>175</v>
      </c>
      <c r="E212" s="2764"/>
      <c r="F212" s="2774" t="s">
        <v>178</v>
      </c>
      <c r="G212" s="2775"/>
      <c r="H212" s="2776">
        <v>5.5650000000000004</v>
      </c>
      <c r="I212" s="2768"/>
      <c r="J212" s="2768"/>
      <c r="K212" s="2768"/>
      <c r="L212" s="2667" t="s">
        <v>16</v>
      </c>
      <c r="M212" s="2769"/>
      <c r="N212" s="2770"/>
      <c r="O212" s="2771"/>
      <c r="P212" s="2771"/>
      <c r="Q212" s="2771"/>
      <c r="R212" s="2771"/>
      <c r="S212" s="2771"/>
      <c r="T212" s="2772"/>
      <c r="AT212" s="2773" t="s">
        <v>175</v>
      </c>
      <c r="AU212" s="2773">
        <v>0</v>
      </c>
      <c r="AV212" s="2773">
        <v>4</v>
      </c>
      <c r="AW212" s="2773" t="b">
        <v>1</v>
      </c>
      <c r="AX212" s="2773" t="b">
        <v>1</v>
      </c>
      <c r="AY212" s="2773" t="s">
        <v>163</v>
      </c>
      <c r="AZ212" s="2773"/>
      <c r="BA212" s="2773"/>
      <c r="BB212" s="2773"/>
      <c r="BC212" s="2773"/>
      <c r="BD212" s="2773"/>
      <c r="BE212" s="2773"/>
      <c r="BF212" s="2773"/>
      <c r="BG212" s="2773"/>
      <c r="BH212" s="2773"/>
      <c r="BI212" s="2773"/>
      <c r="BJ212" s="2624">
        <v>0</v>
      </c>
    </row>
    <row r="213" spans="2:62" x14ac:dyDescent="0.25">
      <c r="B213" s="2750"/>
      <c r="C213" s="2751" t="s">
        <v>1818</v>
      </c>
      <c r="D213" s="2751" t="s">
        <v>168</v>
      </c>
      <c r="E213" s="2752" t="s">
        <v>1819</v>
      </c>
      <c r="F213" s="351" t="s">
        <v>1820</v>
      </c>
      <c r="G213" s="2753" t="s">
        <v>171</v>
      </c>
      <c r="H213" s="353">
        <v>0.34200000000000003</v>
      </c>
      <c r="I213" s="354"/>
      <c r="J213" s="355">
        <f>ROUND(H213*I213,2)</f>
        <v>0</v>
      </c>
      <c r="K213" s="355" t="s">
        <v>172</v>
      </c>
      <c r="L213" s="2667" t="s">
        <v>16</v>
      </c>
      <c r="M213" s="2754"/>
      <c r="N213" s="2755" t="s">
        <v>38</v>
      </c>
      <c r="O213" s="2756"/>
      <c r="P213" s="2756">
        <f>H213*O213</f>
        <v>0</v>
      </c>
      <c r="Q213" s="2756">
        <v>2.5018899999999999</v>
      </c>
      <c r="R213" s="2756">
        <f>H213*Q213</f>
        <v>0.85564638000000004</v>
      </c>
      <c r="S213" s="2756">
        <v>0</v>
      </c>
      <c r="T213" s="2757">
        <f>H213*S213</f>
        <v>0</v>
      </c>
      <c r="AR213" s="2624">
        <v>4</v>
      </c>
      <c r="AT213" s="2624" t="s">
        <v>168</v>
      </c>
      <c r="AU213" s="2624">
        <v>2</v>
      </c>
      <c r="AY213" s="2758" t="s">
        <v>163</v>
      </c>
      <c r="AZ213" s="2758"/>
      <c r="BA213" s="2758"/>
      <c r="BB213" s="2758"/>
      <c r="BC213" s="2758"/>
      <c r="BD213" s="2758"/>
      <c r="BE213" s="2758">
        <f>IF(N213="základní",J213,0)</f>
        <v>0</v>
      </c>
      <c r="BF213" s="2758">
        <f>IF(N213="snížená",J213,0)</f>
        <v>0</v>
      </c>
      <c r="BG213" s="2758">
        <f>IF(N213="zákl. přenesená",J213,0)</f>
        <v>0</v>
      </c>
      <c r="BH213" s="2758">
        <f>IF(N213="sníž. přenesená",J213,0)</f>
        <v>0</v>
      </c>
      <c r="BI213" s="2758">
        <f>IF(N213="nulová",J213,0)</f>
        <v>0</v>
      </c>
      <c r="BJ213" s="2624">
        <v>1</v>
      </c>
    </row>
    <row r="214" spans="2:62" x14ac:dyDescent="0.25">
      <c r="B214" s="2668"/>
      <c r="C214" s="86"/>
      <c r="D214" s="361" t="s">
        <v>173</v>
      </c>
      <c r="E214" s="86"/>
      <c r="F214" s="362" t="s">
        <v>1821</v>
      </c>
      <c r="G214" s="86"/>
      <c r="H214" s="86"/>
      <c r="I214" s="86"/>
      <c r="J214" s="86"/>
      <c r="K214" s="2670"/>
      <c r="L214" s="2667" t="s">
        <v>16</v>
      </c>
      <c r="M214" s="2759"/>
      <c r="N214" s="86"/>
      <c r="O214" s="86"/>
      <c r="P214" s="86"/>
      <c r="Q214" s="86"/>
      <c r="R214" s="86"/>
      <c r="S214" s="86"/>
      <c r="T214" s="2760"/>
      <c r="AT214" s="2761" t="s">
        <v>173</v>
      </c>
      <c r="AU214" s="2761">
        <v>0</v>
      </c>
      <c r="AV214" s="86"/>
      <c r="AW214" s="86"/>
      <c r="AX214" s="86"/>
      <c r="AY214" s="86" t="s">
        <v>163</v>
      </c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2624">
        <v>0</v>
      </c>
    </row>
    <row r="215" spans="2:62" ht="11.25" customHeight="1" x14ac:dyDescent="0.25">
      <c r="B215" s="2762"/>
      <c r="C215" s="2763"/>
      <c r="D215" s="361" t="s">
        <v>175</v>
      </c>
      <c r="E215" s="2764"/>
      <c r="F215" s="2777" t="s">
        <v>1822</v>
      </c>
      <c r="G215" s="2775"/>
      <c r="H215" s="2778"/>
      <c r="I215" s="2768"/>
      <c r="J215" s="2768"/>
      <c r="K215" s="2768"/>
      <c r="L215" s="2667" t="s">
        <v>16</v>
      </c>
      <c r="M215" s="2769"/>
      <c r="N215" s="2770"/>
      <c r="O215" s="2771"/>
      <c r="P215" s="2771"/>
      <c r="Q215" s="2771"/>
      <c r="R215" s="2771"/>
      <c r="S215" s="2771"/>
      <c r="T215" s="2772"/>
      <c r="AT215" s="2773" t="s">
        <v>175</v>
      </c>
      <c r="AU215" s="2773">
        <v>0</v>
      </c>
      <c r="AV215" s="2773">
        <v>1</v>
      </c>
      <c r="AW215" s="2773" t="b">
        <v>1</v>
      </c>
      <c r="AX215" s="2773"/>
      <c r="AY215" s="2773" t="s">
        <v>163</v>
      </c>
      <c r="AZ215" s="2773"/>
      <c r="BA215" s="2773"/>
      <c r="BB215" s="2773"/>
      <c r="BC215" s="2773"/>
      <c r="BD215" s="2773"/>
      <c r="BE215" s="2773"/>
      <c r="BF215" s="2773"/>
      <c r="BG215" s="2773"/>
      <c r="BH215" s="2773"/>
      <c r="BI215" s="2773"/>
      <c r="BJ215" s="2624">
        <v>0</v>
      </c>
    </row>
    <row r="216" spans="2:62" ht="11.25" customHeight="1" x14ac:dyDescent="0.25">
      <c r="B216" s="2762"/>
      <c r="C216" s="2763"/>
      <c r="D216" s="361" t="s">
        <v>175</v>
      </c>
      <c r="E216" s="2764"/>
      <c r="F216" s="2765" t="s">
        <v>1823</v>
      </c>
      <c r="G216" s="2766"/>
      <c r="H216" s="2767">
        <v>0.34200000000000003</v>
      </c>
      <c r="I216" s="2768"/>
      <c r="J216" s="2768"/>
      <c r="K216" s="2768"/>
      <c r="L216" s="2667" t="s">
        <v>16</v>
      </c>
      <c r="M216" s="2769"/>
      <c r="N216" s="2770"/>
      <c r="O216" s="2771"/>
      <c r="P216" s="2771"/>
      <c r="Q216" s="2771"/>
      <c r="R216" s="2771"/>
      <c r="S216" s="2771"/>
      <c r="T216" s="2772"/>
      <c r="AT216" s="2773" t="s">
        <v>175</v>
      </c>
      <c r="AU216" s="2773">
        <v>0</v>
      </c>
      <c r="AV216" s="2773">
        <v>2</v>
      </c>
      <c r="AW216" s="2773" t="b">
        <v>1</v>
      </c>
      <c r="AX216" s="2773"/>
      <c r="AY216" s="2773" t="s">
        <v>163</v>
      </c>
      <c r="AZ216" s="2773"/>
      <c r="BA216" s="2773"/>
      <c r="BB216" s="2773"/>
      <c r="BC216" s="2773"/>
      <c r="BD216" s="2773"/>
      <c r="BE216" s="2773"/>
      <c r="BF216" s="2773"/>
      <c r="BG216" s="2773"/>
      <c r="BH216" s="2773"/>
      <c r="BI216" s="2773"/>
      <c r="BJ216" s="2624">
        <v>0</v>
      </c>
    </row>
    <row r="217" spans="2:62" ht="11.25" customHeight="1" x14ac:dyDescent="0.25">
      <c r="B217" s="2762"/>
      <c r="C217" s="2763"/>
      <c r="D217" s="361" t="s">
        <v>175</v>
      </c>
      <c r="E217" s="2764"/>
      <c r="F217" s="2774" t="s">
        <v>178</v>
      </c>
      <c r="G217" s="2775"/>
      <c r="H217" s="2776">
        <v>0.34200000000000003</v>
      </c>
      <c r="I217" s="2768"/>
      <c r="J217" s="2768"/>
      <c r="K217" s="2768"/>
      <c r="L217" s="2667" t="s">
        <v>16</v>
      </c>
      <c r="M217" s="2769"/>
      <c r="N217" s="2770"/>
      <c r="O217" s="2771"/>
      <c r="P217" s="2771"/>
      <c r="Q217" s="2771"/>
      <c r="R217" s="2771"/>
      <c r="S217" s="2771"/>
      <c r="T217" s="2772"/>
      <c r="AT217" s="2773" t="s">
        <v>175</v>
      </c>
      <c r="AU217" s="2773">
        <v>0</v>
      </c>
      <c r="AV217" s="2773">
        <v>4</v>
      </c>
      <c r="AW217" s="2773" t="b">
        <v>1</v>
      </c>
      <c r="AX217" s="2773" t="b">
        <v>1</v>
      </c>
      <c r="AY217" s="2773" t="s">
        <v>163</v>
      </c>
      <c r="AZ217" s="2773"/>
      <c r="BA217" s="2773"/>
      <c r="BB217" s="2773"/>
      <c r="BC217" s="2773"/>
      <c r="BD217" s="2773"/>
      <c r="BE217" s="2773"/>
      <c r="BF217" s="2773"/>
      <c r="BG217" s="2773"/>
      <c r="BH217" s="2773"/>
      <c r="BI217" s="2773"/>
      <c r="BJ217" s="2624">
        <v>0</v>
      </c>
    </row>
    <row r="218" spans="2:62" ht="24" x14ac:dyDescent="0.25">
      <c r="B218" s="2750"/>
      <c r="C218" s="2751" t="s">
        <v>1824</v>
      </c>
      <c r="D218" s="2751" t="s">
        <v>168</v>
      </c>
      <c r="E218" s="2752" t="s">
        <v>1825</v>
      </c>
      <c r="F218" s="351" t="s">
        <v>1826</v>
      </c>
      <c r="G218" s="2753" t="s">
        <v>196</v>
      </c>
      <c r="H218" s="353">
        <v>9.7799999999999994</v>
      </c>
      <c r="I218" s="354"/>
      <c r="J218" s="355">
        <f>ROUND(H218*I218,2)</f>
        <v>0</v>
      </c>
      <c r="K218" s="355" t="s">
        <v>172</v>
      </c>
      <c r="L218" s="2667" t="s">
        <v>16</v>
      </c>
      <c r="M218" s="2754"/>
      <c r="N218" s="2755" t="s">
        <v>38</v>
      </c>
      <c r="O218" s="2756"/>
      <c r="P218" s="2756">
        <f>H218*O218</f>
        <v>0</v>
      </c>
      <c r="Q218" s="2756">
        <v>1.42E-3</v>
      </c>
      <c r="R218" s="2756">
        <f>H218*Q218</f>
        <v>1.38876E-2</v>
      </c>
      <c r="S218" s="2756">
        <v>0</v>
      </c>
      <c r="T218" s="2757">
        <f>H218*S218</f>
        <v>0</v>
      </c>
      <c r="AR218" s="2624">
        <v>4</v>
      </c>
      <c r="AT218" s="2624" t="s">
        <v>168</v>
      </c>
      <c r="AU218" s="2624">
        <v>2</v>
      </c>
      <c r="AY218" s="2758" t="s">
        <v>163</v>
      </c>
      <c r="AZ218" s="2758"/>
      <c r="BA218" s="2758"/>
      <c r="BB218" s="2758"/>
      <c r="BC218" s="2758"/>
      <c r="BD218" s="2758"/>
      <c r="BE218" s="2758">
        <f>IF(N218="základní",J218,0)</f>
        <v>0</v>
      </c>
      <c r="BF218" s="2758">
        <f>IF(N218="snížená",J218,0)</f>
        <v>0</v>
      </c>
      <c r="BG218" s="2758">
        <f>IF(N218="zákl. přenesená",J218,0)</f>
        <v>0</v>
      </c>
      <c r="BH218" s="2758">
        <f>IF(N218="sníž. přenesená",J218,0)</f>
        <v>0</v>
      </c>
      <c r="BI218" s="2758">
        <f>IF(N218="nulová",J218,0)</f>
        <v>0</v>
      </c>
      <c r="BJ218" s="2624">
        <v>1</v>
      </c>
    </row>
    <row r="219" spans="2:62" x14ac:dyDescent="0.25">
      <c r="B219" s="2668"/>
      <c r="C219" s="86"/>
      <c r="D219" s="361" t="s">
        <v>173</v>
      </c>
      <c r="E219" s="86"/>
      <c r="F219" s="362" t="s">
        <v>1827</v>
      </c>
      <c r="G219" s="86"/>
      <c r="H219" s="86"/>
      <c r="I219" s="86"/>
      <c r="J219" s="86"/>
      <c r="K219" s="2670"/>
      <c r="L219" s="2667" t="s">
        <v>16</v>
      </c>
      <c r="M219" s="2759"/>
      <c r="N219" s="86"/>
      <c r="O219" s="86"/>
      <c r="P219" s="86"/>
      <c r="Q219" s="86"/>
      <c r="R219" s="86"/>
      <c r="S219" s="86"/>
      <c r="T219" s="2760"/>
      <c r="AT219" s="2761" t="s">
        <v>173</v>
      </c>
      <c r="AU219" s="2761">
        <v>0</v>
      </c>
      <c r="AV219" s="86"/>
      <c r="AW219" s="86"/>
      <c r="AX219" s="86"/>
      <c r="AY219" s="86" t="s">
        <v>163</v>
      </c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2624">
        <v>0</v>
      </c>
    </row>
    <row r="220" spans="2:62" ht="11.25" customHeight="1" x14ac:dyDescent="0.25">
      <c r="B220" s="2762"/>
      <c r="C220" s="2763"/>
      <c r="D220" s="361" t="s">
        <v>175</v>
      </c>
      <c r="E220" s="2764"/>
      <c r="F220" s="2777" t="s">
        <v>1822</v>
      </c>
      <c r="G220" s="2775"/>
      <c r="H220" s="2778"/>
      <c r="I220" s="2768"/>
      <c r="J220" s="2768"/>
      <c r="K220" s="2768"/>
      <c r="L220" s="2667" t="s">
        <v>16</v>
      </c>
      <c r="M220" s="2769"/>
      <c r="N220" s="2770"/>
      <c r="O220" s="2771"/>
      <c r="P220" s="2771"/>
      <c r="Q220" s="2771"/>
      <c r="R220" s="2771"/>
      <c r="S220" s="2771"/>
      <c r="T220" s="2772"/>
      <c r="AT220" s="2773" t="s">
        <v>175</v>
      </c>
      <c r="AU220" s="2773">
        <v>0</v>
      </c>
      <c r="AV220" s="2773">
        <v>1</v>
      </c>
      <c r="AW220" s="2773" t="b">
        <v>1</v>
      </c>
      <c r="AX220" s="2773"/>
      <c r="AY220" s="2773" t="s">
        <v>163</v>
      </c>
      <c r="AZ220" s="2773"/>
      <c r="BA220" s="2773"/>
      <c r="BB220" s="2773"/>
      <c r="BC220" s="2773"/>
      <c r="BD220" s="2773"/>
      <c r="BE220" s="2773"/>
      <c r="BF220" s="2773"/>
      <c r="BG220" s="2773"/>
      <c r="BH220" s="2773"/>
      <c r="BI220" s="2773"/>
      <c r="BJ220" s="2624">
        <v>0</v>
      </c>
    </row>
    <row r="221" spans="2:62" ht="11.25" customHeight="1" x14ac:dyDescent="0.25">
      <c r="B221" s="2762"/>
      <c r="C221" s="2763"/>
      <c r="D221" s="361" t="s">
        <v>175</v>
      </c>
      <c r="E221" s="2764"/>
      <c r="F221" s="2765" t="s">
        <v>1828</v>
      </c>
      <c r="G221" s="2766"/>
      <c r="H221" s="2767">
        <v>9.7799999999999994</v>
      </c>
      <c r="I221" s="2768"/>
      <c r="J221" s="2768"/>
      <c r="K221" s="2768"/>
      <c r="L221" s="2667" t="s">
        <v>16</v>
      </c>
      <c r="M221" s="2769"/>
      <c r="N221" s="2770"/>
      <c r="O221" s="2771"/>
      <c r="P221" s="2771"/>
      <c r="Q221" s="2771"/>
      <c r="R221" s="2771"/>
      <c r="S221" s="2771"/>
      <c r="T221" s="2772"/>
      <c r="AT221" s="2773" t="s">
        <v>175</v>
      </c>
      <c r="AU221" s="2773">
        <v>0</v>
      </c>
      <c r="AV221" s="2773">
        <v>2</v>
      </c>
      <c r="AW221" s="2773" t="b">
        <v>1</v>
      </c>
      <c r="AX221" s="2773"/>
      <c r="AY221" s="2773" t="s">
        <v>163</v>
      </c>
      <c r="AZ221" s="2773"/>
      <c r="BA221" s="2773"/>
      <c r="BB221" s="2773"/>
      <c r="BC221" s="2773"/>
      <c r="BD221" s="2773"/>
      <c r="BE221" s="2773"/>
      <c r="BF221" s="2773"/>
      <c r="BG221" s="2773"/>
      <c r="BH221" s="2773"/>
      <c r="BI221" s="2773"/>
      <c r="BJ221" s="2624">
        <v>0</v>
      </c>
    </row>
    <row r="222" spans="2:62" ht="11.25" customHeight="1" x14ac:dyDescent="0.25">
      <c r="B222" s="2762"/>
      <c r="C222" s="2763"/>
      <c r="D222" s="361" t="s">
        <v>175</v>
      </c>
      <c r="E222" s="2764"/>
      <c r="F222" s="2774" t="s">
        <v>178</v>
      </c>
      <c r="G222" s="2775"/>
      <c r="H222" s="2776">
        <v>9.7799999999999994</v>
      </c>
      <c r="I222" s="2768"/>
      <c r="J222" s="2768"/>
      <c r="K222" s="2768"/>
      <c r="L222" s="2667" t="s">
        <v>16</v>
      </c>
      <c r="M222" s="2769"/>
      <c r="N222" s="2770"/>
      <c r="O222" s="2771"/>
      <c r="P222" s="2771"/>
      <c r="Q222" s="2771"/>
      <c r="R222" s="2771"/>
      <c r="S222" s="2771"/>
      <c r="T222" s="2772"/>
      <c r="AT222" s="2773" t="s">
        <v>175</v>
      </c>
      <c r="AU222" s="2773">
        <v>0</v>
      </c>
      <c r="AV222" s="2773">
        <v>4</v>
      </c>
      <c r="AW222" s="2773" t="b">
        <v>1</v>
      </c>
      <c r="AX222" s="2773" t="b">
        <v>1</v>
      </c>
      <c r="AY222" s="2773" t="s">
        <v>163</v>
      </c>
      <c r="AZ222" s="2773"/>
      <c r="BA222" s="2773"/>
      <c r="BB222" s="2773"/>
      <c r="BC222" s="2773"/>
      <c r="BD222" s="2773"/>
      <c r="BE222" s="2773"/>
      <c r="BF222" s="2773"/>
      <c r="BG222" s="2773"/>
      <c r="BH222" s="2773"/>
      <c r="BI222" s="2773"/>
      <c r="BJ222" s="2624">
        <v>0</v>
      </c>
    </row>
    <row r="223" spans="2:62" ht="24" x14ac:dyDescent="0.25">
      <c r="B223" s="2750"/>
      <c r="C223" s="2751" t="s">
        <v>1829</v>
      </c>
      <c r="D223" s="2751" t="s">
        <v>168</v>
      </c>
      <c r="E223" s="2752" t="s">
        <v>1830</v>
      </c>
      <c r="F223" s="351" t="s">
        <v>1831</v>
      </c>
      <c r="G223" s="2753" t="s">
        <v>196</v>
      </c>
      <c r="H223" s="353">
        <v>9.7799999999999994</v>
      </c>
      <c r="I223" s="354"/>
      <c r="J223" s="355">
        <f>ROUND(H223*I223,2)</f>
        <v>0</v>
      </c>
      <c r="K223" s="355" t="s">
        <v>172</v>
      </c>
      <c r="L223" s="2667" t="s">
        <v>16</v>
      </c>
      <c r="M223" s="2754"/>
      <c r="N223" s="2755" t="s">
        <v>38</v>
      </c>
      <c r="O223" s="2756"/>
      <c r="P223" s="2756">
        <f>H223*O223</f>
        <v>0</v>
      </c>
      <c r="Q223" s="2756">
        <v>0</v>
      </c>
      <c r="R223" s="2756">
        <f>H223*Q223</f>
        <v>0</v>
      </c>
      <c r="S223" s="2756">
        <v>0</v>
      </c>
      <c r="T223" s="2757">
        <f>H223*S223</f>
        <v>0</v>
      </c>
      <c r="AR223" s="2624">
        <v>4</v>
      </c>
      <c r="AT223" s="2624" t="s">
        <v>168</v>
      </c>
      <c r="AU223" s="2624">
        <v>2</v>
      </c>
      <c r="AY223" s="2758" t="s">
        <v>163</v>
      </c>
      <c r="AZ223" s="2758"/>
      <c r="BA223" s="2758"/>
      <c r="BB223" s="2758"/>
      <c r="BC223" s="2758"/>
      <c r="BD223" s="2758"/>
      <c r="BE223" s="2758">
        <f>IF(N223="základní",J223,0)</f>
        <v>0</v>
      </c>
      <c r="BF223" s="2758">
        <f>IF(N223="snížená",J223,0)</f>
        <v>0</v>
      </c>
      <c r="BG223" s="2758">
        <f>IF(N223="zákl. přenesená",J223,0)</f>
        <v>0</v>
      </c>
      <c r="BH223" s="2758">
        <f>IF(N223="sníž. přenesená",J223,0)</f>
        <v>0</v>
      </c>
      <c r="BI223" s="2758">
        <f>IF(N223="nulová",J223,0)</f>
        <v>0</v>
      </c>
      <c r="BJ223" s="2624">
        <v>1</v>
      </c>
    </row>
    <row r="224" spans="2:62" x14ac:dyDescent="0.25">
      <c r="B224" s="2668"/>
      <c r="C224" s="86"/>
      <c r="D224" s="361" t="s">
        <v>173</v>
      </c>
      <c r="E224" s="86"/>
      <c r="F224" s="362" t="s">
        <v>1832</v>
      </c>
      <c r="G224" s="86"/>
      <c r="H224" s="86"/>
      <c r="I224" s="86"/>
      <c r="J224" s="86"/>
      <c r="K224" s="2670"/>
      <c r="L224" s="2667" t="s">
        <v>16</v>
      </c>
      <c r="M224" s="2759"/>
      <c r="N224" s="86"/>
      <c r="O224" s="86"/>
      <c r="P224" s="86"/>
      <c r="Q224" s="86"/>
      <c r="R224" s="86"/>
      <c r="S224" s="86"/>
      <c r="T224" s="2760"/>
      <c r="AT224" s="2761" t="s">
        <v>173</v>
      </c>
      <c r="AU224" s="2761">
        <v>0</v>
      </c>
      <c r="AV224" s="86"/>
      <c r="AW224" s="86"/>
      <c r="AX224" s="86"/>
      <c r="AY224" s="86" t="s">
        <v>163</v>
      </c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2624">
        <v>0</v>
      </c>
    </row>
    <row r="225" spans="2:62" ht="11.25" customHeight="1" x14ac:dyDescent="0.25">
      <c r="B225" s="2762"/>
      <c r="C225" s="2763"/>
      <c r="D225" s="361" t="s">
        <v>175</v>
      </c>
      <c r="E225" s="2764"/>
      <c r="F225" s="2777" t="s">
        <v>1822</v>
      </c>
      <c r="G225" s="2775"/>
      <c r="H225" s="2778"/>
      <c r="I225" s="2768"/>
      <c r="J225" s="2768"/>
      <c r="K225" s="2768"/>
      <c r="L225" s="2667" t="s">
        <v>16</v>
      </c>
      <c r="M225" s="2769"/>
      <c r="N225" s="2770"/>
      <c r="O225" s="2771"/>
      <c r="P225" s="2771"/>
      <c r="Q225" s="2771"/>
      <c r="R225" s="2771"/>
      <c r="S225" s="2771"/>
      <c r="T225" s="2772"/>
      <c r="AT225" s="2773" t="s">
        <v>175</v>
      </c>
      <c r="AU225" s="2773">
        <v>0</v>
      </c>
      <c r="AV225" s="2773">
        <v>1</v>
      </c>
      <c r="AW225" s="2773" t="b">
        <v>1</v>
      </c>
      <c r="AX225" s="2773"/>
      <c r="AY225" s="2773" t="s">
        <v>163</v>
      </c>
      <c r="AZ225" s="2773"/>
      <c r="BA225" s="2773"/>
      <c r="BB225" s="2773"/>
      <c r="BC225" s="2773"/>
      <c r="BD225" s="2773"/>
      <c r="BE225" s="2773"/>
      <c r="BF225" s="2773"/>
      <c r="BG225" s="2773"/>
      <c r="BH225" s="2773"/>
      <c r="BI225" s="2773"/>
      <c r="BJ225" s="2624">
        <v>0</v>
      </c>
    </row>
    <row r="226" spans="2:62" ht="11.25" customHeight="1" x14ac:dyDescent="0.25">
      <c r="B226" s="2762"/>
      <c r="C226" s="2763"/>
      <c r="D226" s="361" t="s">
        <v>175</v>
      </c>
      <c r="E226" s="2764"/>
      <c r="F226" s="2765" t="s">
        <v>1828</v>
      </c>
      <c r="G226" s="2766"/>
      <c r="H226" s="2767">
        <v>9.7799999999999994</v>
      </c>
      <c r="I226" s="2768"/>
      <c r="J226" s="2768"/>
      <c r="K226" s="2768"/>
      <c r="L226" s="2667" t="s">
        <v>16</v>
      </c>
      <c r="M226" s="2769"/>
      <c r="N226" s="2770"/>
      <c r="O226" s="2771"/>
      <c r="P226" s="2771"/>
      <c r="Q226" s="2771"/>
      <c r="R226" s="2771"/>
      <c r="S226" s="2771"/>
      <c r="T226" s="2772"/>
      <c r="AT226" s="2773" t="s">
        <v>175</v>
      </c>
      <c r="AU226" s="2773">
        <v>0</v>
      </c>
      <c r="AV226" s="2773">
        <v>2</v>
      </c>
      <c r="AW226" s="2773" t="b">
        <v>1</v>
      </c>
      <c r="AX226" s="2773"/>
      <c r="AY226" s="2773" t="s">
        <v>163</v>
      </c>
      <c r="AZ226" s="2773"/>
      <c r="BA226" s="2773"/>
      <c r="BB226" s="2773"/>
      <c r="BC226" s="2773"/>
      <c r="BD226" s="2773"/>
      <c r="BE226" s="2773"/>
      <c r="BF226" s="2773"/>
      <c r="BG226" s="2773"/>
      <c r="BH226" s="2773"/>
      <c r="BI226" s="2773"/>
      <c r="BJ226" s="2624">
        <v>0</v>
      </c>
    </row>
    <row r="227" spans="2:62" ht="11.25" customHeight="1" x14ac:dyDescent="0.25">
      <c r="B227" s="2762"/>
      <c r="C227" s="2763"/>
      <c r="D227" s="361" t="s">
        <v>175</v>
      </c>
      <c r="E227" s="2764"/>
      <c r="F227" s="2774" t="s">
        <v>178</v>
      </c>
      <c r="G227" s="2775"/>
      <c r="H227" s="2776">
        <v>9.7799999999999994</v>
      </c>
      <c r="I227" s="2768"/>
      <c r="J227" s="2768"/>
      <c r="K227" s="2768"/>
      <c r="L227" s="2667" t="s">
        <v>16</v>
      </c>
      <c r="M227" s="2769"/>
      <c r="N227" s="2770"/>
      <c r="O227" s="2771"/>
      <c r="P227" s="2771"/>
      <c r="Q227" s="2771"/>
      <c r="R227" s="2771"/>
      <c r="S227" s="2771"/>
      <c r="T227" s="2772"/>
      <c r="AT227" s="2773" t="s">
        <v>175</v>
      </c>
      <c r="AU227" s="2773">
        <v>0</v>
      </c>
      <c r="AV227" s="2773">
        <v>4</v>
      </c>
      <c r="AW227" s="2773" t="b">
        <v>1</v>
      </c>
      <c r="AX227" s="2773" t="b">
        <v>1</v>
      </c>
      <c r="AY227" s="2773" t="s">
        <v>163</v>
      </c>
      <c r="AZ227" s="2773"/>
      <c r="BA227" s="2773"/>
      <c r="BB227" s="2773"/>
      <c r="BC227" s="2773"/>
      <c r="BD227" s="2773"/>
      <c r="BE227" s="2773"/>
      <c r="BF227" s="2773"/>
      <c r="BG227" s="2773"/>
      <c r="BH227" s="2773"/>
      <c r="BI227" s="2773"/>
      <c r="BJ227" s="2624">
        <v>0</v>
      </c>
    </row>
    <row r="228" spans="2:62" ht="24" x14ac:dyDescent="0.25">
      <c r="B228" s="2750"/>
      <c r="C228" s="2751" t="s">
        <v>1833</v>
      </c>
      <c r="D228" s="2751" t="s">
        <v>168</v>
      </c>
      <c r="E228" s="2752" t="s">
        <v>1834</v>
      </c>
      <c r="F228" s="351" t="s">
        <v>1835</v>
      </c>
      <c r="G228" s="2753" t="s">
        <v>202</v>
      </c>
      <c r="H228" s="353">
        <v>3.4000000000000002E-2</v>
      </c>
      <c r="I228" s="354"/>
      <c r="J228" s="355">
        <f>ROUND(H228*I228,2)</f>
        <v>0</v>
      </c>
      <c r="K228" s="355" t="s">
        <v>172</v>
      </c>
      <c r="L228" s="2667" t="s">
        <v>16</v>
      </c>
      <c r="M228" s="2754"/>
      <c r="N228" s="2755" t="s">
        <v>38</v>
      </c>
      <c r="O228" s="2756"/>
      <c r="P228" s="2756">
        <f>H228*O228</f>
        <v>0</v>
      </c>
      <c r="Q228" s="2756">
        <v>1.0508900000000001</v>
      </c>
      <c r="R228" s="2756">
        <f>H228*Q228</f>
        <v>3.5730260000000007E-2</v>
      </c>
      <c r="S228" s="2756">
        <v>0</v>
      </c>
      <c r="T228" s="2757">
        <f>H228*S228</f>
        <v>0</v>
      </c>
      <c r="AR228" s="2624">
        <v>4</v>
      </c>
      <c r="AT228" s="2624" t="s">
        <v>168</v>
      </c>
      <c r="AU228" s="2624">
        <v>2</v>
      </c>
      <c r="AY228" s="2758" t="s">
        <v>163</v>
      </c>
      <c r="AZ228" s="2758"/>
      <c r="BA228" s="2758"/>
      <c r="BB228" s="2758"/>
      <c r="BC228" s="2758"/>
      <c r="BD228" s="2758"/>
      <c r="BE228" s="2758">
        <f>IF(N228="základní",J228,0)</f>
        <v>0</v>
      </c>
      <c r="BF228" s="2758">
        <f>IF(N228="snížená",J228,0)</f>
        <v>0</v>
      </c>
      <c r="BG228" s="2758">
        <f>IF(N228="zákl. přenesená",J228,0)</f>
        <v>0</v>
      </c>
      <c r="BH228" s="2758">
        <f>IF(N228="sníž. přenesená",J228,0)</f>
        <v>0</v>
      </c>
      <c r="BI228" s="2758">
        <f>IF(N228="nulová",J228,0)</f>
        <v>0</v>
      </c>
      <c r="BJ228" s="2624">
        <v>1</v>
      </c>
    </row>
    <row r="229" spans="2:62" x14ac:dyDescent="0.25">
      <c r="B229" s="2668"/>
      <c r="C229" s="86"/>
      <c r="D229" s="361" t="s">
        <v>173</v>
      </c>
      <c r="E229" s="86"/>
      <c r="F229" s="362" t="s">
        <v>1836</v>
      </c>
      <c r="G229" s="86"/>
      <c r="H229" s="86"/>
      <c r="I229" s="86"/>
      <c r="J229" s="86"/>
      <c r="K229" s="2670"/>
      <c r="L229" s="2667" t="s">
        <v>16</v>
      </c>
      <c r="M229" s="2759"/>
      <c r="N229" s="86"/>
      <c r="O229" s="86"/>
      <c r="P229" s="86"/>
      <c r="Q229" s="86"/>
      <c r="R229" s="86"/>
      <c r="S229" s="86"/>
      <c r="T229" s="2760"/>
      <c r="AT229" s="2761" t="s">
        <v>173</v>
      </c>
      <c r="AU229" s="2761">
        <v>0</v>
      </c>
      <c r="AV229" s="86"/>
      <c r="AW229" s="86"/>
      <c r="AX229" s="86"/>
      <c r="AY229" s="86" t="s">
        <v>163</v>
      </c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2624">
        <v>0</v>
      </c>
    </row>
    <row r="230" spans="2:62" ht="19.5" x14ac:dyDescent="0.25">
      <c r="B230" s="2750"/>
      <c r="C230" s="2779"/>
      <c r="D230" s="2780" t="s">
        <v>239</v>
      </c>
      <c r="E230" s="2781"/>
      <c r="F230" s="2782" t="s">
        <v>1837</v>
      </c>
      <c r="G230" s="2783"/>
      <c r="H230" s="2784"/>
      <c r="I230" s="2785"/>
      <c r="J230" s="2785"/>
      <c r="K230" s="2786"/>
      <c r="L230" s="2667" t="s">
        <v>16</v>
      </c>
      <c r="M230" s="2754"/>
      <c r="N230" s="2755"/>
      <c r="O230" s="2756"/>
      <c r="P230" s="2756"/>
      <c r="Q230" s="2756"/>
      <c r="R230" s="2756"/>
      <c r="S230" s="2756"/>
      <c r="T230" s="2757"/>
      <c r="AT230" s="2787" t="s">
        <v>239</v>
      </c>
      <c r="AU230" s="2787">
        <v>0</v>
      </c>
      <c r="AV230" s="2787"/>
      <c r="AW230" s="2787"/>
      <c r="AX230" s="2787"/>
      <c r="AY230" s="2787" t="s">
        <v>163</v>
      </c>
      <c r="AZ230" s="2787"/>
      <c r="BA230" s="2787"/>
      <c r="BB230" s="2787"/>
      <c r="BC230" s="2787"/>
      <c r="BD230" s="2787"/>
      <c r="BE230" s="2787"/>
      <c r="BF230" s="2787"/>
      <c r="BG230" s="2787"/>
      <c r="BH230" s="2787"/>
      <c r="BI230" s="2787"/>
      <c r="BJ230" s="2624">
        <v>0</v>
      </c>
    </row>
    <row r="231" spans="2:62" ht="11.25" customHeight="1" x14ac:dyDescent="0.25">
      <c r="B231" s="2762"/>
      <c r="C231" s="2763"/>
      <c r="D231" s="361" t="s">
        <v>175</v>
      </c>
      <c r="E231" s="2764"/>
      <c r="F231" s="2777" t="s">
        <v>1822</v>
      </c>
      <c r="G231" s="2775"/>
      <c r="H231" s="2778"/>
      <c r="I231" s="2768"/>
      <c r="J231" s="2768"/>
      <c r="K231" s="2768"/>
      <c r="L231" s="2667" t="s">
        <v>16</v>
      </c>
      <c r="M231" s="2769"/>
      <c r="N231" s="2770"/>
      <c r="O231" s="2771"/>
      <c r="P231" s="2771"/>
      <c r="Q231" s="2771"/>
      <c r="R231" s="2771"/>
      <c r="S231" s="2771"/>
      <c r="T231" s="2772"/>
      <c r="AT231" s="2773" t="s">
        <v>175</v>
      </c>
      <c r="AU231" s="2773">
        <v>0</v>
      </c>
      <c r="AV231" s="2773">
        <v>1</v>
      </c>
      <c r="AW231" s="2773" t="b">
        <v>1</v>
      </c>
      <c r="AX231" s="2773"/>
      <c r="AY231" s="2773" t="s">
        <v>163</v>
      </c>
      <c r="AZ231" s="2773"/>
      <c r="BA231" s="2773"/>
      <c r="BB231" s="2773"/>
      <c r="BC231" s="2773"/>
      <c r="BD231" s="2773"/>
      <c r="BE231" s="2773"/>
      <c r="BF231" s="2773"/>
      <c r="BG231" s="2773"/>
      <c r="BH231" s="2773"/>
      <c r="BI231" s="2773"/>
      <c r="BJ231" s="2624">
        <v>0</v>
      </c>
    </row>
    <row r="232" spans="2:62" ht="11.25" customHeight="1" x14ac:dyDescent="0.25">
      <c r="B232" s="2762"/>
      <c r="C232" s="2763"/>
      <c r="D232" s="361" t="s">
        <v>175</v>
      </c>
      <c r="E232" s="2764"/>
      <c r="F232" s="2765" t="s">
        <v>1838</v>
      </c>
      <c r="G232" s="2766"/>
      <c r="H232" s="2767">
        <v>3.4000000000000002E-2</v>
      </c>
      <c r="I232" s="2768"/>
      <c r="J232" s="2768"/>
      <c r="K232" s="2768"/>
      <c r="L232" s="2667" t="s">
        <v>16</v>
      </c>
      <c r="M232" s="2769"/>
      <c r="N232" s="2770"/>
      <c r="O232" s="2771"/>
      <c r="P232" s="2771"/>
      <c r="Q232" s="2771"/>
      <c r="R232" s="2771"/>
      <c r="S232" s="2771"/>
      <c r="T232" s="2772"/>
      <c r="AT232" s="2773" t="s">
        <v>175</v>
      </c>
      <c r="AU232" s="2773">
        <v>0</v>
      </c>
      <c r="AV232" s="2773">
        <v>2</v>
      </c>
      <c r="AW232" s="2773" t="b">
        <v>1</v>
      </c>
      <c r="AX232" s="2773"/>
      <c r="AY232" s="2773" t="s">
        <v>163</v>
      </c>
      <c r="AZ232" s="2773"/>
      <c r="BA232" s="2773"/>
      <c r="BB232" s="2773"/>
      <c r="BC232" s="2773"/>
      <c r="BD232" s="2773"/>
      <c r="BE232" s="2773"/>
      <c r="BF232" s="2773"/>
      <c r="BG232" s="2773"/>
      <c r="BH232" s="2773"/>
      <c r="BI232" s="2773"/>
      <c r="BJ232" s="2624">
        <v>0</v>
      </c>
    </row>
    <row r="233" spans="2:62" ht="11.25" customHeight="1" x14ac:dyDescent="0.25">
      <c r="B233" s="2762"/>
      <c r="C233" s="2763"/>
      <c r="D233" s="361" t="s">
        <v>175</v>
      </c>
      <c r="E233" s="2764"/>
      <c r="F233" s="2774" t="s">
        <v>178</v>
      </c>
      <c r="G233" s="2775"/>
      <c r="H233" s="2776">
        <v>3.4000000000000002E-2</v>
      </c>
      <c r="I233" s="2768"/>
      <c r="J233" s="2768"/>
      <c r="K233" s="2768"/>
      <c r="L233" s="2667" t="s">
        <v>16</v>
      </c>
      <c r="M233" s="2769"/>
      <c r="N233" s="2770"/>
      <c r="O233" s="2771"/>
      <c r="P233" s="2771"/>
      <c r="Q233" s="2771"/>
      <c r="R233" s="2771"/>
      <c r="S233" s="2771"/>
      <c r="T233" s="2772"/>
      <c r="AT233" s="2773" t="s">
        <v>175</v>
      </c>
      <c r="AU233" s="2773">
        <v>0</v>
      </c>
      <c r="AV233" s="2773">
        <v>4</v>
      </c>
      <c r="AW233" s="2773" t="b">
        <v>1</v>
      </c>
      <c r="AX233" s="2773" t="b">
        <v>1</v>
      </c>
      <c r="AY233" s="2773" t="s">
        <v>163</v>
      </c>
      <c r="AZ233" s="2773"/>
      <c r="BA233" s="2773"/>
      <c r="BB233" s="2773"/>
      <c r="BC233" s="2773"/>
      <c r="BD233" s="2773"/>
      <c r="BE233" s="2773"/>
      <c r="BF233" s="2773"/>
      <c r="BG233" s="2773"/>
      <c r="BH233" s="2773"/>
      <c r="BI233" s="2773"/>
      <c r="BJ233" s="2624">
        <v>0</v>
      </c>
    </row>
    <row r="234" spans="2:62" ht="23.1" customHeight="1" x14ac:dyDescent="0.25">
      <c r="B234" s="2692"/>
      <c r="C234" s="2693"/>
      <c r="D234" s="2731" t="s">
        <v>64</v>
      </c>
      <c r="E234" s="2739" t="s">
        <v>193</v>
      </c>
      <c r="F234" s="2702" t="s">
        <v>444</v>
      </c>
      <c r="G234" s="2740"/>
      <c r="H234" s="2741"/>
      <c r="I234" s="2742"/>
      <c r="J234" s="2742">
        <f>J235</f>
        <v>0</v>
      </c>
      <c r="K234" s="2742"/>
      <c r="L234" s="2667" t="s">
        <v>16</v>
      </c>
      <c r="M234" s="2743"/>
      <c r="N234" s="2690"/>
      <c r="O234" s="2691"/>
      <c r="P234" s="2691">
        <f>P235</f>
        <v>0</v>
      </c>
      <c r="Q234" s="2691"/>
      <c r="R234" s="2691">
        <f>R235</f>
        <v>21.987597689999998</v>
      </c>
      <c r="S234" s="2691"/>
      <c r="T234" s="2738">
        <f>T235</f>
        <v>0</v>
      </c>
      <c r="AR234" s="2624">
        <v>1</v>
      </c>
      <c r="AT234" s="2624" t="s">
        <v>64</v>
      </c>
      <c r="AU234" s="2624">
        <v>1</v>
      </c>
      <c r="AY234" s="90" t="s">
        <v>163</v>
      </c>
      <c r="AZ234" s="90"/>
      <c r="BA234" s="90"/>
      <c r="BB234" s="90"/>
      <c r="BC234" s="90"/>
      <c r="BD234" s="90"/>
      <c r="BE234" s="90"/>
      <c r="BF234" s="90"/>
      <c r="BG234" s="90"/>
      <c r="BH234" s="90"/>
      <c r="BI234" s="90"/>
      <c r="BJ234" s="2624">
        <v>0</v>
      </c>
    </row>
    <row r="235" spans="2:62" ht="21" customHeight="1" x14ac:dyDescent="0.25">
      <c r="B235" s="2703"/>
      <c r="C235" s="2704"/>
      <c r="D235" s="2704" t="s">
        <v>64</v>
      </c>
      <c r="E235" s="2744" t="s">
        <v>1839</v>
      </c>
      <c r="F235" s="2713" t="s">
        <v>1840</v>
      </c>
      <c r="G235" s="2745"/>
      <c r="H235" s="2746"/>
      <c r="I235" s="2747"/>
      <c r="J235" s="2747">
        <f>J236 + J241 + J247 + J253 + J259 + J264 + J269</f>
        <v>0</v>
      </c>
      <c r="K235" s="2747"/>
      <c r="L235" s="2667" t="s">
        <v>16</v>
      </c>
      <c r="M235" s="2748"/>
      <c r="N235" s="2713"/>
      <c r="O235" s="2714"/>
      <c r="P235" s="2714">
        <f>P236 + P241 + P247 + P253 + P259 + P264 + P269</f>
        <v>0</v>
      </c>
      <c r="Q235" s="2714"/>
      <c r="R235" s="2714">
        <f>R236 + R241 + R247 + R253 + R259 + R264 + R269</f>
        <v>21.987597689999998</v>
      </c>
      <c r="S235" s="2714"/>
      <c r="T235" s="2749">
        <f>T236 + T241 + T247 + T253 + T259 + T264 + T269</f>
        <v>0</v>
      </c>
      <c r="AR235" s="2624">
        <v>1</v>
      </c>
      <c r="AT235" s="2624" t="s">
        <v>64</v>
      </c>
      <c r="AU235" s="2624">
        <v>2</v>
      </c>
      <c r="AY235" s="91" t="s">
        <v>163</v>
      </c>
      <c r="AZ235" s="91"/>
      <c r="BA235" s="91"/>
      <c r="BB235" s="91"/>
      <c r="BC235" s="91"/>
      <c r="BD235" s="91"/>
      <c r="BE235" s="91"/>
      <c r="BF235" s="91"/>
      <c r="BG235" s="91"/>
      <c r="BH235" s="91"/>
      <c r="BI235" s="91"/>
      <c r="BJ235" s="2624">
        <v>0</v>
      </c>
    </row>
    <row r="236" spans="2:62" x14ac:dyDescent="0.25">
      <c r="B236" s="2750"/>
      <c r="C236" s="2751" t="s">
        <v>1841</v>
      </c>
      <c r="D236" s="2751" t="s">
        <v>168</v>
      </c>
      <c r="E236" s="2752" t="s">
        <v>1842</v>
      </c>
      <c r="F236" s="351" t="s">
        <v>1843</v>
      </c>
      <c r="G236" s="2753" t="s">
        <v>171</v>
      </c>
      <c r="H236" s="353">
        <v>8.3789999999999996</v>
      </c>
      <c r="I236" s="354"/>
      <c r="J236" s="355">
        <f>ROUND(H236*I236,2)</f>
        <v>0</v>
      </c>
      <c r="K236" s="355" t="s">
        <v>172</v>
      </c>
      <c r="L236" s="2667" t="s">
        <v>16</v>
      </c>
      <c r="M236" s="2754"/>
      <c r="N236" s="2755" t="s">
        <v>38</v>
      </c>
      <c r="O236" s="2756"/>
      <c r="P236" s="2756">
        <f>H236*O236</f>
        <v>0</v>
      </c>
      <c r="Q236" s="2756">
        <v>2.5020099999999998</v>
      </c>
      <c r="R236" s="2756">
        <f>H236*Q236</f>
        <v>20.964341789999999</v>
      </c>
      <c r="S236" s="2756">
        <v>0</v>
      </c>
      <c r="T236" s="2757">
        <f>H236*S236</f>
        <v>0</v>
      </c>
      <c r="AR236" s="2624">
        <v>4</v>
      </c>
      <c r="AT236" s="2624" t="s">
        <v>168</v>
      </c>
      <c r="AU236" s="2624">
        <v>3</v>
      </c>
      <c r="AY236" s="2758" t="s">
        <v>163</v>
      </c>
      <c r="AZ236" s="2758"/>
      <c r="BA236" s="2758"/>
      <c r="BB236" s="2758"/>
      <c r="BC236" s="2758"/>
      <c r="BD236" s="2758"/>
      <c r="BE236" s="2758">
        <f>IF(N236="základní",J236,0)</f>
        <v>0</v>
      </c>
      <c r="BF236" s="2758">
        <f>IF(N236="snížená",J236,0)</f>
        <v>0</v>
      </c>
      <c r="BG236" s="2758">
        <f>IF(N236="zákl. přenesená",J236,0)</f>
        <v>0</v>
      </c>
      <c r="BH236" s="2758">
        <f>IF(N236="sníž. přenesená",J236,0)</f>
        <v>0</v>
      </c>
      <c r="BI236" s="2758">
        <f>IF(N236="nulová",J236,0)</f>
        <v>0</v>
      </c>
      <c r="BJ236" s="2624">
        <v>1</v>
      </c>
    </row>
    <row r="237" spans="2:62" x14ac:dyDescent="0.25">
      <c r="B237" s="2668"/>
      <c r="C237" s="86"/>
      <c r="D237" s="361" t="s">
        <v>173</v>
      </c>
      <c r="E237" s="86"/>
      <c r="F237" s="362" t="s">
        <v>1844</v>
      </c>
      <c r="G237" s="86"/>
      <c r="H237" s="86"/>
      <c r="I237" s="86"/>
      <c r="J237" s="86"/>
      <c r="K237" s="2670"/>
      <c r="L237" s="2667" t="s">
        <v>16</v>
      </c>
      <c r="M237" s="2759"/>
      <c r="N237" s="86"/>
      <c r="O237" s="86"/>
      <c r="P237" s="86"/>
      <c r="Q237" s="86"/>
      <c r="R237" s="86"/>
      <c r="S237" s="86"/>
      <c r="T237" s="2760"/>
      <c r="AT237" s="2761" t="s">
        <v>173</v>
      </c>
      <c r="AU237" s="2761">
        <v>0</v>
      </c>
      <c r="AV237" s="86"/>
      <c r="AW237" s="86"/>
      <c r="AX237" s="86"/>
      <c r="AY237" s="86" t="s">
        <v>163</v>
      </c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2624">
        <v>0</v>
      </c>
    </row>
    <row r="238" spans="2:62" ht="11.25" customHeight="1" x14ac:dyDescent="0.25">
      <c r="B238" s="2762"/>
      <c r="C238" s="2763"/>
      <c r="D238" s="361" t="s">
        <v>175</v>
      </c>
      <c r="E238" s="2764"/>
      <c r="F238" s="2777" t="s">
        <v>1845</v>
      </c>
      <c r="G238" s="2775"/>
      <c r="H238" s="2778"/>
      <c r="I238" s="2768"/>
      <c r="J238" s="2768"/>
      <c r="K238" s="2768"/>
      <c r="L238" s="2667" t="s">
        <v>16</v>
      </c>
      <c r="M238" s="2769"/>
      <c r="N238" s="2770"/>
      <c r="O238" s="2771"/>
      <c r="P238" s="2771"/>
      <c r="Q238" s="2771"/>
      <c r="R238" s="2771"/>
      <c r="S238" s="2771"/>
      <c r="T238" s="2772"/>
      <c r="AT238" s="2773" t="s">
        <v>175</v>
      </c>
      <c r="AU238" s="2773">
        <v>0</v>
      </c>
      <c r="AV238" s="2773">
        <v>1</v>
      </c>
      <c r="AW238" s="2773" t="b">
        <v>1</v>
      </c>
      <c r="AX238" s="2773"/>
      <c r="AY238" s="2773" t="s">
        <v>163</v>
      </c>
      <c r="AZ238" s="2773"/>
      <c r="BA238" s="2773"/>
      <c r="BB238" s="2773"/>
      <c r="BC238" s="2773"/>
      <c r="BD238" s="2773"/>
      <c r="BE238" s="2773"/>
      <c r="BF238" s="2773"/>
      <c r="BG238" s="2773"/>
      <c r="BH238" s="2773"/>
      <c r="BI238" s="2773"/>
      <c r="BJ238" s="2624">
        <v>0</v>
      </c>
    </row>
    <row r="239" spans="2:62" ht="11.25" customHeight="1" x14ac:dyDescent="0.25">
      <c r="B239" s="2762"/>
      <c r="C239" s="2763"/>
      <c r="D239" s="361" t="s">
        <v>175</v>
      </c>
      <c r="E239" s="2764"/>
      <c r="F239" s="2765" t="s">
        <v>1846</v>
      </c>
      <c r="G239" s="2766"/>
      <c r="H239" s="2767">
        <v>8.3789999999999996</v>
      </c>
      <c r="I239" s="2768"/>
      <c r="J239" s="2768"/>
      <c r="K239" s="2768"/>
      <c r="L239" s="2667" t="s">
        <v>16</v>
      </c>
      <c r="M239" s="2769"/>
      <c r="N239" s="2770"/>
      <c r="O239" s="2771"/>
      <c r="P239" s="2771"/>
      <c r="Q239" s="2771"/>
      <c r="R239" s="2771"/>
      <c r="S239" s="2771"/>
      <c r="T239" s="2772"/>
      <c r="AT239" s="2773" t="s">
        <v>175</v>
      </c>
      <c r="AU239" s="2773">
        <v>0</v>
      </c>
      <c r="AV239" s="2773">
        <v>2</v>
      </c>
      <c r="AW239" s="2773" t="b">
        <v>1</v>
      </c>
      <c r="AX239" s="2773"/>
      <c r="AY239" s="2773" t="s">
        <v>163</v>
      </c>
      <c r="AZ239" s="2773"/>
      <c r="BA239" s="2773"/>
      <c r="BB239" s="2773"/>
      <c r="BC239" s="2773"/>
      <c r="BD239" s="2773"/>
      <c r="BE239" s="2773"/>
      <c r="BF239" s="2773"/>
      <c r="BG239" s="2773"/>
      <c r="BH239" s="2773"/>
      <c r="BI239" s="2773"/>
      <c r="BJ239" s="2624">
        <v>0</v>
      </c>
    </row>
    <row r="240" spans="2:62" ht="11.25" customHeight="1" x14ac:dyDescent="0.25">
      <c r="B240" s="2762"/>
      <c r="C240" s="2763"/>
      <c r="D240" s="361" t="s">
        <v>175</v>
      </c>
      <c r="E240" s="2764"/>
      <c r="F240" s="2774" t="s">
        <v>178</v>
      </c>
      <c r="G240" s="2775"/>
      <c r="H240" s="2776">
        <v>8.3789999999999996</v>
      </c>
      <c r="I240" s="2768"/>
      <c r="J240" s="2768"/>
      <c r="K240" s="2768"/>
      <c r="L240" s="2667" t="s">
        <v>16</v>
      </c>
      <c r="M240" s="2769"/>
      <c r="N240" s="2770"/>
      <c r="O240" s="2771"/>
      <c r="P240" s="2771"/>
      <c r="Q240" s="2771"/>
      <c r="R240" s="2771"/>
      <c r="S240" s="2771"/>
      <c r="T240" s="2772"/>
      <c r="AT240" s="2773" t="s">
        <v>175</v>
      </c>
      <c r="AU240" s="2773">
        <v>0</v>
      </c>
      <c r="AV240" s="2773">
        <v>4</v>
      </c>
      <c r="AW240" s="2773" t="b">
        <v>1</v>
      </c>
      <c r="AX240" s="2773" t="b">
        <v>1</v>
      </c>
      <c r="AY240" s="2773" t="s">
        <v>163</v>
      </c>
      <c r="AZ240" s="2773"/>
      <c r="BA240" s="2773"/>
      <c r="BB240" s="2773"/>
      <c r="BC240" s="2773"/>
      <c r="BD240" s="2773"/>
      <c r="BE240" s="2773"/>
      <c r="BF240" s="2773"/>
      <c r="BG240" s="2773"/>
      <c r="BH240" s="2773"/>
      <c r="BI240" s="2773"/>
      <c r="BJ240" s="2624">
        <v>0</v>
      </c>
    </row>
    <row r="241" spans="2:62" ht="24" x14ac:dyDescent="0.25">
      <c r="B241" s="2750"/>
      <c r="C241" s="2751" t="s">
        <v>1847</v>
      </c>
      <c r="D241" s="2751" t="s">
        <v>168</v>
      </c>
      <c r="E241" s="2752" t="s">
        <v>1848</v>
      </c>
      <c r="F241" s="351" t="s">
        <v>1849</v>
      </c>
      <c r="G241" s="2753" t="s">
        <v>196</v>
      </c>
      <c r="H241" s="353">
        <v>61.11</v>
      </c>
      <c r="I241" s="354"/>
      <c r="J241" s="355">
        <f>ROUND(H241*I241,2)</f>
        <v>0</v>
      </c>
      <c r="K241" s="355" t="s">
        <v>172</v>
      </c>
      <c r="L241" s="2667" t="s">
        <v>16</v>
      </c>
      <c r="M241" s="2754"/>
      <c r="N241" s="2755" t="s">
        <v>38</v>
      </c>
      <c r="O241" s="2756"/>
      <c r="P241" s="2756">
        <f>H241*O241</f>
        <v>0</v>
      </c>
      <c r="Q241" s="2756">
        <v>5.5199999999999997E-3</v>
      </c>
      <c r="R241" s="2756">
        <f>H241*Q241</f>
        <v>0.33732719999999999</v>
      </c>
      <c r="S241" s="2756">
        <v>0</v>
      </c>
      <c r="T241" s="2757">
        <f>H241*S241</f>
        <v>0</v>
      </c>
      <c r="AR241" s="2624">
        <v>4</v>
      </c>
      <c r="AT241" s="2624" t="s">
        <v>168</v>
      </c>
      <c r="AU241" s="2624">
        <v>3</v>
      </c>
      <c r="AY241" s="2758" t="s">
        <v>163</v>
      </c>
      <c r="AZ241" s="2758"/>
      <c r="BA241" s="2758"/>
      <c r="BB241" s="2758"/>
      <c r="BC241" s="2758"/>
      <c r="BD241" s="2758"/>
      <c r="BE241" s="2758">
        <f>IF(N241="základní",J241,0)</f>
        <v>0</v>
      </c>
      <c r="BF241" s="2758">
        <f>IF(N241="snížená",J241,0)</f>
        <v>0</v>
      </c>
      <c r="BG241" s="2758">
        <f>IF(N241="zákl. přenesená",J241,0)</f>
        <v>0</v>
      </c>
      <c r="BH241" s="2758">
        <f>IF(N241="sníž. přenesená",J241,0)</f>
        <v>0</v>
      </c>
      <c r="BI241" s="2758">
        <f>IF(N241="nulová",J241,0)</f>
        <v>0</v>
      </c>
      <c r="BJ241" s="2624">
        <v>1</v>
      </c>
    </row>
    <row r="242" spans="2:62" x14ac:dyDescent="0.25">
      <c r="B242" s="2668"/>
      <c r="C242" s="86"/>
      <c r="D242" s="361" t="s">
        <v>173</v>
      </c>
      <c r="E242" s="86"/>
      <c r="F242" s="362" t="s">
        <v>1850</v>
      </c>
      <c r="G242" s="86"/>
      <c r="H242" s="86"/>
      <c r="I242" s="86"/>
      <c r="J242" s="86"/>
      <c r="K242" s="2670"/>
      <c r="L242" s="2667" t="s">
        <v>16</v>
      </c>
      <c r="M242" s="2759"/>
      <c r="N242" s="86"/>
      <c r="O242" s="86"/>
      <c r="P242" s="86"/>
      <c r="Q242" s="86"/>
      <c r="R242" s="86"/>
      <c r="S242" s="86"/>
      <c r="T242" s="2760"/>
      <c r="AT242" s="2761" t="s">
        <v>173</v>
      </c>
      <c r="AU242" s="2761">
        <v>0</v>
      </c>
      <c r="AV242" s="86"/>
      <c r="AW242" s="86"/>
      <c r="AX242" s="86"/>
      <c r="AY242" s="86" t="s">
        <v>163</v>
      </c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2624">
        <v>0</v>
      </c>
    </row>
    <row r="243" spans="2:62" ht="11.25" customHeight="1" x14ac:dyDescent="0.25">
      <c r="B243" s="2762"/>
      <c r="C243" s="2763"/>
      <c r="D243" s="361" t="s">
        <v>175</v>
      </c>
      <c r="E243" s="2764"/>
      <c r="F243" s="2777" t="s">
        <v>1845</v>
      </c>
      <c r="G243" s="2775"/>
      <c r="H243" s="2778"/>
      <c r="I243" s="2768"/>
      <c r="J243" s="2768"/>
      <c r="K243" s="2768"/>
      <c r="L243" s="2667" t="s">
        <v>16</v>
      </c>
      <c r="M243" s="2769"/>
      <c r="N243" s="2770"/>
      <c r="O243" s="2771"/>
      <c r="P243" s="2771"/>
      <c r="Q243" s="2771"/>
      <c r="R243" s="2771"/>
      <c r="S243" s="2771"/>
      <c r="T243" s="2772"/>
      <c r="AT243" s="2773" t="s">
        <v>175</v>
      </c>
      <c r="AU243" s="2773">
        <v>0</v>
      </c>
      <c r="AV243" s="2773">
        <v>1</v>
      </c>
      <c r="AW243" s="2773" t="b">
        <v>1</v>
      </c>
      <c r="AX243" s="2773"/>
      <c r="AY243" s="2773" t="s">
        <v>163</v>
      </c>
      <c r="AZ243" s="2773"/>
      <c r="BA243" s="2773"/>
      <c r="BB243" s="2773"/>
      <c r="BC243" s="2773"/>
      <c r="BD243" s="2773"/>
      <c r="BE243" s="2773"/>
      <c r="BF243" s="2773"/>
      <c r="BG243" s="2773"/>
      <c r="BH243" s="2773"/>
      <c r="BI243" s="2773"/>
      <c r="BJ243" s="2624">
        <v>0</v>
      </c>
    </row>
    <row r="244" spans="2:62" ht="11.25" customHeight="1" x14ac:dyDescent="0.25">
      <c r="B244" s="2762"/>
      <c r="C244" s="2763"/>
      <c r="D244" s="361" t="s">
        <v>175</v>
      </c>
      <c r="E244" s="2764"/>
      <c r="F244" s="2765" t="s">
        <v>1851</v>
      </c>
      <c r="G244" s="2766"/>
      <c r="H244" s="2767">
        <v>5.25</v>
      </c>
      <c r="I244" s="2768"/>
      <c r="J244" s="2768"/>
      <c r="K244" s="2768"/>
      <c r="L244" s="2667" t="s">
        <v>16</v>
      </c>
      <c r="M244" s="2769"/>
      <c r="N244" s="2770"/>
      <c r="O244" s="2771"/>
      <c r="P244" s="2771"/>
      <c r="Q244" s="2771"/>
      <c r="R244" s="2771"/>
      <c r="S244" s="2771"/>
      <c r="T244" s="2772"/>
      <c r="AT244" s="2773" t="s">
        <v>175</v>
      </c>
      <c r="AU244" s="2773">
        <v>0</v>
      </c>
      <c r="AV244" s="2773">
        <v>2</v>
      </c>
      <c r="AW244" s="2773" t="b">
        <v>1</v>
      </c>
      <c r="AX244" s="2773"/>
      <c r="AY244" s="2773" t="s">
        <v>163</v>
      </c>
      <c r="AZ244" s="2773"/>
      <c r="BA244" s="2773"/>
      <c r="BB244" s="2773"/>
      <c r="BC244" s="2773"/>
      <c r="BD244" s="2773"/>
      <c r="BE244" s="2773"/>
      <c r="BF244" s="2773"/>
      <c r="BG244" s="2773"/>
      <c r="BH244" s="2773"/>
      <c r="BI244" s="2773"/>
      <c r="BJ244" s="2624">
        <v>0</v>
      </c>
    </row>
    <row r="245" spans="2:62" ht="11.25" customHeight="1" x14ac:dyDescent="0.25">
      <c r="B245" s="2762"/>
      <c r="C245" s="2763"/>
      <c r="D245" s="361" t="s">
        <v>175</v>
      </c>
      <c r="E245" s="2764"/>
      <c r="F245" s="2765" t="s">
        <v>1852</v>
      </c>
      <c r="G245" s="2766"/>
      <c r="H245" s="2767">
        <v>55.86</v>
      </c>
      <c r="I245" s="2768"/>
      <c r="J245" s="2768"/>
      <c r="K245" s="2768"/>
      <c r="L245" s="2667" t="s">
        <v>16</v>
      </c>
      <c r="M245" s="2769"/>
      <c r="N245" s="2770"/>
      <c r="O245" s="2771"/>
      <c r="P245" s="2771"/>
      <c r="Q245" s="2771"/>
      <c r="R245" s="2771"/>
      <c r="S245" s="2771"/>
      <c r="T245" s="2772"/>
      <c r="AT245" s="2773" t="s">
        <v>175</v>
      </c>
      <c r="AU245" s="2773">
        <v>0</v>
      </c>
      <c r="AV245" s="2773">
        <v>2</v>
      </c>
      <c r="AW245" s="2773" t="b">
        <v>1</v>
      </c>
      <c r="AX245" s="2773"/>
      <c r="AY245" s="2773" t="s">
        <v>163</v>
      </c>
      <c r="AZ245" s="2773"/>
      <c r="BA245" s="2773"/>
      <c r="BB245" s="2773"/>
      <c r="BC245" s="2773"/>
      <c r="BD245" s="2773"/>
      <c r="BE245" s="2773"/>
      <c r="BF245" s="2773"/>
      <c r="BG245" s="2773"/>
      <c r="BH245" s="2773"/>
      <c r="BI245" s="2773"/>
      <c r="BJ245" s="2624">
        <v>0</v>
      </c>
    </row>
    <row r="246" spans="2:62" ht="11.25" customHeight="1" x14ac:dyDescent="0.25">
      <c r="B246" s="2762"/>
      <c r="C246" s="2763"/>
      <c r="D246" s="361" t="s">
        <v>175</v>
      </c>
      <c r="E246" s="2764"/>
      <c r="F246" s="2774" t="s">
        <v>178</v>
      </c>
      <c r="G246" s="2775"/>
      <c r="H246" s="2776">
        <v>61.11</v>
      </c>
      <c r="I246" s="2768"/>
      <c r="J246" s="2768"/>
      <c r="K246" s="2768"/>
      <c r="L246" s="2667" t="s">
        <v>16</v>
      </c>
      <c r="M246" s="2769"/>
      <c r="N246" s="2770"/>
      <c r="O246" s="2771"/>
      <c r="P246" s="2771"/>
      <c r="Q246" s="2771"/>
      <c r="R246" s="2771"/>
      <c r="S246" s="2771"/>
      <c r="T246" s="2772"/>
      <c r="AT246" s="2773" t="s">
        <v>175</v>
      </c>
      <c r="AU246" s="2773">
        <v>0</v>
      </c>
      <c r="AV246" s="2773">
        <v>4</v>
      </c>
      <c r="AW246" s="2773" t="b">
        <v>1</v>
      </c>
      <c r="AX246" s="2773" t="b">
        <v>1</v>
      </c>
      <c r="AY246" s="2773" t="s">
        <v>163</v>
      </c>
      <c r="AZ246" s="2773"/>
      <c r="BA246" s="2773"/>
      <c r="BB246" s="2773"/>
      <c r="BC246" s="2773"/>
      <c r="BD246" s="2773"/>
      <c r="BE246" s="2773"/>
      <c r="BF246" s="2773"/>
      <c r="BG246" s="2773"/>
      <c r="BH246" s="2773"/>
      <c r="BI246" s="2773"/>
      <c r="BJ246" s="2624">
        <v>0</v>
      </c>
    </row>
    <row r="247" spans="2:62" x14ac:dyDescent="0.25">
      <c r="B247" s="2750"/>
      <c r="C247" s="2751" t="s">
        <v>1853</v>
      </c>
      <c r="D247" s="2751" t="s">
        <v>168</v>
      </c>
      <c r="E247" s="2752" t="s">
        <v>1854</v>
      </c>
      <c r="F247" s="351" t="s">
        <v>1855</v>
      </c>
      <c r="G247" s="2753" t="s">
        <v>196</v>
      </c>
      <c r="H247" s="353">
        <v>61.11</v>
      </c>
      <c r="I247" s="354"/>
      <c r="J247" s="355">
        <f>ROUND(H247*I247,2)</f>
        <v>0</v>
      </c>
      <c r="K247" s="355" t="s">
        <v>172</v>
      </c>
      <c r="L247" s="2667" t="s">
        <v>16</v>
      </c>
      <c r="M247" s="2754"/>
      <c r="N247" s="2755" t="s">
        <v>38</v>
      </c>
      <c r="O247" s="2756"/>
      <c r="P247" s="2756">
        <f>H247*O247</f>
        <v>0</v>
      </c>
      <c r="Q247" s="2756">
        <v>3.2000000000000002E-3</v>
      </c>
      <c r="R247" s="2756">
        <f>H247*Q247</f>
        <v>0.195552</v>
      </c>
      <c r="S247" s="2756">
        <v>0</v>
      </c>
      <c r="T247" s="2757">
        <f>H247*S247</f>
        <v>0</v>
      </c>
      <c r="AR247" s="2624">
        <v>4</v>
      </c>
      <c r="AT247" s="2624" t="s">
        <v>168</v>
      </c>
      <c r="AU247" s="2624">
        <v>3</v>
      </c>
      <c r="AY247" s="2758" t="s">
        <v>163</v>
      </c>
      <c r="AZ247" s="2758"/>
      <c r="BA247" s="2758"/>
      <c r="BB247" s="2758"/>
      <c r="BC247" s="2758"/>
      <c r="BD247" s="2758"/>
      <c r="BE247" s="2758">
        <f>IF(N247="základní",J247,0)</f>
        <v>0</v>
      </c>
      <c r="BF247" s="2758">
        <f>IF(N247="snížená",J247,0)</f>
        <v>0</v>
      </c>
      <c r="BG247" s="2758">
        <f>IF(N247="zákl. přenesená",J247,0)</f>
        <v>0</v>
      </c>
      <c r="BH247" s="2758">
        <f>IF(N247="sníž. přenesená",J247,0)</f>
        <v>0</v>
      </c>
      <c r="BI247" s="2758">
        <f>IF(N247="nulová",J247,0)</f>
        <v>0</v>
      </c>
      <c r="BJ247" s="2624">
        <v>1</v>
      </c>
    </row>
    <row r="248" spans="2:62" x14ac:dyDescent="0.25">
      <c r="B248" s="2668"/>
      <c r="C248" s="86"/>
      <c r="D248" s="361" t="s">
        <v>173</v>
      </c>
      <c r="E248" s="86"/>
      <c r="F248" s="362" t="s">
        <v>1856</v>
      </c>
      <c r="G248" s="86"/>
      <c r="H248" s="86"/>
      <c r="I248" s="86"/>
      <c r="J248" s="86"/>
      <c r="K248" s="2670"/>
      <c r="L248" s="2667" t="s">
        <v>16</v>
      </c>
      <c r="M248" s="2759"/>
      <c r="N248" s="86"/>
      <c r="O248" s="86"/>
      <c r="P248" s="86"/>
      <c r="Q248" s="86"/>
      <c r="R248" s="86"/>
      <c r="S248" s="86"/>
      <c r="T248" s="2760"/>
      <c r="AT248" s="2761" t="s">
        <v>173</v>
      </c>
      <c r="AU248" s="2761">
        <v>0</v>
      </c>
      <c r="AV248" s="86"/>
      <c r="AW248" s="86"/>
      <c r="AX248" s="86"/>
      <c r="AY248" s="86" t="s">
        <v>163</v>
      </c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2624">
        <v>0</v>
      </c>
    </row>
    <row r="249" spans="2:62" ht="11.25" customHeight="1" x14ac:dyDescent="0.25">
      <c r="B249" s="2762"/>
      <c r="C249" s="2763"/>
      <c r="D249" s="361" t="s">
        <v>175</v>
      </c>
      <c r="E249" s="2764"/>
      <c r="F249" s="2777" t="s">
        <v>1845</v>
      </c>
      <c r="G249" s="2775"/>
      <c r="H249" s="2778"/>
      <c r="I249" s="2768"/>
      <c r="J249" s="2768"/>
      <c r="K249" s="2768"/>
      <c r="L249" s="2667" t="s">
        <v>16</v>
      </c>
      <c r="M249" s="2769"/>
      <c r="N249" s="2770"/>
      <c r="O249" s="2771"/>
      <c r="P249" s="2771"/>
      <c r="Q249" s="2771"/>
      <c r="R249" s="2771"/>
      <c r="S249" s="2771"/>
      <c r="T249" s="2772"/>
      <c r="AT249" s="2773" t="s">
        <v>175</v>
      </c>
      <c r="AU249" s="2773">
        <v>0</v>
      </c>
      <c r="AV249" s="2773">
        <v>1</v>
      </c>
      <c r="AW249" s="2773" t="b">
        <v>1</v>
      </c>
      <c r="AX249" s="2773"/>
      <c r="AY249" s="2773" t="s">
        <v>163</v>
      </c>
      <c r="AZ249" s="2773"/>
      <c r="BA249" s="2773"/>
      <c r="BB249" s="2773"/>
      <c r="BC249" s="2773"/>
      <c r="BD249" s="2773"/>
      <c r="BE249" s="2773"/>
      <c r="BF249" s="2773"/>
      <c r="BG249" s="2773"/>
      <c r="BH249" s="2773"/>
      <c r="BI249" s="2773"/>
      <c r="BJ249" s="2624">
        <v>0</v>
      </c>
    </row>
    <row r="250" spans="2:62" ht="11.25" customHeight="1" x14ac:dyDescent="0.25">
      <c r="B250" s="2762"/>
      <c r="C250" s="2763"/>
      <c r="D250" s="361" t="s">
        <v>175</v>
      </c>
      <c r="E250" s="2764"/>
      <c r="F250" s="2765" t="s">
        <v>1851</v>
      </c>
      <c r="G250" s="2766"/>
      <c r="H250" s="2767">
        <v>5.25</v>
      </c>
      <c r="I250" s="2768"/>
      <c r="J250" s="2768"/>
      <c r="K250" s="2768"/>
      <c r="L250" s="2667" t="s">
        <v>16</v>
      </c>
      <c r="M250" s="2769"/>
      <c r="N250" s="2770"/>
      <c r="O250" s="2771"/>
      <c r="P250" s="2771"/>
      <c r="Q250" s="2771"/>
      <c r="R250" s="2771"/>
      <c r="S250" s="2771"/>
      <c r="T250" s="2772"/>
      <c r="AT250" s="2773" t="s">
        <v>175</v>
      </c>
      <c r="AU250" s="2773">
        <v>0</v>
      </c>
      <c r="AV250" s="2773">
        <v>2</v>
      </c>
      <c r="AW250" s="2773" t="b">
        <v>1</v>
      </c>
      <c r="AX250" s="2773"/>
      <c r="AY250" s="2773" t="s">
        <v>163</v>
      </c>
      <c r="AZ250" s="2773"/>
      <c r="BA250" s="2773"/>
      <c r="BB250" s="2773"/>
      <c r="BC250" s="2773"/>
      <c r="BD250" s="2773"/>
      <c r="BE250" s="2773"/>
      <c r="BF250" s="2773"/>
      <c r="BG250" s="2773"/>
      <c r="BH250" s="2773"/>
      <c r="BI250" s="2773"/>
      <c r="BJ250" s="2624">
        <v>0</v>
      </c>
    </row>
    <row r="251" spans="2:62" ht="11.25" customHeight="1" x14ac:dyDescent="0.25">
      <c r="B251" s="2762"/>
      <c r="C251" s="2763"/>
      <c r="D251" s="361" t="s">
        <v>175</v>
      </c>
      <c r="E251" s="2764"/>
      <c r="F251" s="2765" t="s">
        <v>1852</v>
      </c>
      <c r="G251" s="2766"/>
      <c r="H251" s="2767">
        <v>55.86</v>
      </c>
      <c r="I251" s="2768"/>
      <c r="J251" s="2768"/>
      <c r="K251" s="2768"/>
      <c r="L251" s="2667" t="s">
        <v>16</v>
      </c>
      <c r="M251" s="2769"/>
      <c r="N251" s="2770"/>
      <c r="O251" s="2771"/>
      <c r="P251" s="2771"/>
      <c r="Q251" s="2771"/>
      <c r="R251" s="2771"/>
      <c r="S251" s="2771"/>
      <c r="T251" s="2772"/>
      <c r="AT251" s="2773" t="s">
        <v>175</v>
      </c>
      <c r="AU251" s="2773">
        <v>0</v>
      </c>
      <c r="AV251" s="2773">
        <v>2</v>
      </c>
      <c r="AW251" s="2773" t="b">
        <v>1</v>
      </c>
      <c r="AX251" s="2773"/>
      <c r="AY251" s="2773" t="s">
        <v>163</v>
      </c>
      <c r="AZ251" s="2773"/>
      <c r="BA251" s="2773"/>
      <c r="BB251" s="2773"/>
      <c r="BC251" s="2773"/>
      <c r="BD251" s="2773"/>
      <c r="BE251" s="2773"/>
      <c r="BF251" s="2773"/>
      <c r="BG251" s="2773"/>
      <c r="BH251" s="2773"/>
      <c r="BI251" s="2773"/>
      <c r="BJ251" s="2624">
        <v>0</v>
      </c>
    </row>
    <row r="252" spans="2:62" ht="11.25" customHeight="1" x14ac:dyDescent="0.25">
      <c r="B252" s="2762"/>
      <c r="C252" s="2763"/>
      <c r="D252" s="361" t="s">
        <v>175</v>
      </c>
      <c r="E252" s="2764"/>
      <c r="F252" s="2774" t="s">
        <v>178</v>
      </c>
      <c r="G252" s="2775"/>
      <c r="H252" s="2776">
        <v>61.11</v>
      </c>
      <c r="I252" s="2768"/>
      <c r="J252" s="2768"/>
      <c r="K252" s="2768"/>
      <c r="L252" s="2667" t="s">
        <v>16</v>
      </c>
      <c r="M252" s="2769"/>
      <c r="N252" s="2770"/>
      <c r="O252" s="2771"/>
      <c r="P252" s="2771"/>
      <c r="Q252" s="2771"/>
      <c r="R252" s="2771"/>
      <c r="S252" s="2771"/>
      <c r="T252" s="2772"/>
      <c r="AT252" s="2773" t="s">
        <v>175</v>
      </c>
      <c r="AU252" s="2773">
        <v>0</v>
      </c>
      <c r="AV252" s="2773">
        <v>4</v>
      </c>
      <c r="AW252" s="2773" t="b">
        <v>1</v>
      </c>
      <c r="AX252" s="2773" t="b">
        <v>1</v>
      </c>
      <c r="AY252" s="2773" t="s">
        <v>163</v>
      </c>
      <c r="AZ252" s="2773"/>
      <c r="BA252" s="2773"/>
      <c r="BB252" s="2773"/>
      <c r="BC252" s="2773"/>
      <c r="BD252" s="2773"/>
      <c r="BE252" s="2773"/>
      <c r="BF252" s="2773"/>
      <c r="BG252" s="2773"/>
      <c r="BH252" s="2773"/>
      <c r="BI252" s="2773"/>
      <c r="BJ252" s="2624">
        <v>0</v>
      </c>
    </row>
    <row r="253" spans="2:62" ht="24" x14ac:dyDescent="0.25">
      <c r="B253" s="2750"/>
      <c r="C253" s="2751" t="s">
        <v>1857</v>
      </c>
      <c r="D253" s="2751" t="s">
        <v>168</v>
      </c>
      <c r="E253" s="2752" t="s">
        <v>1858</v>
      </c>
      <c r="F253" s="351" t="s">
        <v>1859</v>
      </c>
      <c r="G253" s="2753" t="s">
        <v>196</v>
      </c>
      <c r="H253" s="353">
        <v>61.11</v>
      </c>
      <c r="I253" s="354"/>
      <c r="J253" s="355">
        <f>ROUND(H253*I253,2)</f>
        <v>0</v>
      </c>
      <c r="K253" s="355" t="s">
        <v>172</v>
      </c>
      <c r="L253" s="2667" t="s">
        <v>16</v>
      </c>
      <c r="M253" s="2754"/>
      <c r="N253" s="2755" t="s">
        <v>38</v>
      </c>
      <c r="O253" s="2756"/>
      <c r="P253" s="2756">
        <f>H253*O253</f>
        <v>0</v>
      </c>
      <c r="Q253" s="2756">
        <v>0</v>
      </c>
      <c r="R253" s="2756">
        <f>H253*Q253</f>
        <v>0</v>
      </c>
      <c r="S253" s="2756">
        <v>0</v>
      </c>
      <c r="T253" s="2757">
        <f>H253*S253</f>
        <v>0</v>
      </c>
      <c r="AR253" s="2624">
        <v>4</v>
      </c>
      <c r="AT253" s="2624" t="s">
        <v>168</v>
      </c>
      <c r="AU253" s="2624">
        <v>3</v>
      </c>
      <c r="AY253" s="2758" t="s">
        <v>163</v>
      </c>
      <c r="AZ253" s="2758"/>
      <c r="BA253" s="2758"/>
      <c r="BB253" s="2758"/>
      <c r="BC253" s="2758"/>
      <c r="BD253" s="2758"/>
      <c r="BE253" s="2758">
        <f>IF(N253="základní",J253,0)</f>
        <v>0</v>
      </c>
      <c r="BF253" s="2758">
        <f>IF(N253="snížená",J253,0)</f>
        <v>0</v>
      </c>
      <c r="BG253" s="2758">
        <f>IF(N253="zákl. přenesená",J253,0)</f>
        <v>0</v>
      </c>
      <c r="BH253" s="2758">
        <f>IF(N253="sníž. přenesená",J253,0)</f>
        <v>0</v>
      </c>
      <c r="BI253" s="2758">
        <f>IF(N253="nulová",J253,0)</f>
        <v>0</v>
      </c>
      <c r="BJ253" s="2624">
        <v>1</v>
      </c>
    </row>
    <row r="254" spans="2:62" x14ac:dyDescent="0.25">
      <c r="B254" s="2668"/>
      <c r="C254" s="86"/>
      <c r="D254" s="361" t="s">
        <v>173</v>
      </c>
      <c r="E254" s="86"/>
      <c r="F254" s="362" t="s">
        <v>1860</v>
      </c>
      <c r="G254" s="86"/>
      <c r="H254" s="86"/>
      <c r="I254" s="86"/>
      <c r="J254" s="86"/>
      <c r="K254" s="2670"/>
      <c r="L254" s="2667" t="s">
        <v>16</v>
      </c>
      <c r="M254" s="2759"/>
      <c r="N254" s="86"/>
      <c r="O254" s="86"/>
      <c r="P254" s="86"/>
      <c r="Q254" s="86"/>
      <c r="R254" s="86"/>
      <c r="S254" s="86"/>
      <c r="T254" s="2760"/>
      <c r="AT254" s="2761" t="s">
        <v>173</v>
      </c>
      <c r="AU254" s="2761">
        <v>0</v>
      </c>
      <c r="AV254" s="86"/>
      <c r="AW254" s="86"/>
      <c r="AX254" s="86"/>
      <c r="AY254" s="86" t="s">
        <v>163</v>
      </c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2624">
        <v>0</v>
      </c>
    </row>
    <row r="255" spans="2:62" ht="11.25" customHeight="1" x14ac:dyDescent="0.25">
      <c r="B255" s="2762"/>
      <c r="C255" s="2763"/>
      <c r="D255" s="361" t="s">
        <v>175</v>
      </c>
      <c r="E255" s="2764"/>
      <c r="F255" s="2777" t="s">
        <v>1845</v>
      </c>
      <c r="G255" s="2775"/>
      <c r="H255" s="2778"/>
      <c r="I255" s="2768"/>
      <c r="J255" s="2768"/>
      <c r="K255" s="2768"/>
      <c r="L255" s="2667" t="s">
        <v>16</v>
      </c>
      <c r="M255" s="2769"/>
      <c r="N255" s="2770"/>
      <c r="O255" s="2771"/>
      <c r="P255" s="2771"/>
      <c r="Q255" s="2771"/>
      <c r="R255" s="2771"/>
      <c r="S255" s="2771"/>
      <c r="T255" s="2772"/>
      <c r="AT255" s="2773" t="s">
        <v>175</v>
      </c>
      <c r="AU255" s="2773">
        <v>0</v>
      </c>
      <c r="AV255" s="2773">
        <v>1</v>
      </c>
      <c r="AW255" s="2773" t="b">
        <v>1</v>
      </c>
      <c r="AX255" s="2773"/>
      <c r="AY255" s="2773" t="s">
        <v>163</v>
      </c>
      <c r="AZ255" s="2773"/>
      <c r="BA255" s="2773"/>
      <c r="BB255" s="2773"/>
      <c r="BC255" s="2773"/>
      <c r="BD255" s="2773"/>
      <c r="BE255" s="2773"/>
      <c r="BF255" s="2773"/>
      <c r="BG255" s="2773"/>
      <c r="BH255" s="2773"/>
      <c r="BI255" s="2773"/>
      <c r="BJ255" s="2624">
        <v>0</v>
      </c>
    </row>
    <row r="256" spans="2:62" ht="11.25" customHeight="1" x14ac:dyDescent="0.25">
      <c r="B256" s="2762"/>
      <c r="C256" s="2763"/>
      <c r="D256" s="361" t="s">
        <v>175</v>
      </c>
      <c r="E256" s="2764"/>
      <c r="F256" s="2765" t="s">
        <v>1851</v>
      </c>
      <c r="G256" s="2766"/>
      <c r="H256" s="2767">
        <v>5.25</v>
      </c>
      <c r="I256" s="2768"/>
      <c r="J256" s="2768"/>
      <c r="K256" s="2768"/>
      <c r="L256" s="2667" t="s">
        <v>16</v>
      </c>
      <c r="M256" s="2769"/>
      <c r="N256" s="2770"/>
      <c r="O256" s="2771"/>
      <c r="P256" s="2771"/>
      <c r="Q256" s="2771"/>
      <c r="R256" s="2771"/>
      <c r="S256" s="2771"/>
      <c r="T256" s="2772"/>
      <c r="AT256" s="2773" t="s">
        <v>175</v>
      </c>
      <c r="AU256" s="2773">
        <v>0</v>
      </c>
      <c r="AV256" s="2773">
        <v>2</v>
      </c>
      <c r="AW256" s="2773" t="b">
        <v>1</v>
      </c>
      <c r="AX256" s="2773"/>
      <c r="AY256" s="2773" t="s">
        <v>163</v>
      </c>
      <c r="AZ256" s="2773"/>
      <c r="BA256" s="2773"/>
      <c r="BB256" s="2773"/>
      <c r="BC256" s="2773"/>
      <c r="BD256" s="2773"/>
      <c r="BE256" s="2773"/>
      <c r="BF256" s="2773"/>
      <c r="BG256" s="2773"/>
      <c r="BH256" s="2773"/>
      <c r="BI256" s="2773"/>
      <c r="BJ256" s="2624">
        <v>0</v>
      </c>
    </row>
    <row r="257" spans="2:62" ht="11.25" customHeight="1" x14ac:dyDescent="0.25">
      <c r="B257" s="2762"/>
      <c r="C257" s="2763"/>
      <c r="D257" s="361" t="s">
        <v>175</v>
      </c>
      <c r="E257" s="2764"/>
      <c r="F257" s="2765" t="s">
        <v>1852</v>
      </c>
      <c r="G257" s="2766"/>
      <c r="H257" s="2767">
        <v>55.86</v>
      </c>
      <c r="I257" s="2768"/>
      <c r="J257" s="2768"/>
      <c r="K257" s="2768"/>
      <c r="L257" s="2667" t="s">
        <v>16</v>
      </c>
      <c r="M257" s="2769"/>
      <c r="N257" s="2770"/>
      <c r="O257" s="2771"/>
      <c r="P257" s="2771"/>
      <c r="Q257" s="2771"/>
      <c r="R257" s="2771"/>
      <c r="S257" s="2771"/>
      <c r="T257" s="2772"/>
      <c r="AT257" s="2773" t="s">
        <v>175</v>
      </c>
      <c r="AU257" s="2773">
        <v>0</v>
      </c>
      <c r="AV257" s="2773">
        <v>2</v>
      </c>
      <c r="AW257" s="2773" t="b">
        <v>1</v>
      </c>
      <c r="AX257" s="2773"/>
      <c r="AY257" s="2773" t="s">
        <v>163</v>
      </c>
      <c r="AZ257" s="2773"/>
      <c r="BA257" s="2773"/>
      <c r="BB257" s="2773"/>
      <c r="BC257" s="2773"/>
      <c r="BD257" s="2773"/>
      <c r="BE257" s="2773"/>
      <c r="BF257" s="2773"/>
      <c r="BG257" s="2773"/>
      <c r="BH257" s="2773"/>
      <c r="BI257" s="2773"/>
      <c r="BJ257" s="2624">
        <v>0</v>
      </c>
    </row>
    <row r="258" spans="2:62" ht="11.25" customHeight="1" x14ac:dyDescent="0.25">
      <c r="B258" s="2762"/>
      <c r="C258" s="2763"/>
      <c r="D258" s="361" t="s">
        <v>175</v>
      </c>
      <c r="E258" s="2764"/>
      <c r="F258" s="2774" t="s">
        <v>178</v>
      </c>
      <c r="G258" s="2775"/>
      <c r="H258" s="2776">
        <v>61.11</v>
      </c>
      <c r="I258" s="2768"/>
      <c r="J258" s="2768"/>
      <c r="K258" s="2768"/>
      <c r="L258" s="2667" t="s">
        <v>16</v>
      </c>
      <c r="M258" s="2769"/>
      <c r="N258" s="2770"/>
      <c r="O258" s="2771"/>
      <c r="P258" s="2771"/>
      <c r="Q258" s="2771"/>
      <c r="R258" s="2771"/>
      <c r="S258" s="2771"/>
      <c r="T258" s="2772"/>
      <c r="AT258" s="2773" t="s">
        <v>175</v>
      </c>
      <c r="AU258" s="2773">
        <v>0</v>
      </c>
      <c r="AV258" s="2773">
        <v>4</v>
      </c>
      <c r="AW258" s="2773" t="b">
        <v>1</v>
      </c>
      <c r="AX258" s="2773" t="b">
        <v>1</v>
      </c>
      <c r="AY258" s="2773" t="s">
        <v>163</v>
      </c>
      <c r="AZ258" s="2773"/>
      <c r="BA258" s="2773"/>
      <c r="BB258" s="2773"/>
      <c r="BC258" s="2773"/>
      <c r="BD258" s="2773"/>
      <c r="BE258" s="2773"/>
      <c r="BF258" s="2773"/>
      <c r="BG258" s="2773"/>
      <c r="BH258" s="2773"/>
      <c r="BI258" s="2773"/>
      <c r="BJ258" s="2624">
        <v>0</v>
      </c>
    </row>
    <row r="259" spans="2:62" ht="24" x14ac:dyDescent="0.25">
      <c r="B259" s="2750"/>
      <c r="C259" s="2751" t="s">
        <v>1861</v>
      </c>
      <c r="D259" s="2751" t="s">
        <v>168</v>
      </c>
      <c r="E259" s="2752" t="s">
        <v>1862</v>
      </c>
      <c r="F259" s="351" t="s">
        <v>1863</v>
      </c>
      <c r="G259" s="2753" t="s">
        <v>196</v>
      </c>
      <c r="H259" s="353">
        <v>55.86</v>
      </c>
      <c r="I259" s="354"/>
      <c r="J259" s="355">
        <f>ROUND(H259*I259,2)</f>
        <v>0</v>
      </c>
      <c r="K259" s="355" t="s">
        <v>172</v>
      </c>
      <c r="L259" s="2667" t="s">
        <v>16</v>
      </c>
      <c r="M259" s="2754"/>
      <c r="N259" s="2755" t="s">
        <v>38</v>
      </c>
      <c r="O259" s="2756"/>
      <c r="P259" s="2756">
        <f>H259*O259</f>
        <v>0</v>
      </c>
      <c r="Q259" s="2756">
        <v>8.8000000000000003E-4</v>
      </c>
      <c r="R259" s="2756">
        <f>H259*Q259</f>
        <v>4.91568E-2</v>
      </c>
      <c r="S259" s="2756">
        <v>0</v>
      </c>
      <c r="T259" s="2757">
        <f>H259*S259</f>
        <v>0</v>
      </c>
      <c r="AR259" s="2624">
        <v>4</v>
      </c>
      <c r="AT259" s="2624" t="s">
        <v>168</v>
      </c>
      <c r="AU259" s="2624">
        <v>3</v>
      </c>
      <c r="AY259" s="2758" t="s">
        <v>163</v>
      </c>
      <c r="AZ259" s="2758"/>
      <c r="BA259" s="2758"/>
      <c r="BB259" s="2758"/>
      <c r="BC259" s="2758"/>
      <c r="BD259" s="2758"/>
      <c r="BE259" s="2758">
        <f>IF(N259="základní",J259,0)</f>
        <v>0</v>
      </c>
      <c r="BF259" s="2758">
        <f>IF(N259="snížená",J259,0)</f>
        <v>0</v>
      </c>
      <c r="BG259" s="2758">
        <f>IF(N259="zákl. přenesená",J259,0)</f>
        <v>0</v>
      </c>
      <c r="BH259" s="2758">
        <f>IF(N259="sníž. přenesená",J259,0)</f>
        <v>0</v>
      </c>
      <c r="BI259" s="2758">
        <f>IF(N259="nulová",J259,0)</f>
        <v>0</v>
      </c>
      <c r="BJ259" s="2624">
        <v>1</v>
      </c>
    </row>
    <row r="260" spans="2:62" x14ac:dyDescent="0.25">
      <c r="B260" s="2668"/>
      <c r="C260" s="86"/>
      <c r="D260" s="361" t="s">
        <v>173</v>
      </c>
      <c r="E260" s="86"/>
      <c r="F260" s="362" t="s">
        <v>1864</v>
      </c>
      <c r="G260" s="86"/>
      <c r="H260" s="86"/>
      <c r="I260" s="86"/>
      <c r="J260" s="86"/>
      <c r="K260" s="2670"/>
      <c r="L260" s="2667" t="s">
        <v>16</v>
      </c>
      <c r="M260" s="2759"/>
      <c r="N260" s="86"/>
      <c r="O260" s="86"/>
      <c r="P260" s="86"/>
      <c r="Q260" s="86"/>
      <c r="R260" s="86"/>
      <c r="S260" s="86"/>
      <c r="T260" s="2760"/>
      <c r="AT260" s="2761" t="s">
        <v>173</v>
      </c>
      <c r="AU260" s="2761">
        <v>0</v>
      </c>
      <c r="AV260" s="86"/>
      <c r="AW260" s="86"/>
      <c r="AX260" s="86"/>
      <c r="AY260" s="86" t="s">
        <v>163</v>
      </c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2624">
        <v>0</v>
      </c>
    </row>
    <row r="261" spans="2:62" ht="11.25" customHeight="1" x14ac:dyDescent="0.25">
      <c r="B261" s="2762"/>
      <c r="C261" s="2763"/>
      <c r="D261" s="361" t="s">
        <v>175</v>
      </c>
      <c r="E261" s="2764"/>
      <c r="F261" s="2777" t="s">
        <v>1845</v>
      </c>
      <c r="G261" s="2775"/>
      <c r="H261" s="2778"/>
      <c r="I261" s="2768"/>
      <c r="J261" s="2768"/>
      <c r="K261" s="2768"/>
      <c r="L261" s="2667" t="s">
        <v>16</v>
      </c>
      <c r="M261" s="2769"/>
      <c r="N261" s="2770"/>
      <c r="O261" s="2771"/>
      <c r="P261" s="2771"/>
      <c r="Q261" s="2771"/>
      <c r="R261" s="2771"/>
      <c r="S261" s="2771"/>
      <c r="T261" s="2772"/>
      <c r="AT261" s="2773" t="s">
        <v>175</v>
      </c>
      <c r="AU261" s="2773">
        <v>0</v>
      </c>
      <c r="AV261" s="2773">
        <v>1</v>
      </c>
      <c r="AW261" s="2773" t="b">
        <v>1</v>
      </c>
      <c r="AX261" s="2773"/>
      <c r="AY261" s="2773" t="s">
        <v>163</v>
      </c>
      <c r="AZ261" s="2773"/>
      <c r="BA261" s="2773"/>
      <c r="BB261" s="2773"/>
      <c r="BC261" s="2773"/>
      <c r="BD261" s="2773"/>
      <c r="BE261" s="2773"/>
      <c r="BF261" s="2773"/>
      <c r="BG261" s="2773"/>
      <c r="BH261" s="2773"/>
      <c r="BI261" s="2773"/>
      <c r="BJ261" s="2624">
        <v>0</v>
      </c>
    </row>
    <row r="262" spans="2:62" ht="11.25" customHeight="1" x14ac:dyDescent="0.25">
      <c r="B262" s="2762"/>
      <c r="C262" s="2763"/>
      <c r="D262" s="361" t="s">
        <v>175</v>
      </c>
      <c r="E262" s="2764"/>
      <c r="F262" s="2765" t="s">
        <v>1852</v>
      </c>
      <c r="G262" s="2766"/>
      <c r="H262" s="2767">
        <v>55.86</v>
      </c>
      <c r="I262" s="2768"/>
      <c r="J262" s="2768"/>
      <c r="K262" s="2768"/>
      <c r="L262" s="2667" t="s">
        <v>16</v>
      </c>
      <c r="M262" s="2769"/>
      <c r="N262" s="2770"/>
      <c r="O262" s="2771"/>
      <c r="P262" s="2771"/>
      <c r="Q262" s="2771"/>
      <c r="R262" s="2771"/>
      <c r="S262" s="2771"/>
      <c r="T262" s="2772"/>
      <c r="AT262" s="2773" t="s">
        <v>175</v>
      </c>
      <c r="AU262" s="2773">
        <v>0</v>
      </c>
      <c r="AV262" s="2773">
        <v>2</v>
      </c>
      <c r="AW262" s="2773" t="b">
        <v>1</v>
      </c>
      <c r="AX262" s="2773"/>
      <c r="AY262" s="2773" t="s">
        <v>163</v>
      </c>
      <c r="AZ262" s="2773"/>
      <c r="BA262" s="2773"/>
      <c r="BB262" s="2773"/>
      <c r="BC262" s="2773"/>
      <c r="BD262" s="2773"/>
      <c r="BE262" s="2773"/>
      <c r="BF262" s="2773"/>
      <c r="BG262" s="2773"/>
      <c r="BH262" s="2773"/>
      <c r="BI262" s="2773"/>
      <c r="BJ262" s="2624">
        <v>0</v>
      </c>
    </row>
    <row r="263" spans="2:62" ht="11.25" customHeight="1" x14ac:dyDescent="0.25">
      <c r="B263" s="2762"/>
      <c r="C263" s="2763"/>
      <c r="D263" s="361" t="s">
        <v>175</v>
      </c>
      <c r="E263" s="2764"/>
      <c r="F263" s="2774" t="s">
        <v>178</v>
      </c>
      <c r="G263" s="2775"/>
      <c r="H263" s="2776">
        <v>55.86</v>
      </c>
      <c r="I263" s="2768"/>
      <c r="J263" s="2768"/>
      <c r="K263" s="2768"/>
      <c r="L263" s="2667" t="s">
        <v>16</v>
      </c>
      <c r="M263" s="2769"/>
      <c r="N263" s="2770"/>
      <c r="O263" s="2771"/>
      <c r="P263" s="2771"/>
      <c r="Q263" s="2771"/>
      <c r="R263" s="2771"/>
      <c r="S263" s="2771"/>
      <c r="T263" s="2772"/>
      <c r="AT263" s="2773" t="s">
        <v>175</v>
      </c>
      <c r="AU263" s="2773">
        <v>0</v>
      </c>
      <c r="AV263" s="2773">
        <v>4</v>
      </c>
      <c r="AW263" s="2773" t="b">
        <v>1</v>
      </c>
      <c r="AX263" s="2773" t="b">
        <v>1</v>
      </c>
      <c r="AY263" s="2773" t="s">
        <v>163</v>
      </c>
      <c r="AZ263" s="2773"/>
      <c r="BA263" s="2773"/>
      <c r="BB263" s="2773"/>
      <c r="BC263" s="2773"/>
      <c r="BD263" s="2773"/>
      <c r="BE263" s="2773"/>
      <c r="BF263" s="2773"/>
      <c r="BG263" s="2773"/>
      <c r="BH263" s="2773"/>
      <c r="BI263" s="2773"/>
      <c r="BJ263" s="2624">
        <v>0</v>
      </c>
    </row>
    <row r="264" spans="2:62" ht="24" x14ac:dyDescent="0.25">
      <c r="B264" s="2750"/>
      <c r="C264" s="2751" t="s">
        <v>1865</v>
      </c>
      <c r="D264" s="2751" t="s">
        <v>168</v>
      </c>
      <c r="E264" s="2752" t="s">
        <v>1866</v>
      </c>
      <c r="F264" s="351" t="s">
        <v>1867</v>
      </c>
      <c r="G264" s="2753" t="s">
        <v>196</v>
      </c>
      <c r="H264" s="353">
        <v>55.86</v>
      </c>
      <c r="I264" s="354"/>
      <c r="J264" s="355">
        <f>ROUND(H264*I264,2)</f>
        <v>0</v>
      </c>
      <c r="K264" s="355" t="s">
        <v>172</v>
      </c>
      <c r="L264" s="2667" t="s">
        <v>16</v>
      </c>
      <c r="M264" s="2754"/>
      <c r="N264" s="2755" t="s">
        <v>38</v>
      </c>
      <c r="O264" s="2756"/>
      <c r="P264" s="2756">
        <f>H264*O264</f>
        <v>0</v>
      </c>
      <c r="Q264" s="2756">
        <v>0</v>
      </c>
      <c r="R264" s="2756">
        <f>H264*Q264</f>
        <v>0</v>
      </c>
      <c r="S264" s="2756">
        <v>0</v>
      </c>
      <c r="T264" s="2757">
        <f>H264*S264</f>
        <v>0</v>
      </c>
      <c r="AR264" s="2624">
        <v>4</v>
      </c>
      <c r="AT264" s="2624" t="s">
        <v>168</v>
      </c>
      <c r="AU264" s="2624">
        <v>3</v>
      </c>
      <c r="AY264" s="2758" t="s">
        <v>163</v>
      </c>
      <c r="AZ264" s="2758"/>
      <c r="BA264" s="2758"/>
      <c r="BB264" s="2758"/>
      <c r="BC264" s="2758"/>
      <c r="BD264" s="2758"/>
      <c r="BE264" s="2758">
        <f>IF(N264="základní",J264,0)</f>
        <v>0</v>
      </c>
      <c r="BF264" s="2758">
        <f>IF(N264="snížená",J264,0)</f>
        <v>0</v>
      </c>
      <c r="BG264" s="2758">
        <f>IF(N264="zákl. přenesená",J264,0)</f>
        <v>0</v>
      </c>
      <c r="BH264" s="2758">
        <f>IF(N264="sníž. přenesená",J264,0)</f>
        <v>0</v>
      </c>
      <c r="BI264" s="2758">
        <f>IF(N264="nulová",J264,0)</f>
        <v>0</v>
      </c>
      <c r="BJ264" s="2624">
        <v>1</v>
      </c>
    </row>
    <row r="265" spans="2:62" x14ac:dyDescent="0.25">
      <c r="B265" s="2668"/>
      <c r="C265" s="86"/>
      <c r="D265" s="361" t="s">
        <v>173</v>
      </c>
      <c r="E265" s="86"/>
      <c r="F265" s="362" t="s">
        <v>1868</v>
      </c>
      <c r="G265" s="86"/>
      <c r="H265" s="86"/>
      <c r="I265" s="86"/>
      <c r="J265" s="86"/>
      <c r="K265" s="2670"/>
      <c r="L265" s="2667" t="s">
        <v>16</v>
      </c>
      <c r="M265" s="2759"/>
      <c r="N265" s="86"/>
      <c r="O265" s="86"/>
      <c r="P265" s="86"/>
      <c r="Q265" s="86"/>
      <c r="R265" s="86"/>
      <c r="S265" s="86"/>
      <c r="T265" s="2760"/>
      <c r="AT265" s="2761" t="s">
        <v>173</v>
      </c>
      <c r="AU265" s="2761">
        <v>0</v>
      </c>
      <c r="AV265" s="86"/>
      <c r="AW265" s="86"/>
      <c r="AX265" s="86"/>
      <c r="AY265" s="86" t="s">
        <v>163</v>
      </c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2624">
        <v>0</v>
      </c>
    </row>
    <row r="266" spans="2:62" ht="11.25" customHeight="1" x14ac:dyDescent="0.25">
      <c r="B266" s="2762"/>
      <c r="C266" s="2763"/>
      <c r="D266" s="361" t="s">
        <v>175</v>
      </c>
      <c r="E266" s="2764"/>
      <c r="F266" s="2777" t="s">
        <v>1845</v>
      </c>
      <c r="G266" s="2775"/>
      <c r="H266" s="2778"/>
      <c r="I266" s="2768"/>
      <c r="J266" s="2768"/>
      <c r="K266" s="2768"/>
      <c r="L266" s="2667" t="s">
        <v>16</v>
      </c>
      <c r="M266" s="2769"/>
      <c r="N266" s="2770"/>
      <c r="O266" s="2771"/>
      <c r="P266" s="2771"/>
      <c r="Q266" s="2771"/>
      <c r="R266" s="2771"/>
      <c r="S266" s="2771"/>
      <c r="T266" s="2772"/>
      <c r="AT266" s="2773" t="s">
        <v>175</v>
      </c>
      <c r="AU266" s="2773">
        <v>0</v>
      </c>
      <c r="AV266" s="2773">
        <v>1</v>
      </c>
      <c r="AW266" s="2773" t="b">
        <v>1</v>
      </c>
      <c r="AX266" s="2773"/>
      <c r="AY266" s="2773" t="s">
        <v>163</v>
      </c>
      <c r="AZ266" s="2773"/>
      <c r="BA266" s="2773"/>
      <c r="BB266" s="2773"/>
      <c r="BC266" s="2773"/>
      <c r="BD266" s="2773"/>
      <c r="BE266" s="2773"/>
      <c r="BF266" s="2773"/>
      <c r="BG266" s="2773"/>
      <c r="BH266" s="2773"/>
      <c r="BI266" s="2773"/>
      <c r="BJ266" s="2624">
        <v>0</v>
      </c>
    </row>
    <row r="267" spans="2:62" ht="11.25" customHeight="1" x14ac:dyDescent="0.25">
      <c r="B267" s="2762"/>
      <c r="C267" s="2763"/>
      <c r="D267" s="361" t="s">
        <v>175</v>
      </c>
      <c r="E267" s="2764"/>
      <c r="F267" s="2765" t="s">
        <v>1852</v>
      </c>
      <c r="G267" s="2766"/>
      <c r="H267" s="2767">
        <v>55.86</v>
      </c>
      <c r="I267" s="2768"/>
      <c r="J267" s="2768"/>
      <c r="K267" s="2768"/>
      <c r="L267" s="2667" t="s">
        <v>16</v>
      </c>
      <c r="M267" s="2769"/>
      <c r="N267" s="2770"/>
      <c r="O267" s="2771"/>
      <c r="P267" s="2771"/>
      <c r="Q267" s="2771"/>
      <c r="R267" s="2771"/>
      <c r="S267" s="2771"/>
      <c r="T267" s="2772"/>
      <c r="AT267" s="2773" t="s">
        <v>175</v>
      </c>
      <c r="AU267" s="2773">
        <v>0</v>
      </c>
      <c r="AV267" s="2773">
        <v>2</v>
      </c>
      <c r="AW267" s="2773" t="b">
        <v>1</v>
      </c>
      <c r="AX267" s="2773"/>
      <c r="AY267" s="2773" t="s">
        <v>163</v>
      </c>
      <c r="AZ267" s="2773"/>
      <c r="BA267" s="2773"/>
      <c r="BB267" s="2773"/>
      <c r="BC267" s="2773"/>
      <c r="BD267" s="2773"/>
      <c r="BE267" s="2773"/>
      <c r="BF267" s="2773"/>
      <c r="BG267" s="2773"/>
      <c r="BH267" s="2773"/>
      <c r="BI267" s="2773"/>
      <c r="BJ267" s="2624">
        <v>0</v>
      </c>
    </row>
    <row r="268" spans="2:62" ht="11.25" customHeight="1" x14ac:dyDescent="0.25">
      <c r="B268" s="2762"/>
      <c r="C268" s="2763"/>
      <c r="D268" s="361" t="s">
        <v>175</v>
      </c>
      <c r="E268" s="2764"/>
      <c r="F268" s="2774" t="s">
        <v>178</v>
      </c>
      <c r="G268" s="2775"/>
      <c r="H268" s="2776">
        <v>55.86</v>
      </c>
      <c r="I268" s="2768"/>
      <c r="J268" s="2768"/>
      <c r="K268" s="2768"/>
      <c r="L268" s="2667" t="s">
        <v>16</v>
      </c>
      <c r="M268" s="2769"/>
      <c r="N268" s="2770"/>
      <c r="O268" s="2771"/>
      <c r="P268" s="2771"/>
      <c r="Q268" s="2771"/>
      <c r="R268" s="2771"/>
      <c r="S268" s="2771"/>
      <c r="T268" s="2772"/>
      <c r="AT268" s="2773" t="s">
        <v>175</v>
      </c>
      <c r="AU268" s="2773">
        <v>0</v>
      </c>
      <c r="AV268" s="2773">
        <v>4</v>
      </c>
      <c r="AW268" s="2773" t="b">
        <v>1</v>
      </c>
      <c r="AX268" s="2773" t="b">
        <v>1</v>
      </c>
      <c r="AY268" s="2773" t="s">
        <v>163</v>
      </c>
      <c r="AZ268" s="2773"/>
      <c r="BA268" s="2773"/>
      <c r="BB268" s="2773"/>
      <c r="BC268" s="2773"/>
      <c r="BD268" s="2773"/>
      <c r="BE268" s="2773"/>
      <c r="BF268" s="2773"/>
      <c r="BG268" s="2773"/>
      <c r="BH268" s="2773"/>
      <c r="BI268" s="2773"/>
      <c r="BJ268" s="2624">
        <v>0</v>
      </c>
    </row>
    <row r="269" spans="2:62" x14ac:dyDescent="0.25">
      <c r="B269" s="2750"/>
      <c r="C269" s="2751" t="s">
        <v>1869</v>
      </c>
      <c r="D269" s="2751" t="s">
        <v>168</v>
      </c>
      <c r="E269" s="2752" t="s">
        <v>1870</v>
      </c>
      <c r="F269" s="351" t="s">
        <v>1871</v>
      </c>
      <c r="G269" s="2753" t="s">
        <v>202</v>
      </c>
      <c r="H269" s="353">
        <v>0.41799999999999998</v>
      </c>
      <c r="I269" s="354"/>
      <c r="J269" s="355">
        <f>ROUND(H269*I269,2)</f>
        <v>0</v>
      </c>
      <c r="K269" s="355" t="s">
        <v>172</v>
      </c>
      <c r="L269" s="2667" t="s">
        <v>16</v>
      </c>
      <c r="M269" s="2754"/>
      <c r="N269" s="2755" t="s">
        <v>38</v>
      </c>
      <c r="O269" s="2756"/>
      <c r="P269" s="2756">
        <f>H269*O269</f>
        <v>0</v>
      </c>
      <c r="Q269" s="2756">
        <v>1.05555</v>
      </c>
      <c r="R269" s="2756">
        <f>H269*Q269</f>
        <v>0.4412199</v>
      </c>
      <c r="S269" s="2756">
        <v>0</v>
      </c>
      <c r="T269" s="2757">
        <f>H269*S269</f>
        <v>0</v>
      </c>
      <c r="AR269" s="2624">
        <v>4</v>
      </c>
      <c r="AT269" s="2624" t="s">
        <v>168</v>
      </c>
      <c r="AU269" s="2624">
        <v>3</v>
      </c>
      <c r="AY269" s="2758" t="s">
        <v>163</v>
      </c>
      <c r="AZ269" s="2758"/>
      <c r="BA269" s="2758"/>
      <c r="BB269" s="2758"/>
      <c r="BC269" s="2758"/>
      <c r="BD269" s="2758"/>
      <c r="BE269" s="2758">
        <f>IF(N269="základní",J269,0)</f>
        <v>0</v>
      </c>
      <c r="BF269" s="2758">
        <f>IF(N269="snížená",J269,0)</f>
        <v>0</v>
      </c>
      <c r="BG269" s="2758">
        <f>IF(N269="zákl. přenesená",J269,0)</f>
        <v>0</v>
      </c>
      <c r="BH269" s="2758">
        <f>IF(N269="sníž. přenesená",J269,0)</f>
        <v>0</v>
      </c>
      <c r="BI269" s="2758">
        <f>IF(N269="nulová",J269,0)</f>
        <v>0</v>
      </c>
      <c r="BJ269" s="2624">
        <v>1</v>
      </c>
    </row>
    <row r="270" spans="2:62" x14ac:dyDescent="0.25">
      <c r="B270" s="2668"/>
      <c r="C270" s="86"/>
      <c r="D270" s="361" t="s">
        <v>173</v>
      </c>
      <c r="E270" s="86"/>
      <c r="F270" s="362" t="s">
        <v>1872</v>
      </c>
      <c r="G270" s="86"/>
      <c r="H270" s="86"/>
      <c r="I270" s="86"/>
      <c r="J270" s="86"/>
      <c r="K270" s="2670"/>
      <c r="L270" s="2667" t="s">
        <v>16</v>
      </c>
      <c r="M270" s="2759"/>
      <c r="N270" s="86"/>
      <c r="O270" s="86"/>
      <c r="P270" s="86"/>
      <c r="Q270" s="86"/>
      <c r="R270" s="86"/>
      <c r="S270" s="86"/>
      <c r="T270" s="2760"/>
      <c r="AT270" s="2761" t="s">
        <v>173</v>
      </c>
      <c r="AU270" s="2761">
        <v>0</v>
      </c>
      <c r="AV270" s="86"/>
      <c r="AW270" s="86"/>
      <c r="AX270" s="86"/>
      <c r="AY270" s="86" t="s">
        <v>163</v>
      </c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2624">
        <v>0</v>
      </c>
    </row>
    <row r="271" spans="2:62" ht="11.25" customHeight="1" x14ac:dyDescent="0.25">
      <c r="B271" s="2762"/>
      <c r="C271" s="2763"/>
      <c r="D271" s="361" t="s">
        <v>175</v>
      </c>
      <c r="E271" s="2764"/>
      <c r="F271" s="2777" t="s">
        <v>1873</v>
      </c>
      <c r="G271" s="2775"/>
      <c r="H271" s="2778"/>
      <c r="I271" s="2768"/>
      <c r="J271" s="2768"/>
      <c r="K271" s="2768"/>
      <c r="L271" s="2667" t="s">
        <v>16</v>
      </c>
      <c r="M271" s="2769"/>
      <c r="N271" s="2770"/>
      <c r="O271" s="2771"/>
      <c r="P271" s="2771"/>
      <c r="Q271" s="2771"/>
      <c r="R271" s="2771"/>
      <c r="S271" s="2771"/>
      <c r="T271" s="2772"/>
      <c r="AT271" s="2773" t="s">
        <v>175</v>
      </c>
      <c r="AU271" s="2773">
        <v>0</v>
      </c>
      <c r="AV271" s="2773">
        <v>1</v>
      </c>
      <c r="AW271" s="2773" t="b">
        <v>1</v>
      </c>
      <c r="AX271" s="2773"/>
      <c r="AY271" s="2773" t="s">
        <v>163</v>
      </c>
      <c r="AZ271" s="2773"/>
      <c r="BA271" s="2773"/>
      <c r="BB271" s="2773"/>
      <c r="BC271" s="2773"/>
      <c r="BD271" s="2773"/>
      <c r="BE271" s="2773"/>
      <c r="BF271" s="2773"/>
      <c r="BG271" s="2773"/>
      <c r="BH271" s="2773"/>
      <c r="BI271" s="2773"/>
      <c r="BJ271" s="2624">
        <v>0</v>
      </c>
    </row>
    <row r="272" spans="2:62" ht="11.25" customHeight="1" x14ac:dyDescent="0.25">
      <c r="B272" s="2762"/>
      <c r="C272" s="2763"/>
      <c r="D272" s="361" t="s">
        <v>175</v>
      </c>
      <c r="E272" s="2764"/>
      <c r="F272" s="2777" t="s">
        <v>1874</v>
      </c>
      <c r="G272" s="2775"/>
      <c r="H272" s="2778"/>
      <c r="I272" s="2768"/>
      <c r="J272" s="2768"/>
      <c r="K272" s="2768"/>
      <c r="L272" s="2667" t="s">
        <v>16</v>
      </c>
      <c r="M272" s="2769"/>
      <c r="N272" s="2770"/>
      <c r="O272" s="2771"/>
      <c r="P272" s="2771"/>
      <c r="Q272" s="2771"/>
      <c r="R272" s="2771"/>
      <c r="S272" s="2771"/>
      <c r="T272" s="2772"/>
      <c r="AT272" s="2773" t="s">
        <v>175</v>
      </c>
      <c r="AU272" s="2773">
        <v>0</v>
      </c>
      <c r="AV272" s="2773">
        <v>1</v>
      </c>
      <c r="AW272" s="2773" t="b">
        <v>1</v>
      </c>
      <c r="AX272" s="2773"/>
      <c r="AY272" s="2773" t="s">
        <v>163</v>
      </c>
      <c r="AZ272" s="2773"/>
      <c r="BA272" s="2773"/>
      <c r="BB272" s="2773"/>
      <c r="BC272" s="2773"/>
      <c r="BD272" s="2773"/>
      <c r="BE272" s="2773"/>
      <c r="BF272" s="2773"/>
      <c r="BG272" s="2773"/>
      <c r="BH272" s="2773"/>
      <c r="BI272" s="2773"/>
      <c r="BJ272" s="2624">
        <v>0</v>
      </c>
    </row>
    <row r="273" spans="2:62" ht="11.25" customHeight="1" x14ac:dyDescent="0.25">
      <c r="B273" s="2762"/>
      <c r="C273" s="2763"/>
      <c r="D273" s="361" t="s">
        <v>175</v>
      </c>
      <c r="E273" s="2764"/>
      <c r="F273" s="2777" t="s">
        <v>1875</v>
      </c>
      <c r="G273" s="2775"/>
      <c r="H273" s="2778"/>
      <c r="I273" s="2768"/>
      <c r="J273" s="2768"/>
      <c r="K273" s="2768"/>
      <c r="L273" s="2667" t="s">
        <v>16</v>
      </c>
      <c r="M273" s="2769"/>
      <c r="N273" s="2770"/>
      <c r="O273" s="2771"/>
      <c r="P273" s="2771"/>
      <c r="Q273" s="2771"/>
      <c r="R273" s="2771"/>
      <c r="S273" s="2771"/>
      <c r="T273" s="2772"/>
      <c r="AT273" s="2773" t="s">
        <v>175</v>
      </c>
      <c r="AU273" s="2773">
        <v>0</v>
      </c>
      <c r="AV273" s="2773">
        <v>1</v>
      </c>
      <c r="AW273" s="2773" t="b">
        <v>1</v>
      </c>
      <c r="AX273" s="2773"/>
      <c r="AY273" s="2773" t="s">
        <v>163</v>
      </c>
      <c r="AZ273" s="2773"/>
      <c r="BA273" s="2773"/>
      <c r="BB273" s="2773"/>
      <c r="BC273" s="2773"/>
      <c r="BD273" s="2773"/>
      <c r="BE273" s="2773"/>
      <c r="BF273" s="2773"/>
      <c r="BG273" s="2773"/>
      <c r="BH273" s="2773"/>
      <c r="BI273" s="2773"/>
      <c r="BJ273" s="2624">
        <v>0</v>
      </c>
    </row>
    <row r="274" spans="2:62" ht="11.25" customHeight="1" x14ac:dyDescent="0.25">
      <c r="B274" s="2762"/>
      <c r="C274" s="2763"/>
      <c r="D274" s="361" t="s">
        <v>175</v>
      </c>
      <c r="E274" s="2764"/>
      <c r="F274" s="2777" t="s">
        <v>1876</v>
      </c>
      <c r="G274" s="2775"/>
      <c r="H274" s="2778"/>
      <c r="I274" s="2768"/>
      <c r="J274" s="2768"/>
      <c r="K274" s="2768"/>
      <c r="L274" s="2667" t="s">
        <v>16</v>
      </c>
      <c r="M274" s="2769"/>
      <c r="N274" s="2770"/>
      <c r="O274" s="2771"/>
      <c r="P274" s="2771"/>
      <c r="Q274" s="2771"/>
      <c r="R274" s="2771"/>
      <c r="S274" s="2771"/>
      <c r="T274" s="2772"/>
      <c r="AT274" s="2773" t="s">
        <v>175</v>
      </c>
      <c r="AU274" s="2773">
        <v>0</v>
      </c>
      <c r="AV274" s="2773">
        <v>1</v>
      </c>
      <c r="AW274" s="2773" t="b">
        <v>1</v>
      </c>
      <c r="AX274" s="2773"/>
      <c r="AY274" s="2773" t="s">
        <v>163</v>
      </c>
      <c r="AZ274" s="2773"/>
      <c r="BA274" s="2773"/>
      <c r="BB274" s="2773"/>
      <c r="BC274" s="2773"/>
      <c r="BD274" s="2773"/>
      <c r="BE274" s="2773"/>
      <c r="BF274" s="2773"/>
      <c r="BG274" s="2773"/>
      <c r="BH274" s="2773"/>
      <c r="BI274" s="2773"/>
      <c r="BJ274" s="2624">
        <v>0</v>
      </c>
    </row>
    <row r="275" spans="2:62" ht="11.25" customHeight="1" x14ac:dyDescent="0.25">
      <c r="B275" s="2762"/>
      <c r="C275" s="2763"/>
      <c r="D275" s="361" t="s">
        <v>175</v>
      </c>
      <c r="E275" s="2764"/>
      <c r="F275" s="2777" t="s">
        <v>1877</v>
      </c>
      <c r="G275" s="2775"/>
      <c r="H275" s="2778"/>
      <c r="I275" s="2768"/>
      <c r="J275" s="2768"/>
      <c r="K275" s="2768"/>
      <c r="L275" s="2667" t="s">
        <v>16</v>
      </c>
      <c r="M275" s="2769"/>
      <c r="N275" s="2770"/>
      <c r="O275" s="2771"/>
      <c r="P275" s="2771"/>
      <c r="Q275" s="2771"/>
      <c r="R275" s="2771"/>
      <c r="S275" s="2771"/>
      <c r="T275" s="2772"/>
      <c r="AT275" s="2773" t="s">
        <v>175</v>
      </c>
      <c r="AU275" s="2773">
        <v>0</v>
      </c>
      <c r="AV275" s="2773">
        <v>1</v>
      </c>
      <c r="AW275" s="2773" t="b">
        <v>1</v>
      </c>
      <c r="AX275" s="2773"/>
      <c r="AY275" s="2773" t="s">
        <v>163</v>
      </c>
      <c r="AZ275" s="2773"/>
      <c r="BA275" s="2773"/>
      <c r="BB275" s="2773"/>
      <c r="BC275" s="2773"/>
      <c r="BD275" s="2773"/>
      <c r="BE275" s="2773"/>
      <c r="BF275" s="2773"/>
      <c r="BG275" s="2773"/>
      <c r="BH275" s="2773"/>
      <c r="BI275" s="2773"/>
      <c r="BJ275" s="2624">
        <v>0</v>
      </c>
    </row>
    <row r="276" spans="2:62" ht="11.25" customHeight="1" x14ac:dyDescent="0.25">
      <c r="B276" s="2762"/>
      <c r="C276" s="2763"/>
      <c r="D276" s="361" t="s">
        <v>175</v>
      </c>
      <c r="E276" s="2764"/>
      <c r="F276" s="2765" t="s">
        <v>1878</v>
      </c>
      <c r="G276" s="2766"/>
      <c r="H276" s="2767">
        <v>0.26100000000000001</v>
      </c>
      <c r="I276" s="2768"/>
      <c r="J276" s="2768"/>
      <c r="K276" s="2768"/>
      <c r="L276" s="2667" t="s">
        <v>16</v>
      </c>
      <c r="M276" s="2769"/>
      <c r="N276" s="2770"/>
      <c r="O276" s="2771"/>
      <c r="P276" s="2771"/>
      <c r="Q276" s="2771"/>
      <c r="R276" s="2771"/>
      <c r="S276" s="2771"/>
      <c r="T276" s="2772"/>
      <c r="AT276" s="2773" t="s">
        <v>175</v>
      </c>
      <c r="AU276" s="2773">
        <v>0</v>
      </c>
      <c r="AV276" s="2773">
        <v>2</v>
      </c>
      <c r="AW276" s="2773" t="b">
        <v>1</v>
      </c>
      <c r="AX276" s="2773"/>
      <c r="AY276" s="2773" t="s">
        <v>163</v>
      </c>
      <c r="AZ276" s="2773"/>
      <c r="BA276" s="2773"/>
      <c r="BB276" s="2773"/>
      <c r="BC276" s="2773"/>
      <c r="BD276" s="2773"/>
      <c r="BE276" s="2773"/>
      <c r="BF276" s="2773"/>
      <c r="BG276" s="2773"/>
      <c r="BH276" s="2773"/>
      <c r="BI276" s="2773"/>
      <c r="BJ276" s="2624">
        <v>0</v>
      </c>
    </row>
    <row r="277" spans="2:62" ht="11.25" customHeight="1" x14ac:dyDescent="0.25">
      <c r="B277" s="2762"/>
      <c r="C277" s="2763"/>
      <c r="D277" s="361" t="s">
        <v>175</v>
      </c>
      <c r="E277" s="2764"/>
      <c r="F277" s="2765" t="s">
        <v>1879</v>
      </c>
      <c r="G277" s="2766"/>
      <c r="H277" s="2767">
        <v>0.157</v>
      </c>
      <c r="I277" s="2768"/>
      <c r="J277" s="2768"/>
      <c r="K277" s="2768"/>
      <c r="L277" s="2667" t="s">
        <v>16</v>
      </c>
      <c r="M277" s="2769"/>
      <c r="N277" s="2770"/>
      <c r="O277" s="2771"/>
      <c r="P277" s="2771"/>
      <c r="Q277" s="2771"/>
      <c r="R277" s="2771"/>
      <c r="S277" s="2771"/>
      <c r="T277" s="2772"/>
      <c r="AT277" s="2773" t="s">
        <v>175</v>
      </c>
      <c r="AU277" s="2773">
        <v>0</v>
      </c>
      <c r="AV277" s="2773">
        <v>2</v>
      </c>
      <c r="AW277" s="2773" t="b">
        <v>1</v>
      </c>
      <c r="AX277" s="2773"/>
      <c r="AY277" s="2773" t="s">
        <v>163</v>
      </c>
      <c r="AZ277" s="2773"/>
      <c r="BA277" s="2773"/>
      <c r="BB277" s="2773"/>
      <c r="BC277" s="2773"/>
      <c r="BD277" s="2773"/>
      <c r="BE277" s="2773"/>
      <c r="BF277" s="2773"/>
      <c r="BG277" s="2773"/>
      <c r="BH277" s="2773"/>
      <c r="BI277" s="2773"/>
      <c r="BJ277" s="2624">
        <v>0</v>
      </c>
    </row>
    <row r="278" spans="2:62" ht="11.25" customHeight="1" x14ac:dyDescent="0.25">
      <c r="B278" s="2762"/>
      <c r="C278" s="2763"/>
      <c r="D278" s="361" t="s">
        <v>175</v>
      </c>
      <c r="E278" s="2764"/>
      <c r="F278" s="2774" t="s">
        <v>178</v>
      </c>
      <c r="G278" s="2775"/>
      <c r="H278" s="2776">
        <v>0.41799999999999998</v>
      </c>
      <c r="I278" s="2768"/>
      <c r="J278" s="2768"/>
      <c r="K278" s="2768"/>
      <c r="L278" s="2667" t="s">
        <v>16</v>
      </c>
      <c r="M278" s="2769"/>
      <c r="N278" s="2770"/>
      <c r="O278" s="2771"/>
      <c r="P278" s="2771"/>
      <c r="Q278" s="2771"/>
      <c r="R278" s="2771"/>
      <c r="S278" s="2771"/>
      <c r="T278" s="2772"/>
      <c r="AT278" s="2773" t="s">
        <v>175</v>
      </c>
      <c r="AU278" s="2773">
        <v>0</v>
      </c>
      <c r="AV278" s="2773">
        <v>4</v>
      </c>
      <c r="AW278" s="2773" t="b">
        <v>1</v>
      </c>
      <c r="AX278" s="2773" t="b">
        <v>1</v>
      </c>
      <c r="AY278" s="2773" t="s">
        <v>163</v>
      </c>
      <c r="AZ278" s="2773"/>
      <c r="BA278" s="2773"/>
      <c r="BB278" s="2773"/>
      <c r="BC278" s="2773"/>
      <c r="BD278" s="2773"/>
      <c r="BE278" s="2773"/>
      <c r="BF278" s="2773"/>
      <c r="BG278" s="2773"/>
      <c r="BH278" s="2773"/>
      <c r="BI278" s="2773"/>
      <c r="BJ278" s="2624">
        <v>0</v>
      </c>
    </row>
    <row r="279" spans="2:62" ht="23.1" customHeight="1" x14ac:dyDescent="0.25">
      <c r="B279" s="2692"/>
      <c r="C279" s="2693"/>
      <c r="D279" s="2731" t="s">
        <v>64</v>
      </c>
      <c r="E279" s="2739" t="s">
        <v>205</v>
      </c>
      <c r="F279" s="2702" t="s">
        <v>886</v>
      </c>
      <c r="G279" s="2740"/>
      <c r="H279" s="2741"/>
      <c r="I279" s="2742"/>
      <c r="J279" s="2742">
        <f>J280 + J285 + J290 + J295 + J300 + J305 + J310 + J315 + J320</f>
        <v>0</v>
      </c>
      <c r="K279" s="2742"/>
      <c r="L279" s="2667" t="s">
        <v>16</v>
      </c>
      <c r="M279" s="2743"/>
      <c r="N279" s="2690"/>
      <c r="O279" s="2691"/>
      <c r="P279" s="2691">
        <f>P280 + P285 + P290 + P295 + P300 + P305 + P310 + P315 + P320</f>
        <v>0</v>
      </c>
      <c r="Q279" s="2691"/>
      <c r="R279" s="2691">
        <f>R280 + R285 + R290 + R295 + R300 + R305 + R310 + R315 + R320</f>
        <v>0.1360073</v>
      </c>
      <c r="S279" s="2691"/>
      <c r="T279" s="2738">
        <f>T280 + T285 + T290 + T295 + T300 + T305 + T310 + T315 + T320</f>
        <v>0</v>
      </c>
      <c r="AR279" s="2624">
        <v>1</v>
      </c>
      <c r="AT279" s="2624" t="s">
        <v>64</v>
      </c>
      <c r="AU279" s="2624">
        <v>1</v>
      </c>
      <c r="AY279" s="90" t="s">
        <v>163</v>
      </c>
      <c r="AZ279" s="90"/>
      <c r="BA279" s="90"/>
      <c r="BB279" s="90"/>
      <c r="BC279" s="90"/>
      <c r="BD279" s="90"/>
      <c r="BE279" s="90"/>
      <c r="BF279" s="90"/>
      <c r="BG279" s="90"/>
      <c r="BH279" s="90"/>
      <c r="BI279" s="90"/>
      <c r="BJ279" s="2624">
        <v>0</v>
      </c>
    </row>
    <row r="280" spans="2:62" x14ac:dyDescent="0.25">
      <c r="B280" s="2750"/>
      <c r="C280" s="2751" t="s">
        <v>1880</v>
      </c>
      <c r="D280" s="2751" t="s">
        <v>168</v>
      </c>
      <c r="E280" s="2752" t="s">
        <v>1881</v>
      </c>
      <c r="F280" s="351" t="s">
        <v>1882</v>
      </c>
      <c r="G280" s="2753" t="s">
        <v>196</v>
      </c>
      <c r="H280" s="353">
        <v>3.12</v>
      </c>
      <c r="I280" s="354"/>
      <c r="J280" s="355">
        <f>ROUND(H280*I280,2)</f>
        <v>0</v>
      </c>
      <c r="K280" s="355" t="s">
        <v>172</v>
      </c>
      <c r="L280" s="2667" t="s">
        <v>16</v>
      </c>
      <c r="M280" s="2754"/>
      <c r="N280" s="2755" t="s">
        <v>38</v>
      </c>
      <c r="O280" s="2756"/>
      <c r="P280" s="2756">
        <f>H280*O280</f>
        <v>0</v>
      </c>
      <c r="Q280" s="2756">
        <v>2.5999999999999998E-4</v>
      </c>
      <c r="R280" s="2756">
        <f>H280*Q280</f>
        <v>8.1119999999999999E-4</v>
      </c>
      <c r="S280" s="2756">
        <v>0</v>
      </c>
      <c r="T280" s="2757">
        <f>H280*S280</f>
        <v>0</v>
      </c>
      <c r="AR280" s="2624">
        <v>4</v>
      </c>
      <c r="AT280" s="2624" t="s">
        <v>168</v>
      </c>
      <c r="AU280" s="2624">
        <v>2</v>
      </c>
      <c r="AY280" s="2758" t="s">
        <v>163</v>
      </c>
      <c r="AZ280" s="2758"/>
      <c r="BA280" s="2758"/>
      <c r="BB280" s="2758"/>
      <c r="BC280" s="2758"/>
      <c r="BD280" s="2758"/>
      <c r="BE280" s="2758">
        <f>IF(N280="základní",J280,0)</f>
        <v>0</v>
      </c>
      <c r="BF280" s="2758">
        <f>IF(N280="snížená",J280,0)</f>
        <v>0</v>
      </c>
      <c r="BG280" s="2758">
        <f>IF(N280="zákl. přenesená",J280,0)</f>
        <v>0</v>
      </c>
      <c r="BH280" s="2758">
        <f>IF(N280="sníž. přenesená",J280,0)</f>
        <v>0</v>
      </c>
      <c r="BI280" s="2758">
        <f>IF(N280="nulová",J280,0)</f>
        <v>0</v>
      </c>
      <c r="BJ280" s="2624">
        <v>1</v>
      </c>
    </row>
    <row r="281" spans="2:62" x14ac:dyDescent="0.25">
      <c r="B281" s="2668"/>
      <c r="C281" s="86"/>
      <c r="D281" s="361" t="s">
        <v>173</v>
      </c>
      <c r="E281" s="86"/>
      <c r="F281" s="362" t="s">
        <v>1883</v>
      </c>
      <c r="G281" s="86"/>
      <c r="H281" s="86"/>
      <c r="I281" s="86"/>
      <c r="J281" s="86"/>
      <c r="K281" s="2670"/>
      <c r="L281" s="2667" t="s">
        <v>16</v>
      </c>
      <c r="M281" s="2759"/>
      <c r="N281" s="86"/>
      <c r="O281" s="86"/>
      <c r="P281" s="86"/>
      <c r="Q281" s="86"/>
      <c r="R281" s="86"/>
      <c r="S281" s="86"/>
      <c r="T281" s="2760"/>
      <c r="AT281" s="2761" t="s">
        <v>173</v>
      </c>
      <c r="AU281" s="2761">
        <v>0</v>
      </c>
      <c r="AV281" s="86"/>
      <c r="AW281" s="86"/>
      <c r="AX281" s="86"/>
      <c r="AY281" s="86" t="s">
        <v>163</v>
      </c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2624">
        <v>0</v>
      </c>
    </row>
    <row r="282" spans="2:62" ht="11.25" customHeight="1" x14ac:dyDescent="0.25">
      <c r="B282" s="2762"/>
      <c r="C282" s="2763"/>
      <c r="D282" s="361" t="s">
        <v>175</v>
      </c>
      <c r="E282" s="2764"/>
      <c r="F282" s="2777" t="s">
        <v>1884</v>
      </c>
      <c r="G282" s="2775"/>
      <c r="H282" s="2778"/>
      <c r="I282" s="2768"/>
      <c r="J282" s="2768"/>
      <c r="K282" s="2768"/>
      <c r="L282" s="2667" t="s">
        <v>16</v>
      </c>
      <c r="M282" s="2769"/>
      <c r="N282" s="2770"/>
      <c r="O282" s="2771"/>
      <c r="P282" s="2771"/>
      <c r="Q282" s="2771"/>
      <c r="R282" s="2771"/>
      <c r="S282" s="2771"/>
      <c r="T282" s="2772"/>
      <c r="AT282" s="2773" t="s">
        <v>175</v>
      </c>
      <c r="AU282" s="2773">
        <v>0</v>
      </c>
      <c r="AV282" s="2773">
        <v>1</v>
      </c>
      <c r="AW282" s="2773" t="b">
        <v>1</v>
      </c>
      <c r="AX282" s="2773"/>
      <c r="AY282" s="2773" t="s">
        <v>163</v>
      </c>
      <c r="AZ282" s="2773"/>
      <c r="BA282" s="2773"/>
      <c r="BB282" s="2773"/>
      <c r="BC282" s="2773"/>
      <c r="BD282" s="2773"/>
      <c r="BE282" s="2773"/>
      <c r="BF282" s="2773"/>
      <c r="BG282" s="2773"/>
      <c r="BH282" s="2773"/>
      <c r="BI282" s="2773"/>
      <c r="BJ282" s="2624">
        <v>0</v>
      </c>
    </row>
    <row r="283" spans="2:62" ht="11.25" customHeight="1" x14ac:dyDescent="0.25">
      <c r="B283" s="2762"/>
      <c r="C283" s="2763"/>
      <c r="D283" s="361" t="s">
        <v>175</v>
      </c>
      <c r="E283" s="2764"/>
      <c r="F283" s="2765" t="s">
        <v>1885</v>
      </c>
      <c r="G283" s="2766"/>
      <c r="H283" s="2767">
        <v>3.12</v>
      </c>
      <c r="I283" s="2768"/>
      <c r="J283" s="2768"/>
      <c r="K283" s="2768"/>
      <c r="L283" s="2667" t="s">
        <v>16</v>
      </c>
      <c r="M283" s="2769"/>
      <c r="N283" s="2770"/>
      <c r="O283" s="2771"/>
      <c r="P283" s="2771"/>
      <c r="Q283" s="2771"/>
      <c r="R283" s="2771"/>
      <c r="S283" s="2771"/>
      <c r="T283" s="2772"/>
      <c r="AT283" s="2773" t="s">
        <v>175</v>
      </c>
      <c r="AU283" s="2773">
        <v>0</v>
      </c>
      <c r="AV283" s="2773">
        <v>2</v>
      </c>
      <c r="AW283" s="2773" t="b">
        <v>1</v>
      </c>
      <c r="AX283" s="2773"/>
      <c r="AY283" s="2773" t="s">
        <v>163</v>
      </c>
      <c r="AZ283" s="2773"/>
      <c r="BA283" s="2773"/>
      <c r="BB283" s="2773"/>
      <c r="BC283" s="2773"/>
      <c r="BD283" s="2773"/>
      <c r="BE283" s="2773"/>
      <c r="BF283" s="2773"/>
      <c r="BG283" s="2773"/>
      <c r="BH283" s="2773"/>
      <c r="BI283" s="2773"/>
      <c r="BJ283" s="2624">
        <v>0</v>
      </c>
    </row>
    <row r="284" spans="2:62" ht="11.25" customHeight="1" x14ac:dyDescent="0.25">
      <c r="B284" s="2762"/>
      <c r="C284" s="2763"/>
      <c r="D284" s="361" t="s">
        <v>175</v>
      </c>
      <c r="E284" s="2764"/>
      <c r="F284" s="2774" t="s">
        <v>178</v>
      </c>
      <c r="G284" s="2775"/>
      <c r="H284" s="2776">
        <v>3.12</v>
      </c>
      <c r="I284" s="2768"/>
      <c r="J284" s="2768"/>
      <c r="K284" s="2768"/>
      <c r="L284" s="2667" t="s">
        <v>16</v>
      </c>
      <c r="M284" s="2769"/>
      <c r="N284" s="2770"/>
      <c r="O284" s="2771"/>
      <c r="P284" s="2771"/>
      <c r="Q284" s="2771"/>
      <c r="R284" s="2771"/>
      <c r="S284" s="2771"/>
      <c r="T284" s="2772"/>
      <c r="AT284" s="2773" t="s">
        <v>175</v>
      </c>
      <c r="AU284" s="2773">
        <v>0</v>
      </c>
      <c r="AV284" s="2773">
        <v>4</v>
      </c>
      <c r="AW284" s="2773" t="b">
        <v>1</v>
      </c>
      <c r="AX284" s="2773" t="b">
        <v>1</v>
      </c>
      <c r="AY284" s="2773" t="s">
        <v>163</v>
      </c>
      <c r="AZ284" s="2773"/>
      <c r="BA284" s="2773"/>
      <c r="BB284" s="2773"/>
      <c r="BC284" s="2773"/>
      <c r="BD284" s="2773"/>
      <c r="BE284" s="2773"/>
      <c r="BF284" s="2773"/>
      <c r="BG284" s="2773"/>
      <c r="BH284" s="2773"/>
      <c r="BI284" s="2773"/>
      <c r="BJ284" s="2624">
        <v>0</v>
      </c>
    </row>
    <row r="285" spans="2:62" x14ac:dyDescent="0.25">
      <c r="B285" s="2750"/>
      <c r="C285" s="2751" t="s">
        <v>1886</v>
      </c>
      <c r="D285" s="2751" t="s">
        <v>168</v>
      </c>
      <c r="E285" s="2752" t="s">
        <v>1887</v>
      </c>
      <c r="F285" s="351" t="s">
        <v>1888</v>
      </c>
      <c r="G285" s="2753" t="s">
        <v>196</v>
      </c>
      <c r="H285" s="353">
        <v>3.12</v>
      </c>
      <c r="I285" s="354"/>
      <c r="J285" s="355">
        <f>ROUND(H285*I285,2)</f>
        <v>0</v>
      </c>
      <c r="K285" s="355" t="s">
        <v>172</v>
      </c>
      <c r="L285" s="2667" t="s">
        <v>16</v>
      </c>
      <c r="M285" s="2754"/>
      <c r="N285" s="2755" t="s">
        <v>38</v>
      </c>
      <c r="O285" s="2756"/>
      <c r="P285" s="2756">
        <f>H285*O285</f>
        <v>0</v>
      </c>
      <c r="Q285" s="2756">
        <v>4.3800000000000002E-3</v>
      </c>
      <c r="R285" s="2756">
        <f>H285*Q285</f>
        <v>1.3665600000000002E-2</v>
      </c>
      <c r="S285" s="2756">
        <v>0</v>
      </c>
      <c r="T285" s="2757">
        <f>H285*S285</f>
        <v>0</v>
      </c>
      <c r="AR285" s="2624">
        <v>4</v>
      </c>
      <c r="AT285" s="2624" t="s">
        <v>168</v>
      </c>
      <c r="AU285" s="2624">
        <v>2</v>
      </c>
      <c r="AY285" s="2758" t="s">
        <v>163</v>
      </c>
      <c r="AZ285" s="2758"/>
      <c r="BA285" s="2758"/>
      <c r="BB285" s="2758"/>
      <c r="BC285" s="2758"/>
      <c r="BD285" s="2758"/>
      <c r="BE285" s="2758">
        <f>IF(N285="základní",J285,0)</f>
        <v>0</v>
      </c>
      <c r="BF285" s="2758">
        <f>IF(N285="snížená",J285,0)</f>
        <v>0</v>
      </c>
      <c r="BG285" s="2758">
        <f>IF(N285="zákl. přenesená",J285,0)</f>
        <v>0</v>
      </c>
      <c r="BH285" s="2758">
        <f>IF(N285="sníž. přenesená",J285,0)</f>
        <v>0</v>
      </c>
      <c r="BI285" s="2758">
        <f>IF(N285="nulová",J285,0)</f>
        <v>0</v>
      </c>
      <c r="BJ285" s="2624">
        <v>1</v>
      </c>
    </row>
    <row r="286" spans="2:62" x14ac:dyDescent="0.25">
      <c r="B286" s="2668"/>
      <c r="C286" s="86"/>
      <c r="D286" s="361" t="s">
        <v>173</v>
      </c>
      <c r="E286" s="86"/>
      <c r="F286" s="362" t="s">
        <v>1889</v>
      </c>
      <c r="G286" s="86"/>
      <c r="H286" s="86"/>
      <c r="I286" s="86"/>
      <c r="J286" s="86"/>
      <c r="K286" s="2670"/>
      <c r="L286" s="2667" t="s">
        <v>16</v>
      </c>
      <c r="M286" s="2759"/>
      <c r="N286" s="86"/>
      <c r="O286" s="86"/>
      <c r="P286" s="86"/>
      <c r="Q286" s="86"/>
      <c r="R286" s="86"/>
      <c r="S286" s="86"/>
      <c r="T286" s="2760"/>
      <c r="AT286" s="2761" t="s">
        <v>173</v>
      </c>
      <c r="AU286" s="2761">
        <v>0</v>
      </c>
      <c r="AV286" s="86"/>
      <c r="AW286" s="86"/>
      <c r="AX286" s="86"/>
      <c r="AY286" s="86" t="s">
        <v>163</v>
      </c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2624">
        <v>0</v>
      </c>
    </row>
    <row r="287" spans="2:62" ht="11.25" customHeight="1" x14ac:dyDescent="0.25">
      <c r="B287" s="2762"/>
      <c r="C287" s="2763"/>
      <c r="D287" s="361" t="s">
        <v>175</v>
      </c>
      <c r="E287" s="2764"/>
      <c r="F287" s="2777" t="s">
        <v>1884</v>
      </c>
      <c r="G287" s="2775"/>
      <c r="H287" s="2778"/>
      <c r="I287" s="2768"/>
      <c r="J287" s="2768"/>
      <c r="K287" s="2768"/>
      <c r="L287" s="2667" t="s">
        <v>16</v>
      </c>
      <c r="M287" s="2769"/>
      <c r="N287" s="2770"/>
      <c r="O287" s="2771"/>
      <c r="P287" s="2771"/>
      <c r="Q287" s="2771"/>
      <c r="R287" s="2771"/>
      <c r="S287" s="2771"/>
      <c r="T287" s="2772"/>
      <c r="AT287" s="2773" t="s">
        <v>175</v>
      </c>
      <c r="AU287" s="2773">
        <v>0</v>
      </c>
      <c r="AV287" s="2773">
        <v>1</v>
      </c>
      <c r="AW287" s="2773" t="b">
        <v>1</v>
      </c>
      <c r="AX287" s="2773"/>
      <c r="AY287" s="2773" t="s">
        <v>163</v>
      </c>
      <c r="AZ287" s="2773"/>
      <c r="BA287" s="2773"/>
      <c r="BB287" s="2773"/>
      <c r="BC287" s="2773"/>
      <c r="BD287" s="2773"/>
      <c r="BE287" s="2773"/>
      <c r="BF287" s="2773"/>
      <c r="BG287" s="2773"/>
      <c r="BH287" s="2773"/>
      <c r="BI287" s="2773"/>
      <c r="BJ287" s="2624">
        <v>0</v>
      </c>
    </row>
    <row r="288" spans="2:62" ht="11.25" customHeight="1" x14ac:dyDescent="0.25">
      <c r="B288" s="2762"/>
      <c r="C288" s="2763"/>
      <c r="D288" s="361" t="s">
        <v>175</v>
      </c>
      <c r="E288" s="2764"/>
      <c r="F288" s="2765" t="s">
        <v>1885</v>
      </c>
      <c r="G288" s="2766"/>
      <c r="H288" s="2767">
        <v>3.12</v>
      </c>
      <c r="I288" s="2768"/>
      <c r="J288" s="2768"/>
      <c r="K288" s="2768"/>
      <c r="L288" s="2667" t="s">
        <v>16</v>
      </c>
      <c r="M288" s="2769"/>
      <c r="N288" s="2770"/>
      <c r="O288" s="2771"/>
      <c r="P288" s="2771"/>
      <c r="Q288" s="2771"/>
      <c r="R288" s="2771"/>
      <c r="S288" s="2771"/>
      <c r="T288" s="2772"/>
      <c r="AT288" s="2773" t="s">
        <v>175</v>
      </c>
      <c r="AU288" s="2773">
        <v>0</v>
      </c>
      <c r="AV288" s="2773">
        <v>2</v>
      </c>
      <c r="AW288" s="2773" t="b">
        <v>1</v>
      </c>
      <c r="AX288" s="2773"/>
      <c r="AY288" s="2773" t="s">
        <v>163</v>
      </c>
      <c r="AZ288" s="2773"/>
      <c r="BA288" s="2773"/>
      <c r="BB288" s="2773"/>
      <c r="BC288" s="2773"/>
      <c r="BD288" s="2773"/>
      <c r="BE288" s="2773"/>
      <c r="BF288" s="2773"/>
      <c r="BG288" s="2773"/>
      <c r="BH288" s="2773"/>
      <c r="BI288" s="2773"/>
      <c r="BJ288" s="2624">
        <v>0</v>
      </c>
    </row>
    <row r="289" spans="2:62" ht="11.25" customHeight="1" x14ac:dyDescent="0.25">
      <c r="B289" s="2762"/>
      <c r="C289" s="2763"/>
      <c r="D289" s="361" t="s">
        <v>175</v>
      </c>
      <c r="E289" s="2764"/>
      <c r="F289" s="2774" t="s">
        <v>178</v>
      </c>
      <c r="G289" s="2775"/>
      <c r="H289" s="2776">
        <v>3.12</v>
      </c>
      <c r="I289" s="2768"/>
      <c r="J289" s="2768"/>
      <c r="K289" s="2768"/>
      <c r="L289" s="2667" t="s">
        <v>16</v>
      </c>
      <c r="M289" s="2769"/>
      <c r="N289" s="2770"/>
      <c r="O289" s="2771"/>
      <c r="P289" s="2771"/>
      <c r="Q289" s="2771"/>
      <c r="R289" s="2771"/>
      <c r="S289" s="2771"/>
      <c r="T289" s="2772"/>
      <c r="AT289" s="2773" t="s">
        <v>175</v>
      </c>
      <c r="AU289" s="2773">
        <v>0</v>
      </c>
      <c r="AV289" s="2773">
        <v>4</v>
      </c>
      <c r="AW289" s="2773" t="b">
        <v>1</v>
      </c>
      <c r="AX289" s="2773" t="b">
        <v>1</v>
      </c>
      <c r="AY289" s="2773" t="s">
        <v>163</v>
      </c>
      <c r="AZ289" s="2773"/>
      <c r="BA289" s="2773"/>
      <c r="BB289" s="2773"/>
      <c r="BC289" s="2773"/>
      <c r="BD289" s="2773"/>
      <c r="BE289" s="2773"/>
      <c r="BF289" s="2773"/>
      <c r="BG289" s="2773"/>
      <c r="BH289" s="2773"/>
      <c r="BI289" s="2773"/>
      <c r="BJ289" s="2624">
        <v>0</v>
      </c>
    </row>
    <row r="290" spans="2:62" ht="24" x14ac:dyDescent="0.25">
      <c r="B290" s="2750"/>
      <c r="C290" s="2751" t="s">
        <v>1890</v>
      </c>
      <c r="D290" s="2751" t="s">
        <v>168</v>
      </c>
      <c r="E290" s="2752" t="s">
        <v>1891</v>
      </c>
      <c r="F290" s="351" t="s">
        <v>1892</v>
      </c>
      <c r="G290" s="2753" t="s">
        <v>196</v>
      </c>
      <c r="H290" s="353">
        <v>3.12</v>
      </c>
      <c r="I290" s="354"/>
      <c r="J290" s="355">
        <f>ROUND(H290*I290,2)</f>
        <v>0</v>
      </c>
      <c r="K290" s="355" t="s">
        <v>172</v>
      </c>
      <c r="L290" s="2667" t="s">
        <v>16</v>
      </c>
      <c r="M290" s="2754"/>
      <c r="N290" s="2755" t="s">
        <v>38</v>
      </c>
      <c r="O290" s="2756"/>
      <c r="P290" s="2756">
        <f>H290*O290</f>
        <v>0</v>
      </c>
      <c r="Q290" s="2756">
        <v>1.54E-2</v>
      </c>
      <c r="R290" s="2756">
        <f>H290*Q290</f>
        <v>4.8048E-2</v>
      </c>
      <c r="S290" s="2756">
        <v>0</v>
      </c>
      <c r="T290" s="2757">
        <f>H290*S290</f>
        <v>0</v>
      </c>
      <c r="AR290" s="2624">
        <v>4</v>
      </c>
      <c r="AT290" s="2624" t="s">
        <v>168</v>
      </c>
      <c r="AU290" s="2624">
        <v>2</v>
      </c>
      <c r="AY290" s="2758" t="s">
        <v>163</v>
      </c>
      <c r="AZ290" s="2758"/>
      <c r="BA290" s="2758"/>
      <c r="BB290" s="2758"/>
      <c r="BC290" s="2758"/>
      <c r="BD290" s="2758"/>
      <c r="BE290" s="2758">
        <f>IF(N290="základní",J290,0)</f>
        <v>0</v>
      </c>
      <c r="BF290" s="2758">
        <f>IF(N290="snížená",J290,0)</f>
        <v>0</v>
      </c>
      <c r="BG290" s="2758">
        <f>IF(N290="zákl. přenesená",J290,0)</f>
        <v>0</v>
      </c>
      <c r="BH290" s="2758">
        <f>IF(N290="sníž. přenesená",J290,0)</f>
        <v>0</v>
      </c>
      <c r="BI290" s="2758">
        <f>IF(N290="nulová",J290,0)</f>
        <v>0</v>
      </c>
      <c r="BJ290" s="2624">
        <v>1</v>
      </c>
    </row>
    <row r="291" spans="2:62" x14ac:dyDescent="0.25">
      <c r="B291" s="2668"/>
      <c r="C291" s="86"/>
      <c r="D291" s="361" t="s">
        <v>173</v>
      </c>
      <c r="E291" s="86"/>
      <c r="F291" s="362" t="s">
        <v>1893</v>
      </c>
      <c r="G291" s="86"/>
      <c r="H291" s="86"/>
      <c r="I291" s="86"/>
      <c r="J291" s="86"/>
      <c r="K291" s="2670"/>
      <c r="L291" s="2667" t="s">
        <v>16</v>
      </c>
      <c r="M291" s="2759"/>
      <c r="N291" s="86"/>
      <c r="O291" s="86"/>
      <c r="P291" s="86"/>
      <c r="Q291" s="86"/>
      <c r="R291" s="86"/>
      <c r="S291" s="86"/>
      <c r="T291" s="2760"/>
      <c r="AT291" s="2761" t="s">
        <v>173</v>
      </c>
      <c r="AU291" s="2761">
        <v>0</v>
      </c>
      <c r="AV291" s="86"/>
      <c r="AW291" s="86"/>
      <c r="AX291" s="86"/>
      <c r="AY291" s="86" t="s">
        <v>163</v>
      </c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2624">
        <v>0</v>
      </c>
    </row>
    <row r="292" spans="2:62" ht="11.25" customHeight="1" x14ac:dyDescent="0.25">
      <c r="B292" s="2762"/>
      <c r="C292" s="2763"/>
      <c r="D292" s="361" t="s">
        <v>175</v>
      </c>
      <c r="E292" s="2764"/>
      <c r="F292" s="2777" t="s">
        <v>1884</v>
      </c>
      <c r="G292" s="2775"/>
      <c r="H292" s="2778"/>
      <c r="I292" s="2768"/>
      <c r="J292" s="2768"/>
      <c r="K292" s="2768"/>
      <c r="L292" s="2667" t="s">
        <v>16</v>
      </c>
      <c r="M292" s="2769"/>
      <c r="N292" s="2770"/>
      <c r="O292" s="2771"/>
      <c r="P292" s="2771"/>
      <c r="Q292" s="2771"/>
      <c r="R292" s="2771"/>
      <c r="S292" s="2771"/>
      <c r="T292" s="2772"/>
      <c r="AT292" s="2773" t="s">
        <v>175</v>
      </c>
      <c r="AU292" s="2773">
        <v>0</v>
      </c>
      <c r="AV292" s="2773">
        <v>1</v>
      </c>
      <c r="AW292" s="2773" t="b">
        <v>1</v>
      </c>
      <c r="AX292" s="2773"/>
      <c r="AY292" s="2773" t="s">
        <v>163</v>
      </c>
      <c r="AZ292" s="2773"/>
      <c r="BA292" s="2773"/>
      <c r="BB292" s="2773"/>
      <c r="BC292" s="2773"/>
      <c r="BD292" s="2773"/>
      <c r="BE292" s="2773"/>
      <c r="BF292" s="2773"/>
      <c r="BG292" s="2773"/>
      <c r="BH292" s="2773"/>
      <c r="BI292" s="2773"/>
      <c r="BJ292" s="2624">
        <v>0</v>
      </c>
    </row>
    <row r="293" spans="2:62" ht="11.25" customHeight="1" x14ac:dyDescent="0.25">
      <c r="B293" s="2762"/>
      <c r="C293" s="2763"/>
      <c r="D293" s="361" t="s">
        <v>175</v>
      </c>
      <c r="E293" s="2764"/>
      <c r="F293" s="2765" t="s">
        <v>1885</v>
      </c>
      <c r="G293" s="2766"/>
      <c r="H293" s="2767">
        <v>3.12</v>
      </c>
      <c r="I293" s="2768"/>
      <c r="J293" s="2768"/>
      <c r="K293" s="2768"/>
      <c r="L293" s="2667" t="s">
        <v>16</v>
      </c>
      <c r="M293" s="2769"/>
      <c r="N293" s="2770"/>
      <c r="O293" s="2771"/>
      <c r="P293" s="2771"/>
      <c r="Q293" s="2771"/>
      <c r="R293" s="2771"/>
      <c r="S293" s="2771"/>
      <c r="T293" s="2772"/>
      <c r="AT293" s="2773" t="s">
        <v>175</v>
      </c>
      <c r="AU293" s="2773">
        <v>0</v>
      </c>
      <c r="AV293" s="2773">
        <v>2</v>
      </c>
      <c r="AW293" s="2773" t="b">
        <v>1</v>
      </c>
      <c r="AX293" s="2773"/>
      <c r="AY293" s="2773" t="s">
        <v>163</v>
      </c>
      <c r="AZ293" s="2773"/>
      <c r="BA293" s="2773"/>
      <c r="BB293" s="2773"/>
      <c r="BC293" s="2773"/>
      <c r="BD293" s="2773"/>
      <c r="BE293" s="2773"/>
      <c r="BF293" s="2773"/>
      <c r="BG293" s="2773"/>
      <c r="BH293" s="2773"/>
      <c r="BI293" s="2773"/>
      <c r="BJ293" s="2624">
        <v>0</v>
      </c>
    </row>
    <row r="294" spans="2:62" ht="11.25" customHeight="1" x14ac:dyDescent="0.25">
      <c r="B294" s="2762"/>
      <c r="C294" s="2763"/>
      <c r="D294" s="361" t="s">
        <v>175</v>
      </c>
      <c r="E294" s="2764"/>
      <c r="F294" s="2774" t="s">
        <v>178</v>
      </c>
      <c r="G294" s="2775"/>
      <c r="H294" s="2776">
        <v>3.12</v>
      </c>
      <c r="I294" s="2768"/>
      <c r="J294" s="2768"/>
      <c r="K294" s="2768"/>
      <c r="L294" s="2667" t="s">
        <v>16</v>
      </c>
      <c r="M294" s="2769"/>
      <c r="N294" s="2770"/>
      <c r="O294" s="2771"/>
      <c r="P294" s="2771"/>
      <c r="Q294" s="2771"/>
      <c r="R294" s="2771"/>
      <c r="S294" s="2771"/>
      <c r="T294" s="2772"/>
      <c r="AT294" s="2773" t="s">
        <v>175</v>
      </c>
      <c r="AU294" s="2773">
        <v>0</v>
      </c>
      <c r="AV294" s="2773">
        <v>4</v>
      </c>
      <c r="AW294" s="2773" t="b">
        <v>1</v>
      </c>
      <c r="AX294" s="2773" t="b">
        <v>1</v>
      </c>
      <c r="AY294" s="2773" t="s">
        <v>163</v>
      </c>
      <c r="AZ294" s="2773"/>
      <c r="BA294" s="2773"/>
      <c r="BB294" s="2773"/>
      <c r="BC294" s="2773"/>
      <c r="BD294" s="2773"/>
      <c r="BE294" s="2773"/>
      <c r="BF294" s="2773"/>
      <c r="BG294" s="2773"/>
      <c r="BH294" s="2773"/>
      <c r="BI294" s="2773"/>
      <c r="BJ294" s="2624">
        <v>0</v>
      </c>
    </row>
    <row r="295" spans="2:62" x14ac:dyDescent="0.25">
      <c r="B295" s="2750"/>
      <c r="C295" s="2751" t="s">
        <v>1894</v>
      </c>
      <c r="D295" s="2751" t="s">
        <v>168</v>
      </c>
      <c r="E295" s="2752" t="s">
        <v>1895</v>
      </c>
      <c r="F295" s="351" t="s">
        <v>1896</v>
      </c>
      <c r="G295" s="2753" t="s">
        <v>196</v>
      </c>
      <c r="H295" s="353">
        <v>3.12</v>
      </c>
      <c r="I295" s="354"/>
      <c r="J295" s="355">
        <f>ROUND(H295*I295,2)</f>
        <v>0</v>
      </c>
      <c r="K295" s="355" t="s">
        <v>172</v>
      </c>
      <c r="L295" s="2667" t="s">
        <v>16</v>
      </c>
      <c r="M295" s="2754"/>
      <c r="N295" s="2755" t="s">
        <v>38</v>
      </c>
      <c r="O295" s="2756"/>
      <c r="P295" s="2756">
        <f>H295*O295</f>
        <v>0</v>
      </c>
      <c r="Q295" s="2756">
        <v>3.0000000000000001E-3</v>
      </c>
      <c r="R295" s="2756">
        <f>H295*Q295</f>
        <v>9.3600000000000003E-3</v>
      </c>
      <c r="S295" s="2756">
        <v>0</v>
      </c>
      <c r="T295" s="2757">
        <f>H295*S295</f>
        <v>0</v>
      </c>
      <c r="AR295" s="2624">
        <v>4</v>
      </c>
      <c r="AT295" s="2624" t="s">
        <v>168</v>
      </c>
      <c r="AU295" s="2624">
        <v>2</v>
      </c>
      <c r="AY295" s="2758" t="s">
        <v>163</v>
      </c>
      <c r="AZ295" s="2758"/>
      <c r="BA295" s="2758"/>
      <c r="BB295" s="2758"/>
      <c r="BC295" s="2758"/>
      <c r="BD295" s="2758"/>
      <c r="BE295" s="2758">
        <f>IF(N295="základní",J295,0)</f>
        <v>0</v>
      </c>
      <c r="BF295" s="2758">
        <f>IF(N295="snížená",J295,0)</f>
        <v>0</v>
      </c>
      <c r="BG295" s="2758">
        <f>IF(N295="zákl. přenesená",J295,0)</f>
        <v>0</v>
      </c>
      <c r="BH295" s="2758">
        <f>IF(N295="sníž. přenesená",J295,0)</f>
        <v>0</v>
      </c>
      <c r="BI295" s="2758">
        <f>IF(N295="nulová",J295,0)</f>
        <v>0</v>
      </c>
      <c r="BJ295" s="2624">
        <v>1</v>
      </c>
    </row>
    <row r="296" spans="2:62" x14ac:dyDescent="0.25">
      <c r="B296" s="2668"/>
      <c r="C296" s="86"/>
      <c r="D296" s="361" t="s">
        <v>173</v>
      </c>
      <c r="E296" s="86"/>
      <c r="F296" s="362" t="s">
        <v>1897</v>
      </c>
      <c r="G296" s="86"/>
      <c r="H296" s="86"/>
      <c r="I296" s="86"/>
      <c r="J296" s="86"/>
      <c r="K296" s="2670"/>
      <c r="L296" s="2667" t="s">
        <v>16</v>
      </c>
      <c r="M296" s="2759"/>
      <c r="N296" s="86"/>
      <c r="O296" s="86"/>
      <c r="P296" s="86"/>
      <c r="Q296" s="86"/>
      <c r="R296" s="86"/>
      <c r="S296" s="86"/>
      <c r="T296" s="2760"/>
      <c r="AT296" s="2761" t="s">
        <v>173</v>
      </c>
      <c r="AU296" s="2761">
        <v>0</v>
      </c>
      <c r="AV296" s="86"/>
      <c r="AW296" s="86"/>
      <c r="AX296" s="86"/>
      <c r="AY296" s="86" t="s">
        <v>163</v>
      </c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2624">
        <v>0</v>
      </c>
    </row>
    <row r="297" spans="2:62" ht="11.25" customHeight="1" x14ac:dyDescent="0.25">
      <c r="B297" s="2762"/>
      <c r="C297" s="2763"/>
      <c r="D297" s="361" t="s">
        <v>175</v>
      </c>
      <c r="E297" s="2764"/>
      <c r="F297" s="2777" t="s">
        <v>1884</v>
      </c>
      <c r="G297" s="2775"/>
      <c r="H297" s="2778"/>
      <c r="I297" s="2768"/>
      <c r="J297" s="2768"/>
      <c r="K297" s="2768"/>
      <c r="L297" s="2667" t="s">
        <v>16</v>
      </c>
      <c r="M297" s="2769"/>
      <c r="N297" s="2770"/>
      <c r="O297" s="2771"/>
      <c r="P297" s="2771"/>
      <c r="Q297" s="2771"/>
      <c r="R297" s="2771"/>
      <c r="S297" s="2771"/>
      <c r="T297" s="2772"/>
      <c r="AT297" s="2773" t="s">
        <v>175</v>
      </c>
      <c r="AU297" s="2773">
        <v>0</v>
      </c>
      <c r="AV297" s="2773">
        <v>1</v>
      </c>
      <c r="AW297" s="2773" t="b">
        <v>1</v>
      </c>
      <c r="AX297" s="2773"/>
      <c r="AY297" s="2773" t="s">
        <v>163</v>
      </c>
      <c r="AZ297" s="2773"/>
      <c r="BA297" s="2773"/>
      <c r="BB297" s="2773"/>
      <c r="BC297" s="2773"/>
      <c r="BD297" s="2773"/>
      <c r="BE297" s="2773"/>
      <c r="BF297" s="2773"/>
      <c r="BG297" s="2773"/>
      <c r="BH297" s="2773"/>
      <c r="BI297" s="2773"/>
      <c r="BJ297" s="2624">
        <v>0</v>
      </c>
    </row>
    <row r="298" spans="2:62" ht="11.25" customHeight="1" x14ac:dyDescent="0.25">
      <c r="B298" s="2762"/>
      <c r="C298" s="2763"/>
      <c r="D298" s="361" t="s">
        <v>175</v>
      </c>
      <c r="E298" s="2764"/>
      <c r="F298" s="2765" t="s">
        <v>1885</v>
      </c>
      <c r="G298" s="2766"/>
      <c r="H298" s="2767">
        <v>3.12</v>
      </c>
      <c r="I298" s="2768"/>
      <c r="J298" s="2768"/>
      <c r="K298" s="2768"/>
      <c r="L298" s="2667" t="s">
        <v>16</v>
      </c>
      <c r="M298" s="2769"/>
      <c r="N298" s="2770"/>
      <c r="O298" s="2771"/>
      <c r="P298" s="2771"/>
      <c r="Q298" s="2771"/>
      <c r="R298" s="2771"/>
      <c r="S298" s="2771"/>
      <c r="T298" s="2772"/>
      <c r="AT298" s="2773" t="s">
        <v>175</v>
      </c>
      <c r="AU298" s="2773">
        <v>0</v>
      </c>
      <c r="AV298" s="2773">
        <v>2</v>
      </c>
      <c r="AW298" s="2773" t="b">
        <v>1</v>
      </c>
      <c r="AX298" s="2773"/>
      <c r="AY298" s="2773" t="s">
        <v>163</v>
      </c>
      <c r="AZ298" s="2773"/>
      <c r="BA298" s="2773"/>
      <c r="BB298" s="2773"/>
      <c r="BC298" s="2773"/>
      <c r="BD298" s="2773"/>
      <c r="BE298" s="2773"/>
      <c r="BF298" s="2773"/>
      <c r="BG298" s="2773"/>
      <c r="BH298" s="2773"/>
      <c r="BI298" s="2773"/>
      <c r="BJ298" s="2624">
        <v>0</v>
      </c>
    </row>
    <row r="299" spans="2:62" ht="11.25" customHeight="1" x14ac:dyDescent="0.25">
      <c r="B299" s="2762"/>
      <c r="C299" s="2763"/>
      <c r="D299" s="361" t="s">
        <v>175</v>
      </c>
      <c r="E299" s="2764"/>
      <c r="F299" s="2774" t="s">
        <v>178</v>
      </c>
      <c r="G299" s="2775"/>
      <c r="H299" s="2776">
        <v>3.12</v>
      </c>
      <c r="I299" s="2768"/>
      <c r="J299" s="2768"/>
      <c r="K299" s="2768"/>
      <c r="L299" s="2667" t="s">
        <v>16</v>
      </c>
      <c r="M299" s="2769"/>
      <c r="N299" s="2770"/>
      <c r="O299" s="2771"/>
      <c r="P299" s="2771"/>
      <c r="Q299" s="2771"/>
      <c r="R299" s="2771"/>
      <c r="S299" s="2771"/>
      <c r="T299" s="2772"/>
      <c r="AT299" s="2773" t="s">
        <v>175</v>
      </c>
      <c r="AU299" s="2773">
        <v>0</v>
      </c>
      <c r="AV299" s="2773">
        <v>4</v>
      </c>
      <c r="AW299" s="2773" t="b">
        <v>1</v>
      </c>
      <c r="AX299" s="2773" t="b">
        <v>1</v>
      </c>
      <c r="AY299" s="2773" t="s">
        <v>163</v>
      </c>
      <c r="AZ299" s="2773"/>
      <c r="BA299" s="2773"/>
      <c r="BB299" s="2773"/>
      <c r="BC299" s="2773"/>
      <c r="BD299" s="2773"/>
      <c r="BE299" s="2773"/>
      <c r="BF299" s="2773"/>
      <c r="BG299" s="2773"/>
      <c r="BH299" s="2773"/>
      <c r="BI299" s="2773"/>
      <c r="BJ299" s="2624">
        <v>0</v>
      </c>
    </row>
    <row r="300" spans="2:62" x14ac:dyDescent="0.25">
      <c r="B300" s="2750"/>
      <c r="C300" s="2751" t="s">
        <v>1898</v>
      </c>
      <c r="D300" s="2751" t="s">
        <v>168</v>
      </c>
      <c r="E300" s="2752" t="s">
        <v>897</v>
      </c>
      <c r="F300" s="351" t="s">
        <v>898</v>
      </c>
      <c r="G300" s="2753" t="s">
        <v>196</v>
      </c>
      <c r="H300" s="353">
        <v>7.6849999999999996</v>
      </c>
      <c r="I300" s="354"/>
      <c r="J300" s="355">
        <f>ROUND(H300*I300,2)</f>
        <v>0</v>
      </c>
      <c r="K300" s="355" t="s">
        <v>172</v>
      </c>
      <c r="L300" s="2667" t="s">
        <v>16</v>
      </c>
      <c r="M300" s="2754"/>
      <c r="N300" s="2755" t="s">
        <v>38</v>
      </c>
      <c r="O300" s="2756"/>
      <c r="P300" s="2756">
        <f>H300*O300</f>
        <v>0</v>
      </c>
      <c r="Q300" s="2756">
        <v>2.5999999999999998E-4</v>
      </c>
      <c r="R300" s="2756">
        <f>H300*Q300</f>
        <v>1.9980999999999996E-3</v>
      </c>
      <c r="S300" s="2756">
        <v>0</v>
      </c>
      <c r="T300" s="2757">
        <f>H300*S300</f>
        <v>0</v>
      </c>
      <c r="AR300" s="2624">
        <v>4</v>
      </c>
      <c r="AT300" s="2624" t="s">
        <v>168</v>
      </c>
      <c r="AU300" s="2624">
        <v>2</v>
      </c>
      <c r="AY300" s="2758" t="s">
        <v>163</v>
      </c>
      <c r="AZ300" s="2758"/>
      <c r="BA300" s="2758"/>
      <c r="BB300" s="2758"/>
      <c r="BC300" s="2758"/>
      <c r="BD300" s="2758"/>
      <c r="BE300" s="2758">
        <f>IF(N300="základní",J300,0)</f>
        <v>0</v>
      </c>
      <c r="BF300" s="2758">
        <f>IF(N300="snížená",J300,0)</f>
        <v>0</v>
      </c>
      <c r="BG300" s="2758">
        <f>IF(N300="zákl. přenesená",J300,0)</f>
        <v>0</v>
      </c>
      <c r="BH300" s="2758">
        <f>IF(N300="sníž. přenesená",J300,0)</f>
        <v>0</v>
      </c>
      <c r="BI300" s="2758">
        <f>IF(N300="nulová",J300,0)</f>
        <v>0</v>
      </c>
      <c r="BJ300" s="2624">
        <v>1</v>
      </c>
    </row>
    <row r="301" spans="2:62" x14ac:dyDescent="0.25">
      <c r="B301" s="2668"/>
      <c r="C301" s="86"/>
      <c r="D301" s="361" t="s">
        <v>173</v>
      </c>
      <c r="E301" s="86"/>
      <c r="F301" s="362" t="s">
        <v>899</v>
      </c>
      <c r="G301" s="86"/>
      <c r="H301" s="86"/>
      <c r="I301" s="86"/>
      <c r="J301" s="86"/>
      <c r="K301" s="2670"/>
      <c r="L301" s="2667" t="s">
        <v>16</v>
      </c>
      <c r="M301" s="2759"/>
      <c r="N301" s="86"/>
      <c r="O301" s="86"/>
      <c r="P301" s="86"/>
      <c r="Q301" s="86"/>
      <c r="R301" s="86"/>
      <c r="S301" s="86"/>
      <c r="T301" s="2760"/>
      <c r="AT301" s="2761" t="s">
        <v>173</v>
      </c>
      <c r="AU301" s="2761">
        <v>0</v>
      </c>
      <c r="AV301" s="86"/>
      <c r="AW301" s="86"/>
      <c r="AX301" s="86"/>
      <c r="AY301" s="86" t="s">
        <v>163</v>
      </c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2624">
        <v>0</v>
      </c>
    </row>
    <row r="302" spans="2:62" ht="11.25" customHeight="1" x14ac:dyDescent="0.25">
      <c r="B302" s="2762"/>
      <c r="C302" s="2763"/>
      <c r="D302" s="361" t="s">
        <v>175</v>
      </c>
      <c r="E302" s="2764"/>
      <c r="F302" s="2777" t="s">
        <v>1899</v>
      </c>
      <c r="G302" s="2775"/>
      <c r="H302" s="2778"/>
      <c r="I302" s="2768"/>
      <c r="J302" s="2768"/>
      <c r="K302" s="2768"/>
      <c r="L302" s="2667" t="s">
        <v>16</v>
      </c>
      <c r="M302" s="2769"/>
      <c r="N302" s="2770"/>
      <c r="O302" s="2771"/>
      <c r="P302" s="2771"/>
      <c r="Q302" s="2771"/>
      <c r="R302" s="2771"/>
      <c r="S302" s="2771"/>
      <c r="T302" s="2772"/>
      <c r="AT302" s="2773" t="s">
        <v>175</v>
      </c>
      <c r="AU302" s="2773">
        <v>0</v>
      </c>
      <c r="AV302" s="2773">
        <v>1</v>
      </c>
      <c r="AW302" s="2773" t="b">
        <v>1</v>
      </c>
      <c r="AX302" s="2773"/>
      <c r="AY302" s="2773" t="s">
        <v>163</v>
      </c>
      <c r="AZ302" s="2773"/>
      <c r="BA302" s="2773"/>
      <c r="BB302" s="2773"/>
      <c r="BC302" s="2773"/>
      <c r="BD302" s="2773"/>
      <c r="BE302" s="2773"/>
      <c r="BF302" s="2773"/>
      <c r="BG302" s="2773"/>
      <c r="BH302" s="2773"/>
      <c r="BI302" s="2773"/>
      <c r="BJ302" s="2624">
        <v>0</v>
      </c>
    </row>
    <row r="303" spans="2:62" ht="11.25" customHeight="1" x14ac:dyDescent="0.25">
      <c r="B303" s="2762"/>
      <c r="C303" s="2763"/>
      <c r="D303" s="361" t="s">
        <v>175</v>
      </c>
      <c r="E303" s="2764"/>
      <c r="F303" s="2765" t="s">
        <v>1900</v>
      </c>
      <c r="G303" s="2766"/>
      <c r="H303" s="2767">
        <v>7.6849999999999996</v>
      </c>
      <c r="I303" s="2768"/>
      <c r="J303" s="2768"/>
      <c r="K303" s="2768"/>
      <c r="L303" s="2667" t="s">
        <v>16</v>
      </c>
      <c r="M303" s="2769"/>
      <c r="N303" s="2770"/>
      <c r="O303" s="2771"/>
      <c r="P303" s="2771"/>
      <c r="Q303" s="2771"/>
      <c r="R303" s="2771"/>
      <c r="S303" s="2771"/>
      <c r="T303" s="2772"/>
      <c r="AT303" s="2773" t="s">
        <v>175</v>
      </c>
      <c r="AU303" s="2773">
        <v>0</v>
      </c>
      <c r="AV303" s="2773">
        <v>2</v>
      </c>
      <c r="AW303" s="2773" t="b">
        <v>1</v>
      </c>
      <c r="AX303" s="2773"/>
      <c r="AY303" s="2773" t="s">
        <v>163</v>
      </c>
      <c r="AZ303" s="2773"/>
      <c r="BA303" s="2773"/>
      <c r="BB303" s="2773"/>
      <c r="BC303" s="2773"/>
      <c r="BD303" s="2773"/>
      <c r="BE303" s="2773"/>
      <c r="BF303" s="2773"/>
      <c r="BG303" s="2773"/>
      <c r="BH303" s="2773"/>
      <c r="BI303" s="2773"/>
      <c r="BJ303" s="2624">
        <v>0</v>
      </c>
    </row>
    <row r="304" spans="2:62" ht="11.25" customHeight="1" x14ac:dyDescent="0.25">
      <c r="B304" s="2762"/>
      <c r="C304" s="2763"/>
      <c r="D304" s="361" t="s">
        <v>175</v>
      </c>
      <c r="E304" s="2764"/>
      <c r="F304" s="2774" t="s">
        <v>178</v>
      </c>
      <c r="G304" s="2775"/>
      <c r="H304" s="2776">
        <v>7.6849999999999996</v>
      </c>
      <c r="I304" s="2768"/>
      <c r="J304" s="2768"/>
      <c r="K304" s="2768"/>
      <c r="L304" s="2667" t="s">
        <v>16</v>
      </c>
      <c r="M304" s="2769"/>
      <c r="N304" s="2770"/>
      <c r="O304" s="2771"/>
      <c r="P304" s="2771"/>
      <c r="Q304" s="2771"/>
      <c r="R304" s="2771"/>
      <c r="S304" s="2771"/>
      <c r="T304" s="2772"/>
      <c r="AT304" s="2773" t="s">
        <v>175</v>
      </c>
      <c r="AU304" s="2773">
        <v>0</v>
      </c>
      <c r="AV304" s="2773">
        <v>4</v>
      </c>
      <c r="AW304" s="2773" t="b">
        <v>1</v>
      </c>
      <c r="AX304" s="2773" t="b">
        <v>1</v>
      </c>
      <c r="AY304" s="2773" t="s">
        <v>163</v>
      </c>
      <c r="AZ304" s="2773"/>
      <c r="BA304" s="2773"/>
      <c r="BB304" s="2773"/>
      <c r="BC304" s="2773"/>
      <c r="BD304" s="2773"/>
      <c r="BE304" s="2773"/>
      <c r="BF304" s="2773"/>
      <c r="BG304" s="2773"/>
      <c r="BH304" s="2773"/>
      <c r="BI304" s="2773"/>
      <c r="BJ304" s="2624">
        <v>0</v>
      </c>
    </row>
    <row r="305" spans="2:62" x14ac:dyDescent="0.25">
      <c r="B305" s="2750"/>
      <c r="C305" s="2751" t="s">
        <v>1901</v>
      </c>
      <c r="D305" s="2751" t="s">
        <v>168</v>
      </c>
      <c r="E305" s="2752" t="s">
        <v>1902</v>
      </c>
      <c r="F305" s="351" t="s">
        <v>1903</v>
      </c>
      <c r="G305" s="2753" t="s">
        <v>196</v>
      </c>
      <c r="H305" s="353">
        <v>7.6849999999999996</v>
      </c>
      <c r="I305" s="354"/>
      <c r="J305" s="355">
        <f>ROUND(H305*I305,2)</f>
        <v>0</v>
      </c>
      <c r="K305" s="355" t="s">
        <v>172</v>
      </c>
      <c r="L305" s="2667" t="s">
        <v>16</v>
      </c>
      <c r="M305" s="2754"/>
      <c r="N305" s="2755" t="s">
        <v>38</v>
      </c>
      <c r="O305" s="2756"/>
      <c r="P305" s="2756">
        <f>H305*O305</f>
        <v>0</v>
      </c>
      <c r="Q305" s="2756">
        <v>4.3800000000000002E-3</v>
      </c>
      <c r="R305" s="2756">
        <f>H305*Q305</f>
        <v>3.3660299999999997E-2</v>
      </c>
      <c r="S305" s="2756">
        <v>0</v>
      </c>
      <c r="T305" s="2757">
        <f>H305*S305</f>
        <v>0</v>
      </c>
      <c r="AR305" s="2624">
        <v>4</v>
      </c>
      <c r="AT305" s="2624" t="s">
        <v>168</v>
      </c>
      <c r="AU305" s="2624">
        <v>2</v>
      </c>
      <c r="AY305" s="2758" t="s">
        <v>163</v>
      </c>
      <c r="AZ305" s="2758"/>
      <c r="BA305" s="2758"/>
      <c r="BB305" s="2758"/>
      <c r="BC305" s="2758"/>
      <c r="BD305" s="2758"/>
      <c r="BE305" s="2758">
        <f>IF(N305="základní",J305,0)</f>
        <v>0</v>
      </c>
      <c r="BF305" s="2758">
        <f>IF(N305="snížená",J305,0)</f>
        <v>0</v>
      </c>
      <c r="BG305" s="2758">
        <f>IF(N305="zákl. přenesená",J305,0)</f>
        <v>0</v>
      </c>
      <c r="BH305" s="2758">
        <f>IF(N305="sníž. přenesená",J305,0)</f>
        <v>0</v>
      </c>
      <c r="BI305" s="2758">
        <f>IF(N305="nulová",J305,0)</f>
        <v>0</v>
      </c>
      <c r="BJ305" s="2624">
        <v>1</v>
      </c>
    </row>
    <row r="306" spans="2:62" x14ac:dyDescent="0.25">
      <c r="B306" s="2668"/>
      <c r="C306" s="86"/>
      <c r="D306" s="361" t="s">
        <v>173</v>
      </c>
      <c r="E306" s="86"/>
      <c r="F306" s="362" t="s">
        <v>1904</v>
      </c>
      <c r="G306" s="86"/>
      <c r="H306" s="86"/>
      <c r="I306" s="86"/>
      <c r="J306" s="86"/>
      <c r="K306" s="2670"/>
      <c r="L306" s="2667" t="s">
        <v>16</v>
      </c>
      <c r="M306" s="2759"/>
      <c r="N306" s="86"/>
      <c r="O306" s="86"/>
      <c r="P306" s="86"/>
      <c r="Q306" s="86"/>
      <c r="R306" s="86"/>
      <c r="S306" s="86"/>
      <c r="T306" s="2760"/>
      <c r="AT306" s="2761" t="s">
        <v>173</v>
      </c>
      <c r="AU306" s="2761">
        <v>0</v>
      </c>
      <c r="AV306" s="86"/>
      <c r="AW306" s="86"/>
      <c r="AX306" s="86"/>
      <c r="AY306" s="86" t="s">
        <v>163</v>
      </c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2624">
        <v>0</v>
      </c>
    </row>
    <row r="307" spans="2:62" ht="11.25" customHeight="1" x14ac:dyDescent="0.25">
      <c r="B307" s="2762"/>
      <c r="C307" s="2763"/>
      <c r="D307" s="361" t="s">
        <v>175</v>
      </c>
      <c r="E307" s="2764"/>
      <c r="F307" s="2777" t="s">
        <v>1899</v>
      </c>
      <c r="G307" s="2775"/>
      <c r="H307" s="2778"/>
      <c r="I307" s="2768"/>
      <c r="J307" s="2768"/>
      <c r="K307" s="2768"/>
      <c r="L307" s="2667" t="s">
        <v>16</v>
      </c>
      <c r="M307" s="2769"/>
      <c r="N307" s="2770"/>
      <c r="O307" s="2771"/>
      <c r="P307" s="2771"/>
      <c r="Q307" s="2771"/>
      <c r="R307" s="2771"/>
      <c r="S307" s="2771"/>
      <c r="T307" s="2772"/>
      <c r="AT307" s="2773" t="s">
        <v>175</v>
      </c>
      <c r="AU307" s="2773">
        <v>0</v>
      </c>
      <c r="AV307" s="2773">
        <v>1</v>
      </c>
      <c r="AW307" s="2773" t="b">
        <v>1</v>
      </c>
      <c r="AX307" s="2773"/>
      <c r="AY307" s="2773" t="s">
        <v>163</v>
      </c>
      <c r="AZ307" s="2773"/>
      <c r="BA307" s="2773"/>
      <c r="BB307" s="2773"/>
      <c r="BC307" s="2773"/>
      <c r="BD307" s="2773"/>
      <c r="BE307" s="2773"/>
      <c r="BF307" s="2773"/>
      <c r="BG307" s="2773"/>
      <c r="BH307" s="2773"/>
      <c r="BI307" s="2773"/>
      <c r="BJ307" s="2624">
        <v>0</v>
      </c>
    </row>
    <row r="308" spans="2:62" ht="11.25" customHeight="1" x14ac:dyDescent="0.25">
      <c r="B308" s="2762"/>
      <c r="C308" s="2763"/>
      <c r="D308" s="361" t="s">
        <v>175</v>
      </c>
      <c r="E308" s="2764"/>
      <c r="F308" s="2765" t="s">
        <v>1900</v>
      </c>
      <c r="G308" s="2766"/>
      <c r="H308" s="2767">
        <v>7.6849999999999996</v>
      </c>
      <c r="I308" s="2768"/>
      <c r="J308" s="2768"/>
      <c r="K308" s="2768"/>
      <c r="L308" s="2667" t="s">
        <v>16</v>
      </c>
      <c r="M308" s="2769"/>
      <c r="N308" s="2770"/>
      <c r="O308" s="2771"/>
      <c r="P308" s="2771"/>
      <c r="Q308" s="2771"/>
      <c r="R308" s="2771"/>
      <c r="S308" s="2771"/>
      <c r="T308" s="2772"/>
      <c r="AT308" s="2773" t="s">
        <v>175</v>
      </c>
      <c r="AU308" s="2773">
        <v>0</v>
      </c>
      <c r="AV308" s="2773">
        <v>2</v>
      </c>
      <c r="AW308" s="2773" t="b">
        <v>1</v>
      </c>
      <c r="AX308" s="2773"/>
      <c r="AY308" s="2773" t="s">
        <v>163</v>
      </c>
      <c r="AZ308" s="2773"/>
      <c r="BA308" s="2773"/>
      <c r="BB308" s="2773"/>
      <c r="BC308" s="2773"/>
      <c r="BD308" s="2773"/>
      <c r="BE308" s="2773"/>
      <c r="BF308" s="2773"/>
      <c r="BG308" s="2773"/>
      <c r="BH308" s="2773"/>
      <c r="BI308" s="2773"/>
      <c r="BJ308" s="2624">
        <v>0</v>
      </c>
    </row>
    <row r="309" spans="2:62" ht="11.25" customHeight="1" x14ac:dyDescent="0.25">
      <c r="B309" s="2762"/>
      <c r="C309" s="2763"/>
      <c r="D309" s="361" t="s">
        <v>175</v>
      </c>
      <c r="E309" s="2764"/>
      <c r="F309" s="2774" t="s">
        <v>178</v>
      </c>
      <c r="G309" s="2775"/>
      <c r="H309" s="2776">
        <v>7.6849999999999996</v>
      </c>
      <c r="I309" s="2768"/>
      <c r="J309" s="2768"/>
      <c r="K309" s="2768"/>
      <c r="L309" s="2667" t="s">
        <v>16</v>
      </c>
      <c r="M309" s="2769"/>
      <c r="N309" s="2770"/>
      <c r="O309" s="2771"/>
      <c r="P309" s="2771"/>
      <c r="Q309" s="2771"/>
      <c r="R309" s="2771"/>
      <c r="S309" s="2771"/>
      <c r="T309" s="2772"/>
      <c r="AT309" s="2773" t="s">
        <v>175</v>
      </c>
      <c r="AU309" s="2773">
        <v>0</v>
      </c>
      <c r="AV309" s="2773">
        <v>4</v>
      </c>
      <c r="AW309" s="2773" t="b">
        <v>1</v>
      </c>
      <c r="AX309" s="2773" t="b">
        <v>1</v>
      </c>
      <c r="AY309" s="2773" t="s">
        <v>163</v>
      </c>
      <c r="AZ309" s="2773"/>
      <c r="BA309" s="2773"/>
      <c r="BB309" s="2773"/>
      <c r="BC309" s="2773"/>
      <c r="BD309" s="2773"/>
      <c r="BE309" s="2773"/>
      <c r="BF309" s="2773"/>
      <c r="BG309" s="2773"/>
      <c r="BH309" s="2773"/>
      <c r="BI309" s="2773"/>
      <c r="BJ309" s="2624">
        <v>0</v>
      </c>
    </row>
    <row r="310" spans="2:62" ht="24" x14ac:dyDescent="0.25">
      <c r="B310" s="2750"/>
      <c r="C310" s="2751" t="s">
        <v>1905</v>
      </c>
      <c r="D310" s="2751" t="s">
        <v>168</v>
      </c>
      <c r="E310" s="2752" t="s">
        <v>1906</v>
      </c>
      <c r="F310" s="351" t="s">
        <v>1907</v>
      </c>
      <c r="G310" s="2753" t="s">
        <v>196</v>
      </c>
      <c r="H310" s="353">
        <v>7.6849999999999996</v>
      </c>
      <c r="I310" s="354"/>
      <c r="J310" s="355">
        <f>ROUND(H310*I310,2)</f>
        <v>0</v>
      </c>
      <c r="K310" s="355" t="s">
        <v>172</v>
      </c>
      <c r="L310" s="2667" t="s">
        <v>16</v>
      </c>
      <c r="M310" s="2754"/>
      <c r="N310" s="2755" t="s">
        <v>38</v>
      </c>
      <c r="O310" s="2756"/>
      <c r="P310" s="2756">
        <f>H310*O310</f>
        <v>0</v>
      </c>
      <c r="Q310" s="2756">
        <v>2.0000000000000001E-4</v>
      </c>
      <c r="R310" s="2756">
        <f>H310*Q310</f>
        <v>1.537E-3</v>
      </c>
      <c r="S310" s="2756">
        <v>0</v>
      </c>
      <c r="T310" s="2757">
        <f>H310*S310</f>
        <v>0</v>
      </c>
      <c r="AR310" s="2624">
        <v>4</v>
      </c>
      <c r="AT310" s="2624" t="s">
        <v>168</v>
      </c>
      <c r="AU310" s="2624">
        <v>2</v>
      </c>
      <c r="AY310" s="2758" t="s">
        <v>163</v>
      </c>
      <c r="AZ310" s="2758"/>
      <c r="BA310" s="2758"/>
      <c r="BB310" s="2758"/>
      <c r="BC310" s="2758"/>
      <c r="BD310" s="2758"/>
      <c r="BE310" s="2758">
        <f>IF(N310="základní",J310,0)</f>
        <v>0</v>
      </c>
      <c r="BF310" s="2758">
        <f>IF(N310="snížená",J310,0)</f>
        <v>0</v>
      </c>
      <c r="BG310" s="2758">
        <f>IF(N310="zákl. přenesená",J310,0)</f>
        <v>0</v>
      </c>
      <c r="BH310" s="2758">
        <f>IF(N310="sníž. přenesená",J310,0)</f>
        <v>0</v>
      </c>
      <c r="BI310" s="2758">
        <f>IF(N310="nulová",J310,0)</f>
        <v>0</v>
      </c>
      <c r="BJ310" s="2624">
        <v>1</v>
      </c>
    </row>
    <row r="311" spans="2:62" x14ac:dyDescent="0.25">
      <c r="B311" s="2668"/>
      <c r="C311" s="86"/>
      <c r="D311" s="361" t="s">
        <v>173</v>
      </c>
      <c r="E311" s="86"/>
      <c r="F311" s="362" t="s">
        <v>1908</v>
      </c>
      <c r="G311" s="86"/>
      <c r="H311" s="86"/>
      <c r="I311" s="86"/>
      <c r="J311" s="86"/>
      <c r="K311" s="2670"/>
      <c r="L311" s="2667" t="s">
        <v>16</v>
      </c>
      <c r="M311" s="2759"/>
      <c r="N311" s="86"/>
      <c r="O311" s="86"/>
      <c r="P311" s="86"/>
      <c r="Q311" s="86"/>
      <c r="R311" s="86"/>
      <c r="S311" s="86"/>
      <c r="T311" s="2760"/>
      <c r="AT311" s="2761" t="s">
        <v>173</v>
      </c>
      <c r="AU311" s="2761">
        <v>0</v>
      </c>
      <c r="AV311" s="86"/>
      <c r="AW311" s="86"/>
      <c r="AX311" s="86"/>
      <c r="AY311" s="86" t="s">
        <v>163</v>
      </c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2624">
        <v>0</v>
      </c>
    </row>
    <row r="312" spans="2:62" ht="11.25" customHeight="1" x14ac:dyDescent="0.25">
      <c r="B312" s="2762"/>
      <c r="C312" s="2763"/>
      <c r="D312" s="361" t="s">
        <v>175</v>
      </c>
      <c r="E312" s="2764"/>
      <c r="F312" s="2777" t="s">
        <v>1899</v>
      </c>
      <c r="G312" s="2775"/>
      <c r="H312" s="2778"/>
      <c r="I312" s="2768"/>
      <c r="J312" s="2768"/>
      <c r="K312" s="2768"/>
      <c r="L312" s="2667" t="s">
        <v>16</v>
      </c>
      <c r="M312" s="2769"/>
      <c r="N312" s="2770"/>
      <c r="O312" s="2771"/>
      <c r="P312" s="2771"/>
      <c r="Q312" s="2771"/>
      <c r="R312" s="2771"/>
      <c r="S312" s="2771"/>
      <c r="T312" s="2772"/>
      <c r="AT312" s="2773" t="s">
        <v>175</v>
      </c>
      <c r="AU312" s="2773">
        <v>0</v>
      </c>
      <c r="AV312" s="2773">
        <v>1</v>
      </c>
      <c r="AW312" s="2773" t="b">
        <v>1</v>
      </c>
      <c r="AX312" s="2773"/>
      <c r="AY312" s="2773" t="s">
        <v>163</v>
      </c>
      <c r="AZ312" s="2773"/>
      <c r="BA312" s="2773"/>
      <c r="BB312" s="2773"/>
      <c r="BC312" s="2773"/>
      <c r="BD312" s="2773"/>
      <c r="BE312" s="2773"/>
      <c r="BF312" s="2773"/>
      <c r="BG312" s="2773"/>
      <c r="BH312" s="2773"/>
      <c r="BI312" s="2773"/>
      <c r="BJ312" s="2624">
        <v>0</v>
      </c>
    </row>
    <row r="313" spans="2:62" ht="11.25" customHeight="1" x14ac:dyDescent="0.25">
      <c r="B313" s="2762"/>
      <c r="C313" s="2763"/>
      <c r="D313" s="361" t="s">
        <v>175</v>
      </c>
      <c r="E313" s="2764"/>
      <c r="F313" s="2765" t="s">
        <v>1900</v>
      </c>
      <c r="G313" s="2766"/>
      <c r="H313" s="2767">
        <v>7.6849999999999996</v>
      </c>
      <c r="I313" s="2768"/>
      <c r="J313" s="2768"/>
      <c r="K313" s="2768"/>
      <c r="L313" s="2667" t="s">
        <v>16</v>
      </c>
      <c r="M313" s="2769"/>
      <c r="N313" s="2770"/>
      <c r="O313" s="2771"/>
      <c r="P313" s="2771"/>
      <c r="Q313" s="2771"/>
      <c r="R313" s="2771"/>
      <c r="S313" s="2771"/>
      <c r="T313" s="2772"/>
      <c r="AT313" s="2773" t="s">
        <v>175</v>
      </c>
      <c r="AU313" s="2773">
        <v>0</v>
      </c>
      <c r="AV313" s="2773">
        <v>2</v>
      </c>
      <c r="AW313" s="2773" t="b">
        <v>1</v>
      </c>
      <c r="AX313" s="2773"/>
      <c r="AY313" s="2773" t="s">
        <v>163</v>
      </c>
      <c r="AZ313" s="2773"/>
      <c r="BA313" s="2773"/>
      <c r="BB313" s="2773"/>
      <c r="BC313" s="2773"/>
      <c r="BD313" s="2773"/>
      <c r="BE313" s="2773"/>
      <c r="BF313" s="2773"/>
      <c r="BG313" s="2773"/>
      <c r="BH313" s="2773"/>
      <c r="BI313" s="2773"/>
      <c r="BJ313" s="2624">
        <v>0</v>
      </c>
    </row>
    <row r="314" spans="2:62" ht="11.25" customHeight="1" x14ac:dyDescent="0.25">
      <c r="B314" s="2762"/>
      <c r="C314" s="2763"/>
      <c r="D314" s="361" t="s">
        <v>175</v>
      </c>
      <c r="E314" s="2764"/>
      <c r="F314" s="2774" t="s">
        <v>178</v>
      </c>
      <c r="G314" s="2775"/>
      <c r="H314" s="2776">
        <v>7.6849999999999996</v>
      </c>
      <c r="I314" s="2768"/>
      <c r="J314" s="2768"/>
      <c r="K314" s="2768"/>
      <c r="L314" s="2667" t="s">
        <v>16</v>
      </c>
      <c r="M314" s="2769"/>
      <c r="N314" s="2770"/>
      <c r="O314" s="2771"/>
      <c r="P314" s="2771"/>
      <c r="Q314" s="2771"/>
      <c r="R314" s="2771"/>
      <c r="S314" s="2771"/>
      <c r="T314" s="2772"/>
      <c r="AT314" s="2773" t="s">
        <v>175</v>
      </c>
      <c r="AU314" s="2773">
        <v>0</v>
      </c>
      <c r="AV314" s="2773">
        <v>4</v>
      </c>
      <c r="AW314" s="2773" t="b">
        <v>1</v>
      </c>
      <c r="AX314" s="2773" t="b">
        <v>1</v>
      </c>
      <c r="AY314" s="2773" t="s">
        <v>163</v>
      </c>
      <c r="AZ314" s="2773"/>
      <c r="BA314" s="2773"/>
      <c r="BB314" s="2773"/>
      <c r="BC314" s="2773"/>
      <c r="BD314" s="2773"/>
      <c r="BE314" s="2773"/>
      <c r="BF314" s="2773"/>
      <c r="BG314" s="2773"/>
      <c r="BH314" s="2773"/>
      <c r="BI314" s="2773"/>
      <c r="BJ314" s="2624">
        <v>0</v>
      </c>
    </row>
    <row r="315" spans="2:62" x14ac:dyDescent="0.25">
      <c r="B315" s="2750"/>
      <c r="C315" s="2751" t="s">
        <v>1909</v>
      </c>
      <c r="D315" s="2751" t="s">
        <v>168</v>
      </c>
      <c r="E315" s="2752" t="s">
        <v>1910</v>
      </c>
      <c r="F315" s="351" t="s">
        <v>1911</v>
      </c>
      <c r="G315" s="2753" t="s">
        <v>196</v>
      </c>
      <c r="H315" s="353">
        <v>7.6849999999999996</v>
      </c>
      <c r="I315" s="354"/>
      <c r="J315" s="355">
        <f>ROUND(H315*I315,2)</f>
        <v>0</v>
      </c>
      <c r="K315" s="355" t="s">
        <v>172</v>
      </c>
      <c r="L315" s="2667" t="s">
        <v>16</v>
      </c>
      <c r="M315" s="2754"/>
      <c r="N315" s="2755" t="s">
        <v>38</v>
      </c>
      <c r="O315" s="2756"/>
      <c r="P315" s="2756">
        <f>H315*O315</f>
        <v>0</v>
      </c>
      <c r="Q315" s="2756">
        <v>2.7000000000000001E-3</v>
      </c>
      <c r="R315" s="2756">
        <f>H315*Q315</f>
        <v>2.0749500000000001E-2</v>
      </c>
      <c r="S315" s="2756">
        <v>0</v>
      </c>
      <c r="T315" s="2757">
        <f>H315*S315</f>
        <v>0</v>
      </c>
      <c r="AR315" s="2624">
        <v>4</v>
      </c>
      <c r="AT315" s="2624" t="s">
        <v>168</v>
      </c>
      <c r="AU315" s="2624">
        <v>2</v>
      </c>
      <c r="AY315" s="2758" t="s">
        <v>163</v>
      </c>
      <c r="AZ315" s="2758"/>
      <c r="BA315" s="2758"/>
      <c r="BB315" s="2758"/>
      <c r="BC315" s="2758"/>
      <c r="BD315" s="2758"/>
      <c r="BE315" s="2758">
        <f>IF(N315="základní",J315,0)</f>
        <v>0</v>
      </c>
      <c r="BF315" s="2758">
        <f>IF(N315="snížená",J315,0)</f>
        <v>0</v>
      </c>
      <c r="BG315" s="2758">
        <f>IF(N315="zákl. přenesená",J315,0)</f>
        <v>0</v>
      </c>
      <c r="BH315" s="2758">
        <f>IF(N315="sníž. přenesená",J315,0)</f>
        <v>0</v>
      </c>
      <c r="BI315" s="2758">
        <f>IF(N315="nulová",J315,0)</f>
        <v>0</v>
      </c>
      <c r="BJ315" s="2624">
        <v>1</v>
      </c>
    </row>
    <row r="316" spans="2:62" x14ac:dyDescent="0.25">
      <c r="B316" s="2668"/>
      <c r="C316" s="86"/>
      <c r="D316" s="361" t="s">
        <v>173</v>
      </c>
      <c r="E316" s="86"/>
      <c r="F316" s="362" t="s">
        <v>1912</v>
      </c>
      <c r="G316" s="86"/>
      <c r="H316" s="86"/>
      <c r="I316" s="86"/>
      <c r="J316" s="86"/>
      <c r="K316" s="2670"/>
      <c r="L316" s="2667" t="s">
        <v>16</v>
      </c>
      <c r="M316" s="2759"/>
      <c r="N316" s="86"/>
      <c r="O316" s="86"/>
      <c r="P316" s="86"/>
      <c r="Q316" s="86"/>
      <c r="R316" s="86"/>
      <c r="S316" s="86"/>
      <c r="T316" s="2760"/>
      <c r="AT316" s="2761" t="s">
        <v>173</v>
      </c>
      <c r="AU316" s="2761">
        <v>0</v>
      </c>
      <c r="AV316" s="86"/>
      <c r="AW316" s="86"/>
      <c r="AX316" s="86"/>
      <c r="AY316" s="86" t="s">
        <v>163</v>
      </c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2624">
        <v>0</v>
      </c>
    </row>
    <row r="317" spans="2:62" ht="11.25" customHeight="1" x14ac:dyDescent="0.25">
      <c r="B317" s="2762"/>
      <c r="C317" s="2763"/>
      <c r="D317" s="361" t="s">
        <v>175</v>
      </c>
      <c r="E317" s="2764"/>
      <c r="F317" s="2777" t="s">
        <v>1899</v>
      </c>
      <c r="G317" s="2775"/>
      <c r="H317" s="2778"/>
      <c r="I317" s="2768"/>
      <c r="J317" s="2768"/>
      <c r="K317" s="2768"/>
      <c r="L317" s="2667" t="s">
        <v>16</v>
      </c>
      <c r="M317" s="2769"/>
      <c r="N317" s="2770"/>
      <c r="O317" s="2771"/>
      <c r="P317" s="2771"/>
      <c r="Q317" s="2771"/>
      <c r="R317" s="2771"/>
      <c r="S317" s="2771"/>
      <c r="T317" s="2772"/>
      <c r="AT317" s="2773" t="s">
        <v>175</v>
      </c>
      <c r="AU317" s="2773">
        <v>0</v>
      </c>
      <c r="AV317" s="2773">
        <v>1</v>
      </c>
      <c r="AW317" s="2773" t="b">
        <v>1</v>
      </c>
      <c r="AX317" s="2773"/>
      <c r="AY317" s="2773" t="s">
        <v>163</v>
      </c>
      <c r="AZ317" s="2773"/>
      <c r="BA317" s="2773"/>
      <c r="BB317" s="2773"/>
      <c r="BC317" s="2773"/>
      <c r="BD317" s="2773"/>
      <c r="BE317" s="2773"/>
      <c r="BF317" s="2773"/>
      <c r="BG317" s="2773"/>
      <c r="BH317" s="2773"/>
      <c r="BI317" s="2773"/>
      <c r="BJ317" s="2624">
        <v>0</v>
      </c>
    </row>
    <row r="318" spans="2:62" ht="11.25" customHeight="1" x14ac:dyDescent="0.25">
      <c r="B318" s="2762"/>
      <c r="C318" s="2763"/>
      <c r="D318" s="361" t="s">
        <v>175</v>
      </c>
      <c r="E318" s="2764"/>
      <c r="F318" s="2765" t="s">
        <v>1900</v>
      </c>
      <c r="G318" s="2766"/>
      <c r="H318" s="2767">
        <v>7.6849999999999996</v>
      </c>
      <c r="I318" s="2768"/>
      <c r="J318" s="2768"/>
      <c r="K318" s="2768"/>
      <c r="L318" s="2667" t="s">
        <v>16</v>
      </c>
      <c r="M318" s="2769"/>
      <c r="N318" s="2770"/>
      <c r="O318" s="2771"/>
      <c r="P318" s="2771"/>
      <c r="Q318" s="2771"/>
      <c r="R318" s="2771"/>
      <c r="S318" s="2771"/>
      <c r="T318" s="2772"/>
      <c r="AT318" s="2773" t="s">
        <v>175</v>
      </c>
      <c r="AU318" s="2773">
        <v>0</v>
      </c>
      <c r="AV318" s="2773">
        <v>2</v>
      </c>
      <c r="AW318" s="2773" t="b">
        <v>1</v>
      </c>
      <c r="AX318" s="2773"/>
      <c r="AY318" s="2773" t="s">
        <v>163</v>
      </c>
      <c r="AZ318" s="2773"/>
      <c r="BA318" s="2773"/>
      <c r="BB318" s="2773"/>
      <c r="BC318" s="2773"/>
      <c r="BD318" s="2773"/>
      <c r="BE318" s="2773"/>
      <c r="BF318" s="2773"/>
      <c r="BG318" s="2773"/>
      <c r="BH318" s="2773"/>
      <c r="BI318" s="2773"/>
      <c r="BJ318" s="2624">
        <v>0</v>
      </c>
    </row>
    <row r="319" spans="2:62" ht="11.25" customHeight="1" x14ac:dyDescent="0.25">
      <c r="B319" s="2762"/>
      <c r="C319" s="2763"/>
      <c r="D319" s="361" t="s">
        <v>175</v>
      </c>
      <c r="E319" s="2764"/>
      <c r="F319" s="2774" t="s">
        <v>178</v>
      </c>
      <c r="G319" s="2775"/>
      <c r="H319" s="2776">
        <v>7.6849999999999996</v>
      </c>
      <c r="I319" s="2768"/>
      <c r="J319" s="2768"/>
      <c r="K319" s="2768"/>
      <c r="L319" s="2667" t="s">
        <v>16</v>
      </c>
      <c r="M319" s="2769"/>
      <c r="N319" s="2770"/>
      <c r="O319" s="2771"/>
      <c r="P319" s="2771"/>
      <c r="Q319" s="2771"/>
      <c r="R319" s="2771"/>
      <c r="S319" s="2771"/>
      <c r="T319" s="2772"/>
      <c r="AT319" s="2773" t="s">
        <v>175</v>
      </c>
      <c r="AU319" s="2773">
        <v>0</v>
      </c>
      <c r="AV319" s="2773">
        <v>4</v>
      </c>
      <c r="AW319" s="2773" t="b">
        <v>1</v>
      </c>
      <c r="AX319" s="2773" t="b">
        <v>1</v>
      </c>
      <c r="AY319" s="2773" t="s">
        <v>163</v>
      </c>
      <c r="AZ319" s="2773"/>
      <c r="BA319" s="2773"/>
      <c r="BB319" s="2773"/>
      <c r="BC319" s="2773"/>
      <c r="BD319" s="2773"/>
      <c r="BE319" s="2773"/>
      <c r="BF319" s="2773"/>
      <c r="BG319" s="2773"/>
      <c r="BH319" s="2773"/>
      <c r="BI319" s="2773"/>
      <c r="BJ319" s="2624">
        <v>0</v>
      </c>
    </row>
    <row r="320" spans="2:62" x14ac:dyDescent="0.25">
      <c r="B320" s="2750"/>
      <c r="C320" s="2751" t="s">
        <v>1913</v>
      </c>
      <c r="D320" s="2751" t="s">
        <v>168</v>
      </c>
      <c r="E320" s="2752" t="s">
        <v>1914</v>
      </c>
      <c r="F320" s="351" t="s">
        <v>1915</v>
      </c>
      <c r="G320" s="2753" t="s">
        <v>196</v>
      </c>
      <c r="H320" s="353">
        <v>18.72</v>
      </c>
      <c r="I320" s="354"/>
      <c r="J320" s="355">
        <f>ROUND(H320*I320,2)</f>
        <v>0</v>
      </c>
      <c r="K320" s="355" t="s">
        <v>172</v>
      </c>
      <c r="L320" s="2667" t="s">
        <v>16</v>
      </c>
      <c r="M320" s="2754"/>
      <c r="N320" s="2755" t="s">
        <v>38</v>
      </c>
      <c r="O320" s="2756"/>
      <c r="P320" s="2756">
        <f>H320*O320</f>
        <v>0</v>
      </c>
      <c r="Q320" s="2756">
        <v>3.3E-4</v>
      </c>
      <c r="R320" s="2756">
        <f>H320*Q320</f>
        <v>6.1775999999999992E-3</v>
      </c>
      <c r="S320" s="2756">
        <v>0</v>
      </c>
      <c r="T320" s="2757">
        <f>H320*S320</f>
        <v>0</v>
      </c>
      <c r="AR320" s="2624">
        <v>4</v>
      </c>
      <c r="AT320" s="2624" t="s">
        <v>168</v>
      </c>
      <c r="AU320" s="2624">
        <v>2</v>
      </c>
      <c r="AY320" s="2758" t="s">
        <v>163</v>
      </c>
      <c r="AZ320" s="2758"/>
      <c r="BA320" s="2758"/>
      <c r="BB320" s="2758"/>
      <c r="BC320" s="2758"/>
      <c r="BD320" s="2758"/>
      <c r="BE320" s="2758">
        <f>IF(N320="základní",J320,0)</f>
        <v>0</v>
      </c>
      <c r="BF320" s="2758">
        <f>IF(N320="snížená",J320,0)</f>
        <v>0</v>
      </c>
      <c r="BG320" s="2758">
        <f>IF(N320="zákl. přenesená",J320,0)</f>
        <v>0</v>
      </c>
      <c r="BH320" s="2758">
        <f>IF(N320="sníž. přenesená",J320,0)</f>
        <v>0</v>
      </c>
      <c r="BI320" s="2758">
        <f>IF(N320="nulová",J320,0)</f>
        <v>0</v>
      </c>
      <c r="BJ320" s="2624">
        <v>1</v>
      </c>
    </row>
    <row r="321" spans="2:62" x14ac:dyDescent="0.25">
      <c r="B321" s="2668"/>
      <c r="C321" s="86"/>
      <c r="D321" s="361" t="s">
        <v>173</v>
      </c>
      <c r="E321" s="86"/>
      <c r="F321" s="362" t="s">
        <v>1916</v>
      </c>
      <c r="G321" s="86"/>
      <c r="H321" s="86"/>
      <c r="I321" s="86"/>
      <c r="J321" s="86"/>
      <c r="K321" s="2670"/>
      <c r="L321" s="2667" t="s">
        <v>16</v>
      </c>
      <c r="M321" s="2759"/>
      <c r="N321" s="86"/>
      <c r="O321" s="86"/>
      <c r="P321" s="86"/>
      <c r="Q321" s="86"/>
      <c r="R321" s="86"/>
      <c r="S321" s="86"/>
      <c r="T321" s="2760"/>
      <c r="AT321" s="2761" t="s">
        <v>173</v>
      </c>
      <c r="AU321" s="2761">
        <v>0</v>
      </c>
      <c r="AV321" s="86"/>
      <c r="AW321" s="86"/>
      <c r="AX321" s="86"/>
      <c r="AY321" s="86" t="s">
        <v>163</v>
      </c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2624">
        <v>0</v>
      </c>
    </row>
    <row r="322" spans="2:62" ht="11.25" customHeight="1" x14ac:dyDescent="0.25">
      <c r="B322" s="2762"/>
      <c r="C322" s="2763"/>
      <c r="D322" s="361" t="s">
        <v>175</v>
      </c>
      <c r="E322" s="2764"/>
      <c r="F322" s="2777" t="s">
        <v>1917</v>
      </c>
      <c r="G322" s="2775"/>
      <c r="H322" s="2778"/>
      <c r="I322" s="2768"/>
      <c r="J322" s="2768"/>
      <c r="K322" s="2768"/>
      <c r="L322" s="2667" t="s">
        <v>16</v>
      </c>
      <c r="M322" s="2769"/>
      <c r="N322" s="2770"/>
      <c r="O322" s="2771"/>
      <c r="P322" s="2771"/>
      <c r="Q322" s="2771"/>
      <c r="R322" s="2771"/>
      <c r="S322" s="2771"/>
      <c r="T322" s="2772"/>
      <c r="AT322" s="2773" t="s">
        <v>175</v>
      </c>
      <c r="AU322" s="2773">
        <v>0</v>
      </c>
      <c r="AV322" s="2773">
        <v>1</v>
      </c>
      <c r="AW322" s="2773" t="b">
        <v>1</v>
      </c>
      <c r="AX322" s="2773"/>
      <c r="AY322" s="2773" t="s">
        <v>163</v>
      </c>
      <c r="AZ322" s="2773"/>
      <c r="BA322" s="2773"/>
      <c r="BB322" s="2773"/>
      <c r="BC322" s="2773"/>
      <c r="BD322" s="2773"/>
      <c r="BE322" s="2773"/>
      <c r="BF322" s="2773"/>
      <c r="BG322" s="2773"/>
      <c r="BH322" s="2773"/>
      <c r="BI322" s="2773"/>
      <c r="BJ322" s="2624">
        <v>0</v>
      </c>
    </row>
    <row r="323" spans="2:62" ht="11.25" customHeight="1" x14ac:dyDescent="0.25">
      <c r="B323" s="2762"/>
      <c r="C323" s="2763"/>
      <c r="D323" s="361" t="s">
        <v>175</v>
      </c>
      <c r="E323" s="2764"/>
      <c r="F323" s="2765" t="s">
        <v>1918</v>
      </c>
      <c r="G323" s="2766"/>
      <c r="H323" s="2767">
        <v>18.72</v>
      </c>
      <c r="I323" s="2768"/>
      <c r="J323" s="2768"/>
      <c r="K323" s="2768"/>
      <c r="L323" s="2667" t="s">
        <v>16</v>
      </c>
      <c r="M323" s="2769"/>
      <c r="N323" s="2770"/>
      <c r="O323" s="2771"/>
      <c r="P323" s="2771"/>
      <c r="Q323" s="2771"/>
      <c r="R323" s="2771"/>
      <c r="S323" s="2771"/>
      <c r="T323" s="2772"/>
      <c r="AT323" s="2773" t="s">
        <v>175</v>
      </c>
      <c r="AU323" s="2773">
        <v>0</v>
      </c>
      <c r="AV323" s="2773">
        <v>2</v>
      </c>
      <c r="AW323" s="2773" t="b">
        <v>1</v>
      </c>
      <c r="AX323" s="2773"/>
      <c r="AY323" s="2773" t="s">
        <v>163</v>
      </c>
      <c r="AZ323" s="2773"/>
      <c r="BA323" s="2773"/>
      <c r="BB323" s="2773"/>
      <c r="BC323" s="2773"/>
      <c r="BD323" s="2773"/>
      <c r="BE323" s="2773"/>
      <c r="BF323" s="2773"/>
      <c r="BG323" s="2773"/>
      <c r="BH323" s="2773"/>
      <c r="BI323" s="2773"/>
      <c r="BJ323" s="2624">
        <v>0</v>
      </c>
    </row>
    <row r="324" spans="2:62" ht="11.25" customHeight="1" x14ac:dyDescent="0.25">
      <c r="B324" s="2762"/>
      <c r="C324" s="2763"/>
      <c r="D324" s="361" t="s">
        <v>175</v>
      </c>
      <c r="E324" s="2764"/>
      <c r="F324" s="2774" t="s">
        <v>178</v>
      </c>
      <c r="G324" s="2775"/>
      <c r="H324" s="2776">
        <v>18.72</v>
      </c>
      <c r="I324" s="2768"/>
      <c r="J324" s="2768"/>
      <c r="K324" s="2768"/>
      <c r="L324" s="2667" t="s">
        <v>16</v>
      </c>
      <c r="M324" s="2769"/>
      <c r="N324" s="2770"/>
      <c r="O324" s="2771"/>
      <c r="P324" s="2771"/>
      <c r="Q324" s="2771"/>
      <c r="R324" s="2771"/>
      <c r="S324" s="2771"/>
      <c r="T324" s="2772"/>
      <c r="AT324" s="2773" t="s">
        <v>175</v>
      </c>
      <c r="AU324" s="2773">
        <v>0</v>
      </c>
      <c r="AV324" s="2773">
        <v>4</v>
      </c>
      <c r="AW324" s="2773" t="b">
        <v>1</v>
      </c>
      <c r="AX324" s="2773" t="b">
        <v>1</v>
      </c>
      <c r="AY324" s="2773" t="s">
        <v>163</v>
      </c>
      <c r="AZ324" s="2773"/>
      <c r="BA324" s="2773"/>
      <c r="BB324" s="2773"/>
      <c r="BC324" s="2773"/>
      <c r="BD324" s="2773"/>
      <c r="BE324" s="2773"/>
      <c r="BF324" s="2773"/>
      <c r="BG324" s="2773"/>
      <c r="BH324" s="2773"/>
      <c r="BI324" s="2773"/>
      <c r="BJ324" s="2624">
        <v>0</v>
      </c>
    </row>
    <row r="325" spans="2:62" ht="23.1" customHeight="1" x14ac:dyDescent="0.25">
      <c r="B325" s="2692"/>
      <c r="C325" s="2693"/>
      <c r="D325" s="2731" t="s">
        <v>64</v>
      </c>
      <c r="E325" s="2739" t="s">
        <v>224</v>
      </c>
      <c r="F325" s="2702" t="s">
        <v>245</v>
      </c>
      <c r="G325" s="2740"/>
      <c r="H325" s="2741"/>
      <c r="I325" s="2742"/>
      <c r="J325" s="2742">
        <f>J326 + J330 + SUM(J332:J333) + J335</f>
        <v>0</v>
      </c>
      <c r="K325" s="2742"/>
      <c r="L325" s="2667" t="s">
        <v>16</v>
      </c>
      <c r="M325" s="2743"/>
      <c r="N325" s="2690"/>
      <c r="O325" s="2691"/>
      <c r="P325" s="2691">
        <f>P326 + P330 + SUM(P332:P333) + P335</f>
        <v>0</v>
      </c>
      <c r="Q325" s="2691"/>
      <c r="R325" s="2691">
        <f>R326 + R330 + SUM(R332:R333) + R335</f>
        <v>5.1659999999999998E-2</v>
      </c>
      <c r="S325" s="2691"/>
      <c r="T325" s="2738">
        <f>T326 + T330 + SUM(T332:T333) + T335</f>
        <v>0</v>
      </c>
      <c r="AR325" s="2624">
        <v>1</v>
      </c>
      <c r="AT325" s="2624" t="s">
        <v>64</v>
      </c>
      <c r="AU325" s="2624">
        <v>1</v>
      </c>
      <c r="AY325" s="90" t="s">
        <v>163</v>
      </c>
      <c r="AZ325" s="90"/>
      <c r="BA325" s="90"/>
      <c r="BB325" s="90"/>
      <c r="BC325" s="90"/>
      <c r="BD325" s="90"/>
      <c r="BE325" s="90"/>
      <c r="BF325" s="90"/>
      <c r="BG325" s="90"/>
      <c r="BH325" s="90"/>
      <c r="BI325" s="90"/>
      <c r="BJ325" s="2624">
        <v>0</v>
      </c>
    </row>
    <row r="326" spans="2:62" ht="24" x14ac:dyDescent="0.25">
      <c r="B326" s="2750"/>
      <c r="C326" s="2751" t="s">
        <v>1919</v>
      </c>
      <c r="D326" s="2751" t="s">
        <v>168</v>
      </c>
      <c r="E326" s="2752" t="s">
        <v>964</v>
      </c>
      <c r="F326" s="351" t="s">
        <v>965</v>
      </c>
      <c r="G326" s="2753" t="s">
        <v>196</v>
      </c>
      <c r="H326" s="353">
        <v>126.145</v>
      </c>
      <c r="I326" s="354"/>
      <c r="J326" s="355">
        <f>ROUND(H326*I326,2)</f>
        <v>0</v>
      </c>
      <c r="K326" s="355" t="s">
        <v>172</v>
      </c>
      <c r="L326" s="2667" t="s">
        <v>16</v>
      </c>
      <c r="M326" s="2754"/>
      <c r="N326" s="2755" t="s">
        <v>38</v>
      </c>
      <c r="O326" s="2756"/>
      <c r="P326" s="2756">
        <f>H326*O326</f>
        <v>0</v>
      </c>
      <c r="Q326" s="2756">
        <v>0</v>
      </c>
      <c r="R326" s="2756">
        <f>H326*Q326</f>
        <v>0</v>
      </c>
      <c r="S326" s="2756">
        <v>0</v>
      </c>
      <c r="T326" s="2757">
        <f>H326*S326</f>
        <v>0</v>
      </c>
      <c r="AR326" s="2624">
        <v>4</v>
      </c>
      <c r="AT326" s="2624" t="s">
        <v>168</v>
      </c>
      <c r="AU326" s="2624">
        <v>2</v>
      </c>
      <c r="AY326" s="2758" t="s">
        <v>163</v>
      </c>
      <c r="AZ326" s="2758"/>
      <c r="BA326" s="2758"/>
      <c r="BB326" s="2758"/>
      <c r="BC326" s="2758"/>
      <c r="BD326" s="2758"/>
      <c r="BE326" s="2758">
        <f>IF(N326="základní",J326,0)</f>
        <v>0</v>
      </c>
      <c r="BF326" s="2758">
        <f>IF(N326="snížená",J326,0)</f>
        <v>0</v>
      </c>
      <c r="BG326" s="2758">
        <f>IF(N326="zákl. přenesená",J326,0)</f>
        <v>0</v>
      </c>
      <c r="BH326" s="2758">
        <f>IF(N326="sníž. přenesená",J326,0)</f>
        <v>0</v>
      </c>
      <c r="BI326" s="2758">
        <f>IF(N326="nulová",J326,0)</f>
        <v>0</v>
      </c>
      <c r="BJ326" s="2624">
        <v>1</v>
      </c>
    </row>
    <row r="327" spans="2:62" x14ac:dyDescent="0.25">
      <c r="B327" s="2668"/>
      <c r="C327" s="86"/>
      <c r="D327" s="361" t="s">
        <v>173</v>
      </c>
      <c r="E327" s="86"/>
      <c r="F327" s="362" t="s">
        <v>966</v>
      </c>
      <c r="G327" s="86"/>
      <c r="H327" s="86"/>
      <c r="I327" s="86"/>
      <c r="J327" s="86"/>
      <c r="K327" s="2670"/>
      <c r="L327" s="2667" t="s">
        <v>16</v>
      </c>
      <c r="M327" s="2759"/>
      <c r="N327" s="86"/>
      <c r="O327" s="86"/>
      <c r="P327" s="86"/>
      <c r="Q327" s="86"/>
      <c r="R327" s="86"/>
      <c r="S327" s="86"/>
      <c r="T327" s="2760"/>
      <c r="AT327" s="2761" t="s">
        <v>173</v>
      </c>
      <c r="AU327" s="2761">
        <v>0</v>
      </c>
      <c r="AV327" s="86"/>
      <c r="AW327" s="86"/>
      <c r="AX327" s="86"/>
      <c r="AY327" s="86" t="s">
        <v>163</v>
      </c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2624">
        <v>0</v>
      </c>
    </row>
    <row r="328" spans="2:62" ht="11.25" customHeight="1" x14ac:dyDescent="0.25">
      <c r="B328" s="2762"/>
      <c r="C328" s="2763"/>
      <c r="D328" s="361" t="s">
        <v>175</v>
      </c>
      <c r="E328" s="2764"/>
      <c r="F328" s="2765" t="s">
        <v>1920</v>
      </c>
      <c r="G328" s="2766"/>
      <c r="H328" s="2767">
        <v>126.145</v>
      </c>
      <c r="I328" s="2768"/>
      <c r="J328" s="2768"/>
      <c r="K328" s="2768"/>
      <c r="L328" s="2667" t="s">
        <v>16</v>
      </c>
      <c r="M328" s="2769"/>
      <c r="N328" s="2770"/>
      <c r="O328" s="2771"/>
      <c r="P328" s="2771"/>
      <c r="Q328" s="2771"/>
      <c r="R328" s="2771"/>
      <c r="S328" s="2771"/>
      <c r="T328" s="2772"/>
      <c r="AT328" s="2773" t="s">
        <v>175</v>
      </c>
      <c r="AU328" s="2773">
        <v>0</v>
      </c>
      <c r="AV328" s="2773">
        <v>2</v>
      </c>
      <c r="AW328" s="2773" t="b">
        <v>1</v>
      </c>
      <c r="AX328" s="2773"/>
      <c r="AY328" s="2773" t="s">
        <v>163</v>
      </c>
      <c r="AZ328" s="2773"/>
      <c r="BA328" s="2773"/>
      <c r="BB328" s="2773"/>
      <c r="BC328" s="2773"/>
      <c r="BD328" s="2773"/>
      <c r="BE328" s="2773"/>
      <c r="BF328" s="2773"/>
      <c r="BG328" s="2773"/>
      <c r="BH328" s="2773"/>
      <c r="BI328" s="2773"/>
      <c r="BJ328" s="2624">
        <v>0</v>
      </c>
    </row>
    <row r="329" spans="2:62" ht="11.25" customHeight="1" x14ac:dyDescent="0.25">
      <c r="B329" s="2762"/>
      <c r="C329" s="2763"/>
      <c r="D329" s="361" t="s">
        <v>175</v>
      </c>
      <c r="E329" s="2764"/>
      <c r="F329" s="2774" t="s">
        <v>178</v>
      </c>
      <c r="G329" s="2775"/>
      <c r="H329" s="2776">
        <v>126.145</v>
      </c>
      <c r="I329" s="2768"/>
      <c r="J329" s="2768"/>
      <c r="K329" s="2768"/>
      <c r="L329" s="2667" t="s">
        <v>16</v>
      </c>
      <c r="M329" s="2769"/>
      <c r="N329" s="2770"/>
      <c r="O329" s="2771"/>
      <c r="P329" s="2771"/>
      <c r="Q329" s="2771"/>
      <c r="R329" s="2771"/>
      <c r="S329" s="2771"/>
      <c r="T329" s="2772"/>
      <c r="AT329" s="2773" t="s">
        <v>175</v>
      </c>
      <c r="AU329" s="2773">
        <v>0</v>
      </c>
      <c r="AV329" s="2773">
        <v>4</v>
      </c>
      <c r="AW329" s="2773" t="b">
        <v>1</v>
      </c>
      <c r="AX329" s="2773" t="b">
        <v>1</v>
      </c>
      <c r="AY329" s="2773" t="s">
        <v>163</v>
      </c>
      <c r="AZ329" s="2773"/>
      <c r="BA329" s="2773"/>
      <c r="BB329" s="2773"/>
      <c r="BC329" s="2773"/>
      <c r="BD329" s="2773"/>
      <c r="BE329" s="2773"/>
      <c r="BF329" s="2773"/>
      <c r="BG329" s="2773"/>
      <c r="BH329" s="2773"/>
      <c r="BI329" s="2773"/>
      <c r="BJ329" s="2624">
        <v>0</v>
      </c>
    </row>
    <row r="330" spans="2:62" x14ac:dyDescent="0.25">
      <c r="B330" s="2750"/>
      <c r="C330" s="2751" t="s">
        <v>1921</v>
      </c>
      <c r="D330" s="2751" t="s">
        <v>168</v>
      </c>
      <c r="E330" s="2752" t="s">
        <v>1922</v>
      </c>
      <c r="F330" s="351" t="s">
        <v>1923</v>
      </c>
      <c r="G330" s="2753" t="s">
        <v>526</v>
      </c>
      <c r="H330" s="403">
        <v>3</v>
      </c>
      <c r="I330" s="354"/>
      <c r="J330" s="355">
        <f>ROUND(H330*I330,2)</f>
        <v>0</v>
      </c>
      <c r="K330" s="355" t="s">
        <v>172</v>
      </c>
      <c r="L330" s="2667" t="s">
        <v>16</v>
      </c>
      <c r="M330" s="2754"/>
      <c r="N330" s="2755" t="s">
        <v>38</v>
      </c>
      <c r="O330" s="2756"/>
      <c r="P330" s="2756">
        <f>H330*O330</f>
        <v>0</v>
      </c>
      <c r="Q330" s="2756">
        <v>1.1E-4</v>
      </c>
      <c r="R330" s="2756">
        <f>H330*Q330</f>
        <v>3.3E-4</v>
      </c>
      <c r="S330" s="2756">
        <v>0</v>
      </c>
      <c r="T330" s="2757">
        <f>H330*S330</f>
        <v>0</v>
      </c>
      <c r="AR330" s="2624">
        <v>4</v>
      </c>
      <c r="AT330" s="2624" t="s">
        <v>168</v>
      </c>
      <c r="AU330" s="2624">
        <v>2</v>
      </c>
      <c r="AY330" s="2758" t="s">
        <v>163</v>
      </c>
      <c r="AZ330" s="2758"/>
      <c r="BA330" s="2758"/>
      <c r="BB330" s="2758"/>
      <c r="BC330" s="2758"/>
      <c r="BD330" s="2758"/>
      <c r="BE330" s="2758">
        <f>IF(N330="základní",J330,0)</f>
        <v>0</v>
      </c>
      <c r="BF330" s="2758">
        <f>IF(N330="snížená",J330,0)</f>
        <v>0</v>
      </c>
      <c r="BG330" s="2758">
        <f>IF(N330="zákl. přenesená",J330,0)</f>
        <v>0</v>
      </c>
      <c r="BH330" s="2758">
        <f>IF(N330="sníž. přenesená",J330,0)</f>
        <v>0</v>
      </c>
      <c r="BI330" s="2758">
        <f>IF(N330="nulová",J330,0)</f>
        <v>0</v>
      </c>
      <c r="BJ330" s="2624">
        <v>1</v>
      </c>
    </row>
    <row r="331" spans="2:62" x14ac:dyDescent="0.25">
      <c r="B331" s="2668"/>
      <c r="C331" s="86"/>
      <c r="D331" s="361" t="s">
        <v>173</v>
      </c>
      <c r="E331" s="86"/>
      <c r="F331" s="362" t="s">
        <v>1924</v>
      </c>
      <c r="G331" s="86"/>
      <c r="H331" s="86"/>
      <c r="I331" s="86"/>
      <c r="J331" s="86"/>
      <c r="K331" s="2670"/>
      <c r="L331" s="2667" t="s">
        <v>16</v>
      </c>
      <c r="M331" s="2759"/>
      <c r="N331" s="86"/>
      <c r="O331" s="86"/>
      <c r="P331" s="86"/>
      <c r="Q331" s="86"/>
      <c r="R331" s="86"/>
      <c r="S331" s="86"/>
      <c r="T331" s="2760"/>
      <c r="AT331" s="2761" t="s">
        <v>173</v>
      </c>
      <c r="AU331" s="2761">
        <v>0</v>
      </c>
      <c r="AV331" s="86"/>
      <c r="AW331" s="86"/>
      <c r="AX331" s="86"/>
      <c r="AY331" s="86" t="s">
        <v>163</v>
      </c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2624">
        <v>0</v>
      </c>
    </row>
    <row r="332" spans="2:62" x14ac:dyDescent="0.25">
      <c r="B332" s="2788"/>
      <c r="C332" s="2789" t="s">
        <v>1925</v>
      </c>
      <c r="D332" s="2789" t="s">
        <v>241</v>
      </c>
      <c r="E332" s="2790" t="s">
        <v>1926</v>
      </c>
      <c r="F332" s="2790" t="s">
        <v>1927</v>
      </c>
      <c r="G332" s="2791" t="s">
        <v>526</v>
      </c>
      <c r="H332" s="1183">
        <v>3</v>
      </c>
      <c r="I332" s="396"/>
      <c r="J332" s="397">
        <f>ROUND(H332*I332,2)</f>
        <v>0</v>
      </c>
      <c r="K332" s="397" t="s">
        <v>16</v>
      </c>
      <c r="L332" s="2667" t="s">
        <v>16</v>
      </c>
      <c r="M332" s="2792"/>
      <c r="N332" s="2793" t="s">
        <v>38</v>
      </c>
      <c r="O332" s="2794"/>
      <c r="P332" s="2794">
        <f>H332*O332</f>
        <v>0</v>
      </c>
      <c r="Q332" s="2794">
        <v>1.2E-2</v>
      </c>
      <c r="R332" s="2794">
        <f>H332*Q332</f>
        <v>3.6000000000000004E-2</v>
      </c>
      <c r="S332" s="2794">
        <v>0</v>
      </c>
      <c r="T332" s="2795">
        <f>H332*S332</f>
        <v>0</v>
      </c>
      <c r="AR332" s="2624">
        <v>8</v>
      </c>
      <c r="AT332" s="2624" t="s">
        <v>241</v>
      </c>
      <c r="AU332" s="2624">
        <v>2</v>
      </c>
      <c r="AY332" s="2796" t="s">
        <v>163</v>
      </c>
      <c r="AZ332" s="2796"/>
      <c r="BA332" s="2796"/>
      <c r="BB332" s="2796"/>
      <c r="BC332" s="2796"/>
      <c r="BD332" s="2796"/>
      <c r="BE332" s="2796">
        <f>IF(N332="základní",J332,0)</f>
        <v>0</v>
      </c>
      <c r="BF332" s="2796">
        <f>IF(N332="snížená",J332,0)</f>
        <v>0</v>
      </c>
      <c r="BG332" s="2796">
        <f>IF(N332="zákl. přenesená",J332,0)</f>
        <v>0</v>
      </c>
      <c r="BH332" s="2796">
        <f>IF(N332="sníž. přenesená",J332,0)</f>
        <v>0</v>
      </c>
      <c r="BI332" s="2796">
        <f>IF(N332="nulová",J332,0)</f>
        <v>0</v>
      </c>
      <c r="BJ332" s="2624">
        <v>1</v>
      </c>
    </row>
    <row r="333" spans="2:62" x14ac:dyDescent="0.25">
      <c r="B333" s="2750"/>
      <c r="C333" s="2751" t="s">
        <v>1928</v>
      </c>
      <c r="D333" s="2751" t="s">
        <v>168</v>
      </c>
      <c r="E333" s="2752" t="s">
        <v>1929</v>
      </c>
      <c r="F333" s="351" t="s">
        <v>1930</v>
      </c>
      <c r="G333" s="2753" t="s">
        <v>526</v>
      </c>
      <c r="H333" s="403">
        <v>3</v>
      </c>
      <c r="I333" s="354"/>
      <c r="J333" s="355">
        <f>ROUND(H333*I333,2)</f>
        <v>0</v>
      </c>
      <c r="K333" s="355" t="s">
        <v>172</v>
      </c>
      <c r="L333" s="2667" t="s">
        <v>16</v>
      </c>
      <c r="M333" s="2754"/>
      <c r="N333" s="2755" t="s">
        <v>38</v>
      </c>
      <c r="O333" s="2756"/>
      <c r="P333" s="2756">
        <f>H333*O333</f>
        <v>0</v>
      </c>
      <c r="Q333" s="2756">
        <v>1.1E-4</v>
      </c>
      <c r="R333" s="2756">
        <f>H333*Q333</f>
        <v>3.3E-4</v>
      </c>
      <c r="S333" s="2756">
        <v>0</v>
      </c>
      <c r="T333" s="2757">
        <f>H333*S333</f>
        <v>0</v>
      </c>
      <c r="AR333" s="2624">
        <v>4</v>
      </c>
      <c r="AT333" s="2624" t="s">
        <v>168</v>
      </c>
      <c r="AU333" s="2624">
        <v>2</v>
      </c>
      <c r="AY333" s="2758" t="s">
        <v>163</v>
      </c>
      <c r="AZ333" s="2758"/>
      <c r="BA333" s="2758"/>
      <c r="BB333" s="2758"/>
      <c r="BC333" s="2758"/>
      <c r="BD333" s="2758"/>
      <c r="BE333" s="2758">
        <f>IF(N333="základní",J333,0)</f>
        <v>0</v>
      </c>
      <c r="BF333" s="2758">
        <f>IF(N333="snížená",J333,0)</f>
        <v>0</v>
      </c>
      <c r="BG333" s="2758">
        <f>IF(N333="zákl. přenesená",J333,0)</f>
        <v>0</v>
      </c>
      <c r="BH333" s="2758">
        <f>IF(N333="sníž. přenesená",J333,0)</f>
        <v>0</v>
      </c>
      <c r="BI333" s="2758">
        <f>IF(N333="nulová",J333,0)</f>
        <v>0</v>
      </c>
      <c r="BJ333" s="2624">
        <v>1</v>
      </c>
    </row>
    <row r="334" spans="2:62" x14ac:dyDescent="0.25">
      <c r="B334" s="2668"/>
      <c r="C334" s="86"/>
      <c r="D334" s="361" t="s">
        <v>173</v>
      </c>
      <c r="E334" s="86"/>
      <c r="F334" s="362" t="s">
        <v>1931</v>
      </c>
      <c r="G334" s="86"/>
      <c r="H334" s="86"/>
      <c r="I334" s="86"/>
      <c r="J334" s="86"/>
      <c r="K334" s="2670"/>
      <c r="L334" s="2667" t="s">
        <v>16</v>
      </c>
      <c r="M334" s="2759"/>
      <c r="N334" s="86"/>
      <c r="O334" s="86"/>
      <c r="P334" s="86"/>
      <c r="Q334" s="86"/>
      <c r="R334" s="86"/>
      <c r="S334" s="86"/>
      <c r="T334" s="2760"/>
      <c r="AT334" s="2761" t="s">
        <v>173</v>
      </c>
      <c r="AU334" s="2761">
        <v>0</v>
      </c>
      <c r="AV334" s="86"/>
      <c r="AW334" s="86"/>
      <c r="AX334" s="86"/>
      <c r="AY334" s="86" t="s">
        <v>163</v>
      </c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2624">
        <v>0</v>
      </c>
    </row>
    <row r="335" spans="2:62" x14ac:dyDescent="0.25">
      <c r="B335" s="2788"/>
      <c r="C335" s="2789" t="s">
        <v>1932</v>
      </c>
      <c r="D335" s="2789" t="s">
        <v>241</v>
      </c>
      <c r="E335" s="2790" t="s">
        <v>1933</v>
      </c>
      <c r="F335" s="2790" t="s">
        <v>1934</v>
      </c>
      <c r="G335" s="2791" t="s">
        <v>526</v>
      </c>
      <c r="H335" s="1183">
        <v>3</v>
      </c>
      <c r="I335" s="396"/>
      <c r="J335" s="397">
        <f>ROUND(H335*I335,2)</f>
        <v>0</v>
      </c>
      <c r="K335" s="397" t="s">
        <v>172</v>
      </c>
      <c r="L335" s="2667" t="s">
        <v>16</v>
      </c>
      <c r="M335" s="2792"/>
      <c r="N335" s="2793" t="s">
        <v>38</v>
      </c>
      <c r="O335" s="2794"/>
      <c r="P335" s="2794">
        <f>H335*O335</f>
        <v>0</v>
      </c>
      <c r="Q335" s="2794">
        <v>5.0000000000000001E-3</v>
      </c>
      <c r="R335" s="2794">
        <f>H335*Q335</f>
        <v>1.4999999999999999E-2</v>
      </c>
      <c r="S335" s="2794">
        <v>0</v>
      </c>
      <c r="T335" s="2795">
        <f>H335*S335</f>
        <v>0</v>
      </c>
      <c r="AR335" s="2624">
        <v>8</v>
      </c>
      <c r="AT335" s="2624" t="s">
        <v>241</v>
      </c>
      <c r="AU335" s="2624">
        <v>2</v>
      </c>
      <c r="AY335" s="2796" t="s">
        <v>163</v>
      </c>
      <c r="AZ335" s="2796"/>
      <c r="BA335" s="2796"/>
      <c r="BB335" s="2796"/>
      <c r="BC335" s="2796"/>
      <c r="BD335" s="2796"/>
      <c r="BE335" s="2796">
        <f>IF(N335="základní",J335,0)</f>
        <v>0</v>
      </c>
      <c r="BF335" s="2796">
        <f>IF(N335="snížená",J335,0)</f>
        <v>0</v>
      </c>
      <c r="BG335" s="2796">
        <f>IF(N335="zákl. přenesená",J335,0)</f>
        <v>0</v>
      </c>
      <c r="BH335" s="2796">
        <f>IF(N335="sníž. přenesená",J335,0)</f>
        <v>0</v>
      </c>
      <c r="BI335" s="2796">
        <f>IF(N335="nulová",J335,0)</f>
        <v>0</v>
      </c>
      <c r="BJ335" s="2624">
        <v>1</v>
      </c>
    </row>
    <row r="336" spans="2:62" ht="23.1" customHeight="1" x14ac:dyDescent="0.25">
      <c r="B336" s="2692"/>
      <c r="C336" s="2693"/>
      <c r="D336" s="2731" t="s">
        <v>64</v>
      </c>
      <c r="E336" s="2739" t="s">
        <v>264</v>
      </c>
      <c r="F336" s="2702" t="s">
        <v>265</v>
      </c>
      <c r="G336" s="2740"/>
      <c r="H336" s="2741"/>
      <c r="I336" s="2742"/>
      <c r="J336" s="2742">
        <f>J337 + J339</f>
        <v>0</v>
      </c>
      <c r="K336" s="2742"/>
      <c r="L336" s="2667" t="s">
        <v>16</v>
      </c>
      <c r="M336" s="2743"/>
      <c r="N336" s="2690"/>
      <c r="O336" s="2691"/>
      <c r="P336" s="2691">
        <f>P337 + P339</f>
        <v>0</v>
      </c>
      <c r="Q336" s="2691"/>
      <c r="R336" s="2691">
        <f>R337 + R339</f>
        <v>0</v>
      </c>
      <c r="S336" s="2691"/>
      <c r="T336" s="2738">
        <f>T337 + T339</f>
        <v>0</v>
      </c>
      <c r="AR336" s="2624">
        <v>1</v>
      </c>
      <c r="AT336" s="2624" t="s">
        <v>64</v>
      </c>
      <c r="AU336" s="2624">
        <v>1</v>
      </c>
      <c r="AY336" s="90" t="s">
        <v>163</v>
      </c>
      <c r="AZ336" s="90"/>
      <c r="BA336" s="90"/>
      <c r="BB336" s="90"/>
      <c r="BC336" s="90"/>
      <c r="BD336" s="90"/>
      <c r="BE336" s="90"/>
      <c r="BF336" s="90"/>
      <c r="BG336" s="90"/>
      <c r="BH336" s="90"/>
      <c r="BI336" s="90"/>
      <c r="BJ336" s="2624">
        <v>0</v>
      </c>
    </row>
    <row r="337" spans="2:62" x14ac:dyDescent="0.25">
      <c r="B337" s="2750"/>
      <c r="C337" s="2751" t="s">
        <v>1935</v>
      </c>
      <c r="D337" s="2751" t="s">
        <v>168</v>
      </c>
      <c r="E337" s="2752" t="s">
        <v>1242</v>
      </c>
      <c r="F337" s="351" t="s">
        <v>1243</v>
      </c>
      <c r="G337" s="2753" t="s">
        <v>202</v>
      </c>
      <c r="H337" s="403">
        <v>88.248999999999995</v>
      </c>
      <c r="I337" s="354"/>
      <c r="J337" s="355">
        <f>ROUND(H337*I337,2)</f>
        <v>0</v>
      </c>
      <c r="K337" s="355" t="s">
        <v>172</v>
      </c>
      <c r="L337" s="2667" t="s">
        <v>16</v>
      </c>
      <c r="M337" s="2754"/>
      <c r="N337" s="2755" t="s">
        <v>38</v>
      </c>
      <c r="O337" s="2756"/>
      <c r="P337" s="2756">
        <f>H337*O337</f>
        <v>0</v>
      </c>
      <c r="Q337" s="2756">
        <v>0</v>
      </c>
      <c r="R337" s="2756">
        <f>H337*Q337</f>
        <v>0</v>
      </c>
      <c r="S337" s="2756">
        <v>0</v>
      </c>
      <c r="T337" s="2757">
        <f>H337*S337</f>
        <v>0</v>
      </c>
      <c r="AR337" s="2624">
        <v>4</v>
      </c>
      <c r="AT337" s="2624" t="s">
        <v>168</v>
      </c>
      <c r="AU337" s="2624">
        <v>2</v>
      </c>
      <c r="AY337" s="2758" t="s">
        <v>163</v>
      </c>
      <c r="AZ337" s="2758"/>
      <c r="BA337" s="2758"/>
      <c r="BB337" s="2758"/>
      <c r="BC337" s="2758"/>
      <c r="BD337" s="2758"/>
      <c r="BE337" s="2758">
        <f>IF(N337="základní",J337,0)</f>
        <v>0</v>
      </c>
      <c r="BF337" s="2758">
        <f>IF(N337="snížená",J337,0)</f>
        <v>0</v>
      </c>
      <c r="BG337" s="2758">
        <f>IF(N337="zákl. přenesená",J337,0)</f>
        <v>0</v>
      </c>
      <c r="BH337" s="2758">
        <f>IF(N337="sníž. přenesená",J337,0)</f>
        <v>0</v>
      </c>
      <c r="BI337" s="2758">
        <f>IF(N337="nulová",J337,0)</f>
        <v>0</v>
      </c>
      <c r="BJ337" s="2624">
        <v>1</v>
      </c>
    </row>
    <row r="338" spans="2:62" x14ac:dyDescent="0.25">
      <c r="B338" s="2668"/>
      <c r="C338" s="86"/>
      <c r="D338" s="361" t="s">
        <v>173</v>
      </c>
      <c r="E338" s="86"/>
      <c r="F338" s="362" t="s">
        <v>1244</v>
      </c>
      <c r="G338" s="86"/>
      <c r="H338" s="86"/>
      <c r="I338" s="86"/>
      <c r="J338" s="86"/>
      <c r="K338" s="2670"/>
      <c r="L338" s="2667" t="s">
        <v>16</v>
      </c>
      <c r="M338" s="2759"/>
      <c r="N338" s="86"/>
      <c r="O338" s="86"/>
      <c r="P338" s="86"/>
      <c r="Q338" s="86"/>
      <c r="R338" s="86"/>
      <c r="S338" s="86"/>
      <c r="T338" s="2760"/>
      <c r="AT338" s="2761" t="s">
        <v>173</v>
      </c>
      <c r="AU338" s="2761">
        <v>0</v>
      </c>
      <c r="AV338" s="86"/>
      <c r="AW338" s="86"/>
      <c r="AX338" s="86"/>
      <c r="AY338" s="86" t="s">
        <v>163</v>
      </c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2624">
        <v>0</v>
      </c>
    </row>
    <row r="339" spans="2:62" ht="24" x14ac:dyDescent="0.25">
      <c r="B339" s="2750"/>
      <c r="C339" s="2751" t="s">
        <v>682</v>
      </c>
      <c r="D339" s="2751" t="s">
        <v>168</v>
      </c>
      <c r="E339" s="2752" t="s">
        <v>1246</v>
      </c>
      <c r="F339" s="351" t="s">
        <v>1247</v>
      </c>
      <c r="G339" s="2753" t="s">
        <v>202</v>
      </c>
      <c r="H339" s="403">
        <v>88.248999999999995</v>
      </c>
      <c r="I339" s="354"/>
      <c r="J339" s="355">
        <f>ROUND(H339*I339,2)</f>
        <v>0</v>
      </c>
      <c r="K339" s="355" t="s">
        <v>172</v>
      </c>
      <c r="L339" s="2667" t="s">
        <v>16</v>
      </c>
      <c r="M339" s="2754"/>
      <c r="N339" s="2755" t="s">
        <v>38</v>
      </c>
      <c r="O339" s="2756"/>
      <c r="P339" s="2756">
        <f>H339*O339</f>
        <v>0</v>
      </c>
      <c r="Q339" s="2756">
        <v>0</v>
      </c>
      <c r="R339" s="2756">
        <f>H339*Q339</f>
        <v>0</v>
      </c>
      <c r="S339" s="2756">
        <v>0</v>
      </c>
      <c r="T339" s="2757">
        <f>H339*S339</f>
        <v>0</v>
      </c>
      <c r="AR339" s="2624">
        <v>4</v>
      </c>
      <c r="AT339" s="2624" t="s">
        <v>168</v>
      </c>
      <c r="AU339" s="2624">
        <v>2</v>
      </c>
      <c r="AY339" s="2758" t="s">
        <v>163</v>
      </c>
      <c r="AZ339" s="2758"/>
      <c r="BA339" s="2758"/>
      <c r="BB339" s="2758"/>
      <c r="BC339" s="2758"/>
      <c r="BD339" s="2758"/>
      <c r="BE339" s="2758">
        <f>IF(N339="základní",J339,0)</f>
        <v>0</v>
      </c>
      <c r="BF339" s="2758">
        <f>IF(N339="snížená",J339,0)</f>
        <v>0</v>
      </c>
      <c r="BG339" s="2758">
        <f>IF(N339="zákl. přenesená",J339,0)</f>
        <v>0</v>
      </c>
      <c r="BH339" s="2758">
        <f>IF(N339="sníž. přenesená",J339,0)</f>
        <v>0</v>
      </c>
      <c r="BI339" s="2758">
        <f>IF(N339="nulová",J339,0)</f>
        <v>0</v>
      </c>
      <c r="BJ339" s="2624">
        <v>1</v>
      </c>
    </row>
    <row r="340" spans="2:62" x14ac:dyDescent="0.25">
      <c r="B340" s="2668"/>
      <c r="C340" s="86"/>
      <c r="D340" s="361" t="s">
        <v>173</v>
      </c>
      <c r="E340" s="86"/>
      <c r="F340" s="362" t="s">
        <v>1248</v>
      </c>
      <c r="G340" s="86"/>
      <c r="H340" s="86"/>
      <c r="I340" s="86"/>
      <c r="J340" s="86"/>
      <c r="K340" s="2670"/>
      <c r="L340" s="2667" t="s">
        <v>16</v>
      </c>
      <c r="M340" s="2759"/>
      <c r="N340" s="86"/>
      <c r="O340" s="86"/>
      <c r="P340" s="86"/>
      <c r="Q340" s="86"/>
      <c r="R340" s="86"/>
      <c r="S340" s="86"/>
      <c r="T340" s="2760"/>
      <c r="AT340" s="2761" t="s">
        <v>173</v>
      </c>
      <c r="AU340" s="2761">
        <v>0</v>
      </c>
      <c r="AV340" s="86"/>
      <c r="AW340" s="86"/>
      <c r="AX340" s="86"/>
      <c r="AY340" s="86" t="s">
        <v>163</v>
      </c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2624">
        <v>0</v>
      </c>
    </row>
    <row r="341" spans="2:62" ht="26.1" customHeight="1" x14ac:dyDescent="0.25">
      <c r="B341" s="2683"/>
      <c r="C341" s="2684"/>
      <c r="D341" s="2731" t="s">
        <v>64</v>
      </c>
      <c r="E341" s="2732" t="s">
        <v>330</v>
      </c>
      <c r="F341" s="89" t="s">
        <v>331</v>
      </c>
      <c r="G341" s="2733"/>
      <c r="H341" s="2734"/>
      <c r="I341" s="2735"/>
      <c r="J341" s="2735">
        <f>J342 + J415 + J428 + J437 + J451 + J494 + J507 + J514 + J535 + J613 + J622 + J688 + J703 + J761 + J797 + J871</f>
        <v>0</v>
      </c>
      <c r="K341" s="2736"/>
      <c r="L341" s="2667" t="s">
        <v>16</v>
      </c>
      <c r="M341" s="2737"/>
      <c r="N341" s="2690"/>
      <c r="O341" s="2691"/>
      <c r="P341" s="2691">
        <f>P342 + P415 + P428 + P437 + P451 + P494 + P507 + P514 + P535 + P613 + P622 + P688 + P703 + P761 + P797 + P871</f>
        <v>0</v>
      </c>
      <c r="Q341" s="2691"/>
      <c r="R341" s="2691">
        <f>R342 + R415 + R428 + R437 + R451 + R494 + R507 + R514 + R535 + R613 + R622 + R688 + R703 + R761 + R797 + R871</f>
        <v>12.58179691</v>
      </c>
      <c r="S341" s="2691"/>
      <c r="T341" s="2738">
        <f>T342 + T415 + T428 + T437 + T451 + T494 + T507 + T514 + T535 + T613 + T622 + T688 + T703 + T761 + T797 + T871</f>
        <v>0</v>
      </c>
      <c r="AR341" s="2624">
        <v>2</v>
      </c>
      <c r="AT341" s="2624" t="s">
        <v>64</v>
      </c>
      <c r="AU341" s="2624">
        <v>0</v>
      </c>
      <c r="AY341" s="89" t="s">
        <v>163</v>
      </c>
      <c r="AZ341" s="89"/>
      <c r="BA341" s="89"/>
      <c r="BB341" s="89"/>
      <c r="BC341" s="89"/>
      <c r="BD341" s="89"/>
      <c r="BE341" s="89"/>
      <c r="BF341" s="89"/>
      <c r="BG341" s="89"/>
      <c r="BH341" s="89"/>
      <c r="BI341" s="89"/>
      <c r="BJ341" s="2624">
        <v>0</v>
      </c>
    </row>
    <row r="342" spans="2:62" ht="23.1" customHeight="1" x14ac:dyDescent="0.25">
      <c r="B342" s="2692"/>
      <c r="C342" s="2693"/>
      <c r="D342" s="2731" t="s">
        <v>64</v>
      </c>
      <c r="E342" s="2739" t="s">
        <v>1936</v>
      </c>
      <c r="F342" s="2702" t="s">
        <v>1937</v>
      </c>
      <c r="G342" s="2740"/>
      <c r="H342" s="2741"/>
      <c r="I342" s="2742"/>
      <c r="J342" s="2742">
        <f>J343 + J347 + J349 + J353 + J357 + J361 + J365 + J369 + J373 + J377 + J381 + J385 + J387 + J391 + J394 + J399 + J403 + J407 + J411 + J413</f>
        <v>0</v>
      </c>
      <c r="K342" s="2742"/>
      <c r="L342" s="2667" t="s">
        <v>16</v>
      </c>
      <c r="M342" s="2743"/>
      <c r="N342" s="2690"/>
      <c r="O342" s="2691"/>
      <c r="P342" s="2691">
        <f>P343 + P347 + P349 + P353 + P357 + P361 + P365 + P369 + P373 + P377 + P381 + P385 + P387 + P391 + P394 + P399 + P403 + P407 + P411 + P413</f>
        <v>0</v>
      </c>
      <c r="Q342" s="2691"/>
      <c r="R342" s="2691">
        <f>R343 + R347 + R349 + R353 + R357 + R361 + R365 + R369 + R373 + R377 + R381 + R385 + R387 + R391 + R394 + R399 + R403 + R407 + R411 + R413</f>
        <v>2.87917946</v>
      </c>
      <c r="S342" s="2691"/>
      <c r="T342" s="2738">
        <f>T343 + T347 + T349 + T353 + T357 + T361 + T365 + T369 + T373 + T377 + T381 + T385 + T387 + T391 + T394 + T399 + T403 + T407 + T411 + T413</f>
        <v>0</v>
      </c>
      <c r="AR342" s="2624">
        <v>2</v>
      </c>
      <c r="AT342" s="2624" t="s">
        <v>64</v>
      </c>
      <c r="AU342" s="2624">
        <v>1</v>
      </c>
      <c r="AY342" s="90" t="s">
        <v>163</v>
      </c>
      <c r="AZ342" s="90"/>
      <c r="BA342" s="90"/>
      <c r="BB342" s="90"/>
      <c r="BC342" s="90"/>
      <c r="BD342" s="90"/>
      <c r="BE342" s="90"/>
      <c r="BF342" s="90"/>
      <c r="BG342" s="90"/>
      <c r="BH342" s="90"/>
      <c r="BI342" s="90"/>
      <c r="BJ342" s="2624">
        <v>0</v>
      </c>
    </row>
    <row r="343" spans="2:62" ht="24" x14ac:dyDescent="0.25">
      <c r="B343" s="2750"/>
      <c r="C343" s="2751" t="s">
        <v>1938</v>
      </c>
      <c r="D343" s="2751" t="s">
        <v>168</v>
      </c>
      <c r="E343" s="2752" t="s">
        <v>1939</v>
      </c>
      <c r="F343" s="351" t="s">
        <v>1940</v>
      </c>
      <c r="G343" s="2753" t="s">
        <v>196</v>
      </c>
      <c r="H343" s="353">
        <v>40.51</v>
      </c>
      <c r="I343" s="354"/>
      <c r="J343" s="355">
        <f>ROUND(H343*I343,2)</f>
        <v>0</v>
      </c>
      <c r="K343" s="355" t="s">
        <v>172</v>
      </c>
      <c r="L343" s="2667" t="s">
        <v>16</v>
      </c>
      <c r="M343" s="2754"/>
      <c r="N343" s="2755" t="s">
        <v>38</v>
      </c>
      <c r="O343" s="2756"/>
      <c r="P343" s="2756">
        <f>H343*O343</f>
        <v>0</v>
      </c>
      <c r="Q343" s="2756">
        <v>0</v>
      </c>
      <c r="R343" s="2756">
        <f>H343*Q343</f>
        <v>0</v>
      </c>
      <c r="S343" s="2756">
        <v>0</v>
      </c>
      <c r="T343" s="2757">
        <f>H343*S343</f>
        <v>0</v>
      </c>
      <c r="AR343" s="2624">
        <v>16</v>
      </c>
      <c r="AT343" s="2624" t="s">
        <v>168</v>
      </c>
      <c r="AU343" s="2624">
        <v>2</v>
      </c>
      <c r="AY343" s="2758" t="s">
        <v>163</v>
      </c>
      <c r="AZ343" s="2758"/>
      <c r="BA343" s="2758"/>
      <c r="BB343" s="2758"/>
      <c r="BC343" s="2758"/>
      <c r="BD343" s="2758"/>
      <c r="BE343" s="2758">
        <f>IF(N343="základní",J343,0)</f>
        <v>0</v>
      </c>
      <c r="BF343" s="2758">
        <f>IF(N343="snížená",J343,0)</f>
        <v>0</v>
      </c>
      <c r="BG343" s="2758">
        <f>IF(N343="zákl. přenesená",J343,0)</f>
        <v>0</v>
      </c>
      <c r="BH343" s="2758">
        <f>IF(N343="sníž. přenesená",J343,0)</f>
        <v>0</v>
      </c>
      <c r="BI343" s="2758">
        <f>IF(N343="nulová",J343,0)</f>
        <v>0</v>
      </c>
      <c r="BJ343" s="2624">
        <v>1</v>
      </c>
    </row>
    <row r="344" spans="2:62" x14ac:dyDescent="0.25">
      <c r="B344" s="2668"/>
      <c r="C344" s="86"/>
      <c r="D344" s="361" t="s">
        <v>173</v>
      </c>
      <c r="E344" s="86"/>
      <c r="F344" s="362" t="s">
        <v>1941</v>
      </c>
      <c r="G344" s="86"/>
      <c r="H344" s="86"/>
      <c r="I344" s="86"/>
      <c r="J344" s="86"/>
      <c r="K344" s="2670"/>
      <c r="L344" s="2667" t="s">
        <v>16</v>
      </c>
      <c r="M344" s="2759"/>
      <c r="N344" s="86"/>
      <c r="O344" s="86"/>
      <c r="P344" s="86"/>
      <c r="Q344" s="86"/>
      <c r="R344" s="86"/>
      <c r="S344" s="86"/>
      <c r="T344" s="2760"/>
      <c r="AT344" s="2761" t="s">
        <v>173</v>
      </c>
      <c r="AU344" s="2761">
        <v>0</v>
      </c>
      <c r="AV344" s="86"/>
      <c r="AW344" s="86"/>
      <c r="AX344" s="86"/>
      <c r="AY344" s="86" t="s">
        <v>163</v>
      </c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2624">
        <v>0</v>
      </c>
    </row>
    <row r="345" spans="2:62" ht="11.25" customHeight="1" x14ac:dyDescent="0.25">
      <c r="B345" s="2762"/>
      <c r="C345" s="2763"/>
      <c r="D345" s="361" t="s">
        <v>175</v>
      </c>
      <c r="E345" s="2764"/>
      <c r="F345" s="2765" t="s">
        <v>1942</v>
      </c>
      <c r="G345" s="2766"/>
      <c r="H345" s="2767">
        <v>40.51</v>
      </c>
      <c r="I345" s="2768"/>
      <c r="J345" s="2768"/>
      <c r="K345" s="2768"/>
      <c r="L345" s="2667" t="s">
        <v>16</v>
      </c>
      <c r="M345" s="2769"/>
      <c r="N345" s="2770"/>
      <c r="O345" s="2771"/>
      <c r="P345" s="2771"/>
      <c r="Q345" s="2771"/>
      <c r="R345" s="2771"/>
      <c r="S345" s="2771"/>
      <c r="T345" s="2772"/>
      <c r="AT345" s="2773" t="s">
        <v>175</v>
      </c>
      <c r="AU345" s="2773">
        <v>0</v>
      </c>
      <c r="AV345" s="2773">
        <v>2</v>
      </c>
      <c r="AW345" s="2773" t="b">
        <v>1</v>
      </c>
      <c r="AX345" s="2773"/>
      <c r="AY345" s="2773" t="s">
        <v>163</v>
      </c>
      <c r="AZ345" s="2773"/>
      <c r="BA345" s="2773"/>
      <c r="BB345" s="2773"/>
      <c r="BC345" s="2773"/>
      <c r="BD345" s="2773"/>
      <c r="BE345" s="2773"/>
      <c r="BF345" s="2773"/>
      <c r="BG345" s="2773"/>
      <c r="BH345" s="2773"/>
      <c r="BI345" s="2773"/>
      <c r="BJ345" s="2624">
        <v>0</v>
      </c>
    </row>
    <row r="346" spans="2:62" ht="11.25" customHeight="1" x14ac:dyDescent="0.25">
      <c r="B346" s="2762"/>
      <c r="C346" s="2763"/>
      <c r="D346" s="361" t="s">
        <v>175</v>
      </c>
      <c r="E346" s="2764"/>
      <c r="F346" s="2774" t="s">
        <v>178</v>
      </c>
      <c r="G346" s="2775"/>
      <c r="H346" s="2776">
        <v>40.51</v>
      </c>
      <c r="I346" s="2768"/>
      <c r="J346" s="2768"/>
      <c r="K346" s="2768"/>
      <c r="L346" s="2667" t="s">
        <v>16</v>
      </c>
      <c r="M346" s="2769"/>
      <c r="N346" s="2770"/>
      <c r="O346" s="2771"/>
      <c r="P346" s="2771"/>
      <c r="Q346" s="2771"/>
      <c r="R346" s="2771"/>
      <c r="S346" s="2771"/>
      <c r="T346" s="2772"/>
      <c r="AT346" s="2773" t="s">
        <v>175</v>
      </c>
      <c r="AU346" s="2773">
        <v>0</v>
      </c>
      <c r="AV346" s="2773">
        <v>4</v>
      </c>
      <c r="AW346" s="2773" t="b">
        <v>1</v>
      </c>
      <c r="AX346" s="2773" t="b">
        <v>1</v>
      </c>
      <c r="AY346" s="2773" t="s">
        <v>163</v>
      </c>
      <c r="AZ346" s="2773"/>
      <c r="BA346" s="2773"/>
      <c r="BB346" s="2773"/>
      <c r="BC346" s="2773"/>
      <c r="BD346" s="2773"/>
      <c r="BE346" s="2773"/>
      <c r="BF346" s="2773"/>
      <c r="BG346" s="2773"/>
      <c r="BH346" s="2773"/>
      <c r="BI346" s="2773"/>
      <c r="BJ346" s="2624">
        <v>0</v>
      </c>
    </row>
    <row r="347" spans="2:62" x14ac:dyDescent="0.25">
      <c r="B347" s="2788"/>
      <c r="C347" s="2789" t="s">
        <v>1943</v>
      </c>
      <c r="D347" s="2789" t="s">
        <v>241</v>
      </c>
      <c r="E347" s="2790" t="s">
        <v>1944</v>
      </c>
      <c r="F347" s="2790" t="s">
        <v>1945</v>
      </c>
      <c r="G347" s="2791" t="s">
        <v>1946</v>
      </c>
      <c r="H347" s="1183">
        <v>12.153</v>
      </c>
      <c r="I347" s="396"/>
      <c r="J347" s="397">
        <f>ROUND(H347*I347,2)</f>
        <v>0</v>
      </c>
      <c r="K347" s="397" t="s">
        <v>393</v>
      </c>
      <c r="L347" s="2667" t="s">
        <v>16</v>
      </c>
      <c r="M347" s="2792"/>
      <c r="N347" s="2793" t="s">
        <v>38</v>
      </c>
      <c r="O347" s="2794"/>
      <c r="P347" s="2794">
        <f>H347*O347</f>
        <v>0</v>
      </c>
      <c r="Q347" s="2794">
        <v>1E-3</v>
      </c>
      <c r="R347" s="2794">
        <f>H347*Q347</f>
        <v>1.2153000000000001E-2</v>
      </c>
      <c r="S347" s="2794">
        <v>0</v>
      </c>
      <c r="T347" s="2795">
        <f>H347*S347</f>
        <v>0</v>
      </c>
      <c r="AR347" s="2624">
        <v>32</v>
      </c>
      <c r="AT347" s="2624" t="s">
        <v>241</v>
      </c>
      <c r="AU347" s="2624">
        <v>2</v>
      </c>
      <c r="AY347" s="2796" t="s">
        <v>163</v>
      </c>
      <c r="AZ347" s="2796"/>
      <c r="BA347" s="2796"/>
      <c r="BB347" s="2796"/>
      <c r="BC347" s="2796"/>
      <c r="BD347" s="2796"/>
      <c r="BE347" s="2796">
        <f>IF(N347="základní",J347,0)</f>
        <v>0</v>
      </c>
      <c r="BF347" s="2796">
        <f>IF(N347="snížená",J347,0)</f>
        <v>0</v>
      </c>
      <c r="BG347" s="2796">
        <f>IF(N347="zákl. přenesená",J347,0)</f>
        <v>0</v>
      </c>
      <c r="BH347" s="2796">
        <f>IF(N347="sníž. přenesená",J347,0)</f>
        <v>0</v>
      </c>
      <c r="BI347" s="2796">
        <f>IF(N347="nulová",J347,0)</f>
        <v>0</v>
      </c>
      <c r="BJ347" s="2624">
        <v>1</v>
      </c>
    </row>
    <row r="348" spans="2:62" ht="11.25" customHeight="1" x14ac:dyDescent="0.25">
      <c r="B348" s="2762"/>
      <c r="C348" s="2763"/>
      <c r="D348" s="361" t="s">
        <v>175</v>
      </c>
      <c r="E348" s="2764"/>
      <c r="F348" s="2765" t="s">
        <v>1947</v>
      </c>
      <c r="G348" s="2766"/>
      <c r="H348" s="2767">
        <v>12.153</v>
      </c>
      <c r="I348" s="2768"/>
      <c r="J348" s="2768"/>
      <c r="K348" s="2768"/>
      <c r="L348" s="2667" t="s">
        <v>16</v>
      </c>
      <c r="M348" s="2769"/>
      <c r="N348" s="2770"/>
      <c r="O348" s="2771"/>
      <c r="P348" s="2771"/>
      <c r="Q348" s="2771"/>
      <c r="R348" s="2771"/>
      <c r="S348" s="2771"/>
      <c r="T348" s="2772"/>
      <c r="AT348" s="2773" t="s">
        <v>175</v>
      </c>
      <c r="AU348" s="2773">
        <v>0</v>
      </c>
      <c r="AV348" s="2773">
        <v>2</v>
      </c>
      <c r="AW348" s="2773" t="b">
        <v>1</v>
      </c>
      <c r="AX348" s="2773" t="b">
        <v>1</v>
      </c>
      <c r="AY348" s="2773" t="s">
        <v>163</v>
      </c>
      <c r="AZ348" s="2773"/>
      <c r="BA348" s="2773"/>
      <c r="BB348" s="2773"/>
      <c r="BC348" s="2773"/>
      <c r="BD348" s="2773"/>
      <c r="BE348" s="2773"/>
      <c r="BF348" s="2773"/>
      <c r="BG348" s="2773"/>
      <c r="BH348" s="2773"/>
      <c r="BI348" s="2773"/>
      <c r="BJ348" s="2624">
        <v>0</v>
      </c>
    </row>
    <row r="349" spans="2:62" ht="24" x14ac:dyDescent="0.25">
      <c r="B349" s="2750"/>
      <c r="C349" s="2751" t="s">
        <v>1948</v>
      </c>
      <c r="D349" s="2751" t="s">
        <v>168</v>
      </c>
      <c r="E349" s="2752" t="s">
        <v>1949</v>
      </c>
      <c r="F349" s="351" t="s">
        <v>1950</v>
      </c>
      <c r="G349" s="2753" t="s">
        <v>196</v>
      </c>
      <c r="H349" s="353">
        <v>40.51</v>
      </c>
      <c r="I349" s="354"/>
      <c r="J349" s="355">
        <f>ROUND(H349*I349,2)</f>
        <v>0</v>
      </c>
      <c r="K349" s="355" t="s">
        <v>172</v>
      </c>
      <c r="L349" s="2667" t="s">
        <v>16</v>
      </c>
      <c r="M349" s="2754"/>
      <c r="N349" s="2755" t="s">
        <v>38</v>
      </c>
      <c r="O349" s="2756"/>
      <c r="P349" s="2756">
        <f>H349*O349</f>
        <v>0</v>
      </c>
      <c r="Q349" s="2756">
        <v>0</v>
      </c>
      <c r="R349" s="2756">
        <f>H349*Q349</f>
        <v>0</v>
      </c>
      <c r="S349" s="2756">
        <v>0</v>
      </c>
      <c r="T349" s="2757">
        <f>H349*S349</f>
        <v>0</v>
      </c>
      <c r="AR349" s="2624">
        <v>16</v>
      </c>
      <c r="AT349" s="2624" t="s">
        <v>168</v>
      </c>
      <c r="AU349" s="2624">
        <v>2</v>
      </c>
      <c r="AY349" s="2758" t="s">
        <v>163</v>
      </c>
      <c r="AZ349" s="2758"/>
      <c r="BA349" s="2758"/>
      <c r="BB349" s="2758"/>
      <c r="BC349" s="2758"/>
      <c r="BD349" s="2758"/>
      <c r="BE349" s="2758">
        <f>IF(N349="základní",J349,0)</f>
        <v>0</v>
      </c>
      <c r="BF349" s="2758">
        <f>IF(N349="snížená",J349,0)</f>
        <v>0</v>
      </c>
      <c r="BG349" s="2758">
        <f>IF(N349="zákl. přenesená",J349,0)</f>
        <v>0</v>
      </c>
      <c r="BH349" s="2758">
        <f>IF(N349="sníž. přenesená",J349,0)</f>
        <v>0</v>
      </c>
      <c r="BI349" s="2758">
        <f>IF(N349="nulová",J349,0)</f>
        <v>0</v>
      </c>
      <c r="BJ349" s="2624">
        <v>1</v>
      </c>
    </row>
    <row r="350" spans="2:62" x14ac:dyDescent="0.25">
      <c r="B350" s="2668"/>
      <c r="C350" s="86"/>
      <c r="D350" s="361" t="s">
        <v>173</v>
      </c>
      <c r="E350" s="86"/>
      <c r="F350" s="362" t="s">
        <v>1951</v>
      </c>
      <c r="G350" s="86"/>
      <c r="H350" s="86"/>
      <c r="I350" s="86"/>
      <c r="J350" s="86"/>
      <c r="K350" s="2670"/>
      <c r="L350" s="2667" t="s">
        <v>16</v>
      </c>
      <c r="M350" s="2759"/>
      <c r="N350" s="86"/>
      <c r="O350" s="86"/>
      <c r="P350" s="86"/>
      <c r="Q350" s="86"/>
      <c r="R350" s="86"/>
      <c r="S350" s="86"/>
      <c r="T350" s="2760"/>
      <c r="AT350" s="2761" t="s">
        <v>173</v>
      </c>
      <c r="AU350" s="2761">
        <v>0</v>
      </c>
      <c r="AV350" s="86"/>
      <c r="AW350" s="86"/>
      <c r="AX350" s="86"/>
      <c r="AY350" s="86" t="s">
        <v>163</v>
      </c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2624">
        <v>0</v>
      </c>
    </row>
    <row r="351" spans="2:62" ht="11.25" customHeight="1" x14ac:dyDescent="0.25">
      <c r="B351" s="2762"/>
      <c r="C351" s="2763"/>
      <c r="D351" s="361" t="s">
        <v>175</v>
      </c>
      <c r="E351" s="2764"/>
      <c r="F351" s="2765" t="s">
        <v>1942</v>
      </c>
      <c r="G351" s="2766"/>
      <c r="H351" s="2767">
        <v>40.51</v>
      </c>
      <c r="I351" s="2768"/>
      <c r="J351" s="2768"/>
      <c r="K351" s="2768"/>
      <c r="L351" s="2667" t="s">
        <v>16</v>
      </c>
      <c r="M351" s="2769"/>
      <c r="N351" s="2770"/>
      <c r="O351" s="2771"/>
      <c r="P351" s="2771"/>
      <c r="Q351" s="2771"/>
      <c r="R351" s="2771"/>
      <c r="S351" s="2771"/>
      <c r="T351" s="2772"/>
      <c r="AT351" s="2773" t="s">
        <v>175</v>
      </c>
      <c r="AU351" s="2773">
        <v>0</v>
      </c>
      <c r="AV351" s="2773">
        <v>2</v>
      </c>
      <c r="AW351" s="2773" t="b">
        <v>1</v>
      </c>
      <c r="AX351" s="2773"/>
      <c r="AY351" s="2773" t="s">
        <v>163</v>
      </c>
      <c r="AZ351" s="2773"/>
      <c r="BA351" s="2773"/>
      <c r="BB351" s="2773"/>
      <c r="BC351" s="2773"/>
      <c r="BD351" s="2773"/>
      <c r="BE351" s="2773"/>
      <c r="BF351" s="2773"/>
      <c r="BG351" s="2773"/>
      <c r="BH351" s="2773"/>
      <c r="BI351" s="2773"/>
      <c r="BJ351" s="2624">
        <v>0</v>
      </c>
    </row>
    <row r="352" spans="2:62" ht="11.25" customHeight="1" x14ac:dyDescent="0.25">
      <c r="B352" s="2762"/>
      <c r="C352" s="2763"/>
      <c r="D352" s="361" t="s">
        <v>175</v>
      </c>
      <c r="E352" s="2764"/>
      <c r="F352" s="2774" t="s">
        <v>178</v>
      </c>
      <c r="G352" s="2775"/>
      <c r="H352" s="2776">
        <v>40.51</v>
      </c>
      <c r="I352" s="2768"/>
      <c r="J352" s="2768"/>
      <c r="K352" s="2768"/>
      <c r="L352" s="2667" t="s">
        <v>16</v>
      </c>
      <c r="M352" s="2769"/>
      <c r="N352" s="2770"/>
      <c r="O352" s="2771"/>
      <c r="P352" s="2771"/>
      <c r="Q352" s="2771"/>
      <c r="R352" s="2771"/>
      <c r="S352" s="2771"/>
      <c r="T352" s="2772"/>
      <c r="AT352" s="2773" t="s">
        <v>175</v>
      </c>
      <c r="AU352" s="2773">
        <v>0</v>
      </c>
      <c r="AV352" s="2773">
        <v>4</v>
      </c>
      <c r="AW352" s="2773" t="b">
        <v>1</v>
      </c>
      <c r="AX352" s="2773" t="b">
        <v>1</v>
      </c>
      <c r="AY352" s="2773" t="s">
        <v>163</v>
      </c>
      <c r="AZ352" s="2773"/>
      <c r="BA352" s="2773"/>
      <c r="BB352" s="2773"/>
      <c r="BC352" s="2773"/>
      <c r="BD352" s="2773"/>
      <c r="BE352" s="2773"/>
      <c r="BF352" s="2773"/>
      <c r="BG352" s="2773"/>
      <c r="BH352" s="2773"/>
      <c r="BI352" s="2773"/>
      <c r="BJ352" s="2624">
        <v>0</v>
      </c>
    </row>
    <row r="353" spans="2:62" ht="36" x14ac:dyDescent="0.25">
      <c r="B353" s="2788"/>
      <c r="C353" s="2789" t="s">
        <v>1952</v>
      </c>
      <c r="D353" s="2789" t="s">
        <v>241</v>
      </c>
      <c r="E353" s="2790" t="s">
        <v>1953</v>
      </c>
      <c r="F353" s="2790" t="s">
        <v>1954</v>
      </c>
      <c r="G353" s="2791" t="s">
        <v>196</v>
      </c>
      <c r="H353" s="353">
        <v>47.213999999999999</v>
      </c>
      <c r="I353" s="396"/>
      <c r="J353" s="397">
        <f>ROUND(H353*I353,2)</f>
        <v>0</v>
      </c>
      <c r="K353" s="397" t="s">
        <v>172</v>
      </c>
      <c r="L353" s="2667" t="s">
        <v>16</v>
      </c>
      <c r="M353" s="2792"/>
      <c r="N353" s="2793" t="s">
        <v>38</v>
      </c>
      <c r="O353" s="2794"/>
      <c r="P353" s="2794">
        <f>H353*O353</f>
        <v>0</v>
      </c>
      <c r="Q353" s="2794">
        <v>6.6E-3</v>
      </c>
      <c r="R353" s="2794">
        <f>H353*Q353</f>
        <v>0.31161240000000001</v>
      </c>
      <c r="S353" s="2794">
        <v>0</v>
      </c>
      <c r="T353" s="2795">
        <f>H353*S353</f>
        <v>0</v>
      </c>
      <c r="AR353" s="2624">
        <v>32</v>
      </c>
      <c r="AT353" s="2624" t="s">
        <v>241</v>
      </c>
      <c r="AU353" s="2624">
        <v>2</v>
      </c>
      <c r="AY353" s="2796" t="s">
        <v>163</v>
      </c>
      <c r="AZ353" s="2796"/>
      <c r="BA353" s="2796"/>
      <c r="BB353" s="2796"/>
      <c r="BC353" s="2796"/>
      <c r="BD353" s="2796"/>
      <c r="BE353" s="2796">
        <f>IF(N353="základní",J353,0)</f>
        <v>0</v>
      </c>
      <c r="BF353" s="2796">
        <f>IF(N353="snížená",J353,0)</f>
        <v>0</v>
      </c>
      <c r="BG353" s="2796">
        <f>IF(N353="zákl. přenesená",J353,0)</f>
        <v>0</v>
      </c>
      <c r="BH353" s="2796">
        <f>IF(N353="sníž. přenesená",J353,0)</f>
        <v>0</v>
      </c>
      <c r="BI353" s="2796">
        <f>IF(N353="nulová",J353,0)</f>
        <v>0</v>
      </c>
      <c r="BJ353" s="2624">
        <v>1</v>
      </c>
    </row>
    <row r="354" spans="2:62" ht="11.25" customHeight="1" x14ac:dyDescent="0.25">
      <c r="B354" s="2762"/>
      <c r="C354" s="2763"/>
      <c r="D354" s="361" t="s">
        <v>175</v>
      </c>
      <c r="E354" s="2764"/>
      <c r="F354" s="2765" t="s">
        <v>1942</v>
      </c>
      <c r="G354" s="2766"/>
      <c r="H354" s="2767">
        <v>40.51</v>
      </c>
      <c r="I354" s="2768"/>
      <c r="J354" s="2768"/>
      <c r="K354" s="2768"/>
      <c r="L354" s="2667" t="s">
        <v>16</v>
      </c>
      <c r="M354" s="2769"/>
      <c r="N354" s="2770"/>
      <c r="O354" s="2771"/>
      <c r="P354" s="2771"/>
      <c r="Q354" s="2771"/>
      <c r="R354" s="2771"/>
      <c r="S354" s="2771"/>
      <c r="T354" s="2772"/>
      <c r="AT354" s="2773" t="s">
        <v>175</v>
      </c>
      <c r="AU354" s="2773">
        <v>0</v>
      </c>
      <c r="AV354" s="2773">
        <v>2</v>
      </c>
      <c r="AW354" s="2773" t="b">
        <v>1</v>
      </c>
      <c r="AX354" s="2773"/>
      <c r="AY354" s="2773" t="s">
        <v>163</v>
      </c>
      <c r="AZ354" s="2773"/>
      <c r="BA354" s="2773"/>
      <c r="BB354" s="2773"/>
      <c r="BC354" s="2773"/>
      <c r="BD354" s="2773"/>
      <c r="BE354" s="2773"/>
      <c r="BF354" s="2773"/>
      <c r="BG354" s="2773"/>
      <c r="BH354" s="2773"/>
      <c r="BI354" s="2773"/>
      <c r="BJ354" s="2624">
        <v>0</v>
      </c>
    </row>
    <row r="355" spans="2:62" ht="11.25" customHeight="1" x14ac:dyDescent="0.25">
      <c r="B355" s="2762"/>
      <c r="C355" s="2763"/>
      <c r="D355" s="361" t="s">
        <v>175</v>
      </c>
      <c r="E355" s="2764"/>
      <c r="F355" s="2774" t="s">
        <v>178</v>
      </c>
      <c r="G355" s="2775"/>
      <c r="H355" s="2776">
        <v>40.51</v>
      </c>
      <c r="I355" s="2768"/>
      <c r="J355" s="2768"/>
      <c r="K355" s="2768"/>
      <c r="L355" s="2667" t="s">
        <v>16</v>
      </c>
      <c r="M355" s="2769"/>
      <c r="N355" s="2770"/>
      <c r="O355" s="2771"/>
      <c r="P355" s="2771"/>
      <c r="Q355" s="2771"/>
      <c r="R355" s="2771"/>
      <c r="S355" s="2771"/>
      <c r="T355" s="2772"/>
      <c r="AT355" s="2773" t="s">
        <v>175</v>
      </c>
      <c r="AU355" s="2773">
        <v>0</v>
      </c>
      <c r="AV355" s="2773">
        <v>4</v>
      </c>
      <c r="AW355" s="2773" t="b">
        <v>1</v>
      </c>
      <c r="AX355" s="2773"/>
      <c r="AY355" s="2773" t="s">
        <v>163</v>
      </c>
      <c r="AZ355" s="2773"/>
      <c r="BA355" s="2773"/>
      <c r="BB355" s="2773"/>
      <c r="BC355" s="2773"/>
      <c r="BD355" s="2773"/>
      <c r="BE355" s="2773"/>
      <c r="BF355" s="2773"/>
      <c r="BG355" s="2773"/>
      <c r="BH355" s="2773"/>
      <c r="BI355" s="2773"/>
      <c r="BJ355" s="2624">
        <v>0</v>
      </c>
    </row>
    <row r="356" spans="2:62" ht="11.25" customHeight="1" x14ac:dyDescent="0.25">
      <c r="B356" s="2762"/>
      <c r="C356" s="2763"/>
      <c r="D356" s="361" t="s">
        <v>175</v>
      </c>
      <c r="E356" s="2764"/>
      <c r="F356" s="2765" t="s">
        <v>1955</v>
      </c>
      <c r="G356" s="2766"/>
      <c r="H356" s="2767">
        <v>47.213999999999999</v>
      </c>
      <c r="I356" s="2768"/>
      <c r="J356" s="2768"/>
      <c r="K356" s="2768"/>
      <c r="L356" s="2667" t="s">
        <v>16</v>
      </c>
      <c r="M356" s="2769"/>
      <c r="N356" s="2770"/>
      <c r="O356" s="2771"/>
      <c r="P356" s="2771"/>
      <c r="Q356" s="2771"/>
      <c r="R356" s="2771"/>
      <c r="S356" s="2771"/>
      <c r="T356" s="2772"/>
      <c r="AT356" s="2773" t="s">
        <v>175</v>
      </c>
      <c r="AU356" s="2773">
        <v>0</v>
      </c>
      <c r="AV356" s="2773">
        <v>2</v>
      </c>
      <c r="AW356" s="2773" t="b">
        <v>1</v>
      </c>
      <c r="AX356" s="2773" t="b">
        <v>1</v>
      </c>
      <c r="AY356" s="2773" t="s">
        <v>163</v>
      </c>
      <c r="AZ356" s="2773"/>
      <c r="BA356" s="2773"/>
      <c r="BB356" s="2773"/>
      <c r="BC356" s="2773"/>
      <c r="BD356" s="2773"/>
      <c r="BE356" s="2773"/>
      <c r="BF356" s="2773"/>
      <c r="BG356" s="2773"/>
      <c r="BH356" s="2773"/>
      <c r="BI356" s="2773"/>
      <c r="BJ356" s="2624">
        <v>0</v>
      </c>
    </row>
    <row r="357" spans="2:62" ht="24" x14ac:dyDescent="0.25">
      <c r="B357" s="2750"/>
      <c r="C357" s="2751" t="s">
        <v>1956</v>
      </c>
      <c r="D357" s="2751" t="s">
        <v>168</v>
      </c>
      <c r="E357" s="2752" t="s">
        <v>1957</v>
      </c>
      <c r="F357" s="351" t="s">
        <v>1958</v>
      </c>
      <c r="G357" s="2753" t="s">
        <v>196</v>
      </c>
      <c r="H357" s="353">
        <v>81.02</v>
      </c>
      <c r="I357" s="354"/>
      <c r="J357" s="355">
        <f>ROUND(H357*I357,2)</f>
        <v>0</v>
      </c>
      <c r="K357" s="355" t="s">
        <v>172</v>
      </c>
      <c r="L357" s="2667" t="s">
        <v>16</v>
      </c>
      <c r="M357" s="2754"/>
      <c r="N357" s="2755" t="s">
        <v>38</v>
      </c>
      <c r="O357" s="2756"/>
      <c r="P357" s="2756">
        <f>H357*O357</f>
        <v>0</v>
      </c>
      <c r="Q357" s="2756">
        <v>8.8000000000000003E-4</v>
      </c>
      <c r="R357" s="2756">
        <f>H357*Q357</f>
        <v>7.1297600000000003E-2</v>
      </c>
      <c r="S357" s="2756">
        <v>0</v>
      </c>
      <c r="T357" s="2757">
        <f>H357*S357</f>
        <v>0</v>
      </c>
      <c r="AR357" s="2624">
        <v>16</v>
      </c>
      <c r="AT357" s="2624" t="s">
        <v>168</v>
      </c>
      <c r="AU357" s="2624">
        <v>2</v>
      </c>
      <c r="AY357" s="2758" t="s">
        <v>163</v>
      </c>
      <c r="AZ357" s="2758"/>
      <c r="BA357" s="2758"/>
      <c r="BB357" s="2758"/>
      <c r="BC357" s="2758"/>
      <c r="BD357" s="2758"/>
      <c r="BE357" s="2758">
        <f>IF(N357="základní",J357,0)</f>
        <v>0</v>
      </c>
      <c r="BF357" s="2758">
        <f>IF(N357="snížená",J357,0)</f>
        <v>0</v>
      </c>
      <c r="BG357" s="2758">
        <f>IF(N357="zákl. přenesená",J357,0)</f>
        <v>0</v>
      </c>
      <c r="BH357" s="2758">
        <f>IF(N357="sníž. přenesená",J357,0)</f>
        <v>0</v>
      </c>
      <c r="BI357" s="2758">
        <f>IF(N357="nulová",J357,0)</f>
        <v>0</v>
      </c>
      <c r="BJ357" s="2624">
        <v>1</v>
      </c>
    </row>
    <row r="358" spans="2:62" x14ac:dyDescent="0.25">
      <c r="B358" s="2668"/>
      <c r="C358" s="86"/>
      <c r="D358" s="361" t="s">
        <v>173</v>
      </c>
      <c r="E358" s="86"/>
      <c r="F358" s="362" t="s">
        <v>1959</v>
      </c>
      <c r="G358" s="86"/>
      <c r="H358" s="86"/>
      <c r="I358" s="86"/>
      <c r="J358" s="86"/>
      <c r="K358" s="2670"/>
      <c r="L358" s="2667" t="s">
        <v>16</v>
      </c>
      <c r="M358" s="2759"/>
      <c r="N358" s="86"/>
      <c r="O358" s="86"/>
      <c r="P358" s="86"/>
      <c r="Q358" s="86"/>
      <c r="R358" s="86"/>
      <c r="S358" s="86"/>
      <c r="T358" s="2760"/>
      <c r="AT358" s="2761" t="s">
        <v>173</v>
      </c>
      <c r="AU358" s="2761">
        <v>0</v>
      </c>
      <c r="AV358" s="86"/>
      <c r="AW358" s="86"/>
      <c r="AX358" s="86"/>
      <c r="AY358" s="86" t="s">
        <v>163</v>
      </c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2624">
        <v>0</v>
      </c>
    </row>
    <row r="359" spans="2:62" ht="11.25" customHeight="1" x14ac:dyDescent="0.25">
      <c r="B359" s="2762"/>
      <c r="C359" s="2763"/>
      <c r="D359" s="361" t="s">
        <v>175</v>
      </c>
      <c r="E359" s="2764"/>
      <c r="F359" s="2765" t="s">
        <v>1960</v>
      </c>
      <c r="G359" s="2766"/>
      <c r="H359" s="2767">
        <v>81.02</v>
      </c>
      <c r="I359" s="2768"/>
      <c r="J359" s="2768"/>
      <c r="K359" s="2768"/>
      <c r="L359" s="2667" t="s">
        <v>16</v>
      </c>
      <c r="M359" s="2769"/>
      <c r="N359" s="2770"/>
      <c r="O359" s="2771"/>
      <c r="P359" s="2771"/>
      <c r="Q359" s="2771"/>
      <c r="R359" s="2771"/>
      <c r="S359" s="2771"/>
      <c r="T359" s="2772"/>
      <c r="AT359" s="2773" t="s">
        <v>175</v>
      </c>
      <c r="AU359" s="2773">
        <v>0</v>
      </c>
      <c r="AV359" s="2773">
        <v>2</v>
      </c>
      <c r="AW359" s="2773" t="b">
        <v>1</v>
      </c>
      <c r="AX359" s="2773"/>
      <c r="AY359" s="2773" t="s">
        <v>163</v>
      </c>
      <c r="AZ359" s="2773"/>
      <c r="BA359" s="2773"/>
      <c r="BB359" s="2773"/>
      <c r="BC359" s="2773"/>
      <c r="BD359" s="2773"/>
      <c r="BE359" s="2773"/>
      <c r="BF359" s="2773"/>
      <c r="BG359" s="2773"/>
      <c r="BH359" s="2773"/>
      <c r="BI359" s="2773"/>
      <c r="BJ359" s="2624">
        <v>0</v>
      </c>
    </row>
    <row r="360" spans="2:62" ht="11.25" customHeight="1" x14ac:dyDescent="0.25">
      <c r="B360" s="2762"/>
      <c r="C360" s="2763"/>
      <c r="D360" s="361" t="s">
        <v>175</v>
      </c>
      <c r="E360" s="2764"/>
      <c r="F360" s="2774" t="s">
        <v>178</v>
      </c>
      <c r="G360" s="2775"/>
      <c r="H360" s="2776">
        <v>81.02</v>
      </c>
      <c r="I360" s="2768"/>
      <c r="J360" s="2768"/>
      <c r="K360" s="2768"/>
      <c r="L360" s="2667" t="s">
        <v>16</v>
      </c>
      <c r="M360" s="2769"/>
      <c r="N360" s="2770"/>
      <c r="O360" s="2771"/>
      <c r="P360" s="2771"/>
      <c r="Q360" s="2771"/>
      <c r="R360" s="2771"/>
      <c r="S360" s="2771"/>
      <c r="T360" s="2772"/>
      <c r="AT360" s="2773" t="s">
        <v>175</v>
      </c>
      <c r="AU360" s="2773">
        <v>0</v>
      </c>
      <c r="AV360" s="2773">
        <v>4</v>
      </c>
      <c r="AW360" s="2773" t="b">
        <v>1</v>
      </c>
      <c r="AX360" s="2773" t="b">
        <v>1</v>
      </c>
      <c r="AY360" s="2773" t="s">
        <v>163</v>
      </c>
      <c r="AZ360" s="2773"/>
      <c r="BA360" s="2773"/>
      <c r="BB360" s="2773"/>
      <c r="BC360" s="2773"/>
      <c r="BD360" s="2773"/>
      <c r="BE360" s="2773"/>
      <c r="BF360" s="2773"/>
      <c r="BG360" s="2773"/>
      <c r="BH360" s="2773"/>
      <c r="BI360" s="2773"/>
      <c r="BJ360" s="2624">
        <v>0</v>
      </c>
    </row>
    <row r="361" spans="2:62" ht="36" x14ac:dyDescent="0.25">
      <c r="B361" s="2788"/>
      <c r="C361" s="2789" t="s">
        <v>1961</v>
      </c>
      <c r="D361" s="2789" t="s">
        <v>241</v>
      </c>
      <c r="E361" s="2790" t="s">
        <v>1962</v>
      </c>
      <c r="F361" s="2790" t="s">
        <v>1963</v>
      </c>
      <c r="G361" s="2791" t="s">
        <v>196</v>
      </c>
      <c r="H361" s="353">
        <v>47.213999999999999</v>
      </c>
      <c r="I361" s="396"/>
      <c r="J361" s="397">
        <f>ROUND(H361*I361,2)</f>
        <v>0</v>
      </c>
      <c r="K361" s="397" t="s">
        <v>172</v>
      </c>
      <c r="L361" s="2667" t="s">
        <v>16</v>
      </c>
      <c r="M361" s="2792"/>
      <c r="N361" s="2793" t="s">
        <v>38</v>
      </c>
      <c r="O361" s="2794"/>
      <c r="P361" s="2794">
        <f>H361*O361</f>
        <v>0</v>
      </c>
      <c r="Q361" s="2794">
        <v>5.4000000000000003E-3</v>
      </c>
      <c r="R361" s="2794">
        <f>H361*Q361</f>
        <v>0.2549556</v>
      </c>
      <c r="S361" s="2794">
        <v>0</v>
      </c>
      <c r="T361" s="2795">
        <f>H361*S361</f>
        <v>0</v>
      </c>
      <c r="AR361" s="2624">
        <v>32</v>
      </c>
      <c r="AT361" s="2624" t="s">
        <v>241</v>
      </c>
      <c r="AU361" s="2624">
        <v>2</v>
      </c>
      <c r="AY361" s="2796" t="s">
        <v>163</v>
      </c>
      <c r="AZ361" s="2796"/>
      <c r="BA361" s="2796"/>
      <c r="BB361" s="2796"/>
      <c r="BC361" s="2796"/>
      <c r="BD361" s="2796"/>
      <c r="BE361" s="2796">
        <f>IF(N361="základní",J361,0)</f>
        <v>0</v>
      </c>
      <c r="BF361" s="2796">
        <f>IF(N361="snížená",J361,0)</f>
        <v>0</v>
      </c>
      <c r="BG361" s="2796">
        <f>IF(N361="zákl. přenesená",J361,0)</f>
        <v>0</v>
      </c>
      <c r="BH361" s="2796">
        <f>IF(N361="sníž. přenesená",J361,0)</f>
        <v>0</v>
      </c>
      <c r="BI361" s="2796">
        <f>IF(N361="nulová",J361,0)</f>
        <v>0</v>
      </c>
      <c r="BJ361" s="2624">
        <v>1</v>
      </c>
    </row>
    <row r="362" spans="2:62" ht="11.25" customHeight="1" x14ac:dyDescent="0.25">
      <c r="B362" s="2762"/>
      <c r="C362" s="2763"/>
      <c r="D362" s="361" t="s">
        <v>175</v>
      </c>
      <c r="E362" s="2764"/>
      <c r="F362" s="2765" t="s">
        <v>1964</v>
      </c>
      <c r="G362" s="2766"/>
      <c r="H362" s="2767">
        <v>40.51</v>
      </c>
      <c r="I362" s="2768"/>
      <c r="J362" s="2768"/>
      <c r="K362" s="2768"/>
      <c r="L362" s="2667" t="s">
        <v>16</v>
      </c>
      <c r="M362" s="2769"/>
      <c r="N362" s="2770"/>
      <c r="O362" s="2771"/>
      <c r="P362" s="2771"/>
      <c r="Q362" s="2771"/>
      <c r="R362" s="2771"/>
      <c r="S362" s="2771"/>
      <c r="T362" s="2772"/>
      <c r="AT362" s="2773" t="s">
        <v>175</v>
      </c>
      <c r="AU362" s="2773">
        <v>0</v>
      </c>
      <c r="AV362" s="2773">
        <v>2</v>
      </c>
      <c r="AW362" s="2773" t="b">
        <v>1</v>
      </c>
      <c r="AX362" s="2773"/>
      <c r="AY362" s="2773" t="s">
        <v>163</v>
      </c>
      <c r="AZ362" s="2773"/>
      <c r="BA362" s="2773"/>
      <c r="BB362" s="2773"/>
      <c r="BC362" s="2773"/>
      <c r="BD362" s="2773"/>
      <c r="BE362" s="2773"/>
      <c r="BF362" s="2773"/>
      <c r="BG362" s="2773"/>
      <c r="BH362" s="2773"/>
      <c r="BI362" s="2773"/>
      <c r="BJ362" s="2624">
        <v>0</v>
      </c>
    </row>
    <row r="363" spans="2:62" ht="11.25" customHeight="1" x14ac:dyDescent="0.25">
      <c r="B363" s="2762"/>
      <c r="C363" s="2763"/>
      <c r="D363" s="361" t="s">
        <v>175</v>
      </c>
      <c r="E363" s="2764"/>
      <c r="F363" s="2774" t="s">
        <v>178</v>
      </c>
      <c r="G363" s="2775"/>
      <c r="H363" s="2776">
        <v>40.51</v>
      </c>
      <c r="I363" s="2768"/>
      <c r="J363" s="2768"/>
      <c r="K363" s="2768"/>
      <c r="L363" s="2667" t="s">
        <v>16</v>
      </c>
      <c r="M363" s="2769"/>
      <c r="N363" s="2770"/>
      <c r="O363" s="2771"/>
      <c r="P363" s="2771"/>
      <c r="Q363" s="2771"/>
      <c r="R363" s="2771"/>
      <c r="S363" s="2771"/>
      <c r="T363" s="2772"/>
      <c r="AT363" s="2773" t="s">
        <v>175</v>
      </c>
      <c r="AU363" s="2773">
        <v>0</v>
      </c>
      <c r="AV363" s="2773">
        <v>4</v>
      </c>
      <c r="AW363" s="2773" t="b">
        <v>1</v>
      </c>
      <c r="AX363" s="2773"/>
      <c r="AY363" s="2773" t="s">
        <v>163</v>
      </c>
      <c r="AZ363" s="2773"/>
      <c r="BA363" s="2773"/>
      <c r="BB363" s="2773"/>
      <c r="BC363" s="2773"/>
      <c r="BD363" s="2773"/>
      <c r="BE363" s="2773"/>
      <c r="BF363" s="2773"/>
      <c r="BG363" s="2773"/>
      <c r="BH363" s="2773"/>
      <c r="BI363" s="2773"/>
      <c r="BJ363" s="2624">
        <v>0</v>
      </c>
    </row>
    <row r="364" spans="2:62" ht="11.25" customHeight="1" x14ac:dyDescent="0.25">
      <c r="B364" s="2762"/>
      <c r="C364" s="2763"/>
      <c r="D364" s="361" t="s">
        <v>175</v>
      </c>
      <c r="E364" s="2764"/>
      <c r="F364" s="2765" t="s">
        <v>1955</v>
      </c>
      <c r="G364" s="2766"/>
      <c r="H364" s="2767">
        <v>47.213999999999999</v>
      </c>
      <c r="I364" s="2768"/>
      <c r="J364" s="2768"/>
      <c r="K364" s="2768"/>
      <c r="L364" s="2667" t="s">
        <v>16</v>
      </c>
      <c r="M364" s="2769"/>
      <c r="N364" s="2770"/>
      <c r="O364" s="2771"/>
      <c r="P364" s="2771"/>
      <c r="Q364" s="2771"/>
      <c r="R364" s="2771"/>
      <c r="S364" s="2771"/>
      <c r="T364" s="2772"/>
      <c r="AT364" s="2773" t="s">
        <v>175</v>
      </c>
      <c r="AU364" s="2773">
        <v>0</v>
      </c>
      <c r="AV364" s="2773">
        <v>2</v>
      </c>
      <c r="AW364" s="2773" t="b">
        <v>1</v>
      </c>
      <c r="AX364" s="2773" t="b">
        <v>1</v>
      </c>
      <c r="AY364" s="2773" t="s">
        <v>163</v>
      </c>
      <c r="AZ364" s="2773"/>
      <c r="BA364" s="2773"/>
      <c r="BB364" s="2773"/>
      <c r="BC364" s="2773"/>
      <c r="BD364" s="2773"/>
      <c r="BE364" s="2773"/>
      <c r="BF364" s="2773"/>
      <c r="BG364" s="2773"/>
      <c r="BH364" s="2773"/>
      <c r="BI364" s="2773"/>
      <c r="BJ364" s="2624">
        <v>0</v>
      </c>
    </row>
    <row r="365" spans="2:62" ht="36" x14ac:dyDescent="0.25">
      <c r="B365" s="2788"/>
      <c r="C365" s="2789" t="s">
        <v>1965</v>
      </c>
      <c r="D365" s="2789" t="s">
        <v>241</v>
      </c>
      <c r="E365" s="2790" t="s">
        <v>1966</v>
      </c>
      <c r="F365" s="2790" t="s">
        <v>1967</v>
      </c>
      <c r="G365" s="2791" t="s">
        <v>196</v>
      </c>
      <c r="H365" s="353">
        <v>47.213999999999999</v>
      </c>
      <c r="I365" s="396"/>
      <c r="J365" s="397">
        <f>ROUND(H365*I365,2)</f>
        <v>0</v>
      </c>
      <c r="K365" s="397" t="s">
        <v>172</v>
      </c>
      <c r="L365" s="2667" t="s">
        <v>16</v>
      </c>
      <c r="M365" s="2792"/>
      <c r="N365" s="2793" t="s">
        <v>38</v>
      </c>
      <c r="O365" s="2794"/>
      <c r="P365" s="2794">
        <f>H365*O365</f>
        <v>0</v>
      </c>
      <c r="Q365" s="2794">
        <v>5.3E-3</v>
      </c>
      <c r="R365" s="2794">
        <f>H365*Q365</f>
        <v>0.25023420000000002</v>
      </c>
      <c r="S365" s="2794">
        <v>0</v>
      </c>
      <c r="T365" s="2795">
        <f>H365*S365</f>
        <v>0</v>
      </c>
      <c r="AR365" s="2624">
        <v>32</v>
      </c>
      <c r="AT365" s="2624" t="s">
        <v>241</v>
      </c>
      <c r="AU365" s="2624">
        <v>2</v>
      </c>
      <c r="AY365" s="2796" t="s">
        <v>163</v>
      </c>
      <c r="AZ365" s="2796"/>
      <c r="BA365" s="2796"/>
      <c r="BB365" s="2796"/>
      <c r="BC365" s="2796"/>
      <c r="BD365" s="2796"/>
      <c r="BE365" s="2796">
        <f>IF(N365="základní",J365,0)</f>
        <v>0</v>
      </c>
      <c r="BF365" s="2796">
        <f>IF(N365="snížená",J365,0)</f>
        <v>0</v>
      </c>
      <c r="BG365" s="2796">
        <f>IF(N365="zákl. přenesená",J365,0)</f>
        <v>0</v>
      </c>
      <c r="BH365" s="2796">
        <f>IF(N365="sníž. přenesená",J365,0)</f>
        <v>0</v>
      </c>
      <c r="BI365" s="2796">
        <f>IF(N365="nulová",J365,0)</f>
        <v>0</v>
      </c>
      <c r="BJ365" s="2624">
        <v>1</v>
      </c>
    </row>
    <row r="366" spans="2:62" ht="11.25" customHeight="1" x14ac:dyDescent="0.25">
      <c r="B366" s="2762"/>
      <c r="C366" s="2763"/>
      <c r="D366" s="361" t="s">
        <v>175</v>
      </c>
      <c r="E366" s="2764"/>
      <c r="F366" s="2765" t="s">
        <v>1964</v>
      </c>
      <c r="G366" s="2766"/>
      <c r="H366" s="2767">
        <v>40.51</v>
      </c>
      <c r="I366" s="2768"/>
      <c r="J366" s="2768"/>
      <c r="K366" s="2768"/>
      <c r="L366" s="2667" t="s">
        <v>16</v>
      </c>
      <c r="M366" s="2769"/>
      <c r="N366" s="2770"/>
      <c r="O366" s="2771"/>
      <c r="P366" s="2771"/>
      <c r="Q366" s="2771"/>
      <c r="R366" s="2771"/>
      <c r="S366" s="2771"/>
      <c r="T366" s="2772"/>
      <c r="AT366" s="2773" t="s">
        <v>175</v>
      </c>
      <c r="AU366" s="2773">
        <v>0</v>
      </c>
      <c r="AV366" s="2773">
        <v>2</v>
      </c>
      <c r="AW366" s="2773" t="b">
        <v>1</v>
      </c>
      <c r="AX366" s="2773"/>
      <c r="AY366" s="2773" t="s">
        <v>163</v>
      </c>
      <c r="AZ366" s="2773"/>
      <c r="BA366" s="2773"/>
      <c r="BB366" s="2773"/>
      <c r="BC366" s="2773"/>
      <c r="BD366" s="2773"/>
      <c r="BE366" s="2773"/>
      <c r="BF366" s="2773"/>
      <c r="BG366" s="2773"/>
      <c r="BH366" s="2773"/>
      <c r="BI366" s="2773"/>
      <c r="BJ366" s="2624">
        <v>0</v>
      </c>
    </row>
    <row r="367" spans="2:62" ht="11.25" customHeight="1" x14ac:dyDescent="0.25">
      <c r="B367" s="2762"/>
      <c r="C367" s="2763"/>
      <c r="D367" s="361" t="s">
        <v>175</v>
      </c>
      <c r="E367" s="2764"/>
      <c r="F367" s="2774" t="s">
        <v>178</v>
      </c>
      <c r="G367" s="2775"/>
      <c r="H367" s="2776">
        <v>40.51</v>
      </c>
      <c r="I367" s="2768"/>
      <c r="J367" s="2768"/>
      <c r="K367" s="2768"/>
      <c r="L367" s="2667" t="s">
        <v>16</v>
      </c>
      <c r="M367" s="2769"/>
      <c r="N367" s="2770"/>
      <c r="O367" s="2771"/>
      <c r="P367" s="2771"/>
      <c r="Q367" s="2771"/>
      <c r="R367" s="2771"/>
      <c r="S367" s="2771"/>
      <c r="T367" s="2772"/>
      <c r="AT367" s="2773" t="s">
        <v>175</v>
      </c>
      <c r="AU367" s="2773">
        <v>0</v>
      </c>
      <c r="AV367" s="2773">
        <v>4</v>
      </c>
      <c r="AW367" s="2773" t="b">
        <v>1</v>
      </c>
      <c r="AX367" s="2773"/>
      <c r="AY367" s="2773" t="s">
        <v>163</v>
      </c>
      <c r="AZ367" s="2773"/>
      <c r="BA367" s="2773"/>
      <c r="BB367" s="2773"/>
      <c r="BC367" s="2773"/>
      <c r="BD367" s="2773"/>
      <c r="BE367" s="2773"/>
      <c r="BF367" s="2773"/>
      <c r="BG367" s="2773"/>
      <c r="BH367" s="2773"/>
      <c r="BI367" s="2773"/>
      <c r="BJ367" s="2624">
        <v>0</v>
      </c>
    </row>
    <row r="368" spans="2:62" ht="11.25" customHeight="1" x14ac:dyDescent="0.25">
      <c r="B368" s="2762"/>
      <c r="C368" s="2763"/>
      <c r="D368" s="361" t="s">
        <v>175</v>
      </c>
      <c r="E368" s="2764"/>
      <c r="F368" s="2765" t="s">
        <v>1955</v>
      </c>
      <c r="G368" s="2766"/>
      <c r="H368" s="2767">
        <v>47.213999999999999</v>
      </c>
      <c r="I368" s="2768"/>
      <c r="J368" s="2768"/>
      <c r="K368" s="2768"/>
      <c r="L368" s="2667" t="s">
        <v>16</v>
      </c>
      <c r="M368" s="2769"/>
      <c r="N368" s="2770"/>
      <c r="O368" s="2771"/>
      <c r="P368" s="2771"/>
      <c r="Q368" s="2771"/>
      <c r="R368" s="2771"/>
      <c r="S368" s="2771"/>
      <c r="T368" s="2772"/>
      <c r="AT368" s="2773" t="s">
        <v>175</v>
      </c>
      <c r="AU368" s="2773">
        <v>0</v>
      </c>
      <c r="AV368" s="2773">
        <v>2</v>
      </c>
      <c r="AW368" s="2773" t="b">
        <v>1</v>
      </c>
      <c r="AX368" s="2773" t="b">
        <v>1</v>
      </c>
      <c r="AY368" s="2773" t="s">
        <v>163</v>
      </c>
      <c r="AZ368" s="2773"/>
      <c r="BA368" s="2773"/>
      <c r="BB368" s="2773"/>
      <c r="BC368" s="2773"/>
      <c r="BD368" s="2773"/>
      <c r="BE368" s="2773"/>
      <c r="BF368" s="2773"/>
      <c r="BG368" s="2773"/>
      <c r="BH368" s="2773"/>
      <c r="BI368" s="2773"/>
      <c r="BJ368" s="2624">
        <v>0</v>
      </c>
    </row>
    <row r="369" spans="2:62" x14ac:dyDescent="0.25">
      <c r="B369" s="2750"/>
      <c r="C369" s="2751" t="s">
        <v>1968</v>
      </c>
      <c r="D369" s="2751" t="s">
        <v>168</v>
      </c>
      <c r="E369" s="2752" t="s">
        <v>1969</v>
      </c>
      <c r="F369" s="351" t="s">
        <v>1970</v>
      </c>
      <c r="G369" s="2753" t="s">
        <v>196</v>
      </c>
      <c r="H369" s="353">
        <v>81.02</v>
      </c>
      <c r="I369" s="354"/>
      <c r="J369" s="355">
        <f>ROUND(H369*I369,2)</f>
        <v>0</v>
      </c>
      <c r="K369" s="355" t="s">
        <v>172</v>
      </c>
      <c r="L369" s="2667" t="s">
        <v>16</v>
      </c>
      <c r="M369" s="2754"/>
      <c r="N369" s="2755" t="s">
        <v>38</v>
      </c>
      <c r="O369" s="2756"/>
      <c r="P369" s="2756">
        <f>H369*O369</f>
        <v>0</v>
      </c>
      <c r="Q369" s="2756">
        <v>0</v>
      </c>
      <c r="R369" s="2756">
        <f>H369*Q369</f>
        <v>0</v>
      </c>
      <c r="S369" s="2756">
        <v>0</v>
      </c>
      <c r="T369" s="2757">
        <f>H369*S369</f>
        <v>0</v>
      </c>
      <c r="AR369" s="2624">
        <v>16</v>
      </c>
      <c r="AT369" s="2624" t="s">
        <v>168</v>
      </c>
      <c r="AU369" s="2624">
        <v>2</v>
      </c>
      <c r="AY369" s="2758" t="s">
        <v>163</v>
      </c>
      <c r="AZ369" s="2758"/>
      <c r="BA369" s="2758"/>
      <c r="BB369" s="2758"/>
      <c r="BC369" s="2758"/>
      <c r="BD369" s="2758"/>
      <c r="BE369" s="2758">
        <f>IF(N369="základní",J369,0)</f>
        <v>0</v>
      </c>
      <c r="BF369" s="2758">
        <f>IF(N369="snížená",J369,0)</f>
        <v>0</v>
      </c>
      <c r="BG369" s="2758">
        <f>IF(N369="zákl. přenesená",J369,0)</f>
        <v>0</v>
      </c>
      <c r="BH369" s="2758">
        <f>IF(N369="sníž. přenesená",J369,0)</f>
        <v>0</v>
      </c>
      <c r="BI369" s="2758">
        <f>IF(N369="nulová",J369,0)</f>
        <v>0</v>
      </c>
      <c r="BJ369" s="2624">
        <v>1</v>
      </c>
    </row>
    <row r="370" spans="2:62" x14ac:dyDescent="0.25">
      <c r="B370" s="2668"/>
      <c r="C370" s="86"/>
      <c r="D370" s="361" t="s">
        <v>173</v>
      </c>
      <c r="E370" s="86"/>
      <c r="F370" s="362" t="s">
        <v>1971</v>
      </c>
      <c r="G370" s="86"/>
      <c r="H370" s="86"/>
      <c r="I370" s="86"/>
      <c r="J370" s="86"/>
      <c r="K370" s="2670"/>
      <c r="L370" s="2667" t="s">
        <v>16</v>
      </c>
      <c r="M370" s="2759"/>
      <c r="N370" s="86"/>
      <c r="O370" s="86"/>
      <c r="P370" s="86"/>
      <c r="Q370" s="86"/>
      <c r="R370" s="86"/>
      <c r="S370" s="86"/>
      <c r="T370" s="2760"/>
      <c r="AT370" s="2761" t="s">
        <v>173</v>
      </c>
      <c r="AU370" s="2761">
        <v>0</v>
      </c>
      <c r="AV370" s="86"/>
      <c r="AW370" s="86"/>
      <c r="AX370" s="86"/>
      <c r="AY370" s="86" t="s">
        <v>163</v>
      </c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2624">
        <v>0</v>
      </c>
    </row>
    <row r="371" spans="2:62" ht="11.25" customHeight="1" x14ac:dyDescent="0.25">
      <c r="B371" s="2762"/>
      <c r="C371" s="2763"/>
      <c r="D371" s="361" t="s">
        <v>175</v>
      </c>
      <c r="E371" s="2764"/>
      <c r="F371" s="2765" t="s">
        <v>1972</v>
      </c>
      <c r="G371" s="2766"/>
      <c r="H371" s="2767">
        <v>81.02</v>
      </c>
      <c r="I371" s="2768"/>
      <c r="J371" s="2768"/>
      <c r="K371" s="2768"/>
      <c r="L371" s="2667" t="s">
        <v>16</v>
      </c>
      <c r="M371" s="2769"/>
      <c r="N371" s="2770"/>
      <c r="O371" s="2771"/>
      <c r="P371" s="2771"/>
      <c r="Q371" s="2771"/>
      <c r="R371" s="2771"/>
      <c r="S371" s="2771"/>
      <c r="T371" s="2772"/>
      <c r="AT371" s="2773" t="s">
        <v>175</v>
      </c>
      <c r="AU371" s="2773">
        <v>0</v>
      </c>
      <c r="AV371" s="2773">
        <v>2</v>
      </c>
      <c r="AW371" s="2773" t="b">
        <v>1</v>
      </c>
      <c r="AX371" s="2773"/>
      <c r="AY371" s="2773" t="s">
        <v>163</v>
      </c>
      <c r="AZ371" s="2773"/>
      <c r="BA371" s="2773"/>
      <c r="BB371" s="2773"/>
      <c r="BC371" s="2773"/>
      <c r="BD371" s="2773"/>
      <c r="BE371" s="2773"/>
      <c r="BF371" s="2773"/>
      <c r="BG371" s="2773"/>
      <c r="BH371" s="2773"/>
      <c r="BI371" s="2773"/>
      <c r="BJ371" s="2624">
        <v>0</v>
      </c>
    </row>
    <row r="372" spans="2:62" ht="11.25" customHeight="1" x14ac:dyDescent="0.25">
      <c r="B372" s="2762"/>
      <c r="C372" s="2763"/>
      <c r="D372" s="361" t="s">
        <v>175</v>
      </c>
      <c r="E372" s="2764"/>
      <c r="F372" s="2774" t="s">
        <v>178</v>
      </c>
      <c r="G372" s="2775"/>
      <c r="H372" s="2776">
        <v>81.02</v>
      </c>
      <c r="I372" s="2768"/>
      <c r="J372" s="2768"/>
      <c r="K372" s="2768"/>
      <c r="L372" s="2667" t="s">
        <v>16</v>
      </c>
      <c r="M372" s="2769"/>
      <c r="N372" s="2770"/>
      <c r="O372" s="2771"/>
      <c r="P372" s="2771"/>
      <c r="Q372" s="2771"/>
      <c r="R372" s="2771"/>
      <c r="S372" s="2771"/>
      <c r="T372" s="2772"/>
      <c r="AT372" s="2773" t="s">
        <v>175</v>
      </c>
      <c r="AU372" s="2773">
        <v>0</v>
      </c>
      <c r="AV372" s="2773">
        <v>4</v>
      </c>
      <c r="AW372" s="2773" t="b">
        <v>1</v>
      </c>
      <c r="AX372" s="2773" t="b">
        <v>1</v>
      </c>
      <c r="AY372" s="2773" t="s">
        <v>163</v>
      </c>
      <c r="AZ372" s="2773"/>
      <c r="BA372" s="2773"/>
      <c r="BB372" s="2773"/>
      <c r="BC372" s="2773"/>
      <c r="BD372" s="2773"/>
      <c r="BE372" s="2773"/>
      <c r="BF372" s="2773"/>
      <c r="BG372" s="2773"/>
      <c r="BH372" s="2773"/>
      <c r="BI372" s="2773"/>
      <c r="BJ372" s="2624">
        <v>0</v>
      </c>
    </row>
    <row r="373" spans="2:62" ht="24" x14ac:dyDescent="0.25">
      <c r="B373" s="2788"/>
      <c r="C373" s="2789" t="s">
        <v>1973</v>
      </c>
      <c r="D373" s="2789" t="s">
        <v>241</v>
      </c>
      <c r="E373" s="2790" t="s">
        <v>1974</v>
      </c>
      <c r="F373" s="2790" t="s">
        <v>1975</v>
      </c>
      <c r="G373" s="2791" t="s">
        <v>196</v>
      </c>
      <c r="H373" s="353">
        <v>46.789000000000001</v>
      </c>
      <c r="I373" s="396"/>
      <c r="J373" s="397">
        <f>ROUND(H373*I373,2)</f>
        <v>0</v>
      </c>
      <c r="K373" s="397" t="s">
        <v>172</v>
      </c>
      <c r="L373" s="2667" t="s">
        <v>16</v>
      </c>
      <c r="M373" s="2792"/>
      <c r="N373" s="2793" t="s">
        <v>38</v>
      </c>
      <c r="O373" s="2794"/>
      <c r="P373" s="2794">
        <f>H373*O373</f>
        <v>0</v>
      </c>
      <c r="Q373" s="2794">
        <v>2.0000000000000001E-4</v>
      </c>
      <c r="R373" s="2794">
        <f>H373*Q373</f>
        <v>9.3578000000000012E-3</v>
      </c>
      <c r="S373" s="2794">
        <v>0</v>
      </c>
      <c r="T373" s="2795">
        <f>H373*S373</f>
        <v>0</v>
      </c>
      <c r="AR373" s="2624">
        <v>32</v>
      </c>
      <c r="AT373" s="2624" t="s">
        <v>241</v>
      </c>
      <c r="AU373" s="2624">
        <v>2</v>
      </c>
      <c r="AY373" s="2796" t="s">
        <v>163</v>
      </c>
      <c r="AZ373" s="2796"/>
      <c r="BA373" s="2796"/>
      <c r="BB373" s="2796"/>
      <c r="BC373" s="2796"/>
      <c r="BD373" s="2796"/>
      <c r="BE373" s="2796">
        <f>IF(N373="základní",J373,0)</f>
        <v>0</v>
      </c>
      <c r="BF373" s="2796">
        <f>IF(N373="snížená",J373,0)</f>
        <v>0</v>
      </c>
      <c r="BG373" s="2796">
        <f>IF(N373="zákl. přenesená",J373,0)</f>
        <v>0</v>
      </c>
      <c r="BH373" s="2796">
        <f>IF(N373="sníž. přenesená",J373,0)</f>
        <v>0</v>
      </c>
      <c r="BI373" s="2796">
        <f>IF(N373="nulová",J373,0)</f>
        <v>0</v>
      </c>
      <c r="BJ373" s="2624">
        <v>1</v>
      </c>
    </row>
    <row r="374" spans="2:62" ht="11.25" customHeight="1" x14ac:dyDescent="0.25">
      <c r="B374" s="2762"/>
      <c r="C374" s="2763"/>
      <c r="D374" s="361" t="s">
        <v>175</v>
      </c>
      <c r="E374" s="2764"/>
      <c r="F374" s="2765" t="s">
        <v>1964</v>
      </c>
      <c r="G374" s="2766"/>
      <c r="H374" s="2767">
        <v>40.51</v>
      </c>
      <c r="I374" s="2768"/>
      <c r="J374" s="2768"/>
      <c r="K374" s="2768"/>
      <c r="L374" s="2667" t="s">
        <v>16</v>
      </c>
      <c r="M374" s="2769"/>
      <c r="N374" s="2770"/>
      <c r="O374" s="2771"/>
      <c r="P374" s="2771"/>
      <c r="Q374" s="2771"/>
      <c r="R374" s="2771"/>
      <c r="S374" s="2771"/>
      <c r="T374" s="2772"/>
      <c r="AT374" s="2773" t="s">
        <v>175</v>
      </c>
      <c r="AU374" s="2773">
        <v>0</v>
      </c>
      <c r="AV374" s="2773">
        <v>2</v>
      </c>
      <c r="AW374" s="2773" t="b">
        <v>1</v>
      </c>
      <c r="AX374" s="2773"/>
      <c r="AY374" s="2773" t="s">
        <v>163</v>
      </c>
      <c r="AZ374" s="2773"/>
      <c r="BA374" s="2773"/>
      <c r="BB374" s="2773"/>
      <c r="BC374" s="2773"/>
      <c r="BD374" s="2773"/>
      <c r="BE374" s="2773"/>
      <c r="BF374" s="2773"/>
      <c r="BG374" s="2773"/>
      <c r="BH374" s="2773"/>
      <c r="BI374" s="2773"/>
      <c r="BJ374" s="2624">
        <v>0</v>
      </c>
    </row>
    <row r="375" spans="2:62" ht="11.25" customHeight="1" x14ac:dyDescent="0.25">
      <c r="B375" s="2762"/>
      <c r="C375" s="2763"/>
      <c r="D375" s="361" t="s">
        <v>175</v>
      </c>
      <c r="E375" s="2764"/>
      <c r="F375" s="2774" t="s">
        <v>178</v>
      </c>
      <c r="G375" s="2775"/>
      <c r="H375" s="2776">
        <v>40.51</v>
      </c>
      <c r="I375" s="2768"/>
      <c r="J375" s="2768"/>
      <c r="K375" s="2768"/>
      <c r="L375" s="2667" t="s">
        <v>16</v>
      </c>
      <c r="M375" s="2769"/>
      <c r="N375" s="2770"/>
      <c r="O375" s="2771"/>
      <c r="P375" s="2771"/>
      <c r="Q375" s="2771"/>
      <c r="R375" s="2771"/>
      <c r="S375" s="2771"/>
      <c r="T375" s="2772"/>
      <c r="AT375" s="2773" t="s">
        <v>175</v>
      </c>
      <c r="AU375" s="2773">
        <v>0</v>
      </c>
      <c r="AV375" s="2773">
        <v>4</v>
      </c>
      <c r="AW375" s="2773" t="b">
        <v>1</v>
      </c>
      <c r="AX375" s="2773"/>
      <c r="AY375" s="2773" t="s">
        <v>163</v>
      </c>
      <c r="AZ375" s="2773"/>
      <c r="BA375" s="2773"/>
      <c r="BB375" s="2773"/>
      <c r="BC375" s="2773"/>
      <c r="BD375" s="2773"/>
      <c r="BE375" s="2773"/>
      <c r="BF375" s="2773"/>
      <c r="BG375" s="2773"/>
      <c r="BH375" s="2773"/>
      <c r="BI375" s="2773"/>
      <c r="BJ375" s="2624">
        <v>0</v>
      </c>
    </row>
    <row r="376" spans="2:62" ht="11.25" customHeight="1" x14ac:dyDescent="0.25">
      <c r="B376" s="2762"/>
      <c r="C376" s="2763"/>
      <c r="D376" s="361" t="s">
        <v>175</v>
      </c>
      <c r="E376" s="2764"/>
      <c r="F376" s="2765" t="s">
        <v>1976</v>
      </c>
      <c r="G376" s="2766"/>
      <c r="H376" s="2767">
        <v>46.789000000000001</v>
      </c>
      <c r="I376" s="2768"/>
      <c r="J376" s="2768"/>
      <c r="K376" s="2768"/>
      <c r="L376" s="2667" t="s">
        <v>16</v>
      </c>
      <c r="M376" s="2769"/>
      <c r="N376" s="2770"/>
      <c r="O376" s="2771"/>
      <c r="P376" s="2771"/>
      <c r="Q376" s="2771"/>
      <c r="R376" s="2771"/>
      <c r="S376" s="2771"/>
      <c r="T376" s="2772"/>
      <c r="AT376" s="2773" t="s">
        <v>175</v>
      </c>
      <c r="AU376" s="2773">
        <v>0</v>
      </c>
      <c r="AV376" s="2773">
        <v>2</v>
      </c>
      <c r="AW376" s="2773" t="b">
        <v>1</v>
      </c>
      <c r="AX376" s="2773" t="b">
        <v>1</v>
      </c>
      <c r="AY376" s="2773" t="s">
        <v>163</v>
      </c>
      <c r="AZ376" s="2773"/>
      <c r="BA376" s="2773"/>
      <c r="BB376" s="2773"/>
      <c r="BC376" s="2773"/>
      <c r="BD376" s="2773"/>
      <c r="BE376" s="2773"/>
      <c r="BF376" s="2773"/>
      <c r="BG376" s="2773"/>
      <c r="BH376" s="2773"/>
      <c r="BI376" s="2773"/>
      <c r="BJ376" s="2624">
        <v>0</v>
      </c>
    </row>
    <row r="377" spans="2:62" ht="24" x14ac:dyDescent="0.25">
      <c r="B377" s="2788"/>
      <c r="C377" s="2789" t="s">
        <v>1977</v>
      </c>
      <c r="D377" s="2789" t="s">
        <v>241</v>
      </c>
      <c r="E377" s="2790" t="s">
        <v>1978</v>
      </c>
      <c r="F377" s="2790" t="s">
        <v>1979</v>
      </c>
      <c r="G377" s="2791" t="s">
        <v>196</v>
      </c>
      <c r="H377" s="353">
        <v>46.789000000000001</v>
      </c>
      <c r="I377" s="396"/>
      <c r="J377" s="397">
        <f>ROUND(H377*I377,2)</f>
        <v>0</v>
      </c>
      <c r="K377" s="397" t="s">
        <v>172</v>
      </c>
      <c r="L377" s="2667" t="s">
        <v>16</v>
      </c>
      <c r="M377" s="2792"/>
      <c r="N377" s="2793" t="s">
        <v>38</v>
      </c>
      <c r="O377" s="2794"/>
      <c r="P377" s="2794">
        <f>H377*O377</f>
        <v>0</v>
      </c>
      <c r="Q377" s="2794">
        <v>2.9999999999999997E-4</v>
      </c>
      <c r="R377" s="2794">
        <f>H377*Q377</f>
        <v>1.4036699999999999E-2</v>
      </c>
      <c r="S377" s="2794">
        <v>0</v>
      </c>
      <c r="T377" s="2795">
        <f>H377*S377</f>
        <v>0</v>
      </c>
      <c r="AR377" s="2624">
        <v>32</v>
      </c>
      <c r="AT377" s="2624" t="s">
        <v>241</v>
      </c>
      <c r="AU377" s="2624">
        <v>2</v>
      </c>
      <c r="AY377" s="2796" t="s">
        <v>163</v>
      </c>
      <c r="AZ377" s="2796"/>
      <c r="BA377" s="2796"/>
      <c r="BB377" s="2796"/>
      <c r="BC377" s="2796"/>
      <c r="BD377" s="2796"/>
      <c r="BE377" s="2796">
        <f>IF(N377="základní",J377,0)</f>
        <v>0</v>
      </c>
      <c r="BF377" s="2796">
        <f>IF(N377="snížená",J377,0)</f>
        <v>0</v>
      </c>
      <c r="BG377" s="2796">
        <f>IF(N377="zákl. přenesená",J377,0)</f>
        <v>0</v>
      </c>
      <c r="BH377" s="2796">
        <f>IF(N377="sníž. přenesená",J377,0)</f>
        <v>0</v>
      </c>
      <c r="BI377" s="2796">
        <f>IF(N377="nulová",J377,0)</f>
        <v>0</v>
      </c>
      <c r="BJ377" s="2624">
        <v>1</v>
      </c>
    </row>
    <row r="378" spans="2:62" ht="11.25" customHeight="1" x14ac:dyDescent="0.25">
      <c r="B378" s="2762"/>
      <c r="C378" s="2763"/>
      <c r="D378" s="361" t="s">
        <v>175</v>
      </c>
      <c r="E378" s="2764"/>
      <c r="F378" s="2765" t="s">
        <v>1964</v>
      </c>
      <c r="G378" s="2766"/>
      <c r="H378" s="2767">
        <v>40.51</v>
      </c>
      <c r="I378" s="2768"/>
      <c r="J378" s="2768"/>
      <c r="K378" s="2768"/>
      <c r="L378" s="2667" t="s">
        <v>16</v>
      </c>
      <c r="M378" s="2769"/>
      <c r="N378" s="2770"/>
      <c r="O378" s="2771"/>
      <c r="P378" s="2771"/>
      <c r="Q378" s="2771"/>
      <c r="R378" s="2771"/>
      <c r="S378" s="2771"/>
      <c r="T378" s="2772"/>
      <c r="AT378" s="2773" t="s">
        <v>175</v>
      </c>
      <c r="AU378" s="2773">
        <v>0</v>
      </c>
      <c r="AV378" s="2773">
        <v>2</v>
      </c>
      <c r="AW378" s="2773" t="b">
        <v>1</v>
      </c>
      <c r="AX378" s="2773"/>
      <c r="AY378" s="2773" t="s">
        <v>163</v>
      </c>
      <c r="AZ378" s="2773"/>
      <c r="BA378" s="2773"/>
      <c r="BB378" s="2773"/>
      <c r="BC378" s="2773"/>
      <c r="BD378" s="2773"/>
      <c r="BE378" s="2773"/>
      <c r="BF378" s="2773"/>
      <c r="BG378" s="2773"/>
      <c r="BH378" s="2773"/>
      <c r="BI378" s="2773"/>
      <c r="BJ378" s="2624">
        <v>0</v>
      </c>
    </row>
    <row r="379" spans="2:62" ht="11.25" customHeight="1" x14ac:dyDescent="0.25">
      <c r="B379" s="2762"/>
      <c r="C379" s="2763"/>
      <c r="D379" s="361" t="s">
        <v>175</v>
      </c>
      <c r="E379" s="2764"/>
      <c r="F379" s="2774" t="s">
        <v>178</v>
      </c>
      <c r="G379" s="2775"/>
      <c r="H379" s="2776">
        <v>40.51</v>
      </c>
      <c r="I379" s="2768"/>
      <c r="J379" s="2768"/>
      <c r="K379" s="2768"/>
      <c r="L379" s="2667" t="s">
        <v>16</v>
      </c>
      <c r="M379" s="2769"/>
      <c r="N379" s="2770"/>
      <c r="O379" s="2771"/>
      <c r="P379" s="2771"/>
      <c r="Q379" s="2771"/>
      <c r="R379" s="2771"/>
      <c r="S379" s="2771"/>
      <c r="T379" s="2772"/>
      <c r="AT379" s="2773" t="s">
        <v>175</v>
      </c>
      <c r="AU379" s="2773">
        <v>0</v>
      </c>
      <c r="AV379" s="2773">
        <v>4</v>
      </c>
      <c r="AW379" s="2773" t="b">
        <v>1</v>
      </c>
      <c r="AX379" s="2773"/>
      <c r="AY379" s="2773" t="s">
        <v>163</v>
      </c>
      <c r="AZ379" s="2773"/>
      <c r="BA379" s="2773"/>
      <c r="BB379" s="2773"/>
      <c r="BC379" s="2773"/>
      <c r="BD379" s="2773"/>
      <c r="BE379" s="2773"/>
      <c r="BF379" s="2773"/>
      <c r="BG379" s="2773"/>
      <c r="BH379" s="2773"/>
      <c r="BI379" s="2773"/>
      <c r="BJ379" s="2624">
        <v>0</v>
      </c>
    </row>
    <row r="380" spans="2:62" ht="11.25" customHeight="1" x14ac:dyDescent="0.25">
      <c r="B380" s="2762"/>
      <c r="C380" s="2763"/>
      <c r="D380" s="361" t="s">
        <v>175</v>
      </c>
      <c r="E380" s="2764"/>
      <c r="F380" s="2765" t="s">
        <v>1976</v>
      </c>
      <c r="G380" s="2766"/>
      <c r="H380" s="2767">
        <v>46.789000000000001</v>
      </c>
      <c r="I380" s="2768"/>
      <c r="J380" s="2768"/>
      <c r="K380" s="2768"/>
      <c r="L380" s="2667" t="s">
        <v>16</v>
      </c>
      <c r="M380" s="2769"/>
      <c r="N380" s="2770"/>
      <c r="O380" s="2771"/>
      <c r="P380" s="2771"/>
      <c r="Q380" s="2771"/>
      <c r="R380" s="2771"/>
      <c r="S380" s="2771"/>
      <c r="T380" s="2772"/>
      <c r="AT380" s="2773" t="s">
        <v>175</v>
      </c>
      <c r="AU380" s="2773">
        <v>0</v>
      </c>
      <c r="AV380" s="2773">
        <v>2</v>
      </c>
      <c r="AW380" s="2773" t="b">
        <v>1</v>
      </c>
      <c r="AX380" s="2773" t="b">
        <v>1</v>
      </c>
      <c r="AY380" s="2773" t="s">
        <v>163</v>
      </c>
      <c r="AZ380" s="2773"/>
      <c r="BA380" s="2773"/>
      <c r="BB380" s="2773"/>
      <c r="BC380" s="2773"/>
      <c r="BD380" s="2773"/>
      <c r="BE380" s="2773"/>
      <c r="BF380" s="2773"/>
      <c r="BG380" s="2773"/>
      <c r="BH380" s="2773"/>
      <c r="BI380" s="2773"/>
      <c r="BJ380" s="2624">
        <v>0</v>
      </c>
    </row>
    <row r="381" spans="2:62" ht="24" x14ac:dyDescent="0.25">
      <c r="B381" s="2750"/>
      <c r="C381" s="2751" t="s">
        <v>1980</v>
      </c>
      <c r="D381" s="2751" t="s">
        <v>168</v>
      </c>
      <c r="E381" s="2752" t="s">
        <v>1981</v>
      </c>
      <c r="F381" s="351" t="s">
        <v>1982</v>
      </c>
      <c r="G381" s="2753" t="s">
        <v>196</v>
      </c>
      <c r="H381" s="353">
        <v>40.51</v>
      </c>
      <c r="I381" s="354"/>
      <c r="J381" s="355">
        <f>ROUND(H381*I381,2)</f>
        <v>0</v>
      </c>
      <c r="K381" s="355" t="s">
        <v>393</v>
      </c>
      <c r="L381" s="2667" t="s">
        <v>16</v>
      </c>
      <c r="M381" s="2754"/>
      <c r="N381" s="2755" t="s">
        <v>38</v>
      </c>
      <c r="O381" s="2756"/>
      <c r="P381" s="2756">
        <f>H381*O381</f>
        <v>0</v>
      </c>
      <c r="Q381" s="2756">
        <v>0</v>
      </c>
      <c r="R381" s="2756">
        <f>H381*Q381</f>
        <v>0</v>
      </c>
      <c r="S381" s="2756">
        <v>0</v>
      </c>
      <c r="T381" s="2757">
        <f>H381*S381</f>
        <v>0</v>
      </c>
      <c r="AR381" s="2624">
        <v>16</v>
      </c>
      <c r="AT381" s="2624" t="s">
        <v>168</v>
      </c>
      <c r="AU381" s="2624">
        <v>2</v>
      </c>
      <c r="AY381" s="2758" t="s">
        <v>163</v>
      </c>
      <c r="AZ381" s="2758"/>
      <c r="BA381" s="2758"/>
      <c r="BB381" s="2758"/>
      <c r="BC381" s="2758"/>
      <c r="BD381" s="2758"/>
      <c r="BE381" s="2758">
        <f>IF(N381="základní",J381,0)</f>
        <v>0</v>
      </c>
      <c r="BF381" s="2758">
        <f>IF(N381="snížená",J381,0)</f>
        <v>0</v>
      </c>
      <c r="BG381" s="2758">
        <f>IF(N381="zákl. přenesená",J381,0)</f>
        <v>0</v>
      </c>
      <c r="BH381" s="2758">
        <f>IF(N381="sníž. přenesená",J381,0)</f>
        <v>0</v>
      </c>
      <c r="BI381" s="2758">
        <f>IF(N381="nulová",J381,0)</f>
        <v>0</v>
      </c>
      <c r="BJ381" s="2624">
        <v>1</v>
      </c>
    </row>
    <row r="382" spans="2:62" x14ac:dyDescent="0.25">
      <c r="B382" s="2668"/>
      <c r="C382" s="86"/>
      <c r="D382" s="361" t="s">
        <v>173</v>
      </c>
      <c r="E382" s="86"/>
      <c r="F382" s="362" t="s">
        <v>1983</v>
      </c>
      <c r="G382" s="86"/>
      <c r="H382" s="86"/>
      <c r="I382" s="86"/>
      <c r="J382" s="86"/>
      <c r="K382" s="2670"/>
      <c r="L382" s="2667" t="s">
        <v>16</v>
      </c>
      <c r="M382" s="2759"/>
      <c r="N382" s="86"/>
      <c r="O382" s="86"/>
      <c r="P382" s="86"/>
      <c r="Q382" s="86"/>
      <c r="R382" s="86"/>
      <c r="S382" s="86"/>
      <c r="T382" s="2760"/>
      <c r="AT382" s="2761" t="s">
        <v>173</v>
      </c>
      <c r="AU382" s="2761">
        <v>0</v>
      </c>
      <c r="AV382" s="86"/>
      <c r="AW382" s="86"/>
      <c r="AX382" s="86"/>
      <c r="AY382" s="86" t="s">
        <v>163</v>
      </c>
      <c r="AZ382" s="86"/>
      <c r="BA382" s="86"/>
      <c r="BB382" s="86"/>
      <c r="BC382" s="86"/>
      <c r="BD382" s="86"/>
      <c r="BE382" s="86"/>
      <c r="BF382" s="86"/>
      <c r="BG382" s="86"/>
      <c r="BH382" s="86"/>
      <c r="BI382" s="86"/>
      <c r="BJ382" s="2624">
        <v>0</v>
      </c>
    </row>
    <row r="383" spans="2:62" ht="11.25" customHeight="1" x14ac:dyDescent="0.25">
      <c r="B383" s="2762"/>
      <c r="C383" s="2763"/>
      <c r="D383" s="361" t="s">
        <v>175</v>
      </c>
      <c r="E383" s="2764"/>
      <c r="F383" s="2765" t="s">
        <v>1964</v>
      </c>
      <c r="G383" s="2766"/>
      <c r="H383" s="2767">
        <v>40.51</v>
      </c>
      <c r="I383" s="2768"/>
      <c r="J383" s="2768"/>
      <c r="K383" s="2768"/>
      <c r="L383" s="2667" t="s">
        <v>16</v>
      </c>
      <c r="M383" s="2769"/>
      <c r="N383" s="2770"/>
      <c r="O383" s="2771"/>
      <c r="P383" s="2771"/>
      <c r="Q383" s="2771"/>
      <c r="R383" s="2771"/>
      <c r="S383" s="2771"/>
      <c r="T383" s="2772"/>
      <c r="AT383" s="2773" t="s">
        <v>175</v>
      </c>
      <c r="AU383" s="2773">
        <v>0</v>
      </c>
      <c r="AV383" s="2773">
        <v>2</v>
      </c>
      <c r="AW383" s="2773" t="b">
        <v>1</v>
      </c>
      <c r="AX383" s="2773"/>
      <c r="AY383" s="2773" t="s">
        <v>163</v>
      </c>
      <c r="AZ383" s="2773"/>
      <c r="BA383" s="2773"/>
      <c r="BB383" s="2773"/>
      <c r="BC383" s="2773"/>
      <c r="BD383" s="2773"/>
      <c r="BE383" s="2773"/>
      <c r="BF383" s="2773"/>
      <c r="BG383" s="2773"/>
      <c r="BH383" s="2773"/>
      <c r="BI383" s="2773"/>
      <c r="BJ383" s="2624">
        <v>0</v>
      </c>
    </row>
    <row r="384" spans="2:62" ht="11.25" customHeight="1" x14ac:dyDescent="0.25">
      <c r="B384" s="2762"/>
      <c r="C384" s="2763"/>
      <c r="D384" s="361" t="s">
        <v>175</v>
      </c>
      <c r="E384" s="2764"/>
      <c r="F384" s="2774" t="s">
        <v>178</v>
      </c>
      <c r="G384" s="2775"/>
      <c r="H384" s="2776">
        <v>40.51</v>
      </c>
      <c r="I384" s="2768"/>
      <c r="J384" s="2768"/>
      <c r="K384" s="2768"/>
      <c r="L384" s="2667" t="s">
        <v>16</v>
      </c>
      <c r="M384" s="2769"/>
      <c r="N384" s="2770"/>
      <c r="O384" s="2771"/>
      <c r="P384" s="2771"/>
      <c r="Q384" s="2771"/>
      <c r="R384" s="2771"/>
      <c r="S384" s="2771"/>
      <c r="T384" s="2772"/>
      <c r="AT384" s="2773" t="s">
        <v>175</v>
      </c>
      <c r="AU384" s="2773">
        <v>0</v>
      </c>
      <c r="AV384" s="2773">
        <v>4</v>
      </c>
      <c r="AW384" s="2773" t="b">
        <v>1</v>
      </c>
      <c r="AX384" s="2773" t="b">
        <v>1</v>
      </c>
      <c r="AY384" s="2773" t="s">
        <v>163</v>
      </c>
      <c r="AZ384" s="2773"/>
      <c r="BA384" s="2773"/>
      <c r="BB384" s="2773"/>
      <c r="BC384" s="2773"/>
      <c r="BD384" s="2773"/>
      <c r="BE384" s="2773"/>
      <c r="BF384" s="2773"/>
      <c r="BG384" s="2773"/>
      <c r="BH384" s="2773"/>
      <c r="BI384" s="2773"/>
      <c r="BJ384" s="2624">
        <v>0</v>
      </c>
    </row>
    <row r="385" spans="2:62" ht="24" x14ac:dyDescent="0.25">
      <c r="B385" s="2788"/>
      <c r="C385" s="2789" t="s">
        <v>1984</v>
      </c>
      <c r="D385" s="2789" t="s">
        <v>241</v>
      </c>
      <c r="E385" s="2790" t="s">
        <v>1985</v>
      </c>
      <c r="F385" s="2790" t="s">
        <v>1986</v>
      </c>
      <c r="G385" s="2791" t="s">
        <v>196</v>
      </c>
      <c r="H385" s="1183">
        <v>44.661999999999999</v>
      </c>
      <c r="I385" s="396"/>
      <c r="J385" s="397">
        <f>ROUND(H385*I385,2)</f>
        <v>0</v>
      </c>
      <c r="K385" s="397" t="s">
        <v>393</v>
      </c>
      <c r="L385" s="2667" t="s">
        <v>16</v>
      </c>
      <c r="M385" s="2792"/>
      <c r="N385" s="2793" t="s">
        <v>38</v>
      </c>
      <c r="O385" s="2794"/>
      <c r="P385" s="2794">
        <f>H385*O385</f>
        <v>0</v>
      </c>
      <c r="Q385" s="2794">
        <v>8.0000000000000004E-4</v>
      </c>
      <c r="R385" s="2794">
        <f>H385*Q385</f>
        <v>3.57296E-2</v>
      </c>
      <c r="S385" s="2794">
        <v>0</v>
      </c>
      <c r="T385" s="2795">
        <f>H385*S385</f>
        <v>0</v>
      </c>
      <c r="AR385" s="2624">
        <v>32</v>
      </c>
      <c r="AT385" s="2624" t="s">
        <v>241</v>
      </c>
      <c r="AU385" s="2624">
        <v>2</v>
      </c>
      <c r="AY385" s="2796" t="s">
        <v>163</v>
      </c>
      <c r="AZ385" s="2796"/>
      <c r="BA385" s="2796"/>
      <c r="BB385" s="2796"/>
      <c r="BC385" s="2796"/>
      <c r="BD385" s="2796"/>
      <c r="BE385" s="2796">
        <f>IF(N385="základní",J385,0)</f>
        <v>0</v>
      </c>
      <c r="BF385" s="2796">
        <f>IF(N385="snížená",J385,0)</f>
        <v>0</v>
      </c>
      <c r="BG385" s="2796">
        <f>IF(N385="zákl. přenesená",J385,0)</f>
        <v>0</v>
      </c>
      <c r="BH385" s="2796">
        <f>IF(N385="sníž. přenesená",J385,0)</f>
        <v>0</v>
      </c>
      <c r="BI385" s="2796">
        <f>IF(N385="nulová",J385,0)</f>
        <v>0</v>
      </c>
      <c r="BJ385" s="2624">
        <v>1</v>
      </c>
    </row>
    <row r="386" spans="2:62" ht="11.25" customHeight="1" x14ac:dyDescent="0.25">
      <c r="B386" s="2762"/>
      <c r="C386" s="2763"/>
      <c r="D386" s="361" t="s">
        <v>175</v>
      </c>
      <c r="E386" s="2764"/>
      <c r="F386" s="2765" t="s">
        <v>1987</v>
      </c>
      <c r="G386" s="2766"/>
      <c r="H386" s="2767">
        <v>44.661999999999999</v>
      </c>
      <c r="I386" s="2768"/>
      <c r="J386" s="2768"/>
      <c r="K386" s="2768"/>
      <c r="L386" s="2667" t="s">
        <v>16</v>
      </c>
      <c r="M386" s="2769"/>
      <c r="N386" s="2770"/>
      <c r="O386" s="2771"/>
      <c r="P386" s="2771"/>
      <c r="Q386" s="2771"/>
      <c r="R386" s="2771"/>
      <c r="S386" s="2771"/>
      <c r="T386" s="2772"/>
      <c r="AT386" s="2773" t="s">
        <v>175</v>
      </c>
      <c r="AU386" s="2773">
        <v>0</v>
      </c>
      <c r="AV386" s="2773">
        <v>2</v>
      </c>
      <c r="AW386" s="2773" t="b">
        <v>1</v>
      </c>
      <c r="AX386" s="2773" t="b">
        <v>1</v>
      </c>
      <c r="AY386" s="2773" t="s">
        <v>163</v>
      </c>
      <c r="AZ386" s="2773"/>
      <c r="BA386" s="2773"/>
      <c r="BB386" s="2773"/>
      <c r="BC386" s="2773"/>
      <c r="BD386" s="2773"/>
      <c r="BE386" s="2773"/>
      <c r="BF386" s="2773"/>
      <c r="BG386" s="2773"/>
      <c r="BH386" s="2773"/>
      <c r="BI386" s="2773"/>
      <c r="BJ386" s="2624">
        <v>0</v>
      </c>
    </row>
    <row r="387" spans="2:62" ht="24" x14ac:dyDescent="0.25">
      <c r="B387" s="2750"/>
      <c r="C387" s="2751" t="s">
        <v>1988</v>
      </c>
      <c r="D387" s="2751" t="s">
        <v>168</v>
      </c>
      <c r="E387" s="2752" t="s">
        <v>1989</v>
      </c>
      <c r="F387" s="351" t="s">
        <v>1990</v>
      </c>
      <c r="G387" s="2753" t="s">
        <v>196</v>
      </c>
      <c r="H387" s="353">
        <v>40.51</v>
      </c>
      <c r="I387" s="354"/>
      <c r="J387" s="355">
        <f>ROUND(H387*I387,2)</f>
        <v>0</v>
      </c>
      <c r="K387" s="355" t="s">
        <v>172</v>
      </c>
      <c r="L387" s="2667" t="s">
        <v>16</v>
      </c>
      <c r="M387" s="2754"/>
      <c r="N387" s="2755" t="s">
        <v>38</v>
      </c>
      <c r="O387" s="2756"/>
      <c r="P387" s="2756">
        <f>H387*O387</f>
        <v>0</v>
      </c>
      <c r="Q387" s="2756">
        <v>0</v>
      </c>
      <c r="R387" s="2756">
        <f>H387*Q387</f>
        <v>0</v>
      </c>
      <c r="S387" s="2756">
        <v>0</v>
      </c>
      <c r="T387" s="2757">
        <f>H387*S387</f>
        <v>0</v>
      </c>
      <c r="AR387" s="2624">
        <v>16</v>
      </c>
      <c r="AT387" s="2624" t="s">
        <v>168</v>
      </c>
      <c r="AU387" s="2624">
        <v>2</v>
      </c>
      <c r="AY387" s="2758" t="s">
        <v>163</v>
      </c>
      <c r="AZ387" s="2758"/>
      <c r="BA387" s="2758"/>
      <c r="BB387" s="2758"/>
      <c r="BC387" s="2758"/>
      <c r="BD387" s="2758"/>
      <c r="BE387" s="2758">
        <f>IF(N387="základní",J387,0)</f>
        <v>0</v>
      </c>
      <c r="BF387" s="2758">
        <f>IF(N387="snížená",J387,0)</f>
        <v>0</v>
      </c>
      <c r="BG387" s="2758">
        <f>IF(N387="zákl. přenesená",J387,0)</f>
        <v>0</v>
      </c>
      <c r="BH387" s="2758">
        <f>IF(N387="sníž. přenesená",J387,0)</f>
        <v>0</v>
      </c>
      <c r="BI387" s="2758">
        <f>IF(N387="nulová",J387,0)</f>
        <v>0</v>
      </c>
      <c r="BJ387" s="2624">
        <v>1</v>
      </c>
    </row>
    <row r="388" spans="2:62" x14ac:dyDescent="0.25">
      <c r="B388" s="2668"/>
      <c r="C388" s="86"/>
      <c r="D388" s="361" t="s">
        <v>173</v>
      </c>
      <c r="E388" s="86"/>
      <c r="F388" s="362" t="s">
        <v>1991</v>
      </c>
      <c r="G388" s="86"/>
      <c r="H388" s="86"/>
      <c r="I388" s="86"/>
      <c r="J388" s="86"/>
      <c r="K388" s="2670"/>
      <c r="L388" s="2667" t="s">
        <v>16</v>
      </c>
      <c r="M388" s="2759"/>
      <c r="N388" s="86"/>
      <c r="O388" s="86"/>
      <c r="P388" s="86"/>
      <c r="Q388" s="86"/>
      <c r="R388" s="86"/>
      <c r="S388" s="86"/>
      <c r="T388" s="2760"/>
      <c r="AT388" s="2761" t="s">
        <v>173</v>
      </c>
      <c r="AU388" s="2761">
        <v>0</v>
      </c>
      <c r="AV388" s="86"/>
      <c r="AW388" s="86"/>
      <c r="AX388" s="86"/>
      <c r="AY388" s="86" t="s">
        <v>163</v>
      </c>
      <c r="AZ388" s="86"/>
      <c r="BA388" s="86"/>
      <c r="BB388" s="86"/>
      <c r="BC388" s="86"/>
      <c r="BD388" s="86"/>
      <c r="BE388" s="86"/>
      <c r="BF388" s="86"/>
      <c r="BG388" s="86"/>
      <c r="BH388" s="86"/>
      <c r="BI388" s="86"/>
      <c r="BJ388" s="2624">
        <v>0</v>
      </c>
    </row>
    <row r="389" spans="2:62" ht="11.25" customHeight="1" x14ac:dyDescent="0.25">
      <c r="B389" s="2762"/>
      <c r="C389" s="2763"/>
      <c r="D389" s="361" t="s">
        <v>175</v>
      </c>
      <c r="E389" s="2764"/>
      <c r="F389" s="2765" t="s">
        <v>1964</v>
      </c>
      <c r="G389" s="2766"/>
      <c r="H389" s="2767">
        <v>40.51</v>
      </c>
      <c r="I389" s="2768"/>
      <c r="J389" s="2768"/>
      <c r="K389" s="2768"/>
      <c r="L389" s="2667" t="s">
        <v>16</v>
      </c>
      <c r="M389" s="2769"/>
      <c r="N389" s="2770"/>
      <c r="O389" s="2771"/>
      <c r="P389" s="2771"/>
      <c r="Q389" s="2771"/>
      <c r="R389" s="2771"/>
      <c r="S389" s="2771"/>
      <c r="T389" s="2772"/>
      <c r="AT389" s="2773" t="s">
        <v>175</v>
      </c>
      <c r="AU389" s="2773">
        <v>0</v>
      </c>
      <c r="AV389" s="2773">
        <v>2</v>
      </c>
      <c r="AW389" s="2773" t="b">
        <v>1</v>
      </c>
      <c r="AX389" s="2773"/>
      <c r="AY389" s="2773" t="s">
        <v>163</v>
      </c>
      <c r="AZ389" s="2773"/>
      <c r="BA389" s="2773"/>
      <c r="BB389" s="2773"/>
      <c r="BC389" s="2773"/>
      <c r="BD389" s="2773"/>
      <c r="BE389" s="2773"/>
      <c r="BF389" s="2773"/>
      <c r="BG389" s="2773"/>
      <c r="BH389" s="2773"/>
      <c r="BI389" s="2773"/>
      <c r="BJ389" s="2624">
        <v>0</v>
      </c>
    </row>
    <row r="390" spans="2:62" ht="11.25" customHeight="1" x14ac:dyDescent="0.25">
      <c r="B390" s="2762"/>
      <c r="C390" s="2763"/>
      <c r="D390" s="361" t="s">
        <v>175</v>
      </c>
      <c r="E390" s="2764"/>
      <c r="F390" s="2774" t="s">
        <v>178</v>
      </c>
      <c r="G390" s="2775"/>
      <c r="H390" s="2776">
        <v>40.51</v>
      </c>
      <c r="I390" s="2768"/>
      <c r="J390" s="2768"/>
      <c r="K390" s="2768"/>
      <c r="L390" s="2667" t="s">
        <v>16</v>
      </c>
      <c r="M390" s="2769"/>
      <c r="N390" s="2770"/>
      <c r="O390" s="2771"/>
      <c r="P390" s="2771"/>
      <c r="Q390" s="2771"/>
      <c r="R390" s="2771"/>
      <c r="S390" s="2771"/>
      <c r="T390" s="2772"/>
      <c r="AT390" s="2773" t="s">
        <v>175</v>
      </c>
      <c r="AU390" s="2773">
        <v>0</v>
      </c>
      <c r="AV390" s="2773">
        <v>4</v>
      </c>
      <c r="AW390" s="2773" t="b">
        <v>1</v>
      </c>
      <c r="AX390" s="2773" t="b">
        <v>1</v>
      </c>
      <c r="AY390" s="2773" t="s">
        <v>163</v>
      </c>
      <c r="AZ390" s="2773"/>
      <c r="BA390" s="2773"/>
      <c r="BB390" s="2773"/>
      <c r="BC390" s="2773"/>
      <c r="BD390" s="2773"/>
      <c r="BE390" s="2773"/>
      <c r="BF390" s="2773"/>
      <c r="BG390" s="2773"/>
      <c r="BH390" s="2773"/>
      <c r="BI390" s="2773"/>
      <c r="BJ390" s="2624">
        <v>0</v>
      </c>
    </row>
    <row r="391" spans="2:62" x14ac:dyDescent="0.25">
      <c r="B391" s="2788"/>
      <c r="C391" s="2789" t="s">
        <v>1992</v>
      </c>
      <c r="D391" s="2789" t="s">
        <v>241</v>
      </c>
      <c r="E391" s="2790" t="s">
        <v>1993</v>
      </c>
      <c r="F391" s="2790" t="s">
        <v>1994</v>
      </c>
      <c r="G391" s="2791" t="s">
        <v>171</v>
      </c>
      <c r="H391" s="353">
        <v>3.2410000000000001</v>
      </c>
      <c r="I391" s="396"/>
      <c r="J391" s="397">
        <f>ROUND(H391*I391,2)</f>
        <v>0</v>
      </c>
      <c r="K391" s="397" t="s">
        <v>172</v>
      </c>
      <c r="L391" s="2667" t="s">
        <v>16</v>
      </c>
      <c r="M391" s="2792"/>
      <c r="N391" s="2793" t="s">
        <v>38</v>
      </c>
      <c r="O391" s="2794"/>
      <c r="P391" s="2794">
        <f>H391*O391</f>
        <v>0</v>
      </c>
      <c r="Q391" s="2794">
        <v>0.45</v>
      </c>
      <c r="R391" s="2794">
        <f>H391*Q391</f>
        <v>1.45845</v>
      </c>
      <c r="S391" s="2794">
        <v>0</v>
      </c>
      <c r="T391" s="2795">
        <f>H391*S391</f>
        <v>0</v>
      </c>
      <c r="AR391" s="2624">
        <v>32</v>
      </c>
      <c r="AT391" s="2624" t="s">
        <v>241</v>
      </c>
      <c r="AU391" s="2624">
        <v>2</v>
      </c>
      <c r="AY391" s="2796" t="s">
        <v>163</v>
      </c>
      <c r="AZ391" s="2796"/>
      <c r="BA391" s="2796"/>
      <c r="BB391" s="2796"/>
      <c r="BC391" s="2796"/>
      <c r="BD391" s="2796"/>
      <c r="BE391" s="2796">
        <f>IF(N391="základní",J391,0)</f>
        <v>0</v>
      </c>
      <c r="BF391" s="2796">
        <f>IF(N391="snížená",J391,0)</f>
        <v>0</v>
      </c>
      <c r="BG391" s="2796">
        <f>IF(N391="zákl. přenesená",J391,0)</f>
        <v>0</v>
      </c>
      <c r="BH391" s="2796">
        <f>IF(N391="sníž. přenesená",J391,0)</f>
        <v>0</v>
      </c>
      <c r="BI391" s="2796">
        <f>IF(N391="nulová",J391,0)</f>
        <v>0</v>
      </c>
      <c r="BJ391" s="2624">
        <v>1</v>
      </c>
    </row>
    <row r="392" spans="2:62" ht="11.25" customHeight="1" x14ac:dyDescent="0.25">
      <c r="B392" s="2762"/>
      <c r="C392" s="2763"/>
      <c r="D392" s="361" t="s">
        <v>175</v>
      </c>
      <c r="E392" s="2764"/>
      <c r="F392" s="2765" t="s">
        <v>1995</v>
      </c>
      <c r="G392" s="2766"/>
      <c r="H392" s="2767">
        <v>3.2410000000000001</v>
      </c>
      <c r="I392" s="2768"/>
      <c r="J392" s="2768"/>
      <c r="K392" s="2768"/>
      <c r="L392" s="2667" t="s">
        <v>16</v>
      </c>
      <c r="M392" s="2769"/>
      <c r="N392" s="2770"/>
      <c r="O392" s="2771"/>
      <c r="P392" s="2771"/>
      <c r="Q392" s="2771"/>
      <c r="R392" s="2771"/>
      <c r="S392" s="2771"/>
      <c r="T392" s="2772"/>
      <c r="AT392" s="2773" t="s">
        <v>175</v>
      </c>
      <c r="AU392" s="2773">
        <v>0</v>
      </c>
      <c r="AV392" s="2773">
        <v>2</v>
      </c>
      <c r="AW392" s="2773" t="b">
        <v>1</v>
      </c>
      <c r="AX392" s="2773"/>
      <c r="AY392" s="2773" t="s">
        <v>163</v>
      </c>
      <c r="AZ392" s="2773"/>
      <c r="BA392" s="2773"/>
      <c r="BB392" s="2773"/>
      <c r="BC392" s="2773"/>
      <c r="BD392" s="2773"/>
      <c r="BE392" s="2773"/>
      <c r="BF392" s="2773"/>
      <c r="BG392" s="2773"/>
      <c r="BH392" s="2773"/>
      <c r="BI392" s="2773"/>
      <c r="BJ392" s="2624">
        <v>0</v>
      </c>
    </row>
    <row r="393" spans="2:62" ht="11.25" customHeight="1" x14ac:dyDescent="0.25">
      <c r="B393" s="2762"/>
      <c r="C393" s="2763"/>
      <c r="D393" s="361" t="s">
        <v>175</v>
      </c>
      <c r="E393" s="2764"/>
      <c r="F393" s="2774" t="s">
        <v>178</v>
      </c>
      <c r="G393" s="2775"/>
      <c r="H393" s="2776">
        <v>3.2410000000000001</v>
      </c>
      <c r="I393" s="2768"/>
      <c r="J393" s="2768"/>
      <c r="K393" s="2768"/>
      <c r="L393" s="2667" t="s">
        <v>16</v>
      </c>
      <c r="M393" s="2769"/>
      <c r="N393" s="2770"/>
      <c r="O393" s="2771"/>
      <c r="P393" s="2771"/>
      <c r="Q393" s="2771"/>
      <c r="R393" s="2771"/>
      <c r="S393" s="2771"/>
      <c r="T393" s="2772"/>
      <c r="AT393" s="2773" t="s">
        <v>175</v>
      </c>
      <c r="AU393" s="2773">
        <v>0</v>
      </c>
      <c r="AV393" s="2773">
        <v>4</v>
      </c>
      <c r="AW393" s="2773" t="b">
        <v>1</v>
      </c>
      <c r="AX393" s="2773" t="b">
        <v>1</v>
      </c>
      <c r="AY393" s="2773" t="s">
        <v>163</v>
      </c>
      <c r="AZ393" s="2773"/>
      <c r="BA393" s="2773"/>
      <c r="BB393" s="2773"/>
      <c r="BC393" s="2773"/>
      <c r="BD393" s="2773"/>
      <c r="BE393" s="2773"/>
      <c r="BF393" s="2773"/>
      <c r="BG393" s="2773"/>
      <c r="BH393" s="2773"/>
      <c r="BI393" s="2773"/>
      <c r="BJ393" s="2624">
        <v>0</v>
      </c>
    </row>
    <row r="394" spans="2:62" ht="24" x14ac:dyDescent="0.25">
      <c r="B394" s="2750"/>
      <c r="C394" s="2751" t="s">
        <v>1996</v>
      </c>
      <c r="D394" s="2751" t="s">
        <v>168</v>
      </c>
      <c r="E394" s="2752" t="s">
        <v>1997</v>
      </c>
      <c r="F394" s="351" t="s">
        <v>1998</v>
      </c>
      <c r="G394" s="2753" t="s">
        <v>196</v>
      </c>
      <c r="H394" s="353">
        <v>40.51</v>
      </c>
      <c r="I394" s="354"/>
      <c r="J394" s="355">
        <f>ROUND(H394*I394,2)</f>
        <v>0</v>
      </c>
      <c r="K394" s="355" t="s">
        <v>172</v>
      </c>
      <c r="L394" s="2667" t="s">
        <v>16</v>
      </c>
      <c r="M394" s="2754"/>
      <c r="N394" s="2755" t="s">
        <v>38</v>
      </c>
      <c r="O394" s="2756"/>
      <c r="P394" s="2756">
        <f>H394*O394</f>
        <v>0</v>
      </c>
      <c r="Q394" s="2756">
        <v>0</v>
      </c>
      <c r="R394" s="2756">
        <f>H394*Q394</f>
        <v>0</v>
      </c>
      <c r="S394" s="2756">
        <v>0</v>
      </c>
      <c r="T394" s="2757">
        <f>H394*S394</f>
        <v>0</v>
      </c>
      <c r="AR394" s="2624">
        <v>16</v>
      </c>
      <c r="AT394" s="2624" t="s">
        <v>168</v>
      </c>
      <c r="AU394" s="2624">
        <v>2</v>
      </c>
      <c r="AY394" s="2758" t="s">
        <v>163</v>
      </c>
      <c r="AZ394" s="2758"/>
      <c r="BA394" s="2758"/>
      <c r="BB394" s="2758"/>
      <c r="BC394" s="2758"/>
      <c r="BD394" s="2758"/>
      <c r="BE394" s="2758">
        <f>IF(N394="základní",J394,0)</f>
        <v>0</v>
      </c>
      <c r="BF394" s="2758">
        <f>IF(N394="snížená",J394,0)</f>
        <v>0</v>
      </c>
      <c r="BG394" s="2758">
        <f>IF(N394="zákl. přenesená",J394,0)</f>
        <v>0</v>
      </c>
      <c r="BH394" s="2758">
        <f>IF(N394="sníž. přenesená",J394,0)</f>
        <v>0</v>
      </c>
      <c r="BI394" s="2758">
        <f>IF(N394="nulová",J394,0)</f>
        <v>0</v>
      </c>
      <c r="BJ394" s="2624">
        <v>1</v>
      </c>
    </row>
    <row r="395" spans="2:62" x14ac:dyDescent="0.25">
      <c r="B395" s="2668"/>
      <c r="C395" s="86"/>
      <c r="D395" s="361" t="s">
        <v>173</v>
      </c>
      <c r="E395" s="86"/>
      <c r="F395" s="362" t="s">
        <v>1999</v>
      </c>
      <c r="G395" s="86"/>
      <c r="H395" s="86"/>
      <c r="I395" s="86"/>
      <c r="J395" s="86"/>
      <c r="K395" s="2670"/>
      <c r="L395" s="2667" t="s">
        <v>16</v>
      </c>
      <c r="M395" s="2759"/>
      <c r="N395" s="86"/>
      <c r="O395" s="86"/>
      <c r="P395" s="86"/>
      <c r="Q395" s="86"/>
      <c r="R395" s="86"/>
      <c r="S395" s="86"/>
      <c r="T395" s="2760"/>
      <c r="AT395" s="2761" t="s">
        <v>173</v>
      </c>
      <c r="AU395" s="2761">
        <v>0</v>
      </c>
      <c r="AV395" s="86"/>
      <c r="AW395" s="86"/>
      <c r="AX395" s="86"/>
      <c r="AY395" s="86" t="s">
        <v>163</v>
      </c>
      <c r="AZ395" s="86"/>
      <c r="BA395" s="86"/>
      <c r="BB395" s="86"/>
      <c r="BC395" s="86"/>
      <c r="BD395" s="86"/>
      <c r="BE395" s="86"/>
      <c r="BF395" s="86"/>
      <c r="BG395" s="86"/>
      <c r="BH395" s="86"/>
      <c r="BI395" s="86"/>
      <c r="BJ395" s="2624">
        <v>0</v>
      </c>
    </row>
    <row r="396" spans="2:62" ht="11.25" customHeight="1" x14ac:dyDescent="0.25">
      <c r="B396" s="2762"/>
      <c r="C396" s="2763"/>
      <c r="D396" s="361" t="s">
        <v>175</v>
      </c>
      <c r="E396" s="2764"/>
      <c r="F396" s="2765" t="s">
        <v>1964</v>
      </c>
      <c r="G396" s="2766"/>
      <c r="H396" s="2767">
        <v>40.51</v>
      </c>
      <c r="I396" s="2768"/>
      <c r="J396" s="2768"/>
      <c r="K396" s="2768"/>
      <c r="L396" s="2667" t="s">
        <v>16</v>
      </c>
      <c r="M396" s="2769"/>
      <c r="N396" s="2770"/>
      <c r="O396" s="2771"/>
      <c r="P396" s="2771"/>
      <c r="Q396" s="2771"/>
      <c r="R396" s="2771"/>
      <c r="S396" s="2771"/>
      <c r="T396" s="2772"/>
      <c r="AT396" s="2773" t="s">
        <v>175</v>
      </c>
      <c r="AU396" s="2773">
        <v>0</v>
      </c>
      <c r="AV396" s="2773">
        <v>2</v>
      </c>
      <c r="AW396" s="2773" t="b">
        <v>1</v>
      </c>
      <c r="AX396" s="2773"/>
      <c r="AY396" s="2773" t="s">
        <v>163</v>
      </c>
      <c r="AZ396" s="2773"/>
      <c r="BA396" s="2773"/>
      <c r="BB396" s="2773"/>
      <c r="BC396" s="2773"/>
      <c r="BD396" s="2773"/>
      <c r="BE396" s="2773"/>
      <c r="BF396" s="2773"/>
      <c r="BG396" s="2773"/>
      <c r="BH396" s="2773"/>
      <c r="BI396" s="2773"/>
      <c r="BJ396" s="2624">
        <v>0</v>
      </c>
    </row>
    <row r="397" spans="2:62" ht="11.25" customHeight="1" x14ac:dyDescent="0.25">
      <c r="B397" s="2762"/>
      <c r="C397" s="2763"/>
      <c r="D397" s="361" t="s">
        <v>175</v>
      </c>
      <c r="E397" s="2764"/>
      <c r="F397" s="2777" t="s">
        <v>2000</v>
      </c>
      <c r="G397" s="2775"/>
      <c r="H397" s="2778"/>
      <c r="I397" s="2768"/>
      <c r="J397" s="2768"/>
      <c r="K397" s="2768"/>
      <c r="L397" s="2667" t="s">
        <v>16</v>
      </c>
      <c r="M397" s="2769"/>
      <c r="N397" s="2770"/>
      <c r="O397" s="2771"/>
      <c r="P397" s="2771"/>
      <c r="Q397" s="2771"/>
      <c r="R397" s="2771"/>
      <c r="S397" s="2771"/>
      <c r="T397" s="2772"/>
      <c r="AT397" s="2773" t="s">
        <v>175</v>
      </c>
      <c r="AU397" s="2773">
        <v>0</v>
      </c>
      <c r="AV397" s="2773">
        <v>1</v>
      </c>
      <c r="AW397" s="2773" t="b">
        <v>1</v>
      </c>
      <c r="AX397" s="2773"/>
      <c r="AY397" s="2773" t="s">
        <v>163</v>
      </c>
      <c r="AZ397" s="2773"/>
      <c r="BA397" s="2773"/>
      <c r="BB397" s="2773"/>
      <c r="BC397" s="2773"/>
      <c r="BD397" s="2773"/>
      <c r="BE397" s="2773"/>
      <c r="BF397" s="2773"/>
      <c r="BG397" s="2773"/>
      <c r="BH397" s="2773"/>
      <c r="BI397" s="2773"/>
      <c r="BJ397" s="2624">
        <v>0</v>
      </c>
    </row>
    <row r="398" spans="2:62" ht="11.25" customHeight="1" x14ac:dyDescent="0.25">
      <c r="B398" s="2762"/>
      <c r="C398" s="2763"/>
      <c r="D398" s="361" t="s">
        <v>175</v>
      </c>
      <c r="E398" s="2764"/>
      <c r="F398" s="2774" t="s">
        <v>178</v>
      </c>
      <c r="G398" s="2775"/>
      <c r="H398" s="2776">
        <v>40.51</v>
      </c>
      <c r="I398" s="2768"/>
      <c r="J398" s="2768"/>
      <c r="K398" s="2768"/>
      <c r="L398" s="2667" t="s">
        <v>16</v>
      </c>
      <c r="M398" s="2769"/>
      <c r="N398" s="2770"/>
      <c r="O398" s="2771"/>
      <c r="P398" s="2771"/>
      <c r="Q398" s="2771"/>
      <c r="R398" s="2771"/>
      <c r="S398" s="2771"/>
      <c r="T398" s="2772"/>
      <c r="AT398" s="2773" t="s">
        <v>175</v>
      </c>
      <c r="AU398" s="2773">
        <v>0</v>
      </c>
      <c r="AV398" s="2773">
        <v>4</v>
      </c>
      <c r="AW398" s="2773" t="b">
        <v>1</v>
      </c>
      <c r="AX398" s="2773" t="b">
        <v>1</v>
      </c>
      <c r="AY398" s="2773" t="s">
        <v>163</v>
      </c>
      <c r="AZ398" s="2773"/>
      <c r="BA398" s="2773"/>
      <c r="BB398" s="2773"/>
      <c r="BC398" s="2773"/>
      <c r="BD398" s="2773"/>
      <c r="BE398" s="2773"/>
      <c r="BF398" s="2773"/>
      <c r="BG398" s="2773"/>
      <c r="BH398" s="2773"/>
      <c r="BI398" s="2773"/>
      <c r="BJ398" s="2624">
        <v>0</v>
      </c>
    </row>
    <row r="399" spans="2:62" x14ac:dyDescent="0.25">
      <c r="B399" s="2788"/>
      <c r="C399" s="2789" t="s">
        <v>2001</v>
      </c>
      <c r="D399" s="2789" t="s">
        <v>241</v>
      </c>
      <c r="E399" s="2790" t="s">
        <v>2002</v>
      </c>
      <c r="F399" s="2790" t="s">
        <v>2003</v>
      </c>
      <c r="G399" s="2791" t="s">
        <v>196</v>
      </c>
      <c r="H399" s="353">
        <v>40.51</v>
      </c>
      <c r="I399" s="396"/>
      <c r="J399" s="397">
        <f>ROUND(H399*I399,2)</f>
        <v>0</v>
      </c>
      <c r="K399" s="397" t="s">
        <v>172</v>
      </c>
      <c r="L399" s="2667" t="s">
        <v>16</v>
      </c>
      <c r="M399" s="2792"/>
      <c r="N399" s="2793" t="s">
        <v>38</v>
      </c>
      <c r="O399" s="2794"/>
      <c r="P399" s="2794">
        <f>H399*O399</f>
        <v>0</v>
      </c>
      <c r="Q399" s="2794">
        <v>1.0999999999999999E-2</v>
      </c>
      <c r="R399" s="2794">
        <f>H399*Q399</f>
        <v>0.44560999999999995</v>
      </c>
      <c r="S399" s="2794">
        <v>0</v>
      </c>
      <c r="T399" s="2795">
        <f>H399*S399</f>
        <v>0</v>
      </c>
      <c r="AR399" s="2624">
        <v>32</v>
      </c>
      <c r="AT399" s="2624" t="s">
        <v>241</v>
      </c>
      <c r="AU399" s="2624">
        <v>2</v>
      </c>
      <c r="AY399" s="2796" t="s">
        <v>163</v>
      </c>
      <c r="AZ399" s="2796"/>
      <c r="BA399" s="2796"/>
      <c r="BB399" s="2796"/>
      <c r="BC399" s="2796"/>
      <c r="BD399" s="2796"/>
      <c r="BE399" s="2796">
        <f>IF(N399="základní",J399,0)</f>
        <v>0</v>
      </c>
      <c r="BF399" s="2796">
        <f>IF(N399="snížená",J399,0)</f>
        <v>0</v>
      </c>
      <c r="BG399" s="2796">
        <f>IF(N399="zákl. přenesená",J399,0)</f>
        <v>0</v>
      </c>
      <c r="BH399" s="2796">
        <f>IF(N399="sníž. přenesená",J399,0)</f>
        <v>0</v>
      </c>
      <c r="BI399" s="2796">
        <f>IF(N399="nulová",J399,0)</f>
        <v>0</v>
      </c>
      <c r="BJ399" s="2624">
        <v>1</v>
      </c>
    </row>
    <row r="400" spans="2:62" ht="11.25" customHeight="1" x14ac:dyDescent="0.25">
      <c r="B400" s="2762"/>
      <c r="C400" s="2763"/>
      <c r="D400" s="361" t="s">
        <v>175</v>
      </c>
      <c r="E400" s="2764"/>
      <c r="F400" s="2765" t="s">
        <v>1964</v>
      </c>
      <c r="G400" s="2766"/>
      <c r="H400" s="2767">
        <v>40.51</v>
      </c>
      <c r="I400" s="2768"/>
      <c r="J400" s="2768"/>
      <c r="K400" s="2768"/>
      <c r="L400" s="2667" t="s">
        <v>16</v>
      </c>
      <c r="M400" s="2769"/>
      <c r="N400" s="2770"/>
      <c r="O400" s="2771"/>
      <c r="P400" s="2771"/>
      <c r="Q400" s="2771"/>
      <c r="R400" s="2771"/>
      <c r="S400" s="2771"/>
      <c r="T400" s="2772"/>
      <c r="AT400" s="2773" t="s">
        <v>175</v>
      </c>
      <c r="AU400" s="2773">
        <v>0</v>
      </c>
      <c r="AV400" s="2773">
        <v>2</v>
      </c>
      <c r="AW400" s="2773" t="b">
        <v>1</v>
      </c>
      <c r="AX400" s="2773"/>
      <c r="AY400" s="2773" t="s">
        <v>163</v>
      </c>
      <c r="AZ400" s="2773"/>
      <c r="BA400" s="2773"/>
      <c r="BB400" s="2773"/>
      <c r="BC400" s="2773"/>
      <c r="BD400" s="2773"/>
      <c r="BE400" s="2773"/>
      <c r="BF400" s="2773"/>
      <c r="BG400" s="2773"/>
      <c r="BH400" s="2773"/>
      <c r="BI400" s="2773"/>
      <c r="BJ400" s="2624">
        <v>0</v>
      </c>
    </row>
    <row r="401" spans="2:62" ht="11.25" customHeight="1" x14ac:dyDescent="0.25">
      <c r="B401" s="2762"/>
      <c r="C401" s="2763"/>
      <c r="D401" s="361" t="s">
        <v>175</v>
      </c>
      <c r="E401" s="2764"/>
      <c r="F401" s="2777" t="s">
        <v>2000</v>
      </c>
      <c r="G401" s="2775"/>
      <c r="H401" s="2778"/>
      <c r="I401" s="2768"/>
      <c r="J401" s="2768"/>
      <c r="K401" s="2768"/>
      <c r="L401" s="2667" t="s">
        <v>16</v>
      </c>
      <c r="M401" s="2769"/>
      <c r="N401" s="2770"/>
      <c r="O401" s="2771"/>
      <c r="P401" s="2771"/>
      <c r="Q401" s="2771"/>
      <c r="R401" s="2771"/>
      <c r="S401" s="2771"/>
      <c r="T401" s="2772"/>
      <c r="AT401" s="2773" t="s">
        <v>175</v>
      </c>
      <c r="AU401" s="2773">
        <v>0</v>
      </c>
      <c r="AV401" s="2773">
        <v>1</v>
      </c>
      <c r="AW401" s="2773" t="b">
        <v>1</v>
      </c>
      <c r="AX401" s="2773"/>
      <c r="AY401" s="2773" t="s">
        <v>163</v>
      </c>
      <c r="AZ401" s="2773"/>
      <c r="BA401" s="2773"/>
      <c r="BB401" s="2773"/>
      <c r="BC401" s="2773"/>
      <c r="BD401" s="2773"/>
      <c r="BE401" s="2773"/>
      <c r="BF401" s="2773"/>
      <c r="BG401" s="2773"/>
      <c r="BH401" s="2773"/>
      <c r="BI401" s="2773"/>
      <c r="BJ401" s="2624">
        <v>0</v>
      </c>
    </row>
    <row r="402" spans="2:62" ht="11.25" customHeight="1" x14ac:dyDescent="0.25">
      <c r="B402" s="2762"/>
      <c r="C402" s="2763"/>
      <c r="D402" s="361" t="s">
        <v>175</v>
      </c>
      <c r="E402" s="2764"/>
      <c r="F402" s="2774" t="s">
        <v>178</v>
      </c>
      <c r="G402" s="2775"/>
      <c r="H402" s="2776">
        <v>40.51</v>
      </c>
      <c r="I402" s="2768"/>
      <c r="J402" s="2768"/>
      <c r="K402" s="2768"/>
      <c r="L402" s="2667" t="s">
        <v>16</v>
      </c>
      <c r="M402" s="2769"/>
      <c r="N402" s="2770"/>
      <c r="O402" s="2771"/>
      <c r="P402" s="2771"/>
      <c r="Q402" s="2771"/>
      <c r="R402" s="2771"/>
      <c r="S402" s="2771"/>
      <c r="T402" s="2772"/>
      <c r="AT402" s="2773" t="s">
        <v>175</v>
      </c>
      <c r="AU402" s="2773">
        <v>0</v>
      </c>
      <c r="AV402" s="2773">
        <v>4</v>
      </c>
      <c r="AW402" s="2773" t="b">
        <v>1</v>
      </c>
      <c r="AX402" s="2773" t="b">
        <v>1</v>
      </c>
      <c r="AY402" s="2773" t="s">
        <v>163</v>
      </c>
      <c r="AZ402" s="2773"/>
      <c r="BA402" s="2773"/>
      <c r="BB402" s="2773"/>
      <c r="BC402" s="2773"/>
      <c r="BD402" s="2773"/>
      <c r="BE402" s="2773"/>
      <c r="BF402" s="2773"/>
      <c r="BG402" s="2773"/>
      <c r="BH402" s="2773"/>
      <c r="BI402" s="2773"/>
      <c r="BJ402" s="2624">
        <v>0</v>
      </c>
    </row>
    <row r="403" spans="2:62" x14ac:dyDescent="0.25">
      <c r="B403" s="2750"/>
      <c r="C403" s="2751" t="s">
        <v>2004</v>
      </c>
      <c r="D403" s="2751" t="s">
        <v>168</v>
      </c>
      <c r="E403" s="2752" t="s">
        <v>2005</v>
      </c>
      <c r="F403" s="351" t="s">
        <v>2006</v>
      </c>
      <c r="G403" s="2753" t="s">
        <v>218</v>
      </c>
      <c r="H403" s="353">
        <v>29.702999999999999</v>
      </c>
      <c r="I403" s="354"/>
      <c r="J403" s="355">
        <f>ROUND(H403*I403,2)</f>
        <v>0</v>
      </c>
      <c r="K403" s="355" t="s">
        <v>172</v>
      </c>
      <c r="L403" s="2667" t="s">
        <v>16</v>
      </c>
      <c r="M403" s="2754"/>
      <c r="N403" s="2755" t="s">
        <v>38</v>
      </c>
      <c r="O403" s="2756"/>
      <c r="P403" s="2756">
        <f>H403*O403</f>
        <v>0</v>
      </c>
      <c r="Q403" s="2756">
        <v>2.0000000000000002E-5</v>
      </c>
      <c r="R403" s="2756">
        <f>H403*Q403</f>
        <v>5.9405999999999999E-4</v>
      </c>
      <c r="S403" s="2756">
        <v>0</v>
      </c>
      <c r="T403" s="2757">
        <f>H403*S403</f>
        <v>0</v>
      </c>
      <c r="AR403" s="2624">
        <v>16</v>
      </c>
      <c r="AT403" s="2624" t="s">
        <v>168</v>
      </c>
      <c r="AU403" s="2624">
        <v>2</v>
      </c>
      <c r="AY403" s="2758" t="s">
        <v>163</v>
      </c>
      <c r="AZ403" s="2758"/>
      <c r="BA403" s="2758"/>
      <c r="BB403" s="2758"/>
      <c r="BC403" s="2758"/>
      <c r="BD403" s="2758"/>
      <c r="BE403" s="2758">
        <f>IF(N403="základní",J403,0)</f>
        <v>0</v>
      </c>
      <c r="BF403" s="2758">
        <f>IF(N403="snížená",J403,0)</f>
        <v>0</v>
      </c>
      <c r="BG403" s="2758">
        <f>IF(N403="zákl. přenesená",J403,0)</f>
        <v>0</v>
      </c>
      <c r="BH403" s="2758">
        <f>IF(N403="sníž. přenesená",J403,0)</f>
        <v>0</v>
      </c>
      <c r="BI403" s="2758">
        <f>IF(N403="nulová",J403,0)</f>
        <v>0</v>
      </c>
      <c r="BJ403" s="2624">
        <v>1</v>
      </c>
    </row>
    <row r="404" spans="2:62" x14ac:dyDescent="0.25">
      <c r="B404" s="2668"/>
      <c r="C404" s="86"/>
      <c r="D404" s="361" t="s">
        <v>173</v>
      </c>
      <c r="E404" s="86"/>
      <c r="F404" s="362" t="s">
        <v>2007</v>
      </c>
      <c r="G404" s="86"/>
      <c r="H404" s="86"/>
      <c r="I404" s="86"/>
      <c r="J404" s="86"/>
      <c r="K404" s="2670"/>
      <c r="L404" s="2667" t="s">
        <v>16</v>
      </c>
      <c r="M404" s="2759"/>
      <c r="N404" s="86"/>
      <c r="O404" s="86"/>
      <c r="P404" s="86"/>
      <c r="Q404" s="86"/>
      <c r="R404" s="86"/>
      <c r="S404" s="86"/>
      <c r="T404" s="2760"/>
      <c r="AT404" s="2761" t="s">
        <v>173</v>
      </c>
      <c r="AU404" s="2761">
        <v>0</v>
      </c>
      <c r="AV404" s="86"/>
      <c r="AW404" s="86"/>
      <c r="AX404" s="86"/>
      <c r="AY404" s="86" t="s">
        <v>163</v>
      </c>
      <c r="AZ404" s="86"/>
      <c r="BA404" s="86"/>
      <c r="BB404" s="86"/>
      <c r="BC404" s="86"/>
      <c r="BD404" s="86"/>
      <c r="BE404" s="86"/>
      <c r="BF404" s="86"/>
      <c r="BG404" s="86"/>
      <c r="BH404" s="86"/>
      <c r="BI404" s="86"/>
      <c r="BJ404" s="2624">
        <v>0</v>
      </c>
    </row>
    <row r="405" spans="2:62" ht="11.25" customHeight="1" x14ac:dyDescent="0.25">
      <c r="B405" s="2762"/>
      <c r="C405" s="2763"/>
      <c r="D405" s="361" t="s">
        <v>175</v>
      </c>
      <c r="E405" s="2764"/>
      <c r="F405" s="2765" t="s">
        <v>2008</v>
      </c>
      <c r="G405" s="2766"/>
      <c r="H405" s="2767">
        <v>29.702999999999999</v>
      </c>
      <c r="I405" s="2768"/>
      <c r="J405" s="2768"/>
      <c r="K405" s="2768"/>
      <c r="L405" s="2667" t="s">
        <v>16</v>
      </c>
      <c r="M405" s="2769"/>
      <c r="N405" s="2770"/>
      <c r="O405" s="2771"/>
      <c r="P405" s="2771"/>
      <c r="Q405" s="2771"/>
      <c r="R405" s="2771"/>
      <c r="S405" s="2771"/>
      <c r="T405" s="2772"/>
      <c r="AT405" s="2773" t="s">
        <v>175</v>
      </c>
      <c r="AU405" s="2773">
        <v>0</v>
      </c>
      <c r="AV405" s="2773">
        <v>2</v>
      </c>
      <c r="AW405" s="2773" t="b">
        <v>1</v>
      </c>
      <c r="AX405" s="2773"/>
      <c r="AY405" s="2773" t="s">
        <v>163</v>
      </c>
      <c r="AZ405" s="2773"/>
      <c r="BA405" s="2773"/>
      <c r="BB405" s="2773"/>
      <c r="BC405" s="2773"/>
      <c r="BD405" s="2773"/>
      <c r="BE405" s="2773"/>
      <c r="BF405" s="2773"/>
      <c r="BG405" s="2773"/>
      <c r="BH405" s="2773"/>
      <c r="BI405" s="2773"/>
      <c r="BJ405" s="2624">
        <v>0</v>
      </c>
    </row>
    <row r="406" spans="2:62" ht="11.25" customHeight="1" x14ac:dyDescent="0.25">
      <c r="B406" s="2762"/>
      <c r="C406" s="2763"/>
      <c r="D406" s="361" t="s">
        <v>175</v>
      </c>
      <c r="E406" s="2764"/>
      <c r="F406" s="2774" t="s">
        <v>178</v>
      </c>
      <c r="G406" s="2775"/>
      <c r="H406" s="2776">
        <v>29.702999999999999</v>
      </c>
      <c r="I406" s="2768"/>
      <c r="J406" s="2768"/>
      <c r="K406" s="2768"/>
      <c r="L406" s="2667" t="s">
        <v>16</v>
      </c>
      <c r="M406" s="2769"/>
      <c r="N406" s="2770"/>
      <c r="O406" s="2771"/>
      <c r="P406" s="2771"/>
      <c r="Q406" s="2771"/>
      <c r="R406" s="2771"/>
      <c r="S406" s="2771"/>
      <c r="T406" s="2772"/>
      <c r="AT406" s="2773" t="s">
        <v>175</v>
      </c>
      <c r="AU406" s="2773">
        <v>0</v>
      </c>
      <c r="AV406" s="2773">
        <v>4</v>
      </c>
      <c r="AW406" s="2773" t="b">
        <v>1</v>
      </c>
      <c r="AX406" s="2773" t="b">
        <v>1</v>
      </c>
      <c r="AY406" s="2773" t="s">
        <v>163</v>
      </c>
      <c r="AZ406" s="2773"/>
      <c r="BA406" s="2773"/>
      <c r="BB406" s="2773"/>
      <c r="BC406" s="2773"/>
      <c r="BD406" s="2773"/>
      <c r="BE406" s="2773"/>
      <c r="BF406" s="2773"/>
      <c r="BG406" s="2773"/>
      <c r="BH406" s="2773"/>
      <c r="BI406" s="2773"/>
      <c r="BJ406" s="2624">
        <v>0</v>
      </c>
    </row>
    <row r="407" spans="2:62" x14ac:dyDescent="0.25">
      <c r="B407" s="2788"/>
      <c r="C407" s="2789" t="s">
        <v>2009</v>
      </c>
      <c r="D407" s="2789" t="s">
        <v>241</v>
      </c>
      <c r="E407" s="2790" t="s">
        <v>2010</v>
      </c>
      <c r="F407" s="2790" t="s">
        <v>2011</v>
      </c>
      <c r="G407" s="2791" t="s">
        <v>218</v>
      </c>
      <c r="H407" s="353">
        <v>30.297000000000001</v>
      </c>
      <c r="I407" s="396"/>
      <c r="J407" s="397">
        <f>ROUND(H407*I407,2)</f>
        <v>0</v>
      </c>
      <c r="K407" s="397" t="s">
        <v>172</v>
      </c>
      <c r="L407" s="2667" t="s">
        <v>16</v>
      </c>
      <c r="M407" s="2792"/>
      <c r="N407" s="2793" t="s">
        <v>38</v>
      </c>
      <c r="O407" s="2794"/>
      <c r="P407" s="2794">
        <f>H407*O407</f>
        <v>0</v>
      </c>
      <c r="Q407" s="2794">
        <v>5.0000000000000001E-4</v>
      </c>
      <c r="R407" s="2794">
        <f>H407*Q407</f>
        <v>1.5148500000000001E-2</v>
      </c>
      <c r="S407" s="2794">
        <v>0</v>
      </c>
      <c r="T407" s="2795">
        <f>H407*S407</f>
        <v>0</v>
      </c>
      <c r="AR407" s="2624">
        <v>32</v>
      </c>
      <c r="AT407" s="2624" t="s">
        <v>241</v>
      </c>
      <c r="AU407" s="2624">
        <v>2</v>
      </c>
      <c r="AY407" s="2796" t="s">
        <v>163</v>
      </c>
      <c r="AZ407" s="2796"/>
      <c r="BA407" s="2796"/>
      <c r="BB407" s="2796"/>
      <c r="BC407" s="2796"/>
      <c r="BD407" s="2796"/>
      <c r="BE407" s="2796">
        <f>IF(N407="základní",J407,0)</f>
        <v>0</v>
      </c>
      <c r="BF407" s="2796">
        <f>IF(N407="snížená",J407,0)</f>
        <v>0</v>
      </c>
      <c r="BG407" s="2796">
        <f>IF(N407="zákl. přenesená",J407,0)</f>
        <v>0</v>
      </c>
      <c r="BH407" s="2796">
        <f>IF(N407="sníž. přenesená",J407,0)</f>
        <v>0</v>
      </c>
      <c r="BI407" s="2796">
        <f>IF(N407="nulová",J407,0)</f>
        <v>0</v>
      </c>
      <c r="BJ407" s="2624">
        <v>1</v>
      </c>
    </row>
    <row r="408" spans="2:62" ht="11.25" customHeight="1" x14ac:dyDescent="0.25">
      <c r="B408" s="2762"/>
      <c r="C408" s="2763"/>
      <c r="D408" s="361" t="s">
        <v>175</v>
      </c>
      <c r="E408" s="2764"/>
      <c r="F408" s="2765" t="s">
        <v>2012</v>
      </c>
      <c r="G408" s="2766"/>
      <c r="H408" s="2767">
        <v>29.702999999999999</v>
      </c>
      <c r="I408" s="2768"/>
      <c r="J408" s="2768"/>
      <c r="K408" s="2768"/>
      <c r="L408" s="2667" t="s">
        <v>16</v>
      </c>
      <c r="M408" s="2769"/>
      <c r="N408" s="2770"/>
      <c r="O408" s="2771"/>
      <c r="P408" s="2771"/>
      <c r="Q408" s="2771"/>
      <c r="R408" s="2771"/>
      <c r="S408" s="2771"/>
      <c r="T408" s="2772"/>
      <c r="AT408" s="2773" t="s">
        <v>175</v>
      </c>
      <c r="AU408" s="2773">
        <v>0</v>
      </c>
      <c r="AV408" s="2773">
        <v>2</v>
      </c>
      <c r="AW408" s="2773" t="b">
        <v>1</v>
      </c>
      <c r="AX408" s="2773"/>
      <c r="AY408" s="2773" t="s">
        <v>163</v>
      </c>
      <c r="AZ408" s="2773"/>
      <c r="BA408" s="2773"/>
      <c r="BB408" s="2773"/>
      <c r="BC408" s="2773"/>
      <c r="BD408" s="2773"/>
      <c r="BE408" s="2773"/>
      <c r="BF408" s="2773"/>
      <c r="BG408" s="2773"/>
      <c r="BH408" s="2773"/>
      <c r="BI408" s="2773"/>
      <c r="BJ408" s="2624">
        <v>0</v>
      </c>
    </row>
    <row r="409" spans="2:62" ht="11.25" customHeight="1" x14ac:dyDescent="0.25">
      <c r="B409" s="2762"/>
      <c r="C409" s="2763"/>
      <c r="D409" s="361" t="s">
        <v>175</v>
      </c>
      <c r="E409" s="2764"/>
      <c r="F409" s="2774" t="s">
        <v>178</v>
      </c>
      <c r="G409" s="2775"/>
      <c r="H409" s="2776">
        <v>29.702999999999999</v>
      </c>
      <c r="I409" s="2768"/>
      <c r="J409" s="2768"/>
      <c r="K409" s="2768"/>
      <c r="L409" s="2667" t="s">
        <v>16</v>
      </c>
      <c r="M409" s="2769"/>
      <c r="N409" s="2770"/>
      <c r="O409" s="2771"/>
      <c r="P409" s="2771"/>
      <c r="Q409" s="2771"/>
      <c r="R409" s="2771"/>
      <c r="S409" s="2771"/>
      <c r="T409" s="2772"/>
      <c r="AT409" s="2773" t="s">
        <v>175</v>
      </c>
      <c r="AU409" s="2773">
        <v>0</v>
      </c>
      <c r="AV409" s="2773">
        <v>4</v>
      </c>
      <c r="AW409" s="2773" t="b">
        <v>1</v>
      </c>
      <c r="AX409" s="2773"/>
      <c r="AY409" s="2773" t="s">
        <v>163</v>
      </c>
      <c r="AZ409" s="2773"/>
      <c r="BA409" s="2773"/>
      <c r="BB409" s="2773"/>
      <c r="BC409" s="2773"/>
      <c r="BD409" s="2773"/>
      <c r="BE409" s="2773"/>
      <c r="BF409" s="2773"/>
      <c r="BG409" s="2773"/>
      <c r="BH409" s="2773"/>
      <c r="BI409" s="2773"/>
      <c r="BJ409" s="2624">
        <v>0</v>
      </c>
    </row>
    <row r="410" spans="2:62" ht="11.25" customHeight="1" x14ac:dyDescent="0.25">
      <c r="B410" s="2762"/>
      <c r="C410" s="2763"/>
      <c r="D410" s="361" t="s">
        <v>175</v>
      </c>
      <c r="E410" s="2764"/>
      <c r="F410" s="2765" t="s">
        <v>2013</v>
      </c>
      <c r="G410" s="2766"/>
      <c r="H410" s="2767">
        <v>30.297000000000001</v>
      </c>
      <c r="I410" s="2768"/>
      <c r="J410" s="2768"/>
      <c r="K410" s="2768"/>
      <c r="L410" s="2667" t="s">
        <v>16</v>
      </c>
      <c r="M410" s="2769"/>
      <c r="N410" s="2770"/>
      <c r="O410" s="2771"/>
      <c r="P410" s="2771"/>
      <c r="Q410" s="2771"/>
      <c r="R410" s="2771"/>
      <c r="S410" s="2771"/>
      <c r="T410" s="2772"/>
      <c r="AT410" s="2773" t="s">
        <v>175</v>
      </c>
      <c r="AU410" s="2773">
        <v>0</v>
      </c>
      <c r="AV410" s="2773">
        <v>2</v>
      </c>
      <c r="AW410" s="2773" t="b">
        <v>1</v>
      </c>
      <c r="AX410" s="2773" t="b">
        <v>1</v>
      </c>
      <c r="AY410" s="2773" t="s">
        <v>163</v>
      </c>
      <c r="AZ410" s="2773"/>
      <c r="BA410" s="2773"/>
      <c r="BB410" s="2773"/>
      <c r="BC410" s="2773"/>
      <c r="BD410" s="2773"/>
      <c r="BE410" s="2773"/>
      <c r="BF410" s="2773"/>
      <c r="BG410" s="2773"/>
      <c r="BH410" s="2773"/>
      <c r="BI410" s="2773"/>
      <c r="BJ410" s="2624">
        <v>0</v>
      </c>
    </row>
    <row r="411" spans="2:62" x14ac:dyDescent="0.25">
      <c r="B411" s="2750"/>
      <c r="C411" s="2751" t="s">
        <v>2014</v>
      </c>
      <c r="D411" s="2751" t="s">
        <v>168</v>
      </c>
      <c r="E411" s="2752" t="s">
        <v>2015</v>
      </c>
      <c r="F411" s="351" t="s">
        <v>2016</v>
      </c>
      <c r="G411" s="2753" t="s">
        <v>202</v>
      </c>
      <c r="H411" s="403">
        <v>2.879</v>
      </c>
      <c r="I411" s="354"/>
      <c r="J411" s="355">
        <f>ROUND(H411*I411,2)</f>
        <v>0</v>
      </c>
      <c r="K411" s="355" t="s">
        <v>172</v>
      </c>
      <c r="L411" s="2667" t="s">
        <v>16</v>
      </c>
      <c r="M411" s="2754"/>
      <c r="N411" s="2755" t="s">
        <v>38</v>
      </c>
      <c r="O411" s="2756"/>
      <c r="P411" s="2756">
        <f>H411*O411</f>
        <v>0</v>
      </c>
      <c r="Q411" s="2756">
        <v>0</v>
      </c>
      <c r="R411" s="2756">
        <f>H411*Q411</f>
        <v>0</v>
      </c>
      <c r="S411" s="2756">
        <v>0</v>
      </c>
      <c r="T411" s="2757">
        <f>H411*S411</f>
        <v>0</v>
      </c>
      <c r="AR411" s="2624">
        <v>16</v>
      </c>
      <c r="AT411" s="2624" t="s">
        <v>168</v>
      </c>
      <c r="AU411" s="2624">
        <v>2</v>
      </c>
      <c r="AY411" s="2758" t="s">
        <v>163</v>
      </c>
      <c r="AZ411" s="2758"/>
      <c r="BA411" s="2758"/>
      <c r="BB411" s="2758"/>
      <c r="BC411" s="2758"/>
      <c r="BD411" s="2758"/>
      <c r="BE411" s="2758">
        <f>IF(N411="základní",J411,0)</f>
        <v>0</v>
      </c>
      <c r="BF411" s="2758">
        <f>IF(N411="snížená",J411,0)</f>
        <v>0</v>
      </c>
      <c r="BG411" s="2758">
        <f>IF(N411="zákl. přenesená",J411,0)</f>
        <v>0</v>
      </c>
      <c r="BH411" s="2758">
        <f>IF(N411="sníž. přenesená",J411,0)</f>
        <v>0</v>
      </c>
      <c r="BI411" s="2758">
        <f>IF(N411="nulová",J411,0)</f>
        <v>0</v>
      </c>
      <c r="BJ411" s="2624">
        <v>1</v>
      </c>
    </row>
    <row r="412" spans="2:62" x14ac:dyDescent="0.25">
      <c r="B412" s="2668"/>
      <c r="C412" s="86"/>
      <c r="D412" s="361" t="s">
        <v>173</v>
      </c>
      <c r="E412" s="86"/>
      <c r="F412" s="362" t="s">
        <v>2017</v>
      </c>
      <c r="G412" s="86"/>
      <c r="H412" s="86"/>
      <c r="I412" s="86"/>
      <c r="J412" s="86"/>
      <c r="K412" s="2670"/>
      <c r="L412" s="2667" t="s">
        <v>16</v>
      </c>
      <c r="M412" s="2759"/>
      <c r="N412" s="86"/>
      <c r="O412" s="86"/>
      <c r="P412" s="86"/>
      <c r="Q412" s="86"/>
      <c r="R412" s="86"/>
      <c r="S412" s="86"/>
      <c r="T412" s="2760"/>
      <c r="AT412" s="2761" t="s">
        <v>173</v>
      </c>
      <c r="AU412" s="2761">
        <v>0</v>
      </c>
      <c r="AV412" s="86"/>
      <c r="AW412" s="86"/>
      <c r="AX412" s="86"/>
      <c r="AY412" s="86" t="s">
        <v>163</v>
      </c>
      <c r="AZ412" s="86"/>
      <c r="BA412" s="86"/>
      <c r="BB412" s="86"/>
      <c r="BC412" s="86"/>
      <c r="BD412" s="86"/>
      <c r="BE412" s="86"/>
      <c r="BF412" s="86"/>
      <c r="BG412" s="86"/>
      <c r="BH412" s="86"/>
      <c r="BI412" s="86"/>
      <c r="BJ412" s="2624">
        <v>0</v>
      </c>
    </row>
    <row r="413" spans="2:62" ht="24" x14ac:dyDescent="0.25">
      <c r="B413" s="2750"/>
      <c r="C413" s="2751" t="s">
        <v>2018</v>
      </c>
      <c r="D413" s="2751" t="s">
        <v>168</v>
      </c>
      <c r="E413" s="2752" t="s">
        <v>2019</v>
      </c>
      <c r="F413" s="351" t="s">
        <v>2020</v>
      </c>
      <c r="G413" s="2753" t="s">
        <v>202</v>
      </c>
      <c r="H413" s="403">
        <v>2.879</v>
      </c>
      <c r="I413" s="354"/>
      <c r="J413" s="355">
        <f>ROUND(H413*I413,2)</f>
        <v>0</v>
      </c>
      <c r="K413" s="355" t="s">
        <v>172</v>
      </c>
      <c r="L413" s="2667" t="s">
        <v>16</v>
      </c>
      <c r="M413" s="2754"/>
      <c r="N413" s="2755" t="s">
        <v>38</v>
      </c>
      <c r="O413" s="2756"/>
      <c r="P413" s="2756">
        <f>H413*O413</f>
        <v>0</v>
      </c>
      <c r="Q413" s="2756">
        <v>0</v>
      </c>
      <c r="R413" s="2756">
        <f>H413*Q413</f>
        <v>0</v>
      </c>
      <c r="S413" s="2756">
        <v>0</v>
      </c>
      <c r="T413" s="2757">
        <f>H413*S413</f>
        <v>0</v>
      </c>
      <c r="AR413" s="2624">
        <v>16</v>
      </c>
      <c r="AT413" s="2624" t="s">
        <v>168</v>
      </c>
      <c r="AU413" s="2624">
        <v>2</v>
      </c>
      <c r="AY413" s="2758" t="s">
        <v>163</v>
      </c>
      <c r="AZ413" s="2758"/>
      <c r="BA413" s="2758"/>
      <c r="BB413" s="2758"/>
      <c r="BC413" s="2758"/>
      <c r="BD413" s="2758"/>
      <c r="BE413" s="2758">
        <f>IF(N413="základní",J413,0)</f>
        <v>0</v>
      </c>
      <c r="BF413" s="2758">
        <f>IF(N413="snížená",J413,0)</f>
        <v>0</v>
      </c>
      <c r="BG413" s="2758">
        <f>IF(N413="zákl. přenesená",J413,0)</f>
        <v>0</v>
      </c>
      <c r="BH413" s="2758">
        <f>IF(N413="sníž. přenesená",J413,0)</f>
        <v>0</v>
      </c>
      <c r="BI413" s="2758">
        <f>IF(N413="nulová",J413,0)</f>
        <v>0</v>
      </c>
      <c r="BJ413" s="2624">
        <v>1</v>
      </c>
    </row>
    <row r="414" spans="2:62" x14ac:dyDescent="0.25">
      <c r="B414" s="2668"/>
      <c r="C414" s="86"/>
      <c r="D414" s="361" t="s">
        <v>173</v>
      </c>
      <c r="E414" s="86"/>
      <c r="F414" s="362" t="s">
        <v>2021</v>
      </c>
      <c r="G414" s="86"/>
      <c r="H414" s="86"/>
      <c r="I414" s="86"/>
      <c r="J414" s="86"/>
      <c r="K414" s="2670"/>
      <c r="L414" s="2667" t="s">
        <v>16</v>
      </c>
      <c r="M414" s="2759"/>
      <c r="N414" s="86"/>
      <c r="O414" s="86"/>
      <c r="P414" s="86"/>
      <c r="Q414" s="86"/>
      <c r="R414" s="86"/>
      <c r="S414" s="86"/>
      <c r="T414" s="2760"/>
      <c r="AT414" s="2761" t="s">
        <v>173</v>
      </c>
      <c r="AU414" s="2761">
        <v>0</v>
      </c>
      <c r="AV414" s="86"/>
      <c r="AW414" s="86"/>
      <c r="AX414" s="86"/>
      <c r="AY414" s="86" t="s">
        <v>163</v>
      </c>
      <c r="AZ414" s="86"/>
      <c r="BA414" s="86"/>
      <c r="BB414" s="86"/>
      <c r="BC414" s="86"/>
      <c r="BD414" s="86"/>
      <c r="BE414" s="86"/>
      <c r="BF414" s="86"/>
      <c r="BG414" s="86"/>
      <c r="BH414" s="86"/>
      <c r="BI414" s="86"/>
      <c r="BJ414" s="2624">
        <v>0</v>
      </c>
    </row>
    <row r="415" spans="2:62" ht="23.1" customHeight="1" x14ac:dyDescent="0.25">
      <c r="B415" s="2692"/>
      <c r="C415" s="2693"/>
      <c r="D415" s="2731" t="s">
        <v>64</v>
      </c>
      <c r="E415" s="2739" t="s">
        <v>1076</v>
      </c>
      <c r="F415" s="2702" t="s">
        <v>2022</v>
      </c>
      <c r="G415" s="2740"/>
      <c r="H415" s="2741"/>
      <c r="I415" s="2742"/>
      <c r="J415" s="2742">
        <f>J416 + J420 + J424 + J426</f>
        <v>0</v>
      </c>
      <c r="K415" s="2742"/>
      <c r="L415" s="2667" t="s">
        <v>16</v>
      </c>
      <c r="M415" s="2743"/>
      <c r="N415" s="2690"/>
      <c r="O415" s="2691"/>
      <c r="P415" s="2691">
        <f>P416 + P420 + P424 + P426</f>
        <v>0</v>
      </c>
      <c r="Q415" s="2691"/>
      <c r="R415" s="2691">
        <f>R416 + R420 + R424 + R426</f>
        <v>7.9932000000000003E-2</v>
      </c>
      <c r="S415" s="2691"/>
      <c r="T415" s="2738">
        <f>T416 + T420 + T424 + T426</f>
        <v>0</v>
      </c>
      <c r="AR415" s="2624">
        <v>2</v>
      </c>
      <c r="AT415" s="2624" t="s">
        <v>64</v>
      </c>
      <c r="AU415" s="2624">
        <v>1</v>
      </c>
      <c r="AY415" s="90" t="s">
        <v>163</v>
      </c>
      <c r="AZ415" s="90"/>
      <c r="BA415" s="90"/>
      <c r="BB415" s="90"/>
      <c r="BC415" s="90"/>
      <c r="BD415" s="90"/>
      <c r="BE415" s="90"/>
      <c r="BF415" s="90"/>
      <c r="BG415" s="90"/>
      <c r="BH415" s="90"/>
      <c r="BI415" s="90"/>
      <c r="BJ415" s="2624">
        <v>0</v>
      </c>
    </row>
    <row r="416" spans="2:62" ht="24" x14ac:dyDescent="0.25">
      <c r="B416" s="2750"/>
      <c r="C416" s="2751" t="s">
        <v>2023</v>
      </c>
      <c r="D416" s="2751" t="s">
        <v>168</v>
      </c>
      <c r="E416" s="2752" t="s">
        <v>2024</v>
      </c>
      <c r="F416" s="351" t="s">
        <v>2025</v>
      </c>
      <c r="G416" s="2753" t="s">
        <v>196</v>
      </c>
      <c r="H416" s="353">
        <v>50.75</v>
      </c>
      <c r="I416" s="354"/>
      <c r="J416" s="355">
        <f>ROUND(H416*I416,2)</f>
        <v>0</v>
      </c>
      <c r="K416" s="355" t="s">
        <v>172</v>
      </c>
      <c r="L416" s="2667" t="s">
        <v>16</v>
      </c>
      <c r="M416" s="2754"/>
      <c r="N416" s="2755" t="s">
        <v>38</v>
      </c>
      <c r="O416" s="2756"/>
      <c r="P416" s="2756">
        <f>H416*O416</f>
        <v>0</v>
      </c>
      <c r="Q416" s="2756">
        <v>0</v>
      </c>
      <c r="R416" s="2756">
        <f>H416*Q416</f>
        <v>0</v>
      </c>
      <c r="S416" s="2756">
        <v>0</v>
      </c>
      <c r="T416" s="2757">
        <f>H416*S416</f>
        <v>0</v>
      </c>
      <c r="AR416" s="2624">
        <v>16</v>
      </c>
      <c r="AT416" s="2624" t="s">
        <v>168</v>
      </c>
      <c r="AU416" s="2624">
        <v>2</v>
      </c>
      <c r="AY416" s="2758" t="s">
        <v>163</v>
      </c>
      <c r="AZ416" s="2758"/>
      <c r="BA416" s="2758"/>
      <c r="BB416" s="2758"/>
      <c r="BC416" s="2758"/>
      <c r="BD416" s="2758"/>
      <c r="BE416" s="2758">
        <f>IF(N416="základní",J416,0)</f>
        <v>0</v>
      </c>
      <c r="BF416" s="2758">
        <f>IF(N416="snížená",J416,0)</f>
        <v>0</v>
      </c>
      <c r="BG416" s="2758">
        <f>IF(N416="zákl. přenesená",J416,0)</f>
        <v>0</v>
      </c>
      <c r="BH416" s="2758">
        <f>IF(N416="sníž. přenesená",J416,0)</f>
        <v>0</v>
      </c>
      <c r="BI416" s="2758">
        <f>IF(N416="nulová",J416,0)</f>
        <v>0</v>
      </c>
      <c r="BJ416" s="2624">
        <v>1</v>
      </c>
    </row>
    <row r="417" spans="2:62" x14ac:dyDescent="0.25">
      <c r="B417" s="2668"/>
      <c r="C417" s="86"/>
      <c r="D417" s="361" t="s">
        <v>173</v>
      </c>
      <c r="E417" s="86"/>
      <c r="F417" s="362" t="s">
        <v>2026</v>
      </c>
      <c r="G417" s="86"/>
      <c r="H417" s="86"/>
      <c r="I417" s="86"/>
      <c r="J417" s="86"/>
      <c r="K417" s="2670"/>
      <c r="L417" s="2667" t="s">
        <v>16</v>
      </c>
      <c r="M417" s="2759"/>
      <c r="N417" s="86"/>
      <c r="O417" s="86"/>
      <c r="P417" s="86"/>
      <c r="Q417" s="86"/>
      <c r="R417" s="86"/>
      <c r="S417" s="86"/>
      <c r="T417" s="2760"/>
      <c r="AT417" s="2761" t="s">
        <v>173</v>
      </c>
      <c r="AU417" s="2761">
        <v>0</v>
      </c>
      <c r="AV417" s="86"/>
      <c r="AW417" s="86"/>
      <c r="AX417" s="86"/>
      <c r="AY417" s="86" t="s">
        <v>163</v>
      </c>
      <c r="AZ417" s="86"/>
      <c r="BA417" s="86"/>
      <c r="BB417" s="86"/>
      <c r="BC417" s="86"/>
      <c r="BD417" s="86"/>
      <c r="BE417" s="86"/>
      <c r="BF417" s="86"/>
      <c r="BG417" s="86"/>
      <c r="BH417" s="86"/>
      <c r="BI417" s="86"/>
      <c r="BJ417" s="2624">
        <v>0</v>
      </c>
    </row>
    <row r="418" spans="2:62" ht="11.25" customHeight="1" x14ac:dyDescent="0.25">
      <c r="B418" s="2762"/>
      <c r="C418" s="2763"/>
      <c r="D418" s="361" t="s">
        <v>175</v>
      </c>
      <c r="E418" s="2764"/>
      <c r="F418" s="2765" t="s">
        <v>2027</v>
      </c>
      <c r="G418" s="2766"/>
      <c r="H418" s="2767">
        <v>50.75</v>
      </c>
      <c r="I418" s="2768"/>
      <c r="J418" s="2768"/>
      <c r="K418" s="2768"/>
      <c r="L418" s="2667" t="s">
        <v>16</v>
      </c>
      <c r="M418" s="2769"/>
      <c r="N418" s="2770"/>
      <c r="O418" s="2771"/>
      <c r="P418" s="2771"/>
      <c r="Q418" s="2771"/>
      <c r="R418" s="2771"/>
      <c r="S418" s="2771"/>
      <c r="T418" s="2772"/>
      <c r="AT418" s="2773" t="s">
        <v>175</v>
      </c>
      <c r="AU418" s="2773">
        <v>0</v>
      </c>
      <c r="AV418" s="2773">
        <v>2</v>
      </c>
      <c r="AW418" s="2773" t="b">
        <v>1</v>
      </c>
      <c r="AX418" s="2773"/>
      <c r="AY418" s="2773" t="s">
        <v>163</v>
      </c>
      <c r="AZ418" s="2773"/>
      <c r="BA418" s="2773"/>
      <c r="BB418" s="2773"/>
      <c r="BC418" s="2773"/>
      <c r="BD418" s="2773"/>
      <c r="BE418" s="2773"/>
      <c r="BF418" s="2773"/>
      <c r="BG418" s="2773"/>
      <c r="BH418" s="2773"/>
      <c r="BI418" s="2773"/>
      <c r="BJ418" s="2624">
        <v>0</v>
      </c>
    </row>
    <row r="419" spans="2:62" ht="11.25" customHeight="1" x14ac:dyDescent="0.25">
      <c r="B419" s="2762"/>
      <c r="C419" s="2763"/>
      <c r="D419" s="361" t="s">
        <v>175</v>
      </c>
      <c r="E419" s="2764"/>
      <c r="F419" s="2774" t="s">
        <v>178</v>
      </c>
      <c r="G419" s="2775"/>
      <c r="H419" s="2776">
        <v>50.75</v>
      </c>
      <c r="I419" s="2768"/>
      <c r="J419" s="2768"/>
      <c r="K419" s="2768"/>
      <c r="L419" s="2667" t="s">
        <v>16</v>
      </c>
      <c r="M419" s="2769"/>
      <c r="N419" s="2770"/>
      <c r="O419" s="2771"/>
      <c r="P419" s="2771"/>
      <c r="Q419" s="2771"/>
      <c r="R419" s="2771"/>
      <c r="S419" s="2771"/>
      <c r="T419" s="2772"/>
      <c r="AT419" s="2773" t="s">
        <v>175</v>
      </c>
      <c r="AU419" s="2773">
        <v>0</v>
      </c>
      <c r="AV419" s="2773">
        <v>4</v>
      </c>
      <c r="AW419" s="2773" t="b">
        <v>1</v>
      </c>
      <c r="AX419" s="2773" t="b">
        <v>1</v>
      </c>
      <c r="AY419" s="2773" t="s">
        <v>163</v>
      </c>
      <c r="AZ419" s="2773"/>
      <c r="BA419" s="2773"/>
      <c r="BB419" s="2773"/>
      <c r="BC419" s="2773"/>
      <c r="BD419" s="2773"/>
      <c r="BE419" s="2773"/>
      <c r="BF419" s="2773"/>
      <c r="BG419" s="2773"/>
      <c r="BH419" s="2773"/>
      <c r="BI419" s="2773"/>
      <c r="BJ419" s="2624">
        <v>0</v>
      </c>
    </row>
    <row r="420" spans="2:62" ht="24" x14ac:dyDescent="0.25">
      <c r="B420" s="2788"/>
      <c r="C420" s="2789" t="s">
        <v>2028</v>
      </c>
      <c r="D420" s="2789" t="s">
        <v>241</v>
      </c>
      <c r="E420" s="2790" t="s">
        <v>2029</v>
      </c>
      <c r="F420" s="2790" t="s">
        <v>2030</v>
      </c>
      <c r="G420" s="2791" t="s">
        <v>196</v>
      </c>
      <c r="H420" s="353">
        <v>53.287999999999997</v>
      </c>
      <c r="I420" s="396"/>
      <c r="J420" s="397">
        <f>ROUND(H420*I420,2)</f>
        <v>0</v>
      </c>
      <c r="K420" s="397" t="s">
        <v>172</v>
      </c>
      <c r="L420" s="2667" t="s">
        <v>16</v>
      </c>
      <c r="M420" s="2792"/>
      <c r="N420" s="2793" t="s">
        <v>38</v>
      </c>
      <c r="O420" s="2794"/>
      <c r="P420" s="2794">
        <f>H420*O420</f>
        <v>0</v>
      </c>
      <c r="Q420" s="2794">
        <v>1.5E-3</v>
      </c>
      <c r="R420" s="2794">
        <f>H420*Q420</f>
        <v>7.9932000000000003E-2</v>
      </c>
      <c r="S420" s="2794">
        <v>0</v>
      </c>
      <c r="T420" s="2795">
        <f>H420*S420</f>
        <v>0</v>
      </c>
      <c r="AR420" s="2624">
        <v>32</v>
      </c>
      <c r="AT420" s="2624" t="s">
        <v>241</v>
      </c>
      <c r="AU420" s="2624">
        <v>2</v>
      </c>
      <c r="AY420" s="2796" t="s">
        <v>163</v>
      </c>
      <c r="AZ420" s="2796"/>
      <c r="BA420" s="2796"/>
      <c r="BB420" s="2796"/>
      <c r="BC420" s="2796"/>
      <c r="BD420" s="2796"/>
      <c r="BE420" s="2796">
        <f>IF(N420="základní",J420,0)</f>
        <v>0</v>
      </c>
      <c r="BF420" s="2796">
        <f>IF(N420="snížená",J420,0)</f>
        <v>0</v>
      </c>
      <c r="BG420" s="2796">
        <f>IF(N420="zákl. přenesená",J420,0)</f>
        <v>0</v>
      </c>
      <c r="BH420" s="2796">
        <f>IF(N420="sníž. přenesená",J420,0)</f>
        <v>0</v>
      </c>
      <c r="BI420" s="2796">
        <f>IF(N420="nulová",J420,0)</f>
        <v>0</v>
      </c>
      <c r="BJ420" s="2624">
        <v>1</v>
      </c>
    </row>
    <row r="421" spans="2:62" ht="11.25" customHeight="1" x14ac:dyDescent="0.25">
      <c r="B421" s="2762"/>
      <c r="C421" s="2763"/>
      <c r="D421" s="361" t="s">
        <v>175</v>
      </c>
      <c r="E421" s="2764"/>
      <c r="F421" s="2765" t="s">
        <v>2027</v>
      </c>
      <c r="G421" s="2766"/>
      <c r="H421" s="2767">
        <v>50.75</v>
      </c>
      <c r="I421" s="2768"/>
      <c r="J421" s="2768"/>
      <c r="K421" s="2768"/>
      <c r="L421" s="2667" t="s">
        <v>16</v>
      </c>
      <c r="M421" s="2769"/>
      <c r="N421" s="2770"/>
      <c r="O421" s="2771"/>
      <c r="P421" s="2771"/>
      <c r="Q421" s="2771"/>
      <c r="R421" s="2771"/>
      <c r="S421" s="2771"/>
      <c r="T421" s="2772"/>
      <c r="AT421" s="2773" t="s">
        <v>175</v>
      </c>
      <c r="AU421" s="2773">
        <v>0</v>
      </c>
      <c r="AV421" s="2773">
        <v>2</v>
      </c>
      <c r="AW421" s="2773" t="b">
        <v>1</v>
      </c>
      <c r="AX421" s="2773"/>
      <c r="AY421" s="2773" t="s">
        <v>163</v>
      </c>
      <c r="AZ421" s="2773"/>
      <c r="BA421" s="2773"/>
      <c r="BB421" s="2773"/>
      <c r="BC421" s="2773"/>
      <c r="BD421" s="2773"/>
      <c r="BE421" s="2773"/>
      <c r="BF421" s="2773"/>
      <c r="BG421" s="2773"/>
      <c r="BH421" s="2773"/>
      <c r="BI421" s="2773"/>
      <c r="BJ421" s="2624">
        <v>0</v>
      </c>
    </row>
    <row r="422" spans="2:62" ht="11.25" customHeight="1" x14ac:dyDescent="0.25">
      <c r="B422" s="2762"/>
      <c r="C422" s="2763"/>
      <c r="D422" s="361" t="s">
        <v>175</v>
      </c>
      <c r="E422" s="2764"/>
      <c r="F422" s="2774" t="s">
        <v>178</v>
      </c>
      <c r="G422" s="2775"/>
      <c r="H422" s="2776">
        <v>50.75</v>
      </c>
      <c r="I422" s="2768"/>
      <c r="J422" s="2768"/>
      <c r="K422" s="2768"/>
      <c r="L422" s="2667" t="s">
        <v>16</v>
      </c>
      <c r="M422" s="2769"/>
      <c r="N422" s="2770"/>
      <c r="O422" s="2771"/>
      <c r="P422" s="2771"/>
      <c r="Q422" s="2771"/>
      <c r="R422" s="2771"/>
      <c r="S422" s="2771"/>
      <c r="T422" s="2772"/>
      <c r="AT422" s="2773" t="s">
        <v>175</v>
      </c>
      <c r="AU422" s="2773">
        <v>0</v>
      </c>
      <c r="AV422" s="2773">
        <v>4</v>
      </c>
      <c r="AW422" s="2773" t="b">
        <v>1</v>
      </c>
      <c r="AX422" s="2773"/>
      <c r="AY422" s="2773" t="s">
        <v>163</v>
      </c>
      <c r="AZ422" s="2773"/>
      <c r="BA422" s="2773"/>
      <c r="BB422" s="2773"/>
      <c r="BC422" s="2773"/>
      <c r="BD422" s="2773"/>
      <c r="BE422" s="2773"/>
      <c r="BF422" s="2773"/>
      <c r="BG422" s="2773"/>
      <c r="BH422" s="2773"/>
      <c r="BI422" s="2773"/>
      <c r="BJ422" s="2624">
        <v>0</v>
      </c>
    </row>
    <row r="423" spans="2:62" ht="11.25" customHeight="1" x14ac:dyDescent="0.25">
      <c r="B423" s="2762"/>
      <c r="C423" s="2763"/>
      <c r="D423" s="361" t="s">
        <v>175</v>
      </c>
      <c r="E423" s="2764"/>
      <c r="F423" s="2765" t="s">
        <v>2031</v>
      </c>
      <c r="G423" s="2766"/>
      <c r="H423" s="2767">
        <v>53.287999999999997</v>
      </c>
      <c r="I423" s="2768"/>
      <c r="J423" s="2768"/>
      <c r="K423" s="2768"/>
      <c r="L423" s="2667" t="s">
        <v>16</v>
      </c>
      <c r="M423" s="2769"/>
      <c r="N423" s="2770"/>
      <c r="O423" s="2771"/>
      <c r="P423" s="2771"/>
      <c r="Q423" s="2771"/>
      <c r="R423" s="2771"/>
      <c r="S423" s="2771"/>
      <c r="T423" s="2772"/>
      <c r="AT423" s="2773" t="s">
        <v>175</v>
      </c>
      <c r="AU423" s="2773">
        <v>0</v>
      </c>
      <c r="AV423" s="2773">
        <v>2</v>
      </c>
      <c r="AW423" s="2773" t="b">
        <v>1</v>
      </c>
      <c r="AX423" s="2773" t="b">
        <v>1</v>
      </c>
      <c r="AY423" s="2773" t="s">
        <v>163</v>
      </c>
      <c r="AZ423" s="2773"/>
      <c r="BA423" s="2773"/>
      <c r="BB423" s="2773"/>
      <c r="BC423" s="2773"/>
      <c r="BD423" s="2773"/>
      <c r="BE423" s="2773"/>
      <c r="BF423" s="2773"/>
      <c r="BG423" s="2773"/>
      <c r="BH423" s="2773"/>
      <c r="BI423" s="2773"/>
      <c r="BJ423" s="2624">
        <v>0</v>
      </c>
    </row>
    <row r="424" spans="2:62" x14ac:dyDescent="0.25">
      <c r="B424" s="2750"/>
      <c r="C424" s="2751" t="s">
        <v>2032</v>
      </c>
      <c r="D424" s="2751" t="s">
        <v>168</v>
      </c>
      <c r="E424" s="2752" t="s">
        <v>2033</v>
      </c>
      <c r="F424" s="351" t="s">
        <v>2034</v>
      </c>
      <c r="G424" s="2753" t="s">
        <v>202</v>
      </c>
      <c r="H424" s="403">
        <v>0.08</v>
      </c>
      <c r="I424" s="354"/>
      <c r="J424" s="355">
        <f>ROUND(H424*I424,2)</f>
        <v>0</v>
      </c>
      <c r="K424" s="355" t="s">
        <v>172</v>
      </c>
      <c r="L424" s="2667" t="s">
        <v>16</v>
      </c>
      <c r="M424" s="2754"/>
      <c r="N424" s="2755" t="s">
        <v>38</v>
      </c>
      <c r="O424" s="2756"/>
      <c r="P424" s="2756">
        <f>H424*O424</f>
        <v>0</v>
      </c>
      <c r="Q424" s="2756">
        <v>0</v>
      </c>
      <c r="R424" s="2756">
        <f>H424*Q424</f>
        <v>0</v>
      </c>
      <c r="S424" s="2756">
        <v>0</v>
      </c>
      <c r="T424" s="2757">
        <f>H424*S424</f>
        <v>0</v>
      </c>
      <c r="AR424" s="2624">
        <v>16</v>
      </c>
      <c r="AT424" s="2624" t="s">
        <v>168</v>
      </c>
      <c r="AU424" s="2624">
        <v>2</v>
      </c>
      <c r="AY424" s="2758" t="s">
        <v>163</v>
      </c>
      <c r="AZ424" s="2758"/>
      <c r="BA424" s="2758"/>
      <c r="BB424" s="2758"/>
      <c r="BC424" s="2758"/>
      <c r="BD424" s="2758"/>
      <c r="BE424" s="2758">
        <f>IF(N424="základní",J424,0)</f>
        <v>0</v>
      </c>
      <c r="BF424" s="2758">
        <f>IF(N424="snížená",J424,0)</f>
        <v>0</v>
      </c>
      <c r="BG424" s="2758">
        <f>IF(N424="zákl. přenesená",J424,0)</f>
        <v>0</v>
      </c>
      <c r="BH424" s="2758">
        <f>IF(N424="sníž. přenesená",J424,0)</f>
        <v>0</v>
      </c>
      <c r="BI424" s="2758">
        <f>IF(N424="nulová",J424,0)</f>
        <v>0</v>
      </c>
      <c r="BJ424" s="2624">
        <v>1</v>
      </c>
    </row>
    <row r="425" spans="2:62" x14ac:dyDescent="0.25">
      <c r="B425" s="2668"/>
      <c r="C425" s="86"/>
      <c r="D425" s="361" t="s">
        <v>173</v>
      </c>
      <c r="E425" s="86"/>
      <c r="F425" s="362" t="s">
        <v>2035</v>
      </c>
      <c r="G425" s="86"/>
      <c r="H425" s="86"/>
      <c r="I425" s="86"/>
      <c r="J425" s="86"/>
      <c r="K425" s="2670"/>
      <c r="L425" s="2667" t="s">
        <v>16</v>
      </c>
      <c r="M425" s="2759"/>
      <c r="N425" s="86"/>
      <c r="O425" s="86"/>
      <c r="P425" s="86"/>
      <c r="Q425" s="86"/>
      <c r="R425" s="86"/>
      <c r="S425" s="86"/>
      <c r="T425" s="2760"/>
      <c r="AT425" s="2761" t="s">
        <v>173</v>
      </c>
      <c r="AU425" s="2761">
        <v>0</v>
      </c>
      <c r="AV425" s="86"/>
      <c r="AW425" s="86"/>
      <c r="AX425" s="86"/>
      <c r="AY425" s="86" t="s">
        <v>163</v>
      </c>
      <c r="AZ425" s="86"/>
      <c r="BA425" s="86"/>
      <c r="BB425" s="86"/>
      <c r="BC425" s="86"/>
      <c r="BD425" s="86"/>
      <c r="BE425" s="86"/>
      <c r="BF425" s="86"/>
      <c r="BG425" s="86"/>
      <c r="BH425" s="86"/>
      <c r="BI425" s="86"/>
      <c r="BJ425" s="2624">
        <v>0</v>
      </c>
    </row>
    <row r="426" spans="2:62" ht="24" x14ac:dyDescent="0.25">
      <c r="B426" s="2750"/>
      <c r="C426" s="2751" t="s">
        <v>2036</v>
      </c>
      <c r="D426" s="2751" t="s">
        <v>168</v>
      </c>
      <c r="E426" s="2752" t="s">
        <v>2037</v>
      </c>
      <c r="F426" s="351" t="s">
        <v>2038</v>
      </c>
      <c r="G426" s="2753" t="s">
        <v>202</v>
      </c>
      <c r="H426" s="403">
        <v>0.08</v>
      </c>
      <c r="I426" s="354"/>
      <c r="J426" s="355">
        <f>ROUND(H426*I426,2)</f>
        <v>0</v>
      </c>
      <c r="K426" s="355" t="s">
        <v>172</v>
      </c>
      <c r="L426" s="2667" t="s">
        <v>16</v>
      </c>
      <c r="M426" s="2754"/>
      <c r="N426" s="2755" t="s">
        <v>38</v>
      </c>
      <c r="O426" s="2756"/>
      <c r="P426" s="2756">
        <f>H426*O426</f>
        <v>0</v>
      </c>
      <c r="Q426" s="2756">
        <v>0</v>
      </c>
      <c r="R426" s="2756">
        <f>H426*Q426</f>
        <v>0</v>
      </c>
      <c r="S426" s="2756">
        <v>0</v>
      </c>
      <c r="T426" s="2757">
        <f>H426*S426</f>
        <v>0</v>
      </c>
      <c r="AR426" s="2624">
        <v>16</v>
      </c>
      <c r="AT426" s="2624" t="s">
        <v>168</v>
      </c>
      <c r="AU426" s="2624">
        <v>2</v>
      </c>
      <c r="AY426" s="2758" t="s">
        <v>163</v>
      </c>
      <c r="AZ426" s="2758"/>
      <c r="BA426" s="2758"/>
      <c r="BB426" s="2758"/>
      <c r="BC426" s="2758"/>
      <c r="BD426" s="2758"/>
      <c r="BE426" s="2758">
        <f>IF(N426="základní",J426,0)</f>
        <v>0</v>
      </c>
      <c r="BF426" s="2758">
        <f>IF(N426="snížená",J426,0)</f>
        <v>0</v>
      </c>
      <c r="BG426" s="2758">
        <f>IF(N426="zákl. přenesená",J426,0)</f>
        <v>0</v>
      </c>
      <c r="BH426" s="2758">
        <f>IF(N426="sníž. přenesená",J426,0)</f>
        <v>0</v>
      </c>
      <c r="BI426" s="2758">
        <f>IF(N426="nulová",J426,0)</f>
        <v>0</v>
      </c>
      <c r="BJ426" s="2624">
        <v>1</v>
      </c>
    </row>
    <row r="427" spans="2:62" x14ac:dyDescent="0.25">
      <c r="B427" s="2668"/>
      <c r="C427" s="86"/>
      <c r="D427" s="361" t="s">
        <v>173</v>
      </c>
      <c r="E427" s="86"/>
      <c r="F427" s="362" t="s">
        <v>2039</v>
      </c>
      <c r="G427" s="86"/>
      <c r="H427" s="86"/>
      <c r="I427" s="86"/>
      <c r="J427" s="86"/>
      <c r="K427" s="2670"/>
      <c r="L427" s="2667" t="s">
        <v>16</v>
      </c>
      <c r="M427" s="2759"/>
      <c r="N427" s="86"/>
      <c r="O427" s="86"/>
      <c r="P427" s="86"/>
      <c r="Q427" s="86"/>
      <c r="R427" s="86"/>
      <c r="S427" s="86"/>
      <c r="T427" s="2760"/>
      <c r="AT427" s="2761" t="s">
        <v>173</v>
      </c>
      <c r="AU427" s="2761">
        <v>0</v>
      </c>
      <c r="AV427" s="86"/>
      <c r="AW427" s="86"/>
      <c r="AX427" s="86"/>
      <c r="AY427" s="86" t="s">
        <v>163</v>
      </c>
      <c r="AZ427" s="86"/>
      <c r="BA427" s="86"/>
      <c r="BB427" s="86"/>
      <c r="BC427" s="86"/>
      <c r="BD427" s="86"/>
      <c r="BE427" s="86"/>
      <c r="BF427" s="86"/>
      <c r="BG427" s="86"/>
      <c r="BH427" s="86"/>
      <c r="BI427" s="86"/>
      <c r="BJ427" s="2624">
        <v>0</v>
      </c>
    </row>
    <row r="428" spans="2:62" ht="23.1" customHeight="1" x14ac:dyDescent="0.25">
      <c r="B428" s="2692"/>
      <c r="C428" s="2693"/>
      <c r="D428" s="2731" t="s">
        <v>64</v>
      </c>
      <c r="E428" s="2739" t="s">
        <v>1249</v>
      </c>
      <c r="F428" s="2702" t="s">
        <v>1250</v>
      </c>
      <c r="G428" s="2740"/>
      <c r="H428" s="2741"/>
      <c r="I428" s="2742"/>
      <c r="J428" s="2742">
        <f>SUM(J429:J436)</f>
        <v>0</v>
      </c>
      <c r="K428" s="2742"/>
      <c r="L428" s="2667" t="s">
        <v>16</v>
      </c>
      <c r="M428" s="2743"/>
      <c r="N428" s="2690"/>
      <c r="O428" s="2691"/>
      <c r="P428" s="2691">
        <f>SUM(P429:P436)</f>
        <v>0</v>
      </c>
      <c r="Q428" s="2691"/>
      <c r="R428" s="2691">
        <f>SUM(R429:R436)</f>
        <v>0</v>
      </c>
      <c r="S428" s="2691"/>
      <c r="T428" s="2738">
        <f>SUM(T429:T436)</f>
        <v>0</v>
      </c>
      <c r="AR428" s="2624">
        <v>2</v>
      </c>
      <c r="AT428" s="2624" t="s">
        <v>64</v>
      </c>
      <c r="AU428" s="2624">
        <v>1</v>
      </c>
      <c r="AY428" s="90" t="s">
        <v>163</v>
      </c>
      <c r="AZ428" s="90"/>
      <c r="BA428" s="90"/>
      <c r="BB428" s="90"/>
      <c r="BC428" s="90"/>
      <c r="BD428" s="90"/>
      <c r="BE428" s="90"/>
      <c r="BF428" s="90"/>
      <c r="BG428" s="90"/>
      <c r="BH428" s="90"/>
      <c r="BI428" s="90"/>
      <c r="BJ428" s="2624">
        <v>0</v>
      </c>
    </row>
    <row r="429" spans="2:62" x14ac:dyDescent="0.25">
      <c r="B429" s="2750"/>
      <c r="C429" s="2751" t="s">
        <v>2040</v>
      </c>
      <c r="D429" s="2751" t="s">
        <v>168</v>
      </c>
      <c r="E429" s="2752" t="s">
        <v>2041</v>
      </c>
      <c r="F429" s="351" t="s">
        <v>2042</v>
      </c>
      <c r="G429" s="2753" t="s">
        <v>218</v>
      </c>
      <c r="H429" s="403">
        <v>30</v>
      </c>
      <c r="I429" s="354"/>
      <c r="J429" s="355">
        <f t="shared" ref="J429:J436" si="0">ROUND(H429*I429,2)</f>
        <v>0</v>
      </c>
      <c r="K429" s="355"/>
      <c r="L429" s="2667" t="s">
        <v>16</v>
      </c>
      <c r="M429" s="2754"/>
      <c r="N429" s="2755" t="s">
        <v>38</v>
      </c>
      <c r="O429" s="2756"/>
      <c r="P429" s="2756">
        <f t="shared" ref="P429:P436" si="1">H429*O429</f>
        <v>0</v>
      </c>
      <c r="Q429" s="2756">
        <v>0</v>
      </c>
      <c r="R429" s="2756">
        <f t="shared" ref="R429:R436" si="2">H429*Q429</f>
        <v>0</v>
      </c>
      <c r="S429" s="2756">
        <v>0</v>
      </c>
      <c r="T429" s="2757">
        <f t="shared" ref="T429:T436" si="3">H429*S429</f>
        <v>0</v>
      </c>
      <c r="AR429" s="2624">
        <v>16</v>
      </c>
      <c r="AT429" s="2624" t="s">
        <v>168</v>
      </c>
      <c r="AU429" s="2624">
        <v>2</v>
      </c>
      <c r="AY429" s="2758" t="s">
        <v>163</v>
      </c>
      <c r="AZ429" s="2758"/>
      <c r="BA429" s="2758"/>
      <c r="BB429" s="2758"/>
      <c r="BC429" s="2758"/>
      <c r="BD429" s="2758"/>
      <c r="BE429" s="2758">
        <f t="shared" ref="BE429:BE436" si="4">IF(N429="základní",J429,0)</f>
        <v>0</v>
      </c>
      <c r="BF429" s="2758">
        <f t="shared" ref="BF429:BF436" si="5">IF(N429="snížená",J429,0)</f>
        <v>0</v>
      </c>
      <c r="BG429" s="2758">
        <f t="shared" ref="BG429:BG436" si="6">IF(N429="zákl. přenesená",J429,0)</f>
        <v>0</v>
      </c>
      <c r="BH429" s="2758">
        <f t="shared" ref="BH429:BH436" si="7">IF(N429="sníž. přenesená",J429,0)</f>
        <v>0</v>
      </c>
      <c r="BI429" s="2758">
        <f t="shared" ref="BI429:BI436" si="8">IF(N429="nulová",J429,0)</f>
        <v>0</v>
      </c>
      <c r="BJ429" s="2624">
        <v>1</v>
      </c>
    </row>
    <row r="430" spans="2:62" x14ac:dyDescent="0.25">
      <c r="B430" s="2750"/>
      <c r="C430" s="2751" t="s">
        <v>2043</v>
      </c>
      <c r="D430" s="2751" t="s">
        <v>168</v>
      </c>
      <c r="E430" s="2752" t="s">
        <v>2044</v>
      </c>
      <c r="F430" s="351" t="s">
        <v>2045</v>
      </c>
      <c r="G430" s="2753" t="s">
        <v>218</v>
      </c>
      <c r="H430" s="403">
        <v>30</v>
      </c>
      <c r="I430" s="354"/>
      <c r="J430" s="355">
        <f t="shared" si="0"/>
        <v>0</v>
      </c>
      <c r="K430" s="355"/>
      <c r="L430" s="2667" t="s">
        <v>16</v>
      </c>
      <c r="M430" s="2754"/>
      <c r="N430" s="2755" t="s">
        <v>38</v>
      </c>
      <c r="O430" s="2756"/>
      <c r="P430" s="2756">
        <f t="shared" si="1"/>
        <v>0</v>
      </c>
      <c r="Q430" s="2756">
        <v>0</v>
      </c>
      <c r="R430" s="2756">
        <f t="shared" si="2"/>
        <v>0</v>
      </c>
      <c r="S430" s="2756">
        <v>0</v>
      </c>
      <c r="T430" s="2757">
        <f t="shared" si="3"/>
        <v>0</v>
      </c>
      <c r="AR430" s="2624">
        <v>16</v>
      </c>
      <c r="AT430" s="2624" t="s">
        <v>168</v>
      </c>
      <c r="AU430" s="2624">
        <v>2</v>
      </c>
      <c r="AY430" s="2758" t="s">
        <v>163</v>
      </c>
      <c r="AZ430" s="2758"/>
      <c r="BA430" s="2758"/>
      <c r="BB430" s="2758"/>
      <c r="BC430" s="2758"/>
      <c r="BD430" s="2758"/>
      <c r="BE430" s="2758">
        <f t="shared" si="4"/>
        <v>0</v>
      </c>
      <c r="BF430" s="2758">
        <f t="shared" si="5"/>
        <v>0</v>
      </c>
      <c r="BG430" s="2758">
        <f t="shared" si="6"/>
        <v>0</v>
      </c>
      <c r="BH430" s="2758">
        <f t="shared" si="7"/>
        <v>0</v>
      </c>
      <c r="BI430" s="2758">
        <f t="shared" si="8"/>
        <v>0</v>
      </c>
      <c r="BJ430" s="2624">
        <v>1</v>
      </c>
    </row>
    <row r="431" spans="2:62" x14ac:dyDescent="0.25">
      <c r="B431" s="2750"/>
      <c r="C431" s="2751" t="s">
        <v>2046</v>
      </c>
      <c r="D431" s="2751" t="s">
        <v>168</v>
      </c>
      <c r="E431" s="2752" t="s">
        <v>2047</v>
      </c>
      <c r="F431" s="351" t="s">
        <v>2048</v>
      </c>
      <c r="G431" s="2753" t="s">
        <v>1394</v>
      </c>
      <c r="H431" s="403">
        <v>1</v>
      </c>
      <c r="I431" s="354"/>
      <c r="J431" s="355">
        <f t="shared" si="0"/>
        <v>0</v>
      </c>
      <c r="K431" s="355"/>
      <c r="L431" s="2667" t="s">
        <v>16</v>
      </c>
      <c r="M431" s="2754"/>
      <c r="N431" s="2755" t="s">
        <v>38</v>
      </c>
      <c r="O431" s="2756"/>
      <c r="P431" s="2756">
        <f t="shared" si="1"/>
        <v>0</v>
      </c>
      <c r="Q431" s="2756">
        <v>0</v>
      </c>
      <c r="R431" s="2756">
        <f t="shared" si="2"/>
        <v>0</v>
      </c>
      <c r="S431" s="2756">
        <v>0</v>
      </c>
      <c r="T431" s="2757">
        <f t="shared" si="3"/>
        <v>0</v>
      </c>
      <c r="AR431" s="2624">
        <v>16</v>
      </c>
      <c r="AT431" s="2624" t="s">
        <v>168</v>
      </c>
      <c r="AU431" s="2624">
        <v>2</v>
      </c>
      <c r="AY431" s="2758" t="s">
        <v>163</v>
      </c>
      <c r="AZ431" s="2758"/>
      <c r="BA431" s="2758"/>
      <c r="BB431" s="2758"/>
      <c r="BC431" s="2758"/>
      <c r="BD431" s="2758"/>
      <c r="BE431" s="2758">
        <f t="shared" si="4"/>
        <v>0</v>
      </c>
      <c r="BF431" s="2758">
        <f t="shared" si="5"/>
        <v>0</v>
      </c>
      <c r="BG431" s="2758">
        <f t="shared" si="6"/>
        <v>0</v>
      </c>
      <c r="BH431" s="2758">
        <f t="shared" si="7"/>
        <v>0</v>
      </c>
      <c r="BI431" s="2758">
        <f t="shared" si="8"/>
        <v>0</v>
      </c>
      <c r="BJ431" s="2624">
        <v>1</v>
      </c>
    </row>
    <row r="432" spans="2:62" x14ac:dyDescent="0.25">
      <c r="B432" s="2750"/>
      <c r="C432" s="2751" t="s">
        <v>2049</v>
      </c>
      <c r="D432" s="2751" t="s">
        <v>168</v>
      </c>
      <c r="E432" s="2752" t="s">
        <v>2050</v>
      </c>
      <c r="F432" s="351" t="s">
        <v>2051</v>
      </c>
      <c r="G432" s="2753" t="s">
        <v>1394</v>
      </c>
      <c r="H432" s="403">
        <v>2</v>
      </c>
      <c r="I432" s="354"/>
      <c r="J432" s="355">
        <f t="shared" si="0"/>
        <v>0</v>
      </c>
      <c r="K432" s="355"/>
      <c r="L432" s="2667" t="s">
        <v>16</v>
      </c>
      <c r="M432" s="2754"/>
      <c r="N432" s="2755" t="s">
        <v>38</v>
      </c>
      <c r="O432" s="2756"/>
      <c r="P432" s="2756">
        <f t="shared" si="1"/>
        <v>0</v>
      </c>
      <c r="Q432" s="2756">
        <v>0</v>
      </c>
      <c r="R432" s="2756">
        <f t="shared" si="2"/>
        <v>0</v>
      </c>
      <c r="S432" s="2756">
        <v>0</v>
      </c>
      <c r="T432" s="2757">
        <f t="shared" si="3"/>
        <v>0</v>
      </c>
      <c r="AR432" s="2624">
        <v>16</v>
      </c>
      <c r="AT432" s="2624" t="s">
        <v>168</v>
      </c>
      <c r="AU432" s="2624">
        <v>2</v>
      </c>
      <c r="AY432" s="2758" t="s">
        <v>163</v>
      </c>
      <c r="AZ432" s="2758"/>
      <c r="BA432" s="2758"/>
      <c r="BB432" s="2758"/>
      <c r="BC432" s="2758"/>
      <c r="BD432" s="2758"/>
      <c r="BE432" s="2758">
        <f t="shared" si="4"/>
        <v>0</v>
      </c>
      <c r="BF432" s="2758">
        <f t="shared" si="5"/>
        <v>0</v>
      </c>
      <c r="BG432" s="2758">
        <f t="shared" si="6"/>
        <v>0</v>
      </c>
      <c r="BH432" s="2758">
        <f t="shared" si="7"/>
        <v>0</v>
      </c>
      <c r="BI432" s="2758">
        <f t="shared" si="8"/>
        <v>0</v>
      </c>
      <c r="BJ432" s="2624">
        <v>1</v>
      </c>
    </row>
    <row r="433" spans="2:62" x14ac:dyDescent="0.25">
      <c r="B433" s="2750"/>
      <c r="C433" s="2751" t="s">
        <v>2052</v>
      </c>
      <c r="D433" s="2751" t="s">
        <v>168</v>
      </c>
      <c r="E433" s="2752" t="s">
        <v>2053</v>
      </c>
      <c r="F433" s="351" t="s">
        <v>2054</v>
      </c>
      <c r="G433" s="2753" t="s">
        <v>1394</v>
      </c>
      <c r="H433" s="403">
        <v>1</v>
      </c>
      <c r="I433" s="354"/>
      <c r="J433" s="355">
        <f t="shared" si="0"/>
        <v>0</v>
      </c>
      <c r="K433" s="355"/>
      <c r="L433" s="2667" t="s">
        <v>16</v>
      </c>
      <c r="M433" s="2754"/>
      <c r="N433" s="2755" t="s">
        <v>38</v>
      </c>
      <c r="O433" s="2756"/>
      <c r="P433" s="2756">
        <f t="shared" si="1"/>
        <v>0</v>
      </c>
      <c r="Q433" s="2756">
        <v>0</v>
      </c>
      <c r="R433" s="2756">
        <f t="shared" si="2"/>
        <v>0</v>
      </c>
      <c r="S433" s="2756">
        <v>0</v>
      </c>
      <c r="T433" s="2757">
        <f t="shared" si="3"/>
        <v>0</v>
      </c>
      <c r="AR433" s="2624">
        <v>16</v>
      </c>
      <c r="AT433" s="2624" t="s">
        <v>168</v>
      </c>
      <c r="AU433" s="2624">
        <v>2</v>
      </c>
      <c r="AY433" s="2758" t="s">
        <v>163</v>
      </c>
      <c r="AZ433" s="2758"/>
      <c r="BA433" s="2758"/>
      <c r="BB433" s="2758"/>
      <c r="BC433" s="2758"/>
      <c r="BD433" s="2758"/>
      <c r="BE433" s="2758">
        <f t="shared" si="4"/>
        <v>0</v>
      </c>
      <c r="BF433" s="2758">
        <f t="shared" si="5"/>
        <v>0</v>
      </c>
      <c r="BG433" s="2758">
        <f t="shared" si="6"/>
        <v>0</v>
      </c>
      <c r="BH433" s="2758">
        <f t="shared" si="7"/>
        <v>0</v>
      </c>
      <c r="BI433" s="2758">
        <f t="shared" si="8"/>
        <v>0</v>
      </c>
      <c r="BJ433" s="2624">
        <v>1</v>
      </c>
    </row>
    <row r="434" spans="2:62" x14ac:dyDescent="0.25">
      <c r="B434" s="2750"/>
      <c r="C434" s="2751" t="s">
        <v>2055</v>
      </c>
      <c r="D434" s="2751" t="s">
        <v>168</v>
      </c>
      <c r="E434" s="2752" t="s">
        <v>2056</v>
      </c>
      <c r="F434" s="351" t="s">
        <v>2057</v>
      </c>
      <c r="G434" s="2753" t="s">
        <v>1394</v>
      </c>
      <c r="H434" s="403">
        <v>1</v>
      </c>
      <c r="I434" s="354"/>
      <c r="J434" s="355">
        <f t="shared" si="0"/>
        <v>0</v>
      </c>
      <c r="K434" s="355"/>
      <c r="L434" s="2667" t="s">
        <v>16</v>
      </c>
      <c r="M434" s="2754"/>
      <c r="N434" s="2755" t="s">
        <v>38</v>
      </c>
      <c r="O434" s="2756"/>
      <c r="P434" s="2756">
        <f t="shared" si="1"/>
        <v>0</v>
      </c>
      <c r="Q434" s="2756">
        <v>0</v>
      </c>
      <c r="R434" s="2756">
        <f t="shared" si="2"/>
        <v>0</v>
      </c>
      <c r="S434" s="2756">
        <v>0</v>
      </c>
      <c r="T434" s="2757">
        <f t="shared" si="3"/>
        <v>0</v>
      </c>
      <c r="AR434" s="2624">
        <v>16</v>
      </c>
      <c r="AT434" s="2624" t="s">
        <v>168</v>
      </c>
      <c r="AU434" s="2624">
        <v>2</v>
      </c>
      <c r="AY434" s="2758" t="s">
        <v>163</v>
      </c>
      <c r="AZ434" s="2758"/>
      <c r="BA434" s="2758"/>
      <c r="BB434" s="2758"/>
      <c r="BC434" s="2758"/>
      <c r="BD434" s="2758"/>
      <c r="BE434" s="2758">
        <f t="shared" si="4"/>
        <v>0</v>
      </c>
      <c r="BF434" s="2758">
        <f t="shared" si="5"/>
        <v>0</v>
      </c>
      <c r="BG434" s="2758">
        <f t="shared" si="6"/>
        <v>0</v>
      </c>
      <c r="BH434" s="2758">
        <f t="shared" si="7"/>
        <v>0</v>
      </c>
      <c r="BI434" s="2758">
        <f t="shared" si="8"/>
        <v>0</v>
      </c>
      <c r="BJ434" s="2624">
        <v>1</v>
      </c>
    </row>
    <row r="435" spans="2:62" x14ac:dyDescent="0.25">
      <c r="B435" s="2750"/>
      <c r="C435" s="2751" t="s">
        <v>2058</v>
      </c>
      <c r="D435" s="2751" t="s">
        <v>168</v>
      </c>
      <c r="E435" s="2752" t="s">
        <v>2059</v>
      </c>
      <c r="F435" s="351" t="s">
        <v>2060</v>
      </c>
      <c r="G435" s="2753" t="s">
        <v>1394</v>
      </c>
      <c r="H435" s="403">
        <v>1</v>
      </c>
      <c r="I435" s="354"/>
      <c r="J435" s="355">
        <f t="shared" si="0"/>
        <v>0</v>
      </c>
      <c r="K435" s="355"/>
      <c r="L435" s="2667" t="s">
        <v>16</v>
      </c>
      <c r="M435" s="2754"/>
      <c r="N435" s="2755" t="s">
        <v>38</v>
      </c>
      <c r="O435" s="2756"/>
      <c r="P435" s="2756">
        <f t="shared" si="1"/>
        <v>0</v>
      </c>
      <c r="Q435" s="2756">
        <v>0</v>
      </c>
      <c r="R435" s="2756">
        <f t="shared" si="2"/>
        <v>0</v>
      </c>
      <c r="S435" s="2756">
        <v>0</v>
      </c>
      <c r="T435" s="2757">
        <f t="shared" si="3"/>
        <v>0</v>
      </c>
      <c r="AR435" s="2624">
        <v>16</v>
      </c>
      <c r="AT435" s="2624" t="s">
        <v>168</v>
      </c>
      <c r="AU435" s="2624">
        <v>2</v>
      </c>
      <c r="AY435" s="2758" t="s">
        <v>163</v>
      </c>
      <c r="AZ435" s="2758"/>
      <c r="BA435" s="2758"/>
      <c r="BB435" s="2758"/>
      <c r="BC435" s="2758"/>
      <c r="BD435" s="2758"/>
      <c r="BE435" s="2758">
        <f t="shared" si="4"/>
        <v>0</v>
      </c>
      <c r="BF435" s="2758">
        <f t="shared" si="5"/>
        <v>0</v>
      </c>
      <c r="BG435" s="2758">
        <f t="shared" si="6"/>
        <v>0</v>
      </c>
      <c r="BH435" s="2758">
        <f t="shared" si="7"/>
        <v>0</v>
      </c>
      <c r="BI435" s="2758">
        <f t="shared" si="8"/>
        <v>0</v>
      </c>
      <c r="BJ435" s="2624">
        <v>1</v>
      </c>
    </row>
    <row r="436" spans="2:62" x14ac:dyDescent="0.25">
      <c r="B436" s="2750"/>
      <c r="C436" s="2751" t="s">
        <v>2061</v>
      </c>
      <c r="D436" s="2751" t="s">
        <v>168</v>
      </c>
      <c r="E436" s="2752" t="s">
        <v>2062</v>
      </c>
      <c r="F436" s="351" t="s">
        <v>2063</v>
      </c>
      <c r="G436" s="2753" t="s">
        <v>984</v>
      </c>
      <c r="H436" s="403">
        <v>1</v>
      </c>
      <c r="I436" s="354"/>
      <c r="J436" s="355">
        <f t="shared" si="0"/>
        <v>0</v>
      </c>
      <c r="K436" s="355"/>
      <c r="L436" s="2667" t="s">
        <v>16</v>
      </c>
      <c r="M436" s="2754"/>
      <c r="N436" s="2755" t="s">
        <v>38</v>
      </c>
      <c r="O436" s="2756"/>
      <c r="P436" s="2756">
        <f t="shared" si="1"/>
        <v>0</v>
      </c>
      <c r="Q436" s="2756">
        <v>0</v>
      </c>
      <c r="R436" s="2756">
        <f t="shared" si="2"/>
        <v>0</v>
      </c>
      <c r="S436" s="2756">
        <v>0</v>
      </c>
      <c r="T436" s="2757">
        <f t="shared" si="3"/>
        <v>0</v>
      </c>
      <c r="AR436" s="2624">
        <v>16</v>
      </c>
      <c r="AT436" s="2624" t="s">
        <v>168</v>
      </c>
      <c r="AU436" s="2624">
        <v>2</v>
      </c>
      <c r="AY436" s="2758" t="s">
        <v>163</v>
      </c>
      <c r="AZ436" s="2758"/>
      <c r="BA436" s="2758"/>
      <c r="BB436" s="2758"/>
      <c r="BC436" s="2758"/>
      <c r="BD436" s="2758"/>
      <c r="BE436" s="2758">
        <f t="shared" si="4"/>
        <v>0</v>
      </c>
      <c r="BF436" s="2758">
        <f t="shared" si="5"/>
        <v>0</v>
      </c>
      <c r="BG436" s="2758">
        <f t="shared" si="6"/>
        <v>0</v>
      </c>
      <c r="BH436" s="2758">
        <f t="shared" si="7"/>
        <v>0</v>
      </c>
      <c r="BI436" s="2758">
        <f t="shared" si="8"/>
        <v>0</v>
      </c>
      <c r="BJ436" s="2624">
        <v>1</v>
      </c>
    </row>
    <row r="437" spans="2:62" ht="23.1" customHeight="1" x14ac:dyDescent="0.25">
      <c r="B437" s="2692"/>
      <c r="C437" s="2693"/>
      <c r="D437" s="2731" t="s">
        <v>64</v>
      </c>
      <c r="E437" s="2739" t="s">
        <v>1256</v>
      </c>
      <c r="F437" s="2702" t="s">
        <v>1257</v>
      </c>
      <c r="G437" s="2740"/>
      <c r="H437" s="2741"/>
      <c r="I437" s="2742"/>
      <c r="J437" s="2742">
        <f>J438 + J444</f>
        <v>0</v>
      </c>
      <c r="K437" s="2742"/>
      <c r="L437" s="2667" t="s">
        <v>16</v>
      </c>
      <c r="M437" s="2743"/>
      <c r="N437" s="2690"/>
      <c r="O437" s="2691"/>
      <c r="P437" s="2691">
        <f>P438 + P444</f>
        <v>0</v>
      </c>
      <c r="Q437" s="2691"/>
      <c r="R437" s="2691">
        <f>R438 + R444</f>
        <v>0</v>
      </c>
      <c r="S437" s="2691"/>
      <c r="T437" s="2738">
        <f>T438 + T444</f>
        <v>0</v>
      </c>
      <c r="AR437" s="2624">
        <v>2</v>
      </c>
      <c r="AT437" s="2624" t="s">
        <v>64</v>
      </c>
      <c r="AU437" s="2624">
        <v>1</v>
      </c>
      <c r="AY437" s="90" t="s">
        <v>163</v>
      </c>
      <c r="AZ437" s="90"/>
      <c r="BA437" s="90"/>
      <c r="BB437" s="90"/>
      <c r="BC437" s="90"/>
      <c r="BD437" s="90"/>
      <c r="BE437" s="90"/>
      <c r="BF437" s="90"/>
      <c r="BG437" s="90"/>
      <c r="BH437" s="90"/>
      <c r="BI437" s="90"/>
      <c r="BJ437" s="2624">
        <v>0</v>
      </c>
    </row>
    <row r="438" spans="2:62" ht="21" customHeight="1" x14ac:dyDescent="0.25">
      <c r="B438" s="2703"/>
      <c r="C438" s="2704"/>
      <c r="D438" s="2704" t="s">
        <v>64</v>
      </c>
      <c r="E438" s="2744" t="s">
        <v>2064</v>
      </c>
      <c r="F438" s="2713" t="s">
        <v>1257</v>
      </c>
      <c r="G438" s="2745"/>
      <c r="H438" s="2746"/>
      <c r="I438" s="2747"/>
      <c r="J438" s="2747">
        <f>SUM(J439:J443)</f>
        <v>0</v>
      </c>
      <c r="K438" s="2747"/>
      <c r="L438" s="2667" t="s">
        <v>16</v>
      </c>
      <c r="M438" s="2748"/>
      <c r="N438" s="2713"/>
      <c r="O438" s="2714"/>
      <c r="P438" s="2714">
        <f>SUM(P439:P443)</f>
        <v>0</v>
      </c>
      <c r="Q438" s="2714"/>
      <c r="R438" s="2714">
        <f>SUM(R439:R443)</f>
        <v>0</v>
      </c>
      <c r="S438" s="2714"/>
      <c r="T438" s="2749">
        <f>SUM(T439:T443)</f>
        <v>0</v>
      </c>
      <c r="AR438" s="2624">
        <v>1</v>
      </c>
      <c r="AT438" s="2624" t="s">
        <v>64</v>
      </c>
      <c r="AU438" s="2624">
        <v>2</v>
      </c>
      <c r="AY438" s="91" t="s">
        <v>163</v>
      </c>
      <c r="AZ438" s="91"/>
      <c r="BA438" s="91"/>
      <c r="BB438" s="91"/>
      <c r="BC438" s="91"/>
      <c r="BD438" s="91"/>
      <c r="BE438" s="91"/>
      <c r="BF438" s="91"/>
      <c r="BG438" s="91"/>
      <c r="BH438" s="91"/>
      <c r="BI438" s="91"/>
      <c r="BJ438" s="2624">
        <v>0</v>
      </c>
    </row>
    <row r="439" spans="2:62" x14ac:dyDescent="0.25">
      <c r="B439" s="2750"/>
      <c r="C439" s="2751" t="s">
        <v>2065</v>
      </c>
      <c r="D439" s="2751" t="s">
        <v>168</v>
      </c>
      <c r="E439" s="2752" t="s">
        <v>2066</v>
      </c>
      <c r="F439" s="351" t="s">
        <v>2067</v>
      </c>
      <c r="G439" s="2753" t="s">
        <v>218</v>
      </c>
      <c r="H439" s="403">
        <v>30</v>
      </c>
      <c r="I439" s="354"/>
      <c r="J439" s="355">
        <f>ROUND(H439*I439,2)</f>
        <v>0</v>
      </c>
      <c r="K439" s="355"/>
      <c r="L439" s="2667" t="s">
        <v>16</v>
      </c>
      <c r="M439" s="2754"/>
      <c r="N439" s="2755" t="s">
        <v>38</v>
      </c>
      <c r="O439" s="2756"/>
      <c r="P439" s="2756">
        <f>H439*O439</f>
        <v>0</v>
      </c>
      <c r="Q439" s="2756">
        <v>0</v>
      </c>
      <c r="R439" s="2756">
        <f>H439*Q439</f>
        <v>0</v>
      </c>
      <c r="S439" s="2756">
        <v>0</v>
      </c>
      <c r="T439" s="2757">
        <f>H439*S439</f>
        <v>0</v>
      </c>
      <c r="AR439" s="2624">
        <v>16</v>
      </c>
      <c r="AT439" s="2624" t="s">
        <v>168</v>
      </c>
      <c r="AU439" s="2624">
        <v>3</v>
      </c>
      <c r="AY439" s="2758" t="s">
        <v>163</v>
      </c>
      <c r="AZ439" s="2758"/>
      <c r="BA439" s="2758"/>
      <c r="BB439" s="2758"/>
      <c r="BC439" s="2758"/>
      <c r="BD439" s="2758"/>
      <c r="BE439" s="2758">
        <f>IF(N439="základní",J439,0)</f>
        <v>0</v>
      </c>
      <c r="BF439" s="2758">
        <f>IF(N439="snížená",J439,0)</f>
        <v>0</v>
      </c>
      <c r="BG439" s="2758">
        <f>IF(N439="zákl. přenesená",J439,0)</f>
        <v>0</v>
      </c>
      <c r="BH439" s="2758">
        <f>IF(N439="sníž. přenesená",J439,0)</f>
        <v>0</v>
      </c>
      <c r="BI439" s="2758">
        <f>IF(N439="nulová",J439,0)</f>
        <v>0</v>
      </c>
      <c r="BJ439" s="2624">
        <v>1</v>
      </c>
    </row>
    <row r="440" spans="2:62" x14ac:dyDescent="0.25">
      <c r="B440" s="2750"/>
      <c r="C440" s="2751" t="s">
        <v>2068</v>
      </c>
      <c r="D440" s="2751" t="s">
        <v>168</v>
      </c>
      <c r="E440" s="2752" t="s">
        <v>2069</v>
      </c>
      <c r="F440" s="351" t="s">
        <v>2070</v>
      </c>
      <c r="G440" s="2753" t="s">
        <v>1394</v>
      </c>
      <c r="H440" s="403">
        <v>1</v>
      </c>
      <c r="I440" s="354"/>
      <c r="J440" s="355">
        <f>ROUND(H440*I440,2)</f>
        <v>0</v>
      </c>
      <c r="K440" s="355"/>
      <c r="L440" s="2667" t="s">
        <v>16</v>
      </c>
      <c r="M440" s="2754"/>
      <c r="N440" s="2755" t="s">
        <v>38</v>
      </c>
      <c r="O440" s="2756"/>
      <c r="P440" s="2756">
        <f>H440*O440</f>
        <v>0</v>
      </c>
      <c r="Q440" s="2756">
        <v>0</v>
      </c>
      <c r="R440" s="2756">
        <f>H440*Q440</f>
        <v>0</v>
      </c>
      <c r="S440" s="2756">
        <v>0</v>
      </c>
      <c r="T440" s="2757">
        <f>H440*S440</f>
        <v>0</v>
      </c>
      <c r="AR440" s="2624">
        <v>16</v>
      </c>
      <c r="AT440" s="2624" t="s">
        <v>168</v>
      </c>
      <c r="AU440" s="2624">
        <v>3</v>
      </c>
      <c r="AY440" s="2758" t="s">
        <v>163</v>
      </c>
      <c r="AZ440" s="2758"/>
      <c r="BA440" s="2758"/>
      <c r="BB440" s="2758"/>
      <c r="BC440" s="2758"/>
      <c r="BD440" s="2758"/>
      <c r="BE440" s="2758">
        <f>IF(N440="základní",J440,0)</f>
        <v>0</v>
      </c>
      <c r="BF440" s="2758">
        <f>IF(N440="snížená",J440,0)</f>
        <v>0</v>
      </c>
      <c r="BG440" s="2758">
        <f>IF(N440="zákl. přenesená",J440,0)</f>
        <v>0</v>
      </c>
      <c r="BH440" s="2758">
        <f>IF(N440="sníž. přenesená",J440,0)</f>
        <v>0</v>
      </c>
      <c r="BI440" s="2758">
        <f>IF(N440="nulová",J440,0)</f>
        <v>0</v>
      </c>
      <c r="BJ440" s="2624">
        <v>1</v>
      </c>
    </row>
    <row r="441" spans="2:62" x14ac:dyDescent="0.25">
      <c r="B441" s="2750"/>
      <c r="C441" s="2751" t="s">
        <v>2071</v>
      </c>
      <c r="D441" s="2751" t="s">
        <v>168</v>
      </c>
      <c r="E441" s="2752" t="s">
        <v>2072</v>
      </c>
      <c r="F441" s="351" t="s">
        <v>2073</v>
      </c>
      <c r="G441" s="2753" t="s">
        <v>1394</v>
      </c>
      <c r="H441" s="403">
        <v>3</v>
      </c>
      <c r="I441" s="354"/>
      <c r="J441" s="355">
        <f>ROUND(H441*I441,2)</f>
        <v>0</v>
      </c>
      <c r="K441" s="355"/>
      <c r="L441" s="2667" t="s">
        <v>16</v>
      </c>
      <c r="M441" s="2754"/>
      <c r="N441" s="2755" t="s">
        <v>38</v>
      </c>
      <c r="O441" s="2756"/>
      <c r="P441" s="2756">
        <f>H441*O441</f>
        <v>0</v>
      </c>
      <c r="Q441" s="2756">
        <v>0</v>
      </c>
      <c r="R441" s="2756">
        <f>H441*Q441</f>
        <v>0</v>
      </c>
      <c r="S441" s="2756">
        <v>0</v>
      </c>
      <c r="T441" s="2757">
        <f>H441*S441</f>
        <v>0</v>
      </c>
      <c r="AR441" s="2624">
        <v>16</v>
      </c>
      <c r="AT441" s="2624" t="s">
        <v>168</v>
      </c>
      <c r="AU441" s="2624">
        <v>3</v>
      </c>
      <c r="AY441" s="2758" t="s">
        <v>163</v>
      </c>
      <c r="AZ441" s="2758"/>
      <c r="BA441" s="2758"/>
      <c r="BB441" s="2758"/>
      <c r="BC441" s="2758"/>
      <c r="BD441" s="2758"/>
      <c r="BE441" s="2758">
        <f>IF(N441="základní",J441,0)</f>
        <v>0</v>
      </c>
      <c r="BF441" s="2758">
        <f>IF(N441="snížená",J441,0)</f>
        <v>0</v>
      </c>
      <c r="BG441" s="2758">
        <f>IF(N441="zákl. přenesená",J441,0)</f>
        <v>0</v>
      </c>
      <c r="BH441" s="2758">
        <f>IF(N441="sníž. přenesená",J441,0)</f>
        <v>0</v>
      </c>
      <c r="BI441" s="2758">
        <f>IF(N441="nulová",J441,0)</f>
        <v>0</v>
      </c>
      <c r="BJ441" s="2624">
        <v>1</v>
      </c>
    </row>
    <row r="442" spans="2:62" x14ac:dyDescent="0.25">
      <c r="B442" s="2750"/>
      <c r="C442" s="2751" t="s">
        <v>2074</v>
      </c>
      <c r="D442" s="2751" t="s">
        <v>168</v>
      </c>
      <c r="E442" s="2752" t="s">
        <v>2075</v>
      </c>
      <c r="F442" s="351" t="s">
        <v>2076</v>
      </c>
      <c r="G442" s="2753" t="s">
        <v>1394</v>
      </c>
      <c r="H442" s="403">
        <v>3</v>
      </c>
      <c r="I442" s="354"/>
      <c r="J442" s="355">
        <f>ROUND(H442*I442,2)</f>
        <v>0</v>
      </c>
      <c r="K442" s="355"/>
      <c r="L442" s="2667" t="s">
        <v>16</v>
      </c>
      <c r="M442" s="2754"/>
      <c r="N442" s="2755" t="s">
        <v>38</v>
      </c>
      <c r="O442" s="2756"/>
      <c r="P442" s="2756">
        <f>H442*O442</f>
        <v>0</v>
      </c>
      <c r="Q442" s="2756">
        <v>0</v>
      </c>
      <c r="R442" s="2756">
        <f>H442*Q442</f>
        <v>0</v>
      </c>
      <c r="S442" s="2756">
        <v>0</v>
      </c>
      <c r="T442" s="2757">
        <f>H442*S442</f>
        <v>0</v>
      </c>
      <c r="AR442" s="2624">
        <v>16</v>
      </c>
      <c r="AT442" s="2624" t="s">
        <v>168</v>
      </c>
      <c r="AU442" s="2624">
        <v>3</v>
      </c>
      <c r="AY442" s="2758" t="s">
        <v>163</v>
      </c>
      <c r="AZ442" s="2758"/>
      <c r="BA442" s="2758"/>
      <c r="BB442" s="2758"/>
      <c r="BC442" s="2758"/>
      <c r="BD442" s="2758"/>
      <c r="BE442" s="2758">
        <f>IF(N442="základní",J442,0)</f>
        <v>0</v>
      </c>
      <c r="BF442" s="2758">
        <f>IF(N442="snížená",J442,0)</f>
        <v>0</v>
      </c>
      <c r="BG442" s="2758">
        <f>IF(N442="zákl. přenesená",J442,0)</f>
        <v>0</v>
      </c>
      <c r="BH442" s="2758">
        <f>IF(N442="sníž. přenesená",J442,0)</f>
        <v>0</v>
      </c>
      <c r="BI442" s="2758">
        <f>IF(N442="nulová",J442,0)</f>
        <v>0</v>
      </c>
      <c r="BJ442" s="2624">
        <v>1</v>
      </c>
    </row>
    <row r="443" spans="2:62" x14ac:dyDescent="0.25">
      <c r="B443" s="2750"/>
      <c r="C443" s="2751" t="s">
        <v>2077</v>
      </c>
      <c r="D443" s="2751" t="s">
        <v>168</v>
      </c>
      <c r="E443" s="2752" t="s">
        <v>2078</v>
      </c>
      <c r="F443" s="351" t="s">
        <v>2079</v>
      </c>
      <c r="G443" s="2753" t="s">
        <v>984</v>
      </c>
      <c r="H443" s="403">
        <v>1</v>
      </c>
      <c r="I443" s="354"/>
      <c r="J443" s="355">
        <f>ROUND(H443*I443,2)</f>
        <v>0</v>
      </c>
      <c r="K443" s="355"/>
      <c r="L443" s="2667" t="s">
        <v>16</v>
      </c>
      <c r="M443" s="2754"/>
      <c r="N443" s="2755" t="s">
        <v>38</v>
      </c>
      <c r="O443" s="2756"/>
      <c r="P443" s="2756">
        <f>H443*O443</f>
        <v>0</v>
      </c>
      <c r="Q443" s="2756">
        <v>0</v>
      </c>
      <c r="R443" s="2756">
        <f>H443*Q443</f>
        <v>0</v>
      </c>
      <c r="S443" s="2756">
        <v>0</v>
      </c>
      <c r="T443" s="2757">
        <f>H443*S443</f>
        <v>0</v>
      </c>
      <c r="AR443" s="2624">
        <v>16</v>
      </c>
      <c r="AT443" s="2624" t="s">
        <v>168</v>
      </c>
      <c r="AU443" s="2624">
        <v>3</v>
      </c>
      <c r="AY443" s="2758" t="s">
        <v>163</v>
      </c>
      <c r="AZ443" s="2758"/>
      <c r="BA443" s="2758"/>
      <c r="BB443" s="2758"/>
      <c r="BC443" s="2758"/>
      <c r="BD443" s="2758"/>
      <c r="BE443" s="2758">
        <f>IF(N443="základní",J443,0)</f>
        <v>0</v>
      </c>
      <c r="BF443" s="2758">
        <f>IF(N443="snížená",J443,0)</f>
        <v>0</v>
      </c>
      <c r="BG443" s="2758">
        <f>IF(N443="zákl. přenesená",J443,0)</f>
        <v>0</v>
      </c>
      <c r="BH443" s="2758">
        <f>IF(N443="sníž. přenesená",J443,0)</f>
        <v>0</v>
      </c>
      <c r="BI443" s="2758">
        <f>IF(N443="nulová",J443,0)</f>
        <v>0</v>
      </c>
      <c r="BJ443" s="2624">
        <v>1</v>
      </c>
    </row>
    <row r="444" spans="2:62" ht="21" customHeight="1" x14ac:dyDescent="0.25">
      <c r="B444" s="2703"/>
      <c r="C444" s="2704"/>
      <c r="D444" s="2704" t="s">
        <v>64</v>
      </c>
      <c r="E444" s="2744" t="s">
        <v>2080</v>
      </c>
      <c r="F444" s="2713" t="s">
        <v>2081</v>
      </c>
      <c r="G444" s="2745"/>
      <c r="H444" s="2746"/>
      <c r="I444" s="2747"/>
      <c r="J444" s="2747">
        <f>SUM(J445:J450)</f>
        <v>0</v>
      </c>
      <c r="K444" s="2747"/>
      <c r="L444" s="2667" t="s">
        <v>16</v>
      </c>
      <c r="M444" s="2748"/>
      <c r="N444" s="2713"/>
      <c r="O444" s="2714"/>
      <c r="P444" s="2714">
        <f>SUM(P445:P450)</f>
        <v>0</v>
      </c>
      <c r="Q444" s="2714"/>
      <c r="R444" s="2714">
        <f>SUM(R445:R450)</f>
        <v>0</v>
      </c>
      <c r="S444" s="2714"/>
      <c r="T444" s="2749">
        <f>SUM(T445:T450)</f>
        <v>0</v>
      </c>
      <c r="AR444" s="2624">
        <v>1</v>
      </c>
      <c r="AT444" s="2624" t="s">
        <v>64</v>
      </c>
      <c r="AU444" s="2624">
        <v>2</v>
      </c>
      <c r="AY444" s="91" t="s">
        <v>163</v>
      </c>
      <c r="AZ444" s="91"/>
      <c r="BA444" s="91"/>
      <c r="BB444" s="91"/>
      <c r="BC444" s="91"/>
      <c r="BD444" s="91"/>
      <c r="BE444" s="91"/>
      <c r="BF444" s="91"/>
      <c r="BG444" s="91"/>
      <c r="BH444" s="91"/>
      <c r="BI444" s="91"/>
      <c r="BJ444" s="2624">
        <v>0</v>
      </c>
    </row>
    <row r="445" spans="2:62" ht="24" x14ac:dyDescent="0.25">
      <c r="B445" s="2750"/>
      <c r="C445" s="2751" t="s">
        <v>2082</v>
      </c>
      <c r="D445" s="2751" t="s">
        <v>168</v>
      </c>
      <c r="E445" s="2752" t="s">
        <v>2083</v>
      </c>
      <c r="F445" s="351" t="s">
        <v>2084</v>
      </c>
      <c r="G445" s="2753" t="s">
        <v>1394</v>
      </c>
      <c r="H445" s="403">
        <v>1</v>
      </c>
      <c r="I445" s="354"/>
      <c r="J445" s="355">
        <f t="shared" ref="J445:J450" si="9">ROUND(H445*I445,2)</f>
        <v>0</v>
      </c>
      <c r="K445" s="355" t="s">
        <v>16</v>
      </c>
      <c r="L445" s="2667" t="s">
        <v>16</v>
      </c>
      <c r="M445" s="2754"/>
      <c r="N445" s="2755" t="s">
        <v>38</v>
      </c>
      <c r="O445" s="2756"/>
      <c r="P445" s="2756">
        <f t="shared" ref="P445:P450" si="10">H445*O445</f>
        <v>0</v>
      </c>
      <c r="Q445" s="2756">
        <v>0</v>
      </c>
      <c r="R445" s="2756">
        <f t="shared" ref="R445:R450" si="11">H445*Q445</f>
        <v>0</v>
      </c>
      <c r="S445" s="2756">
        <v>0</v>
      </c>
      <c r="T445" s="2757">
        <f t="shared" ref="T445:T450" si="12">H445*S445</f>
        <v>0</v>
      </c>
      <c r="AR445" s="2624">
        <v>16</v>
      </c>
      <c r="AT445" s="2624" t="s">
        <v>168</v>
      </c>
      <c r="AU445" s="2624">
        <v>3</v>
      </c>
      <c r="AY445" s="2758" t="s">
        <v>163</v>
      </c>
      <c r="AZ445" s="2758"/>
      <c r="BA445" s="2758"/>
      <c r="BB445" s="2758"/>
      <c r="BC445" s="2758"/>
      <c r="BD445" s="2758"/>
      <c r="BE445" s="2758">
        <f t="shared" ref="BE445:BE450" si="13">IF(N445="základní",J445,0)</f>
        <v>0</v>
      </c>
      <c r="BF445" s="2758">
        <f t="shared" ref="BF445:BF450" si="14">IF(N445="snížená",J445,0)</f>
        <v>0</v>
      </c>
      <c r="BG445" s="2758">
        <f t="shared" ref="BG445:BG450" si="15">IF(N445="zákl. přenesená",J445,0)</f>
        <v>0</v>
      </c>
      <c r="BH445" s="2758">
        <f t="shared" ref="BH445:BH450" si="16">IF(N445="sníž. přenesená",J445,0)</f>
        <v>0</v>
      </c>
      <c r="BI445" s="2758">
        <f t="shared" ref="BI445:BI450" si="17">IF(N445="nulová",J445,0)</f>
        <v>0</v>
      </c>
      <c r="BJ445" s="2624">
        <v>1</v>
      </c>
    </row>
    <row r="446" spans="2:62" x14ac:dyDescent="0.25">
      <c r="B446" s="2750"/>
      <c r="C446" s="2751" t="s">
        <v>2085</v>
      </c>
      <c r="D446" s="2751" t="s">
        <v>168</v>
      </c>
      <c r="E446" s="2752" t="s">
        <v>2086</v>
      </c>
      <c r="F446" s="351" t="s">
        <v>2087</v>
      </c>
      <c r="G446" s="2753" t="s">
        <v>218</v>
      </c>
      <c r="H446" s="403">
        <v>30</v>
      </c>
      <c r="I446" s="354"/>
      <c r="J446" s="355">
        <f t="shared" si="9"/>
        <v>0</v>
      </c>
      <c r="K446" s="355"/>
      <c r="L446" s="2667" t="s">
        <v>16</v>
      </c>
      <c r="M446" s="2754"/>
      <c r="N446" s="2755" t="s">
        <v>38</v>
      </c>
      <c r="O446" s="2756"/>
      <c r="P446" s="2756">
        <f t="shared" si="10"/>
        <v>0</v>
      </c>
      <c r="Q446" s="2756">
        <v>0</v>
      </c>
      <c r="R446" s="2756">
        <f t="shared" si="11"/>
        <v>0</v>
      </c>
      <c r="S446" s="2756">
        <v>0</v>
      </c>
      <c r="T446" s="2757">
        <f t="shared" si="12"/>
        <v>0</v>
      </c>
      <c r="AR446" s="2624">
        <v>16</v>
      </c>
      <c r="AT446" s="2624" t="s">
        <v>168</v>
      </c>
      <c r="AU446" s="2624">
        <v>3</v>
      </c>
      <c r="AY446" s="2758" t="s">
        <v>163</v>
      </c>
      <c r="AZ446" s="2758"/>
      <c r="BA446" s="2758"/>
      <c r="BB446" s="2758"/>
      <c r="BC446" s="2758"/>
      <c r="BD446" s="2758"/>
      <c r="BE446" s="2758">
        <f t="shared" si="13"/>
        <v>0</v>
      </c>
      <c r="BF446" s="2758">
        <f t="shared" si="14"/>
        <v>0</v>
      </c>
      <c r="BG446" s="2758">
        <f t="shared" si="15"/>
        <v>0</v>
      </c>
      <c r="BH446" s="2758">
        <f t="shared" si="16"/>
        <v>0</v>
      </c>
      <c r="BI446" s="2758">
        <f t="shared" si="17"/>
        <v>0</v>
      </c>
      <c r="BJ446" s="2624">
        <v>1</v>
      </c>
    </row>
    <row r="447" spans="2:62" x14ac:dyDescent="0.25">
      <c r="B447" s="2750"/>
      <c r="C447" s="2751" t="s">
        <v>2088</v>
      </c>
      <c r="D447" s="2751" t="s">
        <v>168</v>
      </c>
      <c r="E447" s="2752" t="s">
        <v>2089</v>
      </c>
      <c r="F447" s="351" t="s">
        <v>2090</v>
      </c>
      <c r="G447" s="2753" t="s">
        <v>218</v>
      </c>
      <c r="H447" s="403">
        <v>30</v>
      </c>
      <c r="I447" s="354"/>
      <c r="J447" s="355">
        <f t="shared" si="9"/>
        <v>0</v>
      </c>
      <c r="K447" s="355"/>
      <c r="L447" s="2667" t="s">
        <v>16</v>
      </c>
      <c r="M447" s="2754"/>
      <c r="N447" s="2755" t="s">
        <v>38</v>
      </c>
      <c r="O447" s="2756"/>
      <c r="P447" s="2756">
        <f t="shared" si="10"/>
        <v>0</v>
      </c>
      <c r="Q447" s="2756">
        <v>0</v>
      </c>
      <c r="R447" s="2756">
        <f t="shared" si="11"/>
        <v>0</v>
      </c>
      <c r="S447" s="2756">
        <v>0</v>
      </c>
      <c r="T447" s="2757">
        <f t="shared" si="12"/>
        <v>0</v>
      </c>
      <c r="AR447" s="2624">
        <v>16</v>
      </c>
      <c r="AT447" s="2624" t="s">
        <v>168</v>
      </c>
      <c r="AU447" s="2624">
        <v>3</v>
      </c>
      <c r="AY447" s="2758" t="s">
        <v>163</v>
      </c>
      <c r="AZ447" s="2758"/>
      <c r="BA447" s="2758"/>
      <c r="BB447" s="2758"/>
      <c r="BC447" s="2758"/>
      <c r="BD447" s="2758"/>
      <c r="BE447" s="2758">
        <f t="shared" si="13"/>
        <v>0</v>
      </c>
      <c r="BF447" s="2758">
        <f t="shared" si="14"/>
        <v>0</v>
      </c>
      <c r="BG447" s="2758">
        <f t="shared" si="15"/>
        <v>0</v>
      </c>
      <c r="BH447" s="2758">
        <f t="shared" si="16"/>
        <v>0</v>
      </c>
      <c r="BI447" s="2758">
        <f t="shared" si="17"/>
        <v>0</v>
      </c>
      <c r="BJ447" s="2624">
        <v>1</v>
      </c>
    </row>
    <row r="448" spans="2:62" x14ac:dyDescent="0.25">
      <c r="B448" s="2750"/>
      <c r="C448" s="2751" t="s">
        <v>2091</v>
      </c>
      <c r="D448" s="2751" t="s">
        <v>168</v>
      </c>
      <c r="E448" s="2752" t="s">
        <v>2092</v>
      </c>
      <c r="F448" s="351" t="s">
        <v>2093</v>
      </c>
      <c r="G448" s="2753" t="s">
        <v>984</v>
      </c>
      <c r="H448" s="403">
        <v>1</v>
      </c>
      <c r="I448" s="354"/>
      <c r="J448" s="355">
        <f t="shared" si="9"/>
        <v>0</v>
      </c>
      <c r="K448" s="355"/>
      <c r="L448" s="2667" t="s">
        <v>16</v>
      </c>
      <c r="M448" s="2754"/>
      <c r="N448" s="2755" t="s">
        <v>38</v>
      </c>
      <c r="O448" s="2756"/>
      <c r="P448" s="2756">
        <f t="shared" si="10"/>
        <v>0</v>
      </c>
      <c r="Q448" s="2756">
        <v>0</v>
      </c>
      <c r="R448" s="2756">
        <f t="shared" si="11"/>
        <v>0</v>
      </c>
      <c r="S448" s="2756">
        <v>0</v>
      </c>
      <c r="T448" s="2757">
        <f t="shared" si="12"/>
        <v>0</v>
      </c>
      <c r="AR448" s="2624">
        <v>16</v>
      </c>
      <c r="AT448" s="2624" t="s">
        <v>168</v>
      </c>
      <c r="AU448" s="2624">
        <v>3</v>
      </c>
      <c r="AY448" s="2758" t="s">
        <v>163</v>
      </c>
      <c r="AZ448" s="2758"/>
      <c r="BA448" s="2758"/>
      <c r="BB448" s="2758"/>
      <c r="BC448" s="2758"/>
      <c r="BD448" s="2758"/>
      <c r="BE448" s="2758">
        <f t="shared" si="13"/>
        <v>0</v>
      </c>
      <c r="BF448" s="2758">
        <f t="shared" si="14"/>
        <v>0</v>
      </c>
      <c r="BG448" s="2758">
        <f t="shared" si="15"/>
        <v>0</v>
      </c>
      <c r="BH448" s="2758">
        <f t="shared" si="16"/>
        <v>0</v>
      </c>
      <c r="BI448" s="2758">
        <f t="shared" si="17"/>
        <v>0</v>
      </c>
      <c r="BJ448" s="2624">
        <v>1</v>
      </c>
    </row>
    <row r="449" spans="2:62" x14ac:dyDescent="0.25">
      <c r="B449" s="2750"/>
      <c r="C449" s="2751" t="s">
        <v>2094</v>
      </c>
      <c r="D449" s="2751" t="s">
        <v>168</v>
      </c>
      <c r="E449" s="2752" t="s">
        <v>2095</v>
      </c>
      <c r="F449" s="351" t="s">
        <v>2096</v>
      </c>
      <c r="G449" s="2753" t="s">
        <v>1394</v>
      </c>
      <c r="H449" s="403">
        <v>1</v>
      </c>
      <c r="I449" s="354"/>
      <c r="J449" s="355">
        <f t="shared" si="9"/>
        <v>0</v>
      </c>
      <c r="K449" s="355"/>
      <c r="L449" s="2667" t="s">
        <v>16</v>
      </c>
      <c r="M449" s="2754"/>
      <c r="N449" s="2755" t="s">
        <v>38</v>
      </c>
      <c r="O449" s="2756"/>
      <c r="P449" s="2756">
        <f t="shared" si="10"/>
        <v>0</v>
      </c>
      <c r="Q449" s="2756">
        <v>0</v>
      </c>
      <c r="R449" s="2756">
        <f t="shared" si="11"/>
        <v>0</v>
      </c>
      <c r="S449" s="2756">
        <v>0</v>
      </c>
      <c r="T449" s="2757">
        <f t="shared" si="12"/>
        <v>0</v>
      </c>
      <c r="AR449" s="2624">
        <v>16</v>
      </c>
      <c r="AT449" s="2624" t="s">
        <v>168</v>
      </c>
      <c r="AU449" s="2624">
        <v>3</v>
      </c>
      <c r="AY449" s="2758" t="s">
        <v>163</v>
      </c>
      <c r="AZ449" s="2758"/>
      <c r="BA449" s="2758"/>
      <c r="BB449" s="2758"/>
      <c r="BC449" s="2758"/>
      <c r="BD449" s="2758"/>
      <c r="BE449" s="2758">
        <f t="shared" si="13"/>
        <v>0</v>
      </c>
      <c r="BF449" s="2758">
        <f t="shared" si="14"/>
        <v>0</v>
      </c>
      <c r="BG449" s="2758">
        <f t="shared" si="15"/>
        <v>0</v>
      </c>
      <c r="BH449" s="2758">
        <f t="shared" si="16"/>
        <v>0</v>
      </c>
      <c r="BI449" s="2758">
        <f t="shared" si="17"/>
        <v>0</v>
      </c>
      <c r="BJ449" s="2624">
        <v>1</v>
      </c>
    </row>
    <row r="450" spans="2:62" x14ac:dyDescent="0.25">
      <c r="B450" s="2750"/>
      <c r="C450" s="2751" t="s">
        <v>2097</v>
      </c>
      <c r="D450" s="2751" t="s">
        <v>168</v>
      </c>
      <c r="E450" s="2752" t="s">
        <v>2098</v>
      </c>
      <c r="F450" s="351" t="s">
        <v>2099</v>
      </c>
      <c r="G450" s="2753" t="s">
        <v>984</v>
      </c>
      <c r="H450" s="403">
        <v>1</v>
      </c>
      <c r="I450" s="354"/>
      <c r="J450" s="355">
        <f t="shared" si="9"/>
        <v>0</v>
      </c>
      <c r="K450" s="355"/>
      <c r="L450" s="2667" t="s">
        <v>16</v>
      </c>
      <c r="M450" s="2754"/>
      <c r="N450" s="2755" t="s">
        <v>38</v>
      </c>
      <c r="O450" s="2756"/>
      <c r="P450" s="2756">
        <f t="shared" si="10"/>
        <v>0</v>
      </c>
      <c r="Q450" s="2756">
        <v>0</v>
      </c>
      <c r="R450" s="2756">
        <f t="shared" si="11"/>
        <v>0</v>
      </c>
      <c r="S450" s="2756">
        <v>0</v>
      </c>
      <c r="T450" s="2757">
        <f t="shared" si="12"/>
        <v>0</v>
      </c>
      <c r="AR450" s="2624">
        <v>16</v>
      </c>
      <c r="AT450" s="2624" t="s">
        <v>168</v>
      </c>
      <c r="AU450" s="2624">
        <v>3</v>
      </c>
      <c r="AY450" s="2758" t="s">
        <v>163</v>
      </c>
      <c r="AZ450" s="2758"/>
      <c r="BA450" s="2758"/>
      <c r="BB450" s="2758"/>
      <c r="BC450" s="2758"/>
      <c r="BD450" s="2758"/>
      <c r="BE450" s="2758">
        <f t="shared" si="13"/>
        <v>0</v>
      </c>
      <c r="BF450" s="2758">
        <f t="shared" si="14"/>
        <v>0</v>
      </c>
      <c r="BG450" s="2758">
        <f t="shared" si="15"/>
        <v>0</v>
      </c>
      <c r="BH450" s="2758">
        <f t="shared" si="16"/>
        <v>0</v>
      </c>
      <c r="BI450" s="2758">
        <f t="shared" si="17"/>
        <v>0</v>
      </c>
      <c r="BJ450" s="2624">
        <v>1</v>
      </c>
    </row>
    <row r="451" spans="2:62" ht="23.1" customHeight="1" x14ac:dyDescent="0.25">
      <c r="B451" s="2692"/>
      <c r="C451" s="2693"/>
      <c r="D451" s="2731" t="s">
        <v>64</v>
      </c>
      <c r="E451" s="2739" t="s">
        <v>1069</v>
      </c>
      <c r="F451" s="2702" t="s">
        <v>1070</v>
      </c>
      <c r="G451" s="2740"/>
      <c r="H451" s="2741"/>
      <c r="I451" s="2742"/>
      <c r="J451" s="2742">
        <f>J452 + J467 + J485</f>
        <v>0</v>
      </c>
      <c r="K451" s="2742"/>
      <c r="L451" s="2667" t="s">
        <v>16</v>
      </c>
      <c r="M451" s="2743"/>
      <c r="N451" s="2690"/>
      <c r="O451" s="2691"/>
      <c r="P451" s="2691">
        <f>P452 + P467 + P485</f>
        <v>0</v>
      </c>
      <c r="Q451" s="2691"/>
      <c r="R451" s="2691">
        <f>R452 + R467 + R485</f>
        <v>0</v>
      </c>
      <c r="S451" s="2691"/>
      <c r="T451" s="2738">
        <f>T452 + T467 + T485</f>
        <v>0</v>
      </c>
      <c r="AR451" s="2624">
        <v>2</v>
      </c>
      <c r="AT451" s="2624" t="s">
        <v>64</v>
      </c>
      <c r="AU451" s="2624">
        <v>1</v>
      </c>
      <c r="AY451" s="90" t="s">
        <v>163</v>
      </c>
      <c r="AZ451" s="90"/>
      <c r="BA451" s="90"/>
      <c r="BB451" s="90"/>
      <c r="BC451" s="90"/>
      <c r="BD451" s="90"/>
      <c r="BE451" s="90"/>
      <c r="BF451" s="90"/>
      <c r="BG451" s="90"/>
      <c r="BH451" s="90"/>
      <c r="BI451" s="90"/>
      <c r="BJ451" s="2624">
        <v>0</v>
      </c>
    </row>
    <row r="452" spans="2:62" ht="21" customHeight="1" x14ac:dyDescent="0.25">
      <c r="B452" s="2703"/>
      <c r="C452" s="2704"/>
      <c r="D452" s="2704" t="s">
        <v>64</v>
      </c>
      <c r="E452" s="2744" t="s">
        <v>2100</v>
      </c>
      <c r="F452" s="2713" t="s">
        <v>2101</v>
      </c>
      <c r="G452" s="2745"/>
      <c r="H452" s="2746"/>
      <c r="I452" s="2747"/>
      <c r="J452" s="2747">
        <f>SUM(J453:J466)</f>
        <v>0</v>
      </c>
      <c r="K452" s="2747"/>
      <c r="L452" s="2667" t="s">
        <v>16</v>
      </c>
      <c r="M452" s="2748"/>
      <c r="N452" s="2713"/>
      <c r="O452" s="2714"/>
      <c r="P452" s="2714">
        <f>SUM(P453:P466)</f>
        <v>0</v>
      </c>
      <c r="Q452" s="2714"/>
      <c r="R452" s="2714">
        <f>SUM(R453:R466)</f>
        <v>0</v>
      </c>
      <c r="S452" s="2714"/>
      <c r="T452" s="2749">
        <f>SUM(T453:T466)</f>
        <v>0</v>
      </c>
      <c r="AR452" s="2624">
        <v>1</v>
      </c>
      <c r="AT452" s="2624" t="s">
        <v>64</v>
      </c>
      <c r="AU452" s="2624">
        <v>2</v>
      </c>
      <c r="AY452" s="91" t="s">
        <v>163</v>
      </c>
      <c r="AZ452" s="91"/>
      <c r="BA452" s="91"/>
      <c r="BB452" s="91"/>
      <c r="BC452" s="91"/>
      <c r="BD452" s="91"/>
      <c r="BE452" s="91"/>
      <c r="BF452" s="91"/>
      <c r="BG452" s="91"/>
      <c r="BH452" s="91"/>
      <c r="BI452" s="91"/>
      <c r="BJ452" s="2624">
        <v>0</v>
      </c>
    </row>
    <row r="453" spans="2:62" x14ac:dyDescent="0.25">
      <c r="B453" s="2750"/>
      <c r="C453" s="2751" t="s">
        <v>2102</v>
      </c>
      <c r="D453" s="2751" t="s">
        <v>168</v>
      </c>
      <c r="E453" s="2752" t="s">
        <v>2103</v>
      </c>
      <c r="F453" s="351" t="s">
        <v>2104</v>
      </c>
      <c r="G453" s="2753" t="s">
        <v>1394</v>
      </c>
      <c r="H453" s="403">
        <v>6</v>
      </c>
      <c r="I453" s="354"/>
      <c r="J453" s="355">
        <f t="shared" ref="J453:J466" si="18">ROUND(H453*I453,2)</f>
        <v>0</v>
      </c>
      <c r="K453" s="355"/>
      <c r="L453" s="2667" t="s">
        <v>16</v>
      </c>
      <c r="M453" s="2754"/>
      <c r="N453" s="2755" t="s">
        <v>38</v>
      </c>
      <c r="O453" s="2756"/>
      <c r="P453" s="2756">
        <f t="shared" ref="P453:P466" si="19">H453*O453</f>
        <v>0</v>
      </c>
      <c r="Q453" s="2756">
        <v>0</v>
      </c>
      <c r="R453" s="2756">
        <f t="shared" ref="R453:R466" si="20">H453*Q453</f>
        <v>0</v>
      </c>
      <c r="S453" s="2756">
        <v>0</v>
      </c>
      <c r="T453" s="2757">
        <f t="shared" ref="T453:T466" si="21">H453*S453</f>
        <v>0</v>
      </c>
      <c r="AR453" s="2624">
        <v>16</v>
      </c>
      <c r="AT453" s="2624" t="s">
        <v>168</v>
      </c>
      <c r="AU453" s="2624">
        <v>3</v>
      </c>
      <c r="AY453" s="2758" t="s">
        <v>163</v>
      </c>
      <c r="AZ453" s="2758"/>
      <c r="BA453" s="2758"/>
      <c r="BB453" s="2758"/>
      <c r="BC453" s="2758"/>
      <c r="BD453" s="2758"/>
      <c r="BE453" s="2758">
        <f t="shared" ref="BE453:BE466" si="22">IF(N453="základní",J453,0)</f>
        <v>0</v>
      </c>
      <c r="BF453" s="2758">
        <f t="shared" ref="BF453:BF466" si="23">IF(N453="snížená",J453,0)</f>
        <v>0</v>
      </c>
      <c r="BG453" s="2758">
        <f t="shared" ref="BG453:BG466" si="24">IF(N453="zákl. přenesená",J453,0)</f>
        <v>0</v>
      </c>
      <c r="BH453" s="2758">
        <f t="shared" ref="BH453:BH466" si="25">IF(N453="sníž. přenesená",J453,0)</f>
        <v>0</v>
      </c>
      <c r="BI453" s="2758">
        <f t="shared" ref="BI453:BI466" si="26">IF(N453="nulová",J453,0)</f>
        <v>0</v>
      </c>
      <c r="BJ453" s="2624">
        <v>1</v>
      </c>
    </row>
    <row r="454" spans="2:62" x14ac:dyDescent="0.25">
      <c r="B454" s="2750"/>
      <c r="C454" s="2751" t="s">
        <v>2105</v>
      </c>
      <c r="D454" s="2751" t="s">
        <v>168</v>
      </c>
      <c r="E454" s="2752" t="s">
        <v>2106</v>
      </c>
      <c r="F454" s="351" t="s">
        <v>2107</v>
      </c>
      <c r="G454" s="2753" t="s">
        <v>1394</v>
      </c>
      <c r="H454" s="403">
        <v>6</v>
      </c>
      <c r="I454" s="354"/>
      <c r="J454" s="355">
        <f t="shared" si="18"/>
        <v>0</v>
      </c>
      <c r="K454" s="355"/>
      <c r="L454" s="2667" t="s">
        <v>16</v>
      </c>
      <c r="M454" s="2754"/>
      <c r="N454" s="2755" t="s">
        <v>38</v>
      </c>
      <c r="O454" s="2756"/>
      <c r="P454" s="2756">
        <f t="shared" si="19"/>
        <v>0</v>
      </c>
      <c r="Q454" s="2756">
        <v>0</v>
      </c>
      <c r="R454" s="2756">
        <f t="shared" si="20"/>
        <v>0</v>
      </c>
      <c r="S454" s="2756">
        <v>0</v>
      </c>
      <c r="T454" s="2757">
        <f t="shared" si="21"/>
        <v>0</v>
      </c>
      <c r="AR454" s="2624">
        <v>16</v>
      </c>
      <c r="AT454" s="2624" t="s">
        <v>168</v>
      </c>
      <c r="AU454" s="2624">
        <v>3</v>
      </c>
      <c r="AY454" s="2758" t="s">
        <v>163</v>
      </c>
      <c r="AZ454" s="2758"/>
      <c r="BA454" s="2758"/>
      <c r="BB454" s="2758"/>
      <c r="BC454" s="2758"/>
      <c r="BD454" s="2758"/>
      <c r="BE454" s="2758">
        <f t="shared" si="22"/>
        <v>0</v>
      </c>
      <c r="BF454" s="2758">
        <f t="shared" si="23"/>
        <v>0</v>
      </c>
      <c r="BG454" s="2758">
        <f t="shared" si="24"/>
        <v>0</v>
      </c>
      <c r="BH454" s="2758">
        <f t="shared" si="25"/>
        <v>0</v>
      </c>
      <c r="BI454" s="2758">
        <f t="shared" si="26"/>
        <v>0</v>
      </c>
      <c r="BJ454" s="2624">
        <v>1</v>
      </c>
    </row>
    <row r="455" spans="2:62" x14ac:dyDescent="0.25">
      <c r="B455" s="2750"/>
      <c r="C455" s="2751" t="s">
        <v>2108</v>
      </c>
      <c r="D455" s="2751" t="s">
        <v>168</v>
      </c>
      <c r="E455" s="2752" t="s">
        <v>2109</v>
      </c>
      <c r="F455" s="351" t="s">
        <v>2110</v>
      </c>
      <c r="G455" s="2753" t="s">
        <v>1394</v>
      </c>
      <c r="H455" s="403">
        <v>1</v>
      </c>
      <c r="I455" s="354"/>
      <c r="J455" s="355">
        <f t="shared" si="18"/>
        <v>0</v>
      </c>
      <c r="K455" s="355"/>
      <c r="L455" s="2667" t="s">
        <v>16</v>
      </c>
      <c r="M455" s="2754"/>
      <c r="N455" s="2755" t="s">
        <v>38</v>
      </c>
      <c r="O455" s="2756"/>
      <c r="P455" s="2756">
        <f t="shared" si="19"/>
        <v>0</v>
      </c>
      <c r="Q455" s="2756">
        <v>0</v>
      </c>
      <c r="R455" s="2756">
        <f t="shared" si="20"/>
        <v>0</v>
      </c>
      <c r="S455" s="2756">
        <v>0</v>
      </c>
      <c r="T455" s="2757">
        <f t="shared" si="21"/>
        <v>0</v>
      </c>
      <c r="AR455" s="2624">
        <v>16</v>
      </c>
      <c r="AT455" s="2624" t="s">
        <v>168</v>
      </c>
      <c r="AU455" s="2624">
        <v>3</v>
      </c>
      <c r="AY455" s="2758" t="s">
        <v>163</v>
      </c>
      <c r="AZ455" s="2758"/>
      <c r="BA455" s="2758"/>
      <c r="BB455" s="2758"/>
      <c r="BC455" s="2758"/>
      <c r="BD455" s="2758"/>
      <c r="BE455" s="2758">
        <f t="shared" si="22"/>
        <v>0</v>
      </c>
      <c r="BF455" s="2758">
        <f t="shared" si="23"/>
        <v>0</v>
      </c>
      <c r="BG455" s="2758">
        <f t="shared" si="24"/>
        <v>0</v>
      </c>
      <c r="BH455" s="2758">
        <f t="shared" si="25"/>
        <v>0</v>
      </c>
      <c r="BI455" s="2758">
        <f t="shared" si="26"/>
        <v>0</v>
      </c>
      <c r="BJ455" s="2624">
        <v>1</v>
      </c>
    </row>
    <row r="456" spans="2:62" x14ac:dyDescent="0.25">
      <c r="B456" s="2750"/>
      <c r="C456" s="2751" t="s">
        <v>2111</v>
      </c>
      <c r="D456" s="2751" t="s">
        <v>168</v>
      </c>
      <c r="E456" s="2752" t="s">
        <v>2112</v>
      </c>
      <c r="F456" s="351" t="s">
        <v>2113</v>
      </c>
      <c r="G456" s="2753" t="s">
        <v>1394</v>
      </c>
      <c r="H456" s="403">
        <v>1</v>
      </c>
      <c r="I456" s="354"/>
      <c r="J456" s="355">
        <f t="shared" si="18"/>
        <v>0</v>
      </c>
      <c r="K456" s="355"/>
      <c r="L456" s="2667" t="s">
        <v>16</v>
      </c>
      <c r="M456" s="2754"/>
      <c r="N456" s="2755" t="s">
        <v>38</v>
      </c>
      <c r="O456" s="2756"/>
      <c r="P456" s="2756">
        <f t="shared" si="19"/>
        <v>0</v>
      </c>
      <c r="Q456" s="2756">
        <v>0</v>
      </c>
      <c r="R456" s="2756">
        <f t="shared" si="20"/>
        <v>0</v>
      </c>
      <c r="S456" s="2756">
        <v>0</v>
      </c>
      <c r="T456" s="2757">
        <f t="shared" si="21"/>
        <v>0</v>
      </c>
      <c r="AR456" s="2624">
        <v>16</v>
      </c>
      <c r="AT456" s="2624" t="s">
        <v>168</v>
      </c>
      <c r="AU456" s="2624">
        <v>3</v>
      </c>
      <c r="AY456" s="2758" t="s">
        <v>163</v>
      </c>
      <c r="AZ456" s="2758"/>
      <c r="BA456" s="2758"/>
      <c r="BB456" s="2758"/>
      <c r="BC456" s="2758"/>
      <c r="BD456" s="2758"/>
      <c r="BE456" s="2758">
        <f t="shared" si="22"/>
        <v>0</v>
      </c>
      <c r="BF456" s="2758">
        <f t="shared" si="23"/>
        <v>0</v>
      </c>
      <c r="BG456" s="2758">
        <f t="shared" si="24"/>
        <v>0</v>
      </c>
      <c r="BH456" s="2758">
        <f t="shared" si="25"/>
        <v>0</v>
      </c>
      <c r="BI456" s="2758">
        <f t="shared" si="26"/>
        <v>0</v>
      </c>
      <c r="BJ456" s="2624">
        <v>1</v>
      </c>
    </row>
    <row r="457" spans="2:62" x14ac:dyDescent="0.25">
      <c r="B457" s="2750"/>
      <c r="C457" s="2751" t="s">
        <v>2114</v>
      </c>
      <c r="D457" s="2751" t="s">
        <v>168</v>
      </c>
      <c r="E457" s="2752" t="s">
        <v>2115</v>
      </c>
      <c r="F457" s="351" t="s">
        <v>2116</v>
      </c>
      <c r="G457" s="2753" t="s">
        <v>218</v>
      </c>
      <c r="H457" s="403">
        <v>50</v>
      </c>
      <c r="I457" s="354"/>
      <c r="J457" s="355">
        <f t="shared" si="18"/>
        <v>0</v>
      </c>
      <c r="K457" s="355"/>
      <c r="L457" s="2667" t="s">
        <v>16</v>
      </c>
      <c r="M457" s="2754"/>
      <c r="N457" s="2755" t="s">
        <v>38</v>
      </c>
      <c r="O457" s="2756"/>
      <c r="P457" s="2756">
        <f t="shared" si="19"/>
        <v>0</v>
      </c>
      <c r="Q457" s="2756">
        <v>0</v>
      </c>
      <c r="R457" s="2756">
        <f t="shared" si="20"/>
        <v>0</v>
      </c>
      <c r="S457" s="2756">
        <v>0</v>
      </c>
      <c r="T457" s="2757">
        <f t="shared" si="21"/>
        <v>0</v>
      </c>
      <c r="AR457" s="2624">
        <v>16</v>
      </c>
      <c r="AT457" s="2624" t="s">
        <v>168</v>
      </c>
      <c r="AU457" s="2624">
        <v>3</v>
      </c>
      <c r="AY457" s="2758" t="s">
        <v>163</v>
      </c>
      <c r="AZ457" s="2758"/>
      <c r="BA457" s="2758"/>
      <c r="BB457" s="2758"/>
      <c r="BC457" s="2758"/>
      <c r="BD457" s="2758"/>
      <c r="BE457" s="2758">
        <f t="shared" si="22"/>
        <v>0</v>
      </c>
      <c r="BF457" s="2758">
        <f t="shared" si="23"/>
        <v>0</v>
      </c>
      <c r="BG457" s="2758">
        <f t="shared" si="24"/>
        <v>0</v>
      </c>
      <c r="BH457" s="2758">
        <f t="shared" si="25"/>
        <v>0</v>
      </c>
      <c r="BI457" s="2758">
        <f t="shared" si="26"/>
        <v>0</v>
      </c>
      <c r="BJ457" s="2624">
        <v>1</v>
      </c>
    </row>
    <row r="458" spans="2:62" x14ac:dyDescent="0.25">
      <c r="B458" s="2750"/>
      <c r="C458" s="2751" t="s">
        <v>2117</v>
      </c>
      <c r="D458" s="2751" t="s">
        <v>168</v>
      </c>
      <c r="E458" s="2752" t="s">
        <v>2118</v>
      </c>
      <c r="F458" s="351" t="s">
        <v>2119</v>
      </c>
      <c r="G458" s="2753" t="s">
        <v>218</v>
      </c>
      <c r="H458" s="403">
        <v>50</v>
      </c>
      <c r="I458" s="354"/>
      <c r="J458" s="355">
        <f t="shared" si="18"/>
        <v>0</v>
      </c>
      <c r="K458" s="355"/>
      <c r="L458" s="2667" t="s">
        <v>16</v>
      </c>
      <c r="M458" s="2754"/>
      <c r="N458" s="2755" t="s">
        <v>38</v>
      </c>
      <c r="O458" s="2756"/>
      <c r="P458" s="2756">
        <f t="shared" si="19"/>
        <v>0</v>
      </c>
      <c r="Q458" s="2756">
        <v>0</v>
      </c>
      <c r="R458" s="2756">
        <f t="shared" si="20"/>
        <v>0</v>
      </c>
      <c r="S458" s="2756">
        <v>0</v>
      </c>
      <c r="T458" s="2757">
        <f t="shared" si="21"/>
        <v>0</v>
      </c>
      <c r="AR458" s="2624">
        <v>16</v>
      </c>
      <c r="AT458" s="2624" t="s">
        <v>168</v>
      </c>
      <c r="AU458" s="2624">
        <v>3</v>
      </c>
      <c r="AY458" s="2758" t="s">
        <v>163</v>
      </c>
      <c r="AZ458" s="2758"/>
      <c r="BA458" s="2758"/>
      <c r="BB458" s="2758"/>
      <c r="BC458" s="2758"/>
      <c r="BD458" s="2758"/>
      <c r="BE458" s="2758">
        <f t="shared" si="22"/>
        <v>0</v>
      </c>
      <c r="BF458" s="2758">
        <f t="shared" si="23"/>
        <v>0</v>
      </c>
      <c r="BG458" s="2758">
        <f t="shared" si="24"/>
        <v>0</v>
      </c>
      <c r="BH458" s="2758">
        <f t="shared" si="25"/>
        <v>0</v>
      </c>
      <c r="BI458" s="2758">
        <f t="shared" si="26"/>
        <v>0</v>
      </c>
      <c r="BJ458" s="2624">
        <v>1</v>
      </c>
    </row>
    <row r="459" spans="2:62" x14ac:dyDescent="0.25">
      <c r="B459" s="2750"/>
      <c r="C459" s="2751" t="s">
        <v>2120</v>
      </c>
      <c r="D459" s="2751" t="s">
        <v>168</v>
      </c>
      <c r="E459" s="2752" t="s">
        <v>2121</v>
      </c>
      <c r="F459" s="351" t="s">
        <v>2122</v>
      </c>
      <c r="G459" s="2753" t="s">
        <v>984</v>
      </c>
      <c r="H459" s="403">
        <v>1</v>
      </c>
      <c r="I459" s="354"/>
      <c r="J459" s="355">
        <f t="shared" si="18"/>
        <v>0</v>
      </c>
      <c r="K459" s="355"/>
      <c r="L459" s="2667" t="s">
        <v>16</v>
      </c>
      <c r="M459" s="2754"/>
      <c r="N459" s="2755" t="s">
        <v>38</v>
      </c>
      <c r="O459" s="2756"/>
      <c r="P459" s="2756">
        <f t="shared" si="19"/>
        <v>0</v>
      </c>
      <c r="Q459" s="2756">
        <v>0</v>
      </c>
      <c r="R459" s="2756">
        <f t="shared" si="20"/>
        <v>0</v>
      </c>
      <c r="S459" s="2756">
        <v>0</v>
      </c>
      <c r="T459" s="2757">
        <f t="shared" si="21"/>
        <v>0</v>
      </c>
      <c r="AR459" s="2624">
        <v>16</v>
      </c>
      <c r="AT459" s="2624" t="s">
        <v>168</v>
      </c>
      <c r="AU459" s="2624">
        <v>3</v>
      </c>
      <c r="AY459" s="2758" t="s">
        <v>163</v>
      </c>
      <c r="AZ459" s="2758"/>
      <c r="BA459" s="2758"/>
      <c r="BB459" s="2758"/>
      <c r="BC459" s="2758"/>
      <c r="BD459" s="2758"/>
      <c r="BE459" s="2758">
        <f t="shared" si="22"/>
        <v>0</v>
      </c>
      <c r="BF459" s="2758">
        <f t="shared" si="23"/>
        <v>0</v>
      </c>
      <c r="BG459" s="2758">
        <f t="shared" si="24"/>
        <v>0</v>
      </c>
      <c r="BH459" s="2758">
        <f t="shared" si="25"/>
        <v>0</v>
      </c>
      <c r="BI459" s="2758">
        <f t="shared" si="26"/>
        <v>0</v>
      </c>
      <c r="BJ459" s="2624">
        <v>1</v>
      </c>
    </row>
    <row r="460" spans="2:62" x14ac:dyDescent="0.25">
      <c r="B460" s="2750"/>
      <c r="C460" s="2751" t="s">
        <v>2123</v>
      </c>
      <c r="D460" s="2751" t="s">
        <v>168</v>
      </c>
      <c r="E460" s="2752" t="s">
        <v>2124</v>
      </c>
      <c r="F460" s="351" t="s">
        <v>2125</v>
      </c>
      <c r="G460" s="2753" t="s">
        <v>984</v>
      </c>
      <c r="H460" s="403">
        <v>1</v>
      </c>
      <c r="I460" s="354"/>
      <c r="J460" s="355">
        <f t="shared" si="18"/>
        <v>0</v>
      </c>
      <c r="K460" s="355"/>
      <c r="L460" s="2667" t="s">
        <v>16</v>
      </c>
      <c r="M460" s="2754"/>
      <c r="N460" s="2755" t="s">
        <v>38</v>
      </c>
      <c r="O460" s="2756"/>
      <c r="P460" s="2756">
        <f t="shared" si="19"/>
        <v>0</v>
      </c>
      <c r="Q460" s="2756">
        <v>0</v>
      </c>
      <c r="R460" s="2756">
        <f t="shared" si="20"/>
        <v>0</v>
      </c>
      <c r="S460" s="2756">
        <v>0</v>
      </c>
      <c r="T460" s="2757">
        <f t="shared" si="21"/>
        <v>0</v>
      </c>
      <c r="AR460" s="2624">
        <v>16</v>
      </c>
      <c r="AT460" s="2624" t="s">
        <v>168</v>
      </c>
      <c r="AU460" s="2624">
        <v>3</v>
      </c>
      <c r="AY460" s="2758" t="s">
        <v>163</v>
      </c>
      <c r="AZ460" s="2758"/>
      <c r="BA460" s="2758"/>
      <c r="BB460" s="2758"/>
      <c r="BC460" s="2758"/>
      <c r="BD460" s="2758"/>
      <c r="BE460" s="2758">
        <f t="shared" si="22"/>
        <v>0</v>
      </c>
      <c r="BF460" s="2758">
        <f t="shared" si="23"/>
        <v>0</v>
      </c>
      <c r="BG460" s="2758">
        <f t="shared" si="24"/>
        <v>0</v>
      </c>
      <c r="BH460" s="2758">
        <f t="shared" si="25"/>
        <v>0</v>
      </c>
      <c r="BI460" s="2758">
        <f t="shared" si="26"/>
        <v>0</v>
      </c>
      <c r="BJ460" s="2624">
        <v>1</v>
      </c>
    </row>
    <row r="461" spans="2:62" x14ac:dyDescent="0.25">
      <c r="B461" s="2750"/>
      <c r="C461" s="2751" t="s">
        <v>2126</v>
      </c>
      <c r="D461" s="2751" t="s">
        <v>168</v>
      </c>
      <c r="E461" s="2752" t="s">
        <v>2127</v>
      </c>
      <c r="F461" s="351" t="s">
        <v>2128</v>
      </c>
      <c r="G461" s="2753" t="s">
        <v>1394</v>
      </c>
      <c r="H461" s="403">
        <v>1</v>
      </c>
      <c r="I461" s="354"/>
      <c r="J461" s="355">
        <f t="shared" si="18"/>
        <v>0</v>
      </c>
      <c r="K461" s="355"/>
      <c r="L461" s="2667" t="s">
        <v>16</v>
      </c>
      <c r="M461" s="2754"/>
      <c r="N461" s="2755" t="s">
        <v>38</v>
      </c>
      <c r="O461" s="2756"/>
      <c r="P461" s="2756">
        <f t="shared" si="19"/>
        <v>0</v>
      </c>
      <c r="Q461" s="2756">
        <v>0</v>
      </c>
      <c r="R461" s="2756">
        <f t="shared" si="20"/>
        <v>0</v>
      </c>
      <c r="S461" s="2756">
        <v>0</v>
      </c>
      <c r="T461" s="2757">
        <f t="shared" si="21"/>
        <v>0</v>
      </c>
      <c r="AR461" s="2624">
        <v>16</v>
      </c>
      <c r="AT461" s="2624" t="s">
        <v>168</v>
      </c>
      <c r="AU461" s="2624">
        <v>3</v>
      </c>
      <c r="AY461" s="2758" t="s">
        <v>163</v>
      </c>
      <c r="AZ461" s="2758"/>
      <c r="BA461" s="2758"/>
      <c r="BB461" s="2758"/>
      <c r="BC461" s="2758"/>
      <c r="BD461" s="2758"/>
      <c r="BE461" s="2758">
        <f t="shared" si="22"/>
        <v>0</v>
      </c>
      <c r="BF461" s="2758">
        <f t="shared" si="23"/>
        <v>0</v>
      </c>
      <c r="BG461" s="2758">
        <f t="shared" si="24"/>
        <v>0</v>
      </c>
      <c r="BH461" s="2758">
        <f t="shared" si="25"/>
        <v>0</v>
      </c>
      <c r="BI461" s="2758">
        <f t="shared" si="26"/>
        <v>0</v>
      </c>
      <c r="BJ461" s="2624">
        <v>1</v>
      </c>
    </row>
    <row r="462" spans="2:62" x14ac:dyDescent="0.25">
      <c r="B462" s="2750"/>
      <c r="C462" s="2751" t="s">
        <v>2129</v>
      </c>
      <c r="D462" s="2751" t="s">
        <v>168</v>
      </c>
      <c r="E462" s="2752" t="s">
        <v>2130</v>
      </c>
      <c r="F462" s="351" t="s">
        <v>2131</v>
      </c>
      <c r="G462" s="2753" t="s">
        <v>1394</v>
      </c>
      <c r="H462" s="403">
        <v>1</v>
      </c>
      <c r="I462" s="354"/>
      <c r="J462" s="355">
        <f t="shared" si="18"/>
        <v>0</v>
      </c>
      <c r="K462" s="355"/>
      <c r="L462" s="2667" t="s">
        <v>16</v>
      </c>
      <c r="M462" s="2754"/>
      <c r="N462" s="2755" t="s">
        <v>38</v>
      </c>
      <c r="O462" s="2756"/>
      <c r="P462" s="2756">
        <f t="shared" si="19"/>
        <v>0</v>
      </c>
      <c r="Q462" s="2756">
        <v>0</v>
      </c>
      <c r="R462" s="2756">
        <f t="shared" si="20"/>
        <v>0</v>
      </c>
      <c r="S462" s="2756">
        <v>0</v>
      </c>
      <c r="T462" s="2757">
        <f t="shared" si="21"/>
        <v>0</v>
      </c>
      <c r="AR462" s="2624">
        <v>16</v>
      </c>
      <c r="AT462" s="2624" t="s">
        <v>168</v>
      </c>
      <c r="AU462" s="2624">
        <v>3</v>
      </c>
      <c r="AY462" s="2758" t="s">
        <v>163</v>
      </c>
      <c r="AZ462" s="2758"/>
      <c r="BA462" s="2758"/>
      <c r="BB462" s="2758"/>
      <c r="BC462" s="2758"/>
      <c r="BD462" s="2758"/>
      <c r="BE462" s="2758">
        <f t="shared" si="22"/>
        <v>0</v>
      </c>
      <c r="BF462" s="2758">
        <f t="shared" si="23"/>
        <v>0</v>
      </c>
      <c r="BG462" s="2758">
        <f t="shared" si="24"/>
        <v>0</v>
      </c>
      <c r="BH462" s="2758">
        <f t="shared" si="25"/>
        <v>0</v>
      </c>
      <c r="BI462" s="2758">
        <f t="shared" si="26"/>
        <v>0</v>
      </c>
      <c r="BJ462" s="2624">
        <v>1</v>
      </c>
    </row>
    <row r="463" spans="2:62" x14ac:dyDescent="0.25">
      <c r="B463" s="2750"/>
      <c r="C463" s="2751" t="s">
        <v>2132</v>
      </c>
      <c r="D463" s="2751" t="s">
        <v>168</v>
      </c>
      <c r="E463" s="2752" t="s">
        <v>2133</v>
      </c>
      <c r="F463" s="351" t="s">
        <v>2134</v>
      </c>
      <c r="G463" s="2753" t="s">
        <v>1394</v>
      </c>
      <c r="H463" s="403">
        <v>1</v>
      </c>
      <c r="I463" s="354"/>
      <c r="J463" s="355">
        <f t="shared" si="18"/>
        <v>0</v>
      </c>
      <c r="K463" s="355"/>
      <c r="L463" s="2667" t="s">
        <v>16</v>
      </c>
      <c r="M463" s="2754"/>
      <c r="N463" s="2755" t="s">
        <v>38</v>
      </c>
      <c r="O463" s="2756"/>
      <c r="P463" s="2756">
        <f t="shared" si="19"/>
        <v>0</v>
      </c>
      <c r="Q463" s="2756">
        <v>0</v>
      </c>
      <c r="R463" s="2756">
        <f t="shared" si="20"/>
        <v>0</v>
      </c>
      <c r="S463" s="2756">
        <v>0</v>
      </c>
      <c r="T463" s="2757">
        <f t="shared" si="21"/>
        <v>0</v>
      </c>
      <c r="AR463" s="2624">
        <v>16</v>
      </c>
      <c r="AT463" s="2624" t="s">
        <v>168</v>
      </c>
      <c r="AU463" s="2624">
        <v>3</v>
      </c>
      <c r="AY463" s="2758" t="s">
        <v>163</v>
      </c>
      <c r="AZ463" s="2758"/>
      <c r="BA463" s="2758"/>
      <c r="BB463" s="2758"/>
      <c r="BC463" s="2758"/>
      <c r="BD463" s="2758"/>
      <c r="BE463" s="2758">
        <f t="shared" si="22"/>
        <v>0</v>
      </c>
      <c r="BF463" s="2758">
        <f t="shared" si="23"/>
        <v>0</v>
      </c>
      <c r="BG463" s="2758">
        <f t="shared" si="24"/>
        <v>0</v>
      </c>
      <c r="BH463" s="2758">
        <f t="shared" si="25"/>
        <v>0</v>
      </c>
      <c r="BI463" s="2758">
        <f t="shared" si="26"/>
        <v>0</v>
      </c>
      <c r="BJ463" s="2624">
        <v>1</v>
      </c>
    </row>
    <row r="464" spans="2:62" x14ac:dyDescent="0.25">
      <c r="B464" s="2750"/>
      <c r="C464" s="2751" t="s">
        <v>2135</v>
      </c>
      <c r="D464" s="2751" t="s">
        <v>168</v>
      </c>
      <c r="E464" s="2752" t="s">
        <v>2136</v>
      </c>
      <c r="F464" s="351" t="s">
        <v>2137</v>
      </c>
      <c r="G464" s="2753" t="s">
        <v>984</v>
      </c>
      <c r="H464" s="403">
        <v>1</v>
      </c>
      <c r="I464" s="354"/>
      <c r="J464" s="355">
        <f t="shared" si="18"/>
        <v>0</v>
      </c>
      <c r="K464" s="355"/>
      <c r="L464" s="2667" t="s">
        <v>16</v>
      </c>
      <c r="M464" s="2754"/>
      <c r="N464" s="2755" t="s">
        <v>38</v>
      </c>
      <c r="O464" s="2756"/>
      <c r="P464" s="2756">
        <f t="shared" si="19"/>
        <v>0</v>
      </c>
      <c r="Q464" s="2756">
        <v>0</v>
      </c>
      <c r="R464" s="2756">
        <f t="shared" si="20"/>
        <v>0</v>
      </c>
      <c r="S464" s="2756">
        <v>0</v>
      </c>
      <c r="T464" s="2757">
        <f t="shared" si="21"/>
        <v>0</v>
      </c>
      <c r="AR464" s="2624">
        <v>16</v>
      </c>
      <c r="AT464" s="2624" t="s">
        <v>168</v>
      </c>
      <c r="AU464" s="2624">
        <v>3</v>
      </c>
      <c r="AY464" s="2758" t="s">
        <v>163</v>
      </c>
      <c r="AZ464" s="2758"/>
      <c r="BA464" s="2758"/>
      <c r="BB464" s="2758"/>
      <c r="BC464" s="2758"/>
      <c r="BD464" s="2758"/>
      <c r="BE464" s="2758">
        <f t="shared" si="22"/>
        <v>0</v>
      </c>
      <c r="BF464" s="2758">
        <f t="shared" si="23"/>
        <v>0</v>
      </c>
      <c r="BG464" s="2758">
        <f t="shared" si="24"/>
        <v>0</v>
      </c>
      <c r="BH464" s="2758">
        <f t="shared" si="25"/>
        <v>0</v>
      </c>
      <c r="BI464" s="2758">
        <f t="shared" si="26"/>
        <v>0</v>
      </c>
      <c r="BJ464" s="2624">
        <v>1</v>
      </c>
    </row>
    <row r="465" spans="2:62" x14ac:dyDescent="0.25">
      <c r="B465" s="2750"/>
      <c r="C465" s="2751" t="s">
        <v>2138</v>
      </c>
      <c r="D465" s="2751" t="s">
        <v>168</v>
      </c>
      <c r="E465" s="2752" t="s">
        <v>2139</v>
      </c>
      <c r="F465" s="351" t="s">
        <v>2140</v>
      </c>
      <c r="G465" s="2753" t="s">
        <v>984</v>
      </c>
      <c r="H465" s="403">
        <v>1</v>
      </c>
      <c r="I465" s="354"/>
      <c r="J465" s="355">
        <f t="shared" si="18"/>
        <v>0</v>
      </c>
      <c r="K465" s="355"/>
      <c r="L465" s="2667" t="s">
        <v>16</v>
      </c>
      <c r="M465" s="2754"/>
      <c r="N465" s="2755" t="s">
        <v>38</v>
      </c>
      <c r="O465" s="2756"/>
      <c r="P465" s="2756">
        <f t="shared" si="19"/>
        <v>0</v>
      </c>
      <c r="Q465" s="2756">
        <v>0</v>
      </c>
      <c r="R465" s="2756">
        <f t="shared" si="20"/>
        <v>0</v>
      </c>
      <c r="S465" s="2756">
        <v>0</v>
      </c>
      <c r="T465" s="2757">
        <f t="shared" si="21"/>
        <v>0</v>
      </c>
      <c r="AR465" s="2624">
        <v>16</v>
      </c>
      <c r="AT465" s="2624" t="s">
        <v>168</v>
      </c>
      <c r="AU465" s="2624">
        <v>3</v>
      </c>
      <c r="AY465" s="2758" t="s">
        <v>163</v>
      </c>
      <c r="AZ465" s="2758"/>
      <c r="BA465" s="2758"/>
      <c r="BB465" s="2758"/>
      <c r="BC465" s="2758"/>
      <c r="BD465" s="2758"/>
      <c r="BE465" s="2758">
        <f t="shared" si="22"/>
        <v>0</v>
      </c>
      <c r="BF465" s="2758">
        <f t="shared" si="23"/>
        <v>0</v>
      </c>
      <c r="BG465" s="2758">
        <f t="shared" si="24"/>
        <v>0</v>
      </c>
      <c r="BH465" s="2758">
        <f t="shared" si="25"/>
        <v>0</v>
      </c>
      <c r="BI465" s="2758">
        <f t="shared" si="26"/>
        <v>0</v>
      </c>
      <c r="BJ465" s="2624">
        <v>1</v>
      </c>
    </row>
    <row r="466" spans="2:62" x14ac:dyDescent="0.25">
      <c r="B466" s="2750"/>
      <c r="C466" s="2751" t="s">
        <v>2141</v>
      </c>
      <c r="D466" s="2751" t="s">
        <v>168</v>
      </c>
      <c r="E466" s="2752" t="s">
        <v>2142</v>
      </c>
      <c r="F466" s="351" t="s">
        <v>2143</v>
      </c>
      <c r="G466" s="2753" t="s">
        <v>984</v>
      </c>
      <c r="H466" s="403">
        <v>1</v>
      </c>
      <c r="I466" s="354"/>
      <c r="J466" s="355">
        <f t="shared" si="18"/>
        <v>0</v>
      </c>
      <c r="K466" s="355"/>
      <c r="L466" s="2667" t="s">
        <v>16</v>
      </c>
      <c r="M466" s="2754"/>
      <c r="N466" s="2755" t="s">
        <v>38</v>
      </c>
      <c r="O466" s="2756"/>
      <c r="P466" s="2756">
        <f t="shared" si="19"/>
        <v>0</v>
      </c>
      <c r="Q466" s="2756">
        <v>0</v>
      </c>
      <c r="R466" s="2756">
        <f t="shared" si="20"/>
        <v>0</v>
      </c>
      <c r="S466" s="2756">
        <v>0</v>
      </c>
      <c r="T466" s="2757">
        <f t="shared" si="21"/>
        <v>0</v>
      </c>
      <c r="AR466" s="2624">
        <v>16</v>
      </c>
      <c r="AT466" s="2624" t="s">
        <v>168</v>
      </c>
      <c r="AU466" s="2624">
        <v>3</v>
      </c>
      <c r="AY466" s="2758" t="s">
        <v>163</v>
      </c>
      <c r="AZ466" s="2758"/>
      <c r="BA466" s="2758"/>
      <c r="BB466" s="2758"/>
      <c r="BC466" s="2758"/>
      <c r="BD466" s="2758"/>
      <c r="BE466" s="2758">
        <f t="shared" si="22"/>
        <v>0</v>
      </c>
      <c r="BF466" s="2758">
        <f t="shared" si="23"/>
        <v>0</v>
      </c>
      <c r="BG466" s="2758">
        <f t="shared" si="24"/>
        <v>0</v>
      </c>
      <c r="BH466" s="2758">
        <f t="shared" si="25"/>
        <v>0</v>
      </c>
      <c r="BI466" s="2758">
        <f t="shared" si="26"/>
        <v>0</v>
      </c>
      <c r="BJ466" s="2624">
        <v>1</v>
      </c>
    </row>
    <row r="467" spans="2:62" ht="21" customHeight="1" x14ac:dyDescent="0.25">
      <c r="B467" s="2703"/>
      <c r="C467" s="2704"/>
      <c r="D467" s="2704" t="s">
        <v>64</v>
      </c>
      <c r="E467" s="2744" t="s">
        <v>2144</v>
      </c>
      <c r="F467" s="2713" t="s">
        <v>1070</v>
      </c>
      <c r="G467" s="2745"/>
      <c r="H467" s="2746"/>
      <c r="I467" s="2747"/>
      <c r="J467" s="2747">
        <f>SUM(J468:J484)</f>
        <v>0</v>
      </c>
      <c r="K467" s="2747"/>
      <c r="L467" s="2667" t="s">
        <v>16</v>
      </c>
      <c r="M467" s="2748"/>
      <c r="N467" s="2713"/>
      <c r="O467" s="2714"/>
      <c r="P467" s="2714">
        <f>SUM(P468:P484)</f>
        <v>0</v>
      </c>
      <c r="Q467" s="2714"/>
      <c r="R467" s="2714">
        <f>SUM(R468:R484)</f>
        <v>0</v>
      </c>
      <c r="S467" s="2714"/>
      <c r="T467" s="2749">
        <f>SUM(T468:T484)</f>
        <v>0</v>
      </c>
      <c r="AR467" s="2624">
        <v>1</v>
      </c>
      <c r="AT467" s="2624" t="s">
        <v>64</v>
      </c>
      <c r="AU467" s="2624">
        <v>2</v>
      </c>
      <c r="AY467" s="91" t="s">
        <v>163</v>
      </c>
      <c r="AZ467" s="91"/>
      <c r="BA467" s="91"/>
      <c r="BB467" s="91"/>
      <c r="BC467" s="91"/>
      <c r="BD467" s="91"/>
      <c r="BE467" s="91"/>
      <c r="BF467" s="91"/>
      <c r="BG467" s="91"/>
      <c r="BH467" s="91"/>
      <c r="BI467" s="91"/>
      <c r="BJ467" s="2624">
        <v>0</v>
      </c>
    </row>
    <row r="468" spans="2:62" x14ac:dyDescent="0.25">
      <c r="B468" s="2750"/>
      <c r="C468" s="2751" t="s">
        <v>2145</v>
      </c>
      <c r="D468" s="2751" t="s">
        <v>168</v>
      </c>
      <c r="E468" s="2752" t="s">
        <v>2146</v>
      </c>
      <c r="F468" s="351" t="s">
        <v>2147</v>
      </c>
      <c r="G468" s="2753" t="s">
        <v>1394</v>
      </c>
      <c r="H468" s="403">
        <v>1</v>
      </c>
      <c r="I468" s="354"/>
      <c r="J468" s="355">
        <f t="shared" ref="J468:J484" si="27">ROUND(H468*I468,2)</f>
        <v>0</v>
      </c>
      <c r="K468" s="355"/>
      <c r="L468" s="2667" t="s">
        <v>16</v>
      </c>
      <c r="M468" s="2754"/>
      <c r="N468" s="2755" t="s">
        <v>38</v>
      </c>
      <c r="O468" s="2756"/>
      <c r="P468" s="2756">
        <f t="shared" ref="P468:P484" si="28">H468*O468</f>
        <v>0</v>
      </c>
      <c r="Q468" s="2756">
        <v>0</v>
      </c>
      <c r="R468" s="2756">
        <f t="shared" ref="R468:R484" si="29">H468*Q468</f>
        <v>0</v>
      </c>
      <c r="S468" s="2756">
        <v>0</v>
      </c>
      <c r="T468" s="2757">
        <f t="shared" ref="T468:T484" si="30">H468*S468</f>
        <v>0</v>
      </c>
      <c r="AR468" s="2624">
        <v>16</v>
      </c>
      <c r="AT468" s="2624" t="s">
        <v>168</v>
      </c>
      <c r="AU468" s="2624">
        <v>3</v>
      </c>
      <c r="AY468" s="2758" t="s">
        <v>163</v>
      </c>
      <c r="AZ468" s="2758"/>
      <c r="BA468" s="2758"/>
      <c r="BB468" s="2758"/>
      <c r="BC468" s="2758"/>
      <c r="BD468" s="2758"/>
      <c r="BE468" s="2758">
        <f t="shared" ref="BE468:BE484" si="31">IF(N468="základní",J468,0)</f>
        <v>0</v>
      </c>
      <c r="BF468" s="2758">
        <f t="shared" ref="BF468:BF484" si="32">IF(N468="snížená",J468,0)</f>
        <v>0</v>
      </c>
      <c r="BG468" s="2758">
        <f t="shared" ref="BG468:BG484" si="33">IF(N468="zákl. přenesená",J468,0)</f>
        <v>0</v>
      </c>
      <c r="BH468" s="2758">
        <f t="shared" ref="BH468:BH484" si="34">IF(N468="sníž. přenesená",J468,0)</f>
        <v>0</v>
      </c>
      <c r="BI468" s="2758">
        <f t="shared" ref="BI468:BI484" si="35">IF(N468="nulová",J468,0)</f>
        <v>0</v>
      </c>
      <c r="BJ468" s="2624">
        <v>1</v>
      </c>
    </row>
    <row r="469" spans="2:62" x14ac:dyDescent="0.25">
      <c r="B469" s="2750"/>
      <c r="C469" s="2751" t="s">
        <v>2148</v>
      </c>
      <c r="D469" s="2751" t="s">
        <v>168</v>
      </c>
      <c r="E469" s="2752" t="s">
        <v>2149</v>
      </c>
      <c r="F469" s="351" t="s">
        <v>2150</v>
      </c>
      <c r="G469" s="2753" t="s">
        <v>984</v>
      </c>
      <c r="H469" s="403">
        <v>1</v>
      </c>
      <c r="I469" s="354"/>
      <c r="J469" s="355">
        <f t="shared" si="27"/>
        <v>0</v>
      </c>
      <c r="K469" s="355"/>
      <c r="L469" s="2667" t="s">
        <v>16</v>
      </c>
      <c r="M469" s="2754"/>
      <c r="N469" s="2755" t="s">
        <v>38</v>
      </c>
      <c r="O469" s="2756"/>
      <c r="P469" s="2756">
        <f t="shared" si="28"/>
        <v>0</v>
      </c>
      <c r="Q469" s="2756">
        <v>0</v>
      </c>
      <c r="R469" s="2756">
        <f t="shared" si="29"/>
        <v>0</v>
      </c>
      <c r="S469" s="2756">
        <v>0</v>
      </c>
      <c r="T469" s="2757">
        <f t="shared" si="30"/>
        <v>0</v>
      </c>
      <c r="AR469" s="2624">
        <v>16</v>
      </c>
      <c r="AT469" s="2624" t="s">
        <v>168</v>
      </c>
      <c r="AU469" s="2624">
        <v>3</v>
      </c>
      <c r="AY469" s="2758" t="s">
        <v>163</v>
      </c>
      <c r="AZ469" s="2758"/>
      <c r="BA469" s="2758"/>
      <c r="BB469" s="2758"/>
      <c r="BC469" s="2758"/>
      <c r="BD469" s="2758"/>
      <c r="BE469" s="2758">
        <f t="shared" si="31"/>
        <v>0</v>
      </c>
      <c r="BF469" s="2758">
        <f t="shared" si="32"/>
        <v>0</v>
      </c>
      <c r="BG469" s="2758">
        <f t="shared" si="33"/>
        <v>0</v>
      </c>
      <c r="BH469" s="2758">
        <f t="shared" si="34"/>
        <v>0</v>
      </c>
      <c r="BI469" s="2758">
        <f t="shared" si="35"/>
        <v>0</v>
      </c>
      <c r="BJ469" s="2624">
        <v>1</v>
      </c>
    </row>
    <row r="470" spans="2:62" x14ac:dyDescent="0.25">
      <c r="B470" s="2750"/>
      <c r="C470" s="2751" t="s">
        <v>2151</v>
      </c>
      <c r="D470" s="2751" t="s">
        <v>168</v>
      </c>
      <c r="E470" s="2752" t="s">
        <v>2152</v>
      </c>
      <c r="F470" s="351" t="s">
        <v>2153</v>
      </c>
      <c r="G470" s="2753" t="s">
        <v>984</v>
      </c>
      <c r="H470" s="403">
        <v>1</v>
      </c>
      <c r="I470" s="354"/>
      <c r="J470" s="355">
        <f t="shared" si="27"/>
        <v>0</v>
      </c>
      <c r="K470" s="355"/>
      <c r="L470" s="2667" t="s">
        <v>16</v>
      </c>
      <c r="M470" s="2754"/>
      <c r="N470" s="2755" t="s">
        <v>38</v>
      </c>
      <c r="O470" s="2756"/>
      <c r="P470" s="2756">
        <f t="shared" si="28"/>
        <v>0</v>
      </c>
      <c r="Q470" s="2756">
        <v>0</v>
      </c>
      <c r="R470" s="2756">
        <f t="shared" si="29"/>
        <v>0</v>
      </c>
      <c r="S470" s="2756">
        <v>0</v>
      </c>
      <c r="T470" s="2757">
        <f t="shared" si="30"/>
        <v>0</v>
      </c>
      <c r="AR470" s="2624">
        <v>16</v>
      </c>
      <c r="AT470" s="2624" t="s">
        <v>168</v>
      </c>
      <c r="AU470" s="2624">
        <v>3</v>
      </c>
      <c r="AY470" s="2758" t="s">
        <v>163</v>
      </c>
      <c r="AZ470" s="2758"/>
      <c r="BA470" s="2758"/>
      <c r="BB470" s="2758"/>
      <c r="BC470" s="2758"/>
      <c r="BD470" s="2758"/>
      <c r="BE470" s="2758">
        <f t="shared" si="31"/>
        <v>0</v>
      </c>
      <c r="BF470" s="2758">
        <f t="shared" si="32"/>
        <v>0</v>
      </c>
      <c r="BG470" s="2758">
        <f t="shared" si="33"/>
        <v>0</v>
      </c>
      <c r="BH470" s="2758">
        <f t="shared" si="34"/>
        <v>0</v>
      </c>
      <c r="BI470" s="2758">
        <f t="shared" si="35"/>
        <v>0</v>
      </c>
      <c r="BJ470" s="2624">
        <v>1</v>
      </c>
    </row>
    <row r="471" spans="2:62" x14ac:dyDescent="0.25">
      <c r="B471" s="2750"/>
      <c r="C471" s="2751" t="s">
        <v>2154</v>
      </c>
      <c r="D471" s="2751" t="s">
        <v>168</v>
      </c>
      <c r="E471" s="2752" t="s">
        <v>2155</v>
      </c>
      <c r="F471" s="351" t="s">
        <v>2156</v>
      </c>
      <c r="G471" s="2753" t="s">
        <v>984</v>
      </c>
      <c r="H471" s="403">
        <v>1</v>
      </c>
      <c r="I471" s="354"/>
      <c r="J471" s="355">
        <f t="shared" si="27"/>
        <v>0</v>
      </c>
      <c r="K471" s="355"/>
      <c r="L471" s="2667" t="s">
        <v>16</v>
      </c>
      <c r="M471" s="2754"/>
      <c r="N471" s="2755" t="s">
        <v>38</v>
      </c>
      <c r="O471" s="2756"/>
      <c r="P471" s="2756">
        <f t="shared" si="28"/>
        <v>0</v>
      </c>
      <c r="Q471" s="2756">
        <v>0</v>
      </c>
      <c r="R471" s="2756">
        <f t="shared" si="29"/>
        <v>0</v>
      </c>
      <c r="S471" s="2756">
        <v>0</v>
      </c>
      <c r="T471" s="2757">
        <f t="shared" si="30"/>
        <v>0</v>
      </c>
      <c r="AR471" s="2624">
        <v>16</v>
      </c>
      <c r="AT471" s="2624" t="s">
        <v>168</v>
      </c>
      <c r="AU471" s="2624">
        <v>3</v>
      </c>
      <c r="AY471" s="2758" t="s">
        <v>163</v>
      </c>
      <c r="AZ471" s="2758"/>
      <c r="BA471" s="2758"/>
      <c r="BB471" s="2758"/>
      <c r="BC471" s="2758"/>
      <c r="BD471" s="2758"/>
      <c r="BE471" s="2758">
        <f t="shared" si="31"/>
        <v>0</v>
      </c>
      <c r="BF471" s="2758">
        <f t="shared" si="32"/>
        <v>0</v>
      </c>
      <c r="BG471" s="2758">
        <f t="shared" si="33"/>
        <v>0</v>
      </c>
      <c r="BH471" s="2758">
        <f t="shared" si="34"/>
        <v>0</v>
      </c>
      <c r="BI471" s="2758">
        <f t="shared" si="35"/>
        <v>0</v>
      </c>
      <c r="BJ471" s="2624">
        <v>1</v>
      </c>
    </row>
    <row r="472" spans="2:62" x14ac:dyDescent="0.25">
      <c r="B472" s="2750"/>
      <c r="C472" s="2751" t="s">
        <v>2157</v>
      </c>
      <c r="D472" s="2751" t="s">
        <v>168</v>
      </c>
      <c r="E472" s="2752" t="s">
        <v>2158</v>
      </c>
      <c r="F472" s="351" t="s">
        <v>2159</v>
      </c>
      <c r="G472" s="2753" t="s">
        <v>1394</v>
      </c>
      <c r="H472" s="403">
        <v>2</v>
      </c>
      <c r="I472" s="354"/>
      <c r="J472" s="355">
        <f t="shared" si="27"/>
        <v>0</v>
      </c>
      <c r="K472" s="355"/>
      <c r="L472" s="2667" t="s">
        <v>16</v>
      </c>
      <c r="M472" s="2754"/>
      <c r="N472" s="2755" t="s">
        <v>38</v>
      </c>
      <c r="O472" s="2756"/>
      <c r="P472" s="2756">
        <f t="shared" si="28"/>
        <v>0</v>
      </c>
      <c r="Q472" s="2756">
        <v>0</v>
      </c>
      <c r="R472" s="2756">
        <f t="shared" si="29"/>
        <v>0</v>
      </c>
      <c r="S472" s="2756">
        <v>0</v>
      </c>
      <c r="T472" s="2757">
        <f t="shared" si="30"/>
        <v>0</v>
      </c>
      <c r="AR472" s="2624">
        <v>16</v>
      </c>
      <c r="AT472" s="2624" t="s">
        <v>168</v>
      </c>
      <c r="AU472" s="2624">
        <v>3</v>
      </c>
      <c r="AY472" s="2758" t="s">
        <v>163</v>
      </c>
      <c r="AZ472" s="2758"/>
      <c r="BA472" s="2758"/>
      <c r="BB472" s="2758"/>
      <c r="BC472" s="2758"/>
      <c r="BD472" s="2758"/>
      <c r="BE472" s="2758">
        <f t="shared" si="31"/>
        <v>0</v>
      </c>
      <c r="BF472" s="2758">
        <f t="shared" si="32"/>
        <v>0</v>
      </c>
      <c r="BG472" s="2758">
        <f t="shared" si="33"/>
        <v>0</v>
      </c>
      <c r="BH472" s="2758">
        <f t="shared" si="34"/>
        <v>0</v>
      </c>
      <c r="BI472" s="2758">
        <f t="shared" si="35"/>
        <v>0</v>
      </c>
      <c r="BJ472" s="2624">
        <v>1</v>
      </c>
    </row>
    <row r="473" spans="2:62" x14ac:dyDescent="0.25">
      <c r="B473" s="2750"/>
      <c r="C473" s="2751" t="s">
        <v>2160</v>
      </c>
      <c r="D473" s="2751" t="s">
        <v>168</v>
      </c>
      <c r="E473" s="2752" t="s">
        <v>2161</v>
      </c>
      <c r="F473" s="351" t="s">
        <v>2162</v>
      </c>
      <c r="G473" s="2753" t="s">
        <v>1394</v>
      </c>
      <c r="H473" s="403">
        <v>1</v>
      </c>
      <c r="I473" s="354"/>
      <c r="J473" s="355">
        <f t="shared" si="27"/>
        <v>0</v>
      </c>
      <c r="K473" s="355"/>
      <c r="L473" s="2667" t="s">
        <v>16</v>
      </c>
      <c r="M473" s="2754"/>
      <c r="N473" s="2755" t="s">
        <v>38</v>
      </c>
      <c r="O473" s="2756"/>
      <c r="P473" s="2756">
        <f t="shared" si="28"/>
        <v>0</v>
      </c>
      <c r="Q473" s="2756">
        <v>0</v>
      </c>
      <c r="R473" s="2756">
        <f t="shared" si="29"/>
        <v>0</v>
      </c>
      <c r="S473" s="2756">
        <v>0</v>
      </c>
      <c r="T473" s="2757">
        <f t="shared" si="30"/>
        <v>0</v>
      </c>
      <c r="AR473" s="2624">
        <v>16</v>
      </c>
      <c r="AT473" s="2624" t="s">
        <v>168</v>
      </c>
      <c r="AU473" s="2624">
        <v>3</v>
      </c>
      <c r="AY473" s="2758" t="s">
        <v>163</v>
      </c>
      <c r="AZ473" s="2758"/>
      <c r="BA473" s="2758"/>
      <c r="BB473" s="2758"/>
      <c r="BC473" s="2758"/>
      <c r="BD473" s="2758"/>
      <c r="BE473" s="2758">
        <f t="shared" si="31"/>
        <v>0</v>
      </c>
      <c r="BF473" s="2758">
        <f t="shared" si="32"/>
        <v>0</v>
      </c>
      <c r="BG473" s="2758">
        <f t="shared" si="33"/>
        <v>0</v>
      </c>
      <c r="BH473" s="2758">
        <f t="shared" si="34"/>
        <v>0</v>
      </c>
      <c r="BI473" s="2758">
        <f t="shared" si="35"/>
        <v>0</v>
      </c>
      <c r="BJ473" s="2624">
        <v>1</v>
      </c>
    </row>
    <row r="474" spans="2:62" x14ac:dyDescent="0.25">
      <c r="B474" s="2750"/>
      <c r="C474" s="2751" t="s">
        <v>2163</v>
      </c>
      <c r="D474" s="2751" t="s">
        <v>168</v>
      </c>
      <c r="E474" s="2752" t="s">
        <v>2164</v>
      </c>
      <c r="F474" s="351" t="s">
        <v>2165</v>
      </c>
      <c r="G474" s="2753" t="s">
        <v>984</v>
      </c>
      <c r="H474" s="403">
        <v>1</v>
      </c>
      <c r="I474" s="354"/>
      <c r="J474" s="355">
        <f t="shared" si="27"/>
        <v>0</v>
      </c>
      <c r="K474" s="355"/>
      <c r="L474" s="2667" t="s">
        <v>16</v>
      </c>
      <c r="M474" s="2754"/>
      <c r="N474" s="2755" t="s">
        <v>38</v>
      </c>
      <c r="O474" s="2756"/>
      <c r="P474" s="2756">
        <f t="shared" si="28"/>
        <v>0</v>
      </c>
      <c r="Q474" s="2756">
        <v>0</v>
      </c>
      <c r="R474" s="2756">
        <f t="shared" si="29"/>
        <v>0</v>
      </c>
      <c r="S474" s="2756">
        <v>0</v>
      </c>
      <c r="T474" s="2757">
        <f t="shared" si="30"/>
        <v>0</v>
      </c>
      <c r="AR474" s="2624">
        <v>16</v>
      </c>
      <c r="AT474" s="2624" t="s">
        <v>168</v>
      </c>
      <c r="AU474" s="2624">
        <v>3</v>
      </c>
      <c r="AY474" s="2758" t="s">
        <v>163</v>
      </c>
      <c r="AZ474" s="2758"/>
      <c r="BA474" s="2758"/>
      <c r="BB474" s="2758"/>
      <c r="BC474" s="2758"/>
      <c r="BD474" s="2758"/>
      <c r="BE474" s="2758">
        <f t="shared" si="31"/>
        <v>0</v>
      </c>
      <c r="BF474" s="2758">
        <f t="shared" si="32"/>
        <v>0</v>
      </c>
      <c r="BG474" s="2758">
        <f t="shared" si="33"/>
        <v>0</v>
      </c>
      <c r="BH474" s="2758">
        <f t="shared" si="34"/>
        <v>0</v>
      </c>
      <c r="BI474" s="2758">
        <f t="shared" si="35"/>
        <v>0</v>
      </c>
      <c r="BJ474" s="2624">
        <v>1</v>
      </c>
    </row>
    <row r="475" spans="2:62" x14ac:dyDescent="0.25">
      <c r="B475" s="2750"/>
      <c r="C475" s="2751" t="s">
        <v>2166</v>
      </c>
      <c r="D475" s="2751" t="s">
        <v>168</v>
      </c>
      <c r="E475" s="2752" t="s">
        <v>2167</v>
      </c>
      <c r="F475" s="351" t="s">
        <v>2168</v>
      </c>
      <c r="G475" s="2753" t="s">
        <v>1394</v>
      </c>
      <c r="H475" s="403">
        <v>6</v>
      </c>
      <c r="I475" s="354"/>
      <c r="J475" s="355">
        <f t="shared" si="27"/>
        <v>0</v>
      </c>
      <c r="K475" s="355"/>
      <c r="L475" s="2667" t="s">
        <v>16</v>
      </c>
      <c r="M475" s="2754"/>
      <c r="N475" s="2755" t="s">
        <v>38</v>
      </c>
      <c r="O475" s="2756"/>
      <c r="P475" s="2756">
        <f t="shared" si="28"/>
        <v>0</v>
      </c>
      <c r="Q475" s="2756">
        <v>0</v>
      </c>
      <c r="R475" s="2756">
        <f t="shared" si="29"/>
        <v>0</v>
      </c>
      <c r="S475" s="2756">
        <v>0</v>
      </c>
      <c r="T475" s="2757">
        <f t="shared" si="30"/>
        <v>0</v>
      </c>
      <c r="AR475" s="2624">
        <v>16</v>
      </c>
      <c r="AT475" s="2624" t="s">
        <v>168</v>
      </c>
      <c r="AU475" s="2624">
        <v>3</v>
      </c>
      <c r="AY475" s="2758" t="s">
        <v>163</v>
      </c>
      <c r="AZ475" s="2758"/>
      <c r="BA475" s="2758"/>
      <c r="BB475" s="2758"/>
      <c r="BC475" s="2758"/>
      <c r="BD475" s="2758"/>
      <c r="BE475" s="2758">
        <f t="shared" si="31"/>
        <v>0</v>
      </c>
      <c r="BF475" s="2758">
        <f t="shared" si="32"/>
        <v>0</v>
      </c>
      <c r="BG475" s="2758">
        <f t="shared" si="33"/>
        <v>0</v>
      </c>
      <c r="BH475" s="2758">
        <f t="shared" si="34"/>
        <v>0</v>
      </c>
      <c r="BI475" s="2758">
        <f t="shared" si="35"/>
        <v>0</v>
      </c>
      <c r="BJ475" s="2624">
        <v>1</v>
      </c>
    </row>
    <row r="476" spans="2:62" x14ac:dyDescent="0.25">
      <c r="B476" s="2750"/>
      <c r="C476" s="2751" t="s">
        <v>2169</v>
      </c>
      <c r="D476" s="2751" t="s">
        <v>168</v>
      </c>
      <c r="E476" s="2752" t="s">
        <v>2170</v>
      </c>
      <c r="F476" s="351" t="s">
        <v>2171</v>
      </c>
      <c r="G476" s="2753" t="s">
        <v>218</v>
      </c>
      <c r="H476" s="403">
        <v>22</v>
      </c>
      <c r="I476" s="354"/>
      <c r="J476" s="355">
        <f t="shared" si="27"/>
        <v>0</v>
      </c>
      <c r="K476" s="355"/>
      <c r="L476" s="2667" t="s">
        <v>16</v>
      </c>
      <c r="M476" s="2754"/>
      <c r="N476" s="2755" t="s">
        <v>38</v>
      </c>
      <c r="O476" s="2756"/>
      <c r="P476" s="2756">
        <f t="shared" si="28"/>
        <v>0</v>
      </c>
      <c r="Q476" s="2756">
        <v>0</v>
      </c>
      <c r="R476" s="2756">
        <f t="shared" si="29"/>
        <v>0</v>
      </c>
      <c r="S476" s="2756">
        <v>0</v>
      </c>
      <c r="T476" s="2757">
        <f t="shared" si="30"/>
        <v>0</v>
      </c>
      <c r="AR476" s="2624">
        <v>16</v>
      </c>
      <c r="AT476" s="2624" t="s">
        <v>168</v>
      </c>
      <c r="AU476" s="2624">
        <v>3</v>
      </c>
      <c r="AY476" s="2758" t="s">
        <v>163</v>
      </c>
      <c r="AZ476" s="2758"/>
      <c r="BA476" s="2758"/>
      <c r="BB476" s="2758"/>
      <c r="BC476" s="2758"/>
      <c r="BD476" s="2758"/>
      <c r="BE476" s="2758">
        <f t="shared" si="31"/>
        <v>0</v>
      </c>
      <c r="BF476" s="2758">
        <f t="shared" si="32"/>
        <v>0</v>
      </c>
      <c r="BG476" s="2758">
        <f t="shared" si="33"/>
        <v>0</v>
      </c>
      <c r="BH476" s="2758">
        <f t="shared" si="34"/>
        <v>0</v>
      </c>
      <c r="BI476" s="2758">
        <f t="shared" si="35"/>
        <v>0</v>
      </c>
      <c r="BJ476" s="2624">
        <v>1</v>
      </c>
    </row>
    <row r="477" spans="2:62" x14ac:dyDescent="0.25">
      <c r="B477" s="2750"/>
      <c r="C477" s="2751" t="s">
        <v>2172</v>
      </c>
      <c r="D477" s="2751" t="s">
        <v>168</v>
      </c>
      <c r="E477" s="2752" t="s">
        <v>2173</v>
      </c>
      <c r="F477" s="351" t="s">
        <v>2174</v>
      </c>
      <c r="G477" s="2753" t="s">
        <v>1394</v>
      </c>
      <c r="H477" s="403">
        <v>1</v>
      </c>
      <c r="I477" s="354"/>
      <c r="J477" s="355">
        <f t="shared" si="27"/>
        <v>0</v>
      </c>
      <c r="K477" s="355"/>
      <c r="L477" s="2667" t="s">
        <v>16</v>
      </c>
      <c r="M477" s="2754"/>
      <c r="N477" s="2755" t="s">
        <v>38</v>
      </c>
      <c r="O477" s="2756"/>
      <c r="P477" s="2756">
        <f t="shared" si="28"/>
        <v>0</v>
      </c>
      <c r="Q477" s="2756">
        <v>0</v>
      </c>
      <c r="R477" s="2756">
        <f t="shared" si="29"/>
        <v>0</v>
      </c>
      <c r="S477" s="2756">
        <v>0</v>
      </c>
      <c r="T477" s="2757">
        <f t="shared" si="30"/>
        <v>0</v>
      </c>
      <c r="AR477" s="2624">
        <v>16</v>
      </c>
      <c r="AT477" s="2624" t="s">
        <v>168</v>
      </c>
      <c r="AU477" s="2624">
        <v>3</v>
      </c>
      <c r="AY477" s="2758" t="s">
        <v>163</v>
      </c>
      <c r="AZ477" s="2758"/>
      <c r="BA477" s="2758"/>
      <c r="BB477" s="2758"/>
      <c r="BC477" s="2758"/>
      <c r="BD477" s="2758"/>
      <c r="BE477" s="2758">
        <f t="shared" si="31"/>
        <v>0</v>
      </c>
      <c r="BF477" s="2758">
        <f t="shared" si="32"/>
        <v>0</v>
      </c>
      <c r="BG477" s="2758">
        <f t="shared" si="33"/>
        <v>0</v>
      </c>
      <c r="BH477" s="2758">
        <f t="shared" si="34"/>
        <v>0</v>
      </c>
      <c r="BI477" s="2758">
        <f t="shared" si="35"/>
        <v>0</v>
      </c>
      <c r="BJ477" s="2624">
        <v>1</v>
      </c>
    </row>
    <row r="478" spans="2:62" x14ac:dyDescent="0.25">
      <c r="B478" s="2750"/>
      <c r="C478" s="2751" t="s">
        <v>2175</v>
      </c>
      <c r="D478" s="2751" t="s">
        <v>168</v>
      </c>
      <c r="E478" s="2752" t="s">
        <v>2176</v>
      </c>
      <c r="F478" s="351" t="s">
        <v>2177</v>
      </c>
      <c r="G478" s="2753" t="s">
        <v>2178</v>
      </c>
      <c r="H478" s="403">
        <v>20</v>
      </c>
      <c r="I478" s="354"/>
      <c r="J478" s="355">
        <f t="shared" si="27"/>
        <v>0</v>
      </c>
      <c r="K478" s="355"/>
      <c r="L478" s="2667" t="s">
        <v>16</v>
      </c>
      <c r="M478" s="2754"/>
      <c r="N478" s="2755" t="s">
        <v>38</v>
      </c>
      <c r="O478" s="2756"/>
      <c r="P478" s="2756">
        <f t="shared" si="28"/>
        <v>0</v>
      </c>
      <c r="Q478" s="2756">
        <v>0</v>
      </c>
      <c r="R478" s="2756">
        <f t="shared" si="29"/>
        <v>0</v>
      </c>
      <c r="S478" s="2756">
        <v>0</v>
      </c>
      <c r="T478" s="2757">
        <f t="shared" si="30"/>
        <v>0</v>
      </c>
      <c r="AR478" s="2624">
        <v>16</v>
      </c>
      <c r="AT478" s="2624" t="s">
        <v>168</v>
      </c>
      <c r="AU478" s="2624">
        <v>3</v>
      </c>
      <c r="AY478" s="2758" t="s">
        <v>163</v>
      </c>
      <c r="AZ478" s="2758"/>
      <c r="BA478" s="2758"/>
      <c r="BB478" s="2758"/>
      <c r="BC478" s="2758"/>
      <c r="BD478" s="2758"/>
      <c r="BE478" s="2758">
        <f t="shared" si="31"/>
        <v>0</v>
      </c>
      <c r="BF478" s="2758">
        <f t="shared" si="32"/>
        <v>0</v>
      </c>
      <c r="BG478" s="2758">
        <f t="shared" si="33"/>
        <v>0</v>
      </c>
      <c r="BH478" s="2758">
        <f t="shared" si="34"/>
        <v>0</v>
      </c>
      <c r="BI478" s="2758">
        <f t="shared" si="35"/>
        <v>0</v>
      </c>
      <c r="BJ478" s="2624">
        <v>1</v>
      </c>
    </row>
    <row r="479" spans="2:62" x14ac:dyDescent="0.25">
      <c r="B479" s="2750"/>
      <c r="C479" s="2751" t="s">
        <v>2179</v>
      </c>
      <c r="D479" s="2751" t="s">
        <v>168</v>
      </c>
      <c r="E479" s="2752" t="s">
        <v>2180</v>
      </c>
      <c r="F479" s="351" t="s">
        <v>2181</v>
      </c>
      <c r="G479" s="2753" t="s">
        <v>2178</v>
      </c>
      <c r="H479" s="403">
        <v>20</v>
      </c>
      <c r="I479" s="354"/>
      <c r="J479" s="355">
        <f t="shared" si="27"/>
        <v>0</v>
      </c>
      <c r="K479" s="355"/>
      <c r="L479" s="2667" t="s">
        <v>16</v>
      </c>
      <c r="M479" s="2754"/>
      <c r="N479" s="2755" t="s">
        <v>38</v>
      </c>
      <c r="O479" s="2756"/>
      <c r="P479" s="2756">
        <f t="shared" si="28"/>
        <v>0</v>
      </c>
      <c r="Q479" s="2756">
        <v>0</v>
      </c>
      <c r="R479" s="2756">
        <f t="shared" si="29"/>
        <v>0</v>
      </c>
      <c r="S479" s="2756">
        <v>0</v>
      </c>
      <c r="T479" s="2757">
        <f t="shared" si="30"/>
        <v>0</v>
      </c>
      <c r="AR479" s="2624">
        <v>16</v>
      </c>
      <c r="AT479" s="2624" t="s">
        <v>168</v>
      </c>
      <c r="AU479" s="2624">
        <v>3</v>
      </c>
      <c r="AY479" s="2758" t="s">
        <v>163</v>
      </c>
      <c r="AZ479" s="2758"/>
      <c r="BA479" s="2758"/>
      <c r="BB479" s="2758"/>
      <c r="BC479" s="2758"/>
      <c r="BD479" s="2758"/>
      <c r="BE479" s="2758">
        <f t="shared" si="31"/>
        <v>0</v>
      </c>
      <c r="BF479" s="2758">
        <f t="shared" si="32"/>
        <v>0</v>
      </c>
      <c r="BG479" s="2758">
        <f t="shared" si="33"/>
        <v>0</v>
      </c>
      <c r="BH479" s="2758">
        <f t="shared" si="34"/>
        <v>0</v>
      </c>
      <c r="BI479" s="2758">
        <f t="shared" si="35"/>
        <v>0</v>
      </c>
      <c r="BJ479" s="2624">
        <v>1</v>
      </c>
    </row>
    <row r="480" spans="2:62" x14ac:dyDescent="0.25">
      <c r="B480" s="2750"/>
      <c r="C480" s="2751" t="s">
        <v>2182</v>
      </c>
      <c r="D480" s="2751" t="s">
        <v>168</v>
      </c>
      <c r="E480" s="2752" t="s">
        <v>2183</v>
      </c>
      <c r="F480" s="351" t="s">
        <v>2184</v>
      </c>
      <c r="G480" s="2753" t="s">
        <v>1394</v>
      </c>
      <c r="H480" s="403">
        <v>6</v>
      </c>
      <c r="I480" s="354"/>
      <c r="J480" s="355">
        <f t="shared" si="27"/>
        <v>0</v>
      </c>
      <c r="K480" s="355"/>
      <c r="L480" s="2667" t="s">
        <v>16</v>
      </c>
      <c r="M480" s="2754"/>
      <c r="N480" s="2755" t="s">
        <v>38</v>
      </c>
      <c r="O480" s="2756"/>
      <c r="P480" s="2756">
        <f t="shared" si="28"/>
        <v>0</v>
      </c>
      <c r="Q480" s="2756">
        <v>0</v>
      </c>
      <c r="R480" s="2756">
        <f t="shared" si="29"/>
        <v>0</v>
      </c>
      <c r="S480" s="2756">
        <v>0</v>
      </c>
      <c r="T480" s="2757">
        <f t="shared" si="30"/>
        <v>0</v>
      </c>
      <c r="AR480" s="2624">
        <v>16</v>
      </c>
      <c r="AT480" s="2624" t="s">
        <v>168</v>
      </c>
      <c r="AU480" s="2624">
        <v>3</v>
      </c>
      <c r="AY480" s="2758" t="s">
        <v>163</v>
      </c>
      <c r="AZ480" s="2758"/>
      <c r="BA480" s="2758"/>
      <c r="BB480" s="2758"/>
      <c r="BC480" s="2758"/>
      <c r="BD480" s="2758"/>
      <c r="BE480" s="2758">
        <f t="shared" si="31"/>
        <v>0</v>
      </c>
      <c r="BF480" s="2758">
        <f t="shared" si="32"/>
        <v>0</v>
      </c>
      <c r="BG480" s="2758">
        <f t="shared" si="33"/>
        <v>0</v>
      </c>
      <c r="BH480" s="2758">
        <f t="shared" si="34"/>
        <v>0</v>
      </c>
      <c r="BI480" s="2758">
        <f t="shared" si="35"/>
        <v>0</v>
      </c>
      <c r="BJ480" s="2624">
        <v>1</v>
      </c>
    </row>
    <row r="481" spans="2:62" x14ac:dyDescent="0.25">
      <c r="B481" s="2750"/>
      <c r="C481" s="2751" t="s">
        <v>2185</v>
      </c>
      <c r="D481" s="2751" t="s">
        <v>168</v>
      </c>
      <c r="E481" s="2752" t="s">
        <v>2186</v>
      </c>
      <c r="F481" s="351" t="s">
        <v>2187</v>
      </c>
      <c r="G481" s="2753" t="s">
        <v>1394</v>
      </c>
      <c r="H481" s="403">
        <v>6</v>
      </c>
      <c r="I481" s="354"/>
      <c r="J481" s="355">
        <f t="shared" si="27"/>
        <v>0</v>
      </c>
      <c r="K481" s="355"/>
      <c r="L481" s="2667" t="s">
        <v>16</v>
      </c>
      <c r="M481" s="2754"/>
      <c r="N481" s="2755" t="s">
        <v>38</v>
      </c>
      <c r="O481" s="2756"/>
      <c r="P481" s="2756">
        <f t="shared" si="28"/>
        <v>0</v>
      </c>
      <c r="Q481" s="2756">
        <v>0</v>
      </c>
      <c r="R481" s="2756">
        <f t="shared" si="29"/>
        <v>0</v>
      </c>
      <c r="S481" s="2756">
        <v>0</v>
      </c>
      <c r="T481" s="2757">
        <f t="shared" si="30"/>
        <v>0</v>
      </c>
      <c r="AR481" s="2624">
        <v>16</v>
      </c>
      <c r="AT481" s="2624" t="s">
        <v>168</v>
      </c>
      <c r="AU481" s="2624">
        <v>3</v>
      </c>
      <c r="AY481" s="2758" t="s">
        <v>163</v>
      </c>
      <c r="AZ481" s="2758"/>
      <c r="BA481" s="2758"/>
      <c r="BB481" s="2758"/>
      <c r="BC481" s="2758"/>
      <c r="BD481" s="2758"/>
      <c r="BE481" s="2758">
        <f t="shared" si="31"/>
        <v>0</v>
      </c>
      <c r="BF481" s="2758">
        <f t="shared" si="32"/>
        <v>0</v>
      </c>
      <c r="BG481" s="2758">
        <f t="shared" si="33"/>
        <v>0</v>
      </c>
      <c r="BH481" s="2758">
        <f t="shared" si="34"/>
        <v>0</v>
      </c>
      <c r="BI481" s="2758">
        <f t="shared" si="35"/>
        <v>0</v>
      </c>
      <c r="BJ481" s="2624">
        <v>1</v>
      </c>
    </row>
    <row r="482" spans="2:62" x14ac:dyDescent="0.25">
      <c r="B482" s="2750"/>
      <c r="C482" s="2751" t="s">
        <v>2188</v>
      </c>
      <c r="D482" s="2751" t="s">
        <v>168</v>
      </c>
      <c r="E482" s="2752" t="s">
        <v>2189</v>
      </c>
      <c r="F482" s="351" t="s">
        <v>2190</v>
      </c>
      <c r="G482" s="2753" t="s">
        <v>1394</v>
      </c>
      <c r="H482" s="403">
        <v>4</v>
      </c>
      <c r="I482" s="354"/>
      <c r="J482" s="355">
        <f t="shared" si="27"/>
        <v>0</v>
      </c>
      <c r="K482" s="355"/>
      <c r="L482" s="2667" t="s">
        <v>16</v>
      </c>
      <c r="M482" s="2754"/>
      <c r="N482" s="2755" t="s">
        <v>38</v>
      </c>
      <c r="O482" s="2756"/>
      <c r="P482" s="2756">
        <f t="shared" si="28"/>
        <v>0</v>
      </c>
      <c r="Q482" s="2756">
        <v>0</v>
      </c>
      <c r="R482" s="2756">
        <f t="shared" si="29"/>
        <v>0</v>
      </c>
      <c r="S482" s="2756">
        <v>0</v>
      </c>
      <c r="T482" s="2757">
        <f t="shared" si="30"/>
        <v>0</v>
      </c>
      <c r="AR482" s="2624">
        <v>16</v>
      </c>
      <c r="AT482" s="2624" t="s">
        <v>168</v>
      </c>
      <c r="AU482" s="2624">
        <v>3</v>
      </c>
      <c r="AY482" s="2758" t="s">
        <v>163</v>
      </c>
      <c r="AZ482" s="2758"/>
      <c r="BA482" s="2758"/>
      <c r="BB482" s="2758"/>
      <c r="BC482" s="2758"/>
      <c r="BD482" s="2758"/>
      <c r="BE482" s="2758">
        <f t="shared" si="31"/>
        <v>0</v>
      </c>
      <c r="BF482" s="2758">
        <f t="shared" si="32"/>
        <v>0</v>
      </c>
      <c r="BG482" s="2758">
        <f t="shared" si="33"/>
        <v>0</v>
      </c>
      <c r="BH482" s="2758">
        <f t="shared" si="34"/>
        <v>0</v>
      </c>
      <c r="BI482" s="2758">
        <f t="shared" si="35"/>
        <v>0</v>
      </c>
      <c r="BJ482" s="2624">
        <v>1</v>
      </c>
    </row>
    <row r="483" spans="2:62" x14ac:dyDescent="0.25">
      <c r="B483" s="2750"/>
      <c r="C483" s="2751" t="s">
        <v>2191</v>
      </c>
      <c r="D483" s="2751" t="s">
        <v>168</v>
      </c>
      <c r="E483" s="2752" t="s">
        <v>2192</v>
      </c>
      <c r="F483" s="351" t="s">
        <v>2193</v>
      </c>
      <c r="G483" s="2753" t="s">
        <v>1394</v>
      </c>
      <c r="H483" s="403">
        <v>15</v>
      </c>
      <c r="I483" s="354"/>
      <c r="J483" s="355">
        <f t="shared" si="27"/>
        <v>0</v>
      </c>
      <c r="K483" s="355"/>
      <c r="L483" s="2667" t="s">
        <v>16</v>
      </c>
      <c r="M483" s="2754"/>
      <c r="N483" s="2755" t="s">
        <v>38</v>
      </c>
      <c r="O483" s="2756"/>
      <c r="P483" s="2756">
        <f t="shared" si="28"/>
        <v>0</v>
      </c>
      <c r="Q483" s="2756">
        <v>0</v>
      </c>
      <c r="R483" s="2756">
        <f t="shared" si="29"/>
        <v>0</v>
      </c>
      <c r="S483" s="2756">
        <v>0</v>
      </c>
      <c r="T483" s="2757">
        <f t="shared" si="30"/>
        <v>0</v>
      </c>
      <c r="AR483" s="2624">
        <v>16</v>
      </c>
      <c r="AT483" s="2624" t="s">
        <v>168</v>
      </c>
      <c r="AU483" s="2624">
        <v>3</v>
      </c>
      <c r="AY483" s="2758" t="s">
        <v>163</v>
      </c>
      <c r="AZ483" s="2758"/>
      <c r="BA483" s="2758"/>
      <c r="BB483" s="2758"/>
      <c r="BC483" s="2758"/>
      <c r="BD483" s="2758"/>
      <c r="BE483" s="2758">
        <f t="shared" si="31"/>
        <v>0</v>
      </c>
      <c r="BF483" s="2758">
        <f t="shared" si="32"/>
        <v>0</v>
      </c>
      <c r="BG483" s="2758">
        <f t="shared" si="33"/>
        <v>0</v>
      </c>
      <c r="BH483" s="2758">
        <f t="shared" si="34"/>
        <v>0</v>
      </c>
      <c r="BI483" s="2758">
        <f t="shared" si="35"/>
        <v>0</v>
      </c>
      <c r="BJ483" s="2624">
        <v>1</v>
      </c>
    </row>
    <row r="484" spans="2:62" x14ac:dyDescent="0.25">
      <c r="B484" s="2750"/>
      <c r="C484" s="2751" t="s">
        <v>2194</v>
      </c>
      <c r="D484" s="2751" t="s">
        <v>168</v>
      </c>
      <c r="E484" s="2752" t="s">
        <v>2195</v>
      </c>
      <c r="F484" s="351" t="s">
        <v>2196</v>
      </c>
      <c r="G484" s="2753" t="s">
        <v>218</v>
      </c>
      <c r="H484" s="403">
        <v>240</v>
      </c>
      <c r="I484" s="354"/>
      <c r="J484" s="355">
        <f t="shared" si="27"/>
        <v>0</v>
      </c>
      <c r="K484" s="355"/>
      <c r="L484" s="2667" t="s">
        <v>16</v>
      </c>
      <c r="M484" s="2754"/>
      <c r="N484" s="2755" t="s">
        <v>38</v>
      </c>
      <c r="O484" s="2756"/>
      <c r="P484" s="2756">
        <f t="shared" si="28"/>
        <v>0</v>
      </c>
      <c r="Q484" s="2756">
        <v>0</v>
      </c>
      <c r="R484" s="2756">
        <f t="shared" si="29"/>
        <v>0</v>
      </c>
      <c r="S484" s="2756">
        <v>0</v>
      </c>
      <c r="T484" s="2757">
        <f t="shared" si="30"/>
        <v>0</v>
      </c>
      <c r="AR484" s="2624">
        <v>16</v>
      </c>
      <c r="AT484" s="2624" t="s">
        <v>168</v>
      </c>
      <c r="AU484" s="2624">
        <v>3</v>
      </c>
      <c r="AY484" s="2758" t="s">
        <v>163</v>
      </c>
      <c r="AZ484" s="2758"/>
      <c r="BA484" s="2758"/>
      <c r="BB484" s="2758"/>
      <c r="BC484" s="2758"/>
      <c r="BD484" s="2758"/>
      <c r="BE484" s="2758">
        <f t="shared" si="31"/>
        <v>0</v>
      </c>
      <c r="BF484" s="2758">
        <f t="shared" si="32"/>
        <v>0</v>
      </c>
      <c r="BG484" s="2758">
        <f t="shared" si="33"/>
        <v>0</v>
      </c>
      <c r="BH484" s="2758">
        <f t="shared" si="34"/>
        <v>0</v>
      </c>
      <c r="BI484" s="2758">
        <f t="shared" si="35"/>
        <v>0</v>
      </c>
      <c r="BJ484" s="2624">
        <v>1</v>
      </c>
    </row>
    <row r="485" spans="2:62" ht="21" customHeight="1" x14ac:dyDescent="0.25">
      <c r="B485" s="2703"/>
      <c r="C485" s="2704"/>
      <c r="D485" s="2704" t="s">
        <v>64</v>
      </c>
      <c r="E485" s="2744" t="s">
        <v>2197</v>
      </c>
      <c r="F485" s="2713" t="s">
        <v>2198</v>
      </c>
      <c r="G485" s="2745"/>
      <c r="H485" s="2746"/>
      <c r="I485" s="2747"/>
      <c r="J485" s="2747">
        <f>SUM(J486:J493)</f>
        <v>0</v>
      </c>
      <c r="K485" s="2747"/>
      <c r="L485" s="2667" t="s">
        <v>16</v>
      </c>
      <c r="M485" s="2748"/>
      <c r="N485" s="2713"/>
      <c r="O485" s="2714"/>
      <c r="P485" s="2714">
        <f>SUM(P486:P493)</f>
        <v>0</v>
      </c>
      <c r="Q485" s="2714"/>
      <c r="R485" s="2714">
        <f>SUM(R486:R493)</f>
        <v>0</v>
      </c>
      <c r="S485" s="2714"/>
      <c r="T485" s="2749">
        <f>SUM(T486:T493)</f>
        <v>0</v>
      </c>
      <c r="AR485" s="2624">
        <v>1</v>
      </c>
      <c r="AT485" s="2624" t="s">
        <v>64</v>
      </c>
      <c r="AU485" s="2624">
        <v>2</v>
      </c>
      <c r="AY485" s="91" t="s">
        <v>163</v>
      </c>
      <c r="AZ485" s="91"/>
      <c r="BA485" s="91"/>
      <c r="BB485" s="91"/>
      <c r="BC485" s="91"/>
      <c r="BD485" s="91"/>
      <c r="BE485" s="91"/>
      <c r="BF485" s="91"/>
      <c r="BG485" s="91"/>
      <c r="BH485" s="91"/>
      <c r="BI485" s="91"/>
      <c r="BJ485" s="2624">
        <v>0</v>
      </c>
    </row>
    <row r="486" spans="2:62" x14ac:dyDescent="0.25">
      <c r="B486" s="2750"/>
      <c r="C486" s="2751" t="s">
        <v>2199</v>
      </c>
      <c r="D486" s="2751" t="s">
        <v>168</v>
      </c>
      <c r="E486" s="2752" t="s">
        <v>2200</v>
      </c>
      <c r="F486" s="351" t="s">
        <v>2201</v>
      </c>
      <c r="G486" s="2753" t="s">
        <v>218</v>
      </c>
      <c r="H486" s="403">
        <v>20</v>
      </c>
      <c r="I486" s="354"/>
      <c r="J486" s="355">
        <f t="shared" ref="J486:J493" si="36">ROUND(H486*I486,2)</f>
        <v>0</v>
      </c>
      <c r="K486" s="355"/>
      <c r="L486" s="2667" t="s">
        <v>16</v>
      </c>
      <c r="M486" s="2754"/>
      <c r="N486" s="2755" t="s">
        <v>38</v>
      </c>
      <c r="O486" s="2756"/>
      <c r="P486" s="2756">
        <f t="shared" ref="P486:P493" si="37">H486*O486</f>
        <v>0</v>
      </c>
      <c r="Q486" s="2756">
        <v>0</v>
      </c>
      <c r="R486" s="2756">
        <f t="shared" ref="R486:R493" si="38">H486*Q486</f>
        <v>0</v>
      </c>
      <c r="S486" s="2756">
        <v>0</v>
      </c>
      <c r="T486" s="2757">
        <f t="shared" ref="T486:T493" si="39">H486*S486</f>
        <v>0</v>
      </c>
      <c r="AR486" s="2624">
        <v>16</v>
      </c>
      <c r="AT486" s="2624" t="s">
        <v>168</v>
      </c>
      <c r="AU486" s="2624">
        <v>3</v>
      </c>
      <c r="AY486" s="2758" t="s">
        <v>163</v>
      </c>
      <c r="AZ486" s="2758"/>
      <c r="BA486" s="2758"/>
      <c r="BB486" s="2758"/>
      <c r="BC486" s="2758"/>
      <c r="BD486" s="2758"/>
      <c r="BE486" s="2758">
        <f t="shared" ref="BE486:BE493" si="40">IF(N486="základní",J486,0)</f>
        <v>0</v>
      </c>
      <c r="BF486" s="2758">
        <f t="shared" ref="BF486:BF493" si="41">IF(N486="snížená",J486,0)</f>
        <v>0</v>
      </c>
      <c r="BG486" s="2758">
        <f t="shared" ref="BG486:BG493" si="42">IF(N486="zákl. přenesená",J486,0)</f>
        <v>0</v>
      </c>
      <c r="BH486" s="2758">
        <f t="shared" ref="BH486:BH493" si="43">IF(N486="sníž. přenesená",J486,0)</f>
        <v>0</v>
      </c>
      <c r="BI486" s="2758">
        <f t="shared" ref="BI486:BI493" si="44">IF(N486="nulová",J486,0)</f>
        <v>0</v>
      </c>
      <c r="BJ486" s="2624">
        <v>1</v>
      </c>
    </row>
    <row r="487" spans="2:62" x14ac:dyDescent="0.25">
      <c r="B487" s="2750"/>
      <c r="C487" s="2751" t="s">
        <v>2202</v>
      </c>
      <c r="D487" s="2751" t="s">
        <v>168</v>
      </c>
      <c r="E487" s="2752" t="s">
        <v>2203</v>
      </c>
      <c r="F487" s="351" t="s">
        <v>2204</v>
      </c>
      <c r="G487" s="2753" t="s">
        <v>984</v>
      </c>
      <c r="H487" s="403">
        <v>1</v>
      </c>
      <c r="I487" s="354"/>
      <c r="J487" s="355">
        <f t="shared" si="36"/>
        <v>0</v>
      </c>
      <c r="K487" s="355"/>
      <c r="L487" s="2667" t="s">
        <v>16</v>
      </c>
      <c r="M487" s="2754"/>
      <c r="N487" s="2755" t="s">
        <v>38</v>
      </c>
      <c r="O487" s="2756"/>
      <c r="P487" s="2756">
        <f t="shared" si="37"/>
        <v>0</v>
      </c>
      <c r="Q487" s="2756">
        <v>0</v>
      </c>
      <c r="R487" s="2756">
        <f t="shared" si="38"/>
        <v>0</v>
      </c>
      <c r="S487" s="2756">
        <v>0</v>
      </c>
      <c r="T487" s="2757">
        <f t="shared" si="39"/>
        <v>0</v>
      </c>
      <c r="AR487" s="2624">
        <v>16</v>
      </c>
      <c r="AT487" s="2624" t="s">
        <v>168</v>
      </c>
      <c r="AU487" s="2624">
        <v>3</v>
      </c>
      <c r="AY487" s="2758" t="s">
        <v>163</v>
      </c>
      <c r="AZ487" s="2758"/>
      <c r="BA487" s="2758"/>
      <c r="BB487" s="2758"/>
      <c r="BC487" s="2758"/>
      <c r="BD487" s="2758"/>
      <c r="BE487" s="2758">
        <f t="shared" si="40"/>
        <v>0</v>
      </c>
      <c r="BF487" s="2758">
        <f t="shared" si="41"/>
        <v>0</v>
      </c>
      <c r="BG487" s="2758">
        <f t="shared" si="42"/>
        <v>0</v>
      </c>
      <c r="BH487" s="2758">
        <f t="shared" si="43"/>
        <v>0</v>
      </c>
      <c r="BI487" s="2758">
        <f t="shared" si="44"/>
        <v>0</v>
      </c>
      <c r="BJ487" s="2624">
        <v>1</v>
      </c>
    </row>
    <row r="488" spans="2:62" x14ac:dyDescent="0.25">
      <c r="B488" s="2750"/>
      <c r="C488" s="2751" t="s">
        <v>2205</v>
      </c>
      <c r="D488" s="2751" t="s">
        <v>168</v>
      </c>
      <c r="E488" s="2752" t="s">
        <v>2206</v>
      </c>
      <c r="F488" s="351" t="s">
        <v>2207</v>
      </c>
      <c r="G488" s="2753" t="s">
        <v>984</v>
      </c>
      <c r="H488" s="403">
        <v>1</v>
      </c>
      <c r="I488" s="354"/>
      <c r="J488" s="355">
        <f t="shared" si="36"/>
        <v>0</v>
      </c>
      <c r="K488" s="355"/>
      <c r="L488" s="2667" t="s">
        <v>16</v>
      </c>
      <c r="M488" s="2754"/>
      <c r="N488" s="2755" t="s">
        <v>38</v>
      </c>
      <c r="O488" s="2756"/>
      <c r="P488" s="2756">
        <f t="shared" si="37"/>
        <v>0</v>
      </c>
      <c r="Q488" s="2756">
        <v>0</v>
      </c>
      <c r="R488" s="2756">
        <f t="shared" si="38"/>
        <v>0</v>
      </c>
      <c r="S488" s="2756">
        <v>0</v>
      </c>
      <c r="T488" s="2757">
        <f t="shared" si="39"/>
        <v>0</v>
      </c>
      <c r="AR488" s="2624">
        <v>16</v>
      </c>
      <c r="AT488" s="2624" t="s">
        <v>168</v>
      </c>
      <c r="AU488" s="2624">
        <v>3</v>
      </c>
      <c r="AY488" s="2758" t="s">
        <v>163</v>
      </c>
      <c r="AZ488" s="2758"/>
      <c r="BA488" s="2758"/>
      <c r="BB488" s="2758"/>
      <c r="BC488" s="2758"/>
      <c r="BD488" s="2758"/>
      <c r="BE488" s="2758">
        <f t="shared" si="40"/>
        <v>0</v>
      </c>
      <c r="BF488" s="2758">
        <f t="shared" si="41"/>
        <v>0</v>
      </c>
      <c r="BG488" s="2758">
        <f t="shared" si="42"/>
        <v>0</v>
      </c>
      <c r="BH488" s="2758">
        <f t="shared" si="43"/>
        <v>0</v>
      </c>
      <c r="BI488" s="2758">
        <f t="shared" si="44"/>
        <v>0</v>
      </c>
      <c r="BJ488" s="2624">
        <v>1</v>
      </c>
    </row>
    <row r="489" spans="2:62" x14ac:dyDescent="0.25">
      <c r="B489" s="2750"/>
      <c r="C489" s="2751" t="s">
        <v>2208</v>
      </c>
      <c r="D489" s="2751" t="s">
        <v>168</v>
      </c>
      <c r="E489" s="2752" t="s">
        <v>2209</v>
      </c>
      <c r="F489" s="351" t="s">
        <v>2210</v>
      </c>
      <c r="G489" s="2753" t="s">
        <v>984</v>
      </c>
      <c r="H489" s="403">
        <v>1</v>
      </c>
      <c r="I489" s="354"/>
      <c r="J489" s="355">
        <f t="shared" si="36"/>
        <v>0</v>
      </c>
      <c r="K489" s="355"/>
      <c r="L489" s="2667" t="s">
        <v>16</v>
      </c>
      <c r="M489" s="2754"/>
      <c r="N489" s="2755" t="s">
        <v>38</v>
      </c>
      <c r="O489" s="2756"/>
      <c r="P489" s="2756">
        <f t="shared" si="37"/>
        <v>0</v>
      </c>
      <c r="Q489" s="2756">
        <v>0</v>
      </c>
      <c r="R489" s="2756">
        <f t="shared" si="38"/>
        <v>0</v>
      </c>
      <c r="S489" s="2756">
        <v>0</v>
      </c>
      <c r="T489" s="2757">
        <f t="shared" si="39"/>
        <v>0</v>
      </c>
      <c r="AR489" s="2624">
        <v>16</v>
      </c>
      <c r="AT489" s="2624" t="s">
        <v>168</v>
      </c>
      <c r="AU489" s="2624">
        <v>3</v>
      </c>
      <c r="AY489" s="2758" t="s">
        <v>163</v>
      </c>
      <c r="AZ489" s="2758"/>
      <c r="BA489" s="2758"/>
      <c r="BB489" s="2758"/>
      <c r="BC489" s="2758"/>
      <c r="BD489" s="2758"/>
      <c r="BE489" s="2758">
        <f t="shared" si="40"/>
        <v>0</v>
      </c>
      <c r="BF489" s="2758">
        <f t="shared" si="41"/>
        <v>0</v>
      </c>
      <c r="BG489" s="2758">
        <f t="shared" si="42"/>
        <v>0</v>
      </c>
      <c r="BH489" s="2758">
        <f t="shared" si="43"/>
        <v>0</v>
      </c>
      <c r="BI489" s="2758">
        <f t="shared" si="44"/>
        <v>0</v>
      </c>
      <c r="BJ489" s="2624">
        <v>1</v>
      </c>
    </row>
    <row r="490" spans="2:62" x14ac:dyDescent="0.25">
      <c r="B490" s="2750"/>
      <c r="C490" s="2751" t="s">
        <v>2211</v>
      </c>
      <c r="D490" s="2751" t="s">
        <v>168</v>
      </c>
      <c r="E490" s="2752" t="s">
        <v>2212</v>
      </c>
      <c r="F490" s="351" t="s">
        <v>2213</v>
      </c>
      <c r="G490" s="2753" t="s">
        <v>1394</v>
      </c>
      <c r="H490" s="403">
        <v>20</v>
      </c>
      <c r="I490" s="354"/>
      <c r="J490" s="355">
        <f t="shared" si="36"/>
        <v>0</v>
      </c>
      <c r="K490" s="355"/>
      <c r="L490" s="2667" t="s">
        <v>16</v>
      </c>
      <c r="M490" s="2754"/>
      <c r="N490" s="2755" t="s">
        <v>38</v>
      </c>
      <c r="O490" s="2756"/>
      <c r="P490" s="2756">
        <f t="shared" si="37"/>
        <v>0</v>
      </c>
      <c r="Q490" s="2756">
        <v>0</v>
      </c>
      <c r="R490" s="2756">
        <f t="shared" si="38"/>
        <v>0</v>
      </c>
      <c r="S490" s="2756">
        <v>0</v>
      </c>
      <c r="T490" s="2757">
        <f t="shared" si="39"/>
        <v>0</v>
      </c>
      <c r="AR490" s="2624">
        <v>16</v>
      </c>
      <c r="AT490" s="2624" t="s">
        <v>168</v>
      </c>
      <c r="AU490" s="2624">
        <v>3</v>
      </c>
      <c r="AY490" s="2758" t="s">
        <v>163</v>
      </c>
      <c r="AZ490" s="2758"/>
      <c r="BA490" s="2758"/>
      <c r="BB490" s="2758"/>
      <c r="BC490" s="2758"/>
      <c r="BD490" s="2758"/>
      <c r="BE490" s="2758">
        <f t="shared" si="40"/>
        <v>0</v>
      </c>
      <c r="BF490" s="2758">
        <f t="shared" si="41"/>
        <v>0</v>
      </c>
      <c r="BG490" s="2758">
        <f t="shared" si="42"/>
        <v>0</v>
      </c>
      <c r="BH490" s="2758">
        <f t="shared" si="43"/>
        <v>0</v>
      </c>
      <c r="BI490" s="2758">
        <f t="shared" si="44"/>
        <v>0</v>
      </c>
      <c r="BJ490" s="2624">
        <v>1</v>
      </c>
    </row>
    <row r="491" spans="2:62" x14ac:dyDescent="0.25">
      <c r="B491" s="2750"/>
      <c r="C491" s="2751" t="s">
        <v>2214</v>
      </c>
      <c r="D491" s="2751" t="s">
        <v>168</v>
      </c>
      <c r="E491" s="2752" t="s">
        <v>2215</v>
      </c>
      <c r="F491" s="351" t="s">
        <v>2216</v>
      </c>
      <c r="G491" s="2753" t="s">
        <v>218</v>
      </c>
      <c r="H491" s="403">
        <v>20</v>
      </c>
      <c r="I491" s="354"/>
      <c r="J491" s="355">
        <f t="shared" si="36"/>
        <v>0</v>
      </c>
      <c r="K491" s="355"/>
      <c r="L491" s="2667" t="s">
        <v>16</v>
      </c>
      <c r="M491" s="2754"/>
      <c r="N491" s="2755" t="s">
        <v>38</v>
      </c>
      <c r="O491" s="2756"/>
      <c r="P491" s="2756">
        <f t="shared" si="37"/>
        <v>0</v>
      </c>
      <c r="Q491" s="2756">
        <v>0</v>
      </c>
      <c r="R491" s="2756">
        <f t="shared" si="38"/>
        <v>0</v>
      </c>
      <c r="S491" s="2756">
        <v>0</v>
      </c>
      <c r="T491" s="2757">
        <f t="shared" si="39"/>
        <v>0</v>
      </c>
      <c r="AR491" s="2624">
        <v>16</v>
      </c>
      <c r="AT491" s="2624" t="s">
        <v>168</v>
      </c>
      <c r="AU491" s="2624">
        <v>3</v>
      </c>
      <c r="AY491" s="2758" t="s">
        <v>163</v>
      </c>
      <c r="AZ491" s="2758"/>
      <c r="BA491" s="2758"/>
      <c r="BB491" s="2758"/>
      <c r="BC491" s="2758"/>
      <c r="BD491" s="2758"/>
      <c r="BE491" s="2758">
        <f t="shared" si="40"/>
        <v>0</v>
      </c>
      <c r="BF491" s="2758">
        <f t="shared" si="41"/>
        <v>0</v>
      </c>
      <c r="BG491" s="2758">
        <f t="shared" si="42"/>
        <v>0</v>
      </c>
      <c r="BH491" s="2758">
        <f t="shared" si="43"/>
        <v>0</v>
      </c>
      <c r="BI491" s="2758">
        <f t="shared" si="44"/>
        <v>0</v>
      </c>
      <c r="BJ491" s="2624">
        <v>1</v>
      </c>
    </row>
    <row r="492" spans="2:62" x14ac:dyDescent="0.25">
      <c r="B492" s="2750"/>
      <c r="C492" s="2751" t="s">
        <v>2217</v>
      </c>
      <c r="D492" s="2751" t="s">
        <v>168</v>
      </c>
      <c r="E492" s="2752" t="s">
        <v>2218</v>
      </c>
      <c r="F492" s="351" t="s">
        <v>2219</v>
      </c>
      <c r="G492" s="2753" t="s">
        <v>1394</v>
      </c>
      <c r="H492" s="403">
        <v>2</v>
      </c>
      <c r="I492" s="354"/>
      <c r="J492" s="355">
        <f t="shared" si="36"/>
        <v>0</v>
      </c>
      <c r="K492" s="355"/>
      <c r="L492" s="2667" t="s">
        <v>16</v>
      </c>
      <c r="M492" s="2754"/>
      <c r="N492" s="2755" t="s">
        <v>38</v>
      </c>
      <c r="O492" s="2756"/>
      <c r="P492" s="2756">
        <f t="shared" si="37"/>
        <v>0</v>
      </c>
      <c r="Q492" s="2756">
        <v>0</v>
      </c>
      <c r="R492" s="2756">
        <f t="shared" si="38"/>
        <v>0</v>
      </c>
      <c r="S492" s="2756">
        <v>0</v>
      </c>
      <c r="T492" s="2757">
        <f t="shared" si="39"/>
        <v>0</v>
      </c>
      <c r="AR492" s="2624">
        <v>16</v>
      </c>
      <c r="AT492" s="2624" t="s">
        <v>168</v>
      </c>
      <c r="AU492" s="2624">
        <v>3</v>
      </c>
      <c r="AY492" s="2758" t="s">
        <v>163</v>
      </c>
      <c r="AZ492" s="2758"/>
      <c r="BA492" s="2758"/>
      <c r="BB492" s="2758"/>
      <c r="BC492" s="2758"/>
      <c r="BD492" s="2758"/>
      <c r="BE492" s="2758">
        <f t="shared" si="40"/>
        <v>0</v>
      </c>
      <c r="BF492" s="2758">
        <f t="shared" si="41"/>
        <v>0</v>
      </c>
      <c r="BG492" s="2758">
        <f t="shared" si="42"/>
        <v>0</v>
      </c>
      <c r="BH492" s="2758">
        <f t="shared" si="43"/>
        <v>0</v>
      </c>
      <c r="BI492" s="2758">
        <f t="shared" si="44"/>
        <v>0</v>
      </c>
      <c r="BJ492" s="2624">
        <v>1</v>
      </c>
    </row>
    <row r="493" spans="2:62" x14ac:dyDescent="0.25">
      <c r="B493" s="2750"/>
      <c r="C493" s="2751" t="s">
        <v>2220</v>
      </c>
      <c r="D493" s="2751" t="s">
        <v>168</v>
      </c>
      <c r="E493" s="2752" t="s">
        <v>2221</v>
      </c>
      <c r="F493" s="351" t="s">
        <v>2222</v>
      </c>
      <c r="G493" s="2753" t="s">
        <v>218</v>
      </c>
      <c r="H493" s="403">
        <v>4</v>
      </c>
      <c r="I493" s="354"/>
      <c r="J493" s="355">
        <f t="shared" si="36"/>
        <v>0</v>
      </c>
      <c r="K493" s="355"/>
      <c r="L493" s="2667" t="s">
        <v>16</v>
      </c>
      <c r="M493" s="2754"/>
      <c r="N493" s="2755" t="s">
        <v>38</v>
      </c>
      <c r="O493" s="2756"/>
      <c r="P493" s="2756">
        <f t="shared" si="37"/>
        <v>0</v>
      </c>
      <c r="Q493" s="2756">
        <v>0</v>
      </c>
      <c r="R493" s="2756">
        <f t="shared" si="38"/>
        <v>0</v>
      </c>
      <c r="S493" s="2756">
        <v>0</v>
      </c>
      <c r="T493" s="2757">
        <f t="shared" si="39"/>
        <v>0</v>
      </c>
      <c r="AR493" s="2624">
        <v>16</v>
      </c>
      <c r="AT493" s="2624" t="s">
        <v>168</v>
      </c>
      <c r="AU493" s="2624">
        <v>3</v>
      </c>
      <c r="AY493" s="2758" t="s">
        <v>163</v>
      </c>
      <c r="AZ493" s="2758"/>
      <c r="BA493" s="2758"/>
      <c r="BB493" s="2758"/>
      <c r="BC493" s="2758"/>
      <c r="BD493" s="2758"/>
      <c r="BE493" s="2758">
        <f t="shared" si="40"/>
        <v>0</v>
      </c>
      <c r="BF493" s="2758">
        <f t="shared" si="41"/>
        <v>0</v>
      </c>
      <c r="BG493" s="2758">
        <f t="shared" si="42"/>
        <v>0</v>
      </c>
      <c r="BH493" s="2758">
        <f t="shared" si="43"/>
        <v>0</v>
      </c>
      <c r="BI493" s="2758">
        <f t="shared" si="44"/>
        <v>0</v>
      </c>
      <c r="BJ493" s="2624">
        <v>1</v>
      </c>
    </row>
    <row r="494" spans="2:62" ht="23.1" customHeight="1" x14ac:dyDescent="0.25">
      <c r="B494" s="2692"/>
      <c r="C494" s="2693"/>
      <c r="D494" s="2731" t="s">
        <v>64</v>
      </c>
      <c r="E494" s="2739" t="s">
        <v>1094</v>
      </c>
      <c r="F494" s="2702" t="s">
        <v>1095</v>
      </c>
      <c r="G494" s="2740"/>
      <c r="H494" s="2741"/>
      <c r="I494" s="2742"/>
      <c r="J494" s="2742">
        <f>J495 + J503</f>
        <v>0</v>
      </c>
      <c r="K494" s="2742"/>
      <c r="L494" s="2667" t="s">
        <v>16</v>
      </c>
      <c r="M494" s="2743"/>
      <c r="N494" s="2690"/>
      <c r="O494" s="2691"/>
      <c r="P494" s="2691">
        <f>P495 + P503</f>
        <v>0</v>
      </c>
      <c r="Q494" s="2691"/>
      <c r="R494" s="2691">
        <f>R495 + R503</f>
        <v>0</v>
      </c>
      <c r="S494" s="2691"/>
      <c r="T494" s="2738">
        <f>T495 + T503</f>
        <v>0</v>
      </c>
      <c r="AR494" s="2624">
        <v>2</v>
      </c>
      <c r="AT494" s="2624" t="s">
        <v>64</v>
      </c>
      <c r="AU494" s="2624">
        <v>1</v>
      </c>
      <c r="AY494" s="90" t="s">
        <v>163</v>
      </c>
      <c r="AZ494" s="90"/>
      <c r="BA494" s="90"/>
      <c r="BB494" s="90"/>
      <c r="BC494" s="90"/>
      <c r="BD494" s="90"/>
      <c r="BE494" s="90"/>
      <c r="BF494" s="90"/>
      <c r="BG494" s="90"/>
      <c r="BH494" s="90"/>
      <c r="BI494" s="90"/>
      <c r="BJ494" s="2624">
        <v>0</v>
      </c>
    </row>
    <row r="495" spans="2:62" ht="21" customHeight="1" x14ac:dyDescent="0.25">
      <c r="B495" s="2703"/>
      <c r="C495" s="2704"/>
      <c r="D495" s="2704" t="s">
        <v>64</v>
      </c>
      <c r="E495" s="2744" t="s">
        <v>2223</v>
      </c>
      <c r="F495" s="2713" t="s">
        <v>2224</v>
      </c>
      <c r="G495" s="2745"/>
      <c r="H495" s="2746"/>
      <c r="I495" s="2747"/>
      <c r="J495" s="2747">
        <f>SUM(J496:J502)</f>
        <v>0</v>
      </c>
      <c r="K495" s="2747"/>
      <c r="L495" s="2667" t="s">
        <v>16</v>
      </c>
      <c r="M495" s="2748"/>
      <c r="N495" s="2713"/>
      <c r="O495" s="2714"/>
      <c r="P495" s="2714">
        <f>SUM(P496:P502)</f>
        <v>0</v>
      </c>
      <c r="Q495" s="2714"/>
      <c r="R495" s="2714">
        <f>SUM(R496:R502)</f>
        <v>0</v>
      </c>
      <c r="S495" s="2714"/>
      <c r="T495" s="2749">
        <f>SUM(T496:T502)</f>
        <v>0</v>
      </c>
      <c r="AR495" s="2624">
        <v>1</v>
      </c>
      <c r="AT495" s="2624" t="s">
        <v>64</v>
      </c>
      <c r="AU495" s="2624">
        <v>2</v>
      </c>
      <c r="AY495" s="91" t="s">
        <v>163</v>
      </c>
      <c r="AZ495" s="91"/>
      <c r="BA495" s="91"/>
      <c r="BB495" s="91"/>
      <c r="BC495" s="91"/>
      <c r="BD495" s="91"/>
      <c r="BE495" s="91"/>
      <c r="BF495" s="91"/>
      <c r="BG495" s="91"/>
      <c r="BH495" s="91"/>
      <c r="BI495" s="91"/>
      <c r="BJ495" s="2624">
        <v>0</v>
      </c>
    </row>
    <row r="496" spans="2:62" x14ac:dyDescent="0.25">
      <c r="B496" s="2750"/>
      <c r="C496" s="2751" t="s">
        <v>2225</v>
      </c>
      <c r="D496" s="2751" t="s">
        <v>168</v>
      </c>
      <c r="E496" s="2752" t="s">
        <v>2226</v>
      </c>
      <c r="F496" s="351" t="s">
        <v>2227</v>
      </c>
      <c r="G496" s="2753" t="s">
        <v>218</v>
      </c>
      <c r="H496" s="403">
        <v>240</v>
      </c>
      <c r="I496" s="354"/>
      <c r="J496" s="355">
        <f t="shared" ref="J496:J502" si="45">ROUND(H496*I496,2)</f>
        <v>0</v>
      </c>
      <c r="K496" s="355"/>
      <c r="L496" s="2667" t="s">
        <v>16</v>
      </c>
      <c r="M496" s="2754"/>
      <c r="N496" s="2755" t="s">
        <v>38</v>
      </c>
      <c r="O496" s="2756"/>
      <c r="P496" s="2756">
        <f t="shared" ref="P496:P502" si="46">H496*O496</f>
        <v>0</v>
      </c>
      <c r="Q496" s="2756">
        <v>0</v>
      </c>
      <c r="R496" s="2756">
        <f t="shared" ref="R496:R502" si="47">H496*Q496</f>
        <v>0</v>
      </c>
      <c r="S496" s="2756">
        <v>0</v>
      </c>
      <c r="T496" s="2757">
        <f t="shared" ref="T496:T502" si="48">H496*S496</f>
        <v>0</v>
      </c>
      <c r="AR496" s="2624">
        <v>16</v>
      </c>
      <c r="AT496" s="2624" t="s">
        <v>168</v>
      </c>
      <c r="AU496" s="2624">
        <v>3</v>
      </c>
      <c r="AY496" s="2758" t="s">
        <v>163</v>
      </c>
      <c r="AZ496" s="2758"/>
      <c r="BA496" s="2758"/>
      <c r="BB496" s="2758"/>
      <c r="BC496" s="2758"/>
      <c r="BD496" s="2758"/>
      <c r="BE496" s="2758">
        <f t="shared" ref="BE496:BE502" si="49">IF(N496="základní",J496,0)</f>
        <v>0</v>
      </c>
      <c r="BF496" s="2758">
        <f t="shared" ref="BF496:BF502" si="50">IF(N496="snížená",J496,0)</f>
        <v>0</v>
      </c>
      <c r="BG496" s="2758">
        <f t="shared" ref="BG496:BG502" si="51">IF(N496="zákl. přenesená",J496,0)</f>
        <v>0</v>
      </c>
      <c r="BH496" s="2758">
        <f t="shared" ref="BH496:BH502" si="52">IF(N496="sníž. přenesená",J496,0)</f>
        <v>0</v>
      </c>
      <c r="BI496" s="2758">
        <f t="shared" ref="BI496:BI502" si="53">IF(N496="nulová",J496,0)</f>
        <v>0</v>
      </c>
      <c r="BJ496" s="2624">
        <v>1</v>
      </c>
    </row>
    <row r="497" spans="2:62" x14ac:dyDescent="0.25">
      <c r="B497" s="2750"/>
      <c r="C497" s="2751" t="s">
        <v>2228</v>
      </c>
      <c r="D497" s="2751" t="s">
        <v>168</v>
      </c>
      <c r="E497" s="2752" t="s">
        <v>2229</v>
      </c>
      <c r="F497" s="351" t="s">
        <v>2230</v>
      </c>
      <c r="G497" s="2753" t="s">
        <v>1394</v>
      </c>
      <c r="H497" s="403">
        <v>4</v>
      </c>
      <c r="I497" s="354"/>
      <c r="J497" s="355">
        <f t="shared" si="45"/>
        <v>0</v>
      </c>
      <c r="K497" s="355"/>
      <c r="L497" s="2667" t="s">
        <v>16</v>
      </c>
      <c r="M497" s="2754"/>
      <c r="N497" s="2755" t="s">
        <v>38</v>
      </c>
      <c r="O497" s="2756"/>
      <c r="P497" s="2756">
        <f t="shared" si="46"/>
        <v>0</v>
      </c>
      <c r="Q497" s="2756">
        <v>0</v>
      </c>
      <c r="R497" s="2756">
        <f t="shared" si="47"/>
        <v>0</v>
      </c>
      <c r="S497" s="2756">
        <v>0</v>
      </c>
      <c r="T497" s="2757">
        <f t="shared" si="48"/>
        <v>0</v>
      </c>
      <c r="AR497" s="2624">
        <v>16</v>
      </c>
      <c r="AT497" s="2624" t="s">
        <v>168</v>
      </c>
      <c r="AU497" s="2624">
        <v>3</v>
      </c>
      <c r="AY497" s="2758" t="s">
        <v>163</v>
      </c>
      <c r="AZ497" s="2758"/>
      <c r="BA497" s="2758"/>
      <c r="BB497" s="2758"/>
      <c r="BC497" s="2758"/>
      <c r="BD497" s="2758"/>
      <c r="BE497" s="2758">
        <f t="shared" si="49"/>
        <v>0</v>
      </c>
      <c r="BF497" s="2758">
        <f t="shared" si="50"/>
        <v>0</v>
      </c>
      <c r="BG497" s="2758">
        <f t="shared" si="51"/>
        <v>0</v>
      </c>
      <c r="BH497" s="2758">
        <f t="shared" si="52"/>
        <v>0</v>
      </c>
      <c r="BI497" s="2758">
        <f t="shared" si="53"/>
        <v>0</v>
      </c>
      <c r="BJ497" s="2624">
        <v>1</v>
      </c>
    </row>
    <row r="498" spans="2:62" x14ac:dyDescent="0.25">
      <c r="B498" s="2750"/>
      <c r="C498" s="2751" t="s">
        <v>2231</v>
      </c>
      <c r="D498" s="2751" t="s">
        <v>168</v>
      </c>
      <c r="E498" s="2752" t="s">
        <v>2232</v>
      </c>
      <c r="F498" s="351" t="s">
        <v>2233</v>
      </c>
      <c r="G498" s="2753" t="s">
        <v>1394</v>
      </c>
      <c r="H498" s="403">
        <v>1</v>
      </c>
      <c r="I498" s="354"/>
      <c r="J498" s="355">
        <f t="shared" si="45"/>
        <v>0</v>
      </c>
      <c r="K498" s="355"/>
      <c r="L498" s="2667" t="s">
        <v>16</v>
      </c>
      <c r="M498" s="2754"/>
      <c r="N498" s="2755" t="s">
        <v>38</v>
      </c>
      <c r="O498" s="2756"/>
      <c r="P498" s="2756">
        <f t="shared" si="46"/>
        <v>0</v>
      </c>
      <c r="Q498" s="2756">
        <v>0</v>
      </c>
      <c r="R498" s="2756">
        <f t="shared" si="47"/>
        <v>0</v>
      </c>
      <c r="S498" s="2756">
        <v>0</v>
      </c>
      <c r="T498" s="2757">
        <f t="shared" si="48"/>
        <v>0</v>
      </c>
      <c r="AR498" s="2624">
        <v>16</v>
      </c>
      <c r="AT498" s="2624" t="s">
        <v>168</v>
      </c>
      <c r="AU498" s="2624">
        <v>3</v>
      </c>
      <c r="AY498" s="2758" t="s">
        <v>163</v>
      </c>
      <c r="AZ498" s="2758"/>
      <c r="BA498" s="2758"/>
      <c r="BB498" s="2758"/>
      <c r="BC498" s="2758"/>
      <c r="BD498" s="2758"/>
      <c r="BE498" s="2758">
        <f t="shared" si="49"/>
        <v>0</v>
      </c>
      <c r="BF498" s="2758">
        <f t="shared" si="50"/>
        <v>0</v>
      </c>
      <c r="BG498" s="2758">
        <f t="shared" si="51"/>
        <v>0</v>
      </c>
      <c r="BH498" s="2758">
        <f t="shared" si="52"/>
        <v>0</v>
      </c>
      <c r="BI498" s="2758">
        <f t="shared" si="53"/>
        <v>0</v>
      </c>
      <c r="BJ498" s="2624">
        <v>1</v>
      </c>
    </row>
    <row r="499" spans="2:62" x14ac:dyDescent="0.25">
      <c r="B499" s="2750"/>
      <c r="C499" s="2751" t="s">
        <v>2234</v>
      </c>
      <c r="D499" s="2751" t="s">
        <v>168</v>
      </c>
      <c r="E499" s="2752" t="s">
        <v>2235</v>
      </c>
      <c r="F499" s="351" t="s">
        <v>2236</v>
      </c>
      <c r="G499" s="2753" t="s">
        <v>1394</v>
      </c>
      <c r="H499" s="403">
        <v>2</v>
      </c>
      <c r="I499" s="354"/>
      <c r="J499" s="355">
        <f t="shared" si="45"/>
        <v>0</v>
      </c>
      <c r="K499" s="355"/>
      <c r="L499" s="2667" t="s">
        <v>16</v>
      </c>
      <c r="M499" s="2754"/>
      <c r="N499" s="2755" t="s">
        <v>38</v>
      </c>
      <c r="O499" s="2756"/>
      <c r="P499" s="2756">
        <f t="shared" si="46"/>
        <v>0</v>
      </c>
      <c r="Q499" s="2756">
        <v>0</v>
      </c>
      <c r="R499" s="2756">
        <f t="shared" si="47"/>
        <v>0</v>
      </c>
      <c r="S499" s="2756">
        <v>0</v>
      </c>
      <c r="T499" s="2757">
        <f t="shared" si="48"/>
        <v>0</v>
      </c>
      <c r="AR499" s="2624">
        <v>16</v>
      </c>
      <c r="AT499" s="2624" t="s">
        <v>168</v>
      </c>
      <c r="AU499" s="2624">
        <v>3</v>
      </c>
      <c r="AY499" s="2758" t="s">
        <v>163</v>
      </c>
      <c r="AZ499" s="2758"/>
      <c r="BA499" s="2758"/>
      <c r="BB499" s="2758"/>
      <c r="BC499" s="2758"/>
      <c r="BD499" s="2758"/>
      <c r="BE499" s="2758">
        <f t="shared" si="49"/>
        <v>0</v>
      </c>
      <c r="BF499" s="2758">
        <f t="shared" si="50"/>
        <v>0</v>
      </c>
      <c r="BG499" s="2758">
        <f t="shared" si="51"/>
        <v>0</v>
      </c>
      <c r="BH499" s="2758">
        <f t="shared" si="52"/>
        <v>0</v>
      </c>
      <c r="BI499" s="2758">
        <f t="shared" si="53"/>
        <v>0</v>
      </c>
      <c r="BJ499" s="2624">
        <v>1</v>
      </c>
    </row>
    <row r="500" spans="2:62" x14ac:dyDescent="0.25">
      <c r="B500" s="2750"/>
      <c r="C500" s="2751" t="s">
        <v>2237</v>
      </c>
      <c r="D500" s="2751" t="s">
        <v>168</v>
      </c>
      <c r="E500" s="2752" t="s">
        <v>2238</v>
      </c>
      <c r="F500" s="351" t="s">
        <v>2239</v>
      </c>
      <c r="G500" s="2753" t="s">
        <v>218</v>
      </c>
      <c r="H500" s="403">
        <v>22</v>
      </c>
      <c r="I500" s="354"/>
      <c r="J500" s="355">
        <f t="shared" si="45"/>
        <v>0</v>
      </c>
      <c r="K500" s="355"/>
      <c r="L500" s="2667" t="s">
        <v>16</v>
      </c>
      <c r="M500" s="2754"/>
      <c r="N500" s="2755" t="s">
        <v>38</v>
      </c>
      <c r="O500" s="2756"/>
      <c r="P500" s="2756">
        <f t="shared" si="46"/>
        <v>0</v>
      </c>
      <c r="Q500" s="2756">
        <v>0</v>
      </c>
      <c r="R500" s="2756">
        <f t="shared" si="47"/>
        <v>0</v>
      </c>
      <c r="S500" s="2756">
        <v>0</v>
      </c>
      <c r="T500" s="2757">
        <f t="shared" si="48"/>
        <v>0</v>
      </c>
      <c r="AR500" s="2624">
        <v>16</v>
      </c>
      <c r="AT500" s="2624" t="s">
        <v>168</v>
      </c>
      <c r="AU500" s="2624">
        <v>3</v>
      </c>
      <c r="AY500" s="2758" t="s">
        <v>163</v>
      </c>
      <c r="AZ500" s="2758"/>
      <c r="BA500" s="2758"/>
      <c r="BB500" s="2758"/>
      <c r="BC500" s="2758"/>
      <c r="BD500" s="2758"/>
      <c r="BE500" s="2758">
        <f t="shared" si="49"/>
        <v>0</v>
      </c>
      <c r="BF500" s="2758">
        <f t="shared" si="50"/>
        <v>0</v>
      </c>
      <c r="BG500" s="2758">
        <f t="shared" si="51"/>
        <v>0</v>
      </c>
      <c r="BH500" s="2758">
        <f t="shared" si="52"/>
        <v>0</v>
      </c>
      <c r="BI500" s="2758">
        <f t="shared" si="53"/>
        <v>0</v>
      </c>
      <c r="BJ500" s="2624">
        <v>1</v>
      </c>
    </row>
    <row r="501" spans="2:62" x14ac:dyDescent="0.25">
      <c r="B501" s="2750"/>
      <c r="C501" s="2751" t="s">
        <v>2240</v>
      </c>
      <c r="D501" s="2751" t="s">
        <v>168</v>
      </c>
      <c r="E501" s="2752" t="s">
        <v>2241</v>
      </c>
      <c r="F501" s="351" t="s">
        <v>2242</v>
      </c>
      <c r="G501" s="2753" t="s">
        <v>1372</v>
      </c>
      <c r="H501" s="403">
        <v>1</v>
      </c>
      <c r="I501" s="354"/>
      <c r="J501" s="355">
        <f t="shared" si="45"/>
        <v>0</v>
      </c>
      <c r="K501" s="355"/>
      <c r="L501" s="2667" t="s">
        <v>16</v>
      </c>
      <c r="M501" s="2754"/>
      <c r="N501" s="2755" t="s">
        <v>38</v>
      </c>
      <c r="O501" s="2756"/>
      <c r="P501" s="2756">
        <f t="shared" si="46"/>
        <v>0</v>
      </c>
      <c r="Q501" s="2756">
        <v>0</v>
      </c>
      <c r="R501" s="2756">
        <f t="shared" si="47"/>
        <v>0</v>
      </c>
      <c r="S501" s="2756">
        <v>0</v>
      </c>
      <c r="T501" s="2757">
        <f t="shared" si="48"/>
        <v>0</v>
      </c>
      <c r="AR501" s="2624">
        <v>16</v>
      </c>
      <c r="AT501" s="2624" t="s">
        <v>168</v>
      </c>
      <c r="AU501" s="2624">
        <v>3</v>
      </c>
      <c r="AY501" s="2758" t="s">
        <v>163</v>
      </c>
      <c r="AZ501" s="2758"/>
      <c r="BA501" s="2758"/>
      <c r="BB501" s="2758"/>
      <c r="BC501" s="2758"/>
      <c r="BD501" s="2758"/>
      <c r="BE501" s="2758">
        <f t="shared" si="49"/>
        <v>0</v>
      </c>
      <c r="BF501" s="2758">
        <f t="shared" si="50"/>
        <v>0</v>
      </c>
      <c r="BG501" s="2758">
        <f t="shared" si="51"/>
        <v>0</v>
      </c>
      <c r="BH501" s="2758">
        <f t="shared" si="52"/>
        <v>0</v>
      </c>
      <c r="BI501" s="2758">
        <f t="shared" si="53"/>
        <v>0</v>
      </c>
      <c r="BJ501" s="2624">
        <v>1</v>
      </c>
    </row>
    <row r="502" spans="2:62" x14ac:dyDescent="0.25">
      <c r="B502" s="2750"/>
      <c r="C502" s="2751" t="s">
        <v>2243</v>
      </c>
      <c r="D502" s="2751" t="s">
        <v>168</v>
      </c>
      <c r="E502" s="2752" t="s">
        <v>2244</v>
      </c>
      <c r="F502" s="351" t="s">
        <v>2245</v>
      </c>
      <c r="G502" s="2753" t="s">
        <v>1372</v>
      </c>
      <c r="H502" s="403">
        <v>1</v>
      </c>
      <c r="I502" s="354"/>
      <c r="J502" s="355">
        <f t="shared" si="45"/>
        <v>0</v>
      </c>
      <c r="K502" s="355"/>
      <c r="L502" s="2667" t="s">
        <v>16</v>
      </c>
      <c r="M502" s="2754"/>
      <c r="N502" s="2755" t="s">
        <v>38</v>
      </c>
      <c r="O502" s="2756"/>
      <c r="P502" s="2756">
        <f t="shared" si="46"/>
        <v>0</v>
      </c>
      <c r="Q502" s="2756">
        <v>0</v>
      </c>
      <c r="R502" s="2756">
        <f t="shared" si="47"/>
        <v>0</v>
      </c>
      <c r="S502" s="2756">
        <v>0</v>
      </c>
      <c r="T502" s="2757">
        <f t="shared" si="48"/>
        <v>0</v>
      </c>
      <c r="AR502" s="2624">
        <v>16</v>
      </c>
      <c r="AT502" s="2624" t="s">
        <v>168</v>
      </c>
      <c r="AU502" s="2624">
        <v>3</v>
      </c>
      <c r="AY502" s="2758" t="s">
        <v>163</v>
      </c>
      <c r="AZ502" s="2758"/>
      <c r="BA502" s="2758"/>
      <c r="BB502" s="2758"/>
      <c r="BC502" s="2758"/>
      <c r="BD502" s="2758"/>
      <c r="BE502" s="2758">
        <f t="shared" si="49"/>
        <v>0</v>
      </c>
      <c r="BF502" s="2758">
        <f t="shared" si="50"/>
        <v>0</v>
      </c>
      <c r="BG502" s="2758">
        <f t="shared" si="51"/>
        <v>0</v>
      </c>
      <c r="BH502" s="2758">
        <f t="shared" si="52"/>
        <v>0</v>
      </c>
      <c r="BI502" s="2758">
        <f t="shared" si="53"/>
        <v>0</v>
      </c>
      <c r="BJ502" s="2624">
        <v>1</v>
      </c>
    </row>
    <row r="503" spans="2:62" ht="21" customHeight="1" x14ac:dyDescent="0.25">
      <c r="B503" s="2703"/>
      <c r="C503" s="2704"/>
      <c r="D503" s="2704" t="s">
        <v>64</v>
      </c>
      <c r="E503" s="2744" t="s">
        <v>2246</v>
      </c>
      <c r="F503" s="2713" t="s">
        <v>2247</v>
      </c>
      <c r="G503" s="2745"/>
      <c r="H503" s="2746"/>
      <c r="I503" s="2747"/>
      <c r="J503" s="2747">
        <f>SUM(J504:J506)</f>
        <v>0</v>
      </c>
      <c r="K503" s="2747"/>
      <c r="L503" s="2667" t="s">
        <v>16</v>
      </c>
      <c r="M503" s="2748"/>
      <c r="N503" s="2713"/>
      <c r="O503" s="2714"/>
      <c r="P503" s="2714">
        <f>SUM(P504:P506)</f>
        <v>0</v>
      </c>
      <c r="Q503" s="2714"/>
      <c r="R503" s="2714">
        <f>SUM(R504:R506)</f>
        <v>0</v>
      </c>
      <c r="S503" s="2714"/>
      <c r="T503" s="2749">
        <f>SUM(T504:T506)</f>
        <v>0</v>
      </c>
      <c r="AR503" s="2624">
        <v>1</v>
      </c>
      <c r="AT503" s="2624" t="s">
        <v>64</v>
      </c>
      <c r="AU503" s="2624">
        <v>2</v>
      </c>
      <c r="AY503" s="91" t="s">
        <v>163</v>
      </c>
      <c r="AZ503" s="91"/>
      <c r="BA503" s="91"/>
      <c r="BB503" s="91"/>
      <c r="BC503" s="91"/>
      <c r="BD503" s="91"/>
      <c r="BE503" s="91"/>
      <c r="BF503" s="91"/>
      <c r="BG503" s="91"/>
      <c r="BH503" s="91"/>
      <c r="BI503" s="91"/>
      <c r="BJ503" s="2624">
        <v>0</v>
      </c>
    </row>
    <row r="504" spans="2:62" x14ac:dyDescent="0.25">
      <c r="B504" s="2750"/>
      <c r="C504" s="2751" t="s">
        <v>2248</v>
      </c>
      <c r="D504" s="2751" t="s">
        <v>168</v>
      </c>
      <c r="E504" s="2752" t="s">
        <v>2249</v>
      </c>
      <c r="F504" s="351" t="s">
        <v>2250</v>
      </c>
      <c r="G504" s="2753" t="s">
        <v>1394</v>
      </c>
      <c r="H504" s="403">
        <v>3</v>
      </c>
      <c r="I504" s="354"/>
      <c r="J504" s="355">
        <f>ROUND(H504*I504,2)</f>
        <v>0</v>
      </c>
      <c r="K504" s="355"/>
      <c r="L504" s="2667" t="s">
        <v>16</v>
      </c>
      <c r="M504" s="2754"/>
      <c r="N504" s="2755" t="s">
        <v>38</v>
      </c>
      <c r="O504" s="2756"/>
      <c r="P504" s="2756">
        <f>H504*O504</f>
        <v>0</v>
      </c>
      <c r="Q504" s="2756">
        <v>0</v>
      </c>
      <c r="R504" s="2756">
        <f>H504*Q504</f>
        <v>0</v>
      </c>
      <c r="S504" s="2756">
        <v>0</v>
      </c>
      <c r="T504" s="2757">
        <f>H504*S504</f>
        <v>0</v>
      </c>
      <c r="AR504" s="2624">
        <v>16</v>
      </c>
      <c r="AT504" s="2624" t="s">
        <v>168</v>
      </c>
      <c r="AU504" s="2624">
        <v>3</v>
      </c>
      <c r="AY504" s="2758" t="s">
        <v>163</v>
      </c>
      <c r="AZ504" s="2758"/>
      <c r="BA504" s="2758"/>
      <c r="BB504" s="2758"/>
      <c r="BC504" s="2758"/>
      <c r="BD504" s="2758"/>
      <c r="BE504" s="2758">
        <f>IF(N504="základní",J504,0)</f>
        <v>0</v>
      </c>
      <c r="BF504" s="2758">
        <f>IF(N504="snížená",J504,0)</f>
        <v>0</v>
      </c>
      <c r="BG504" s="2758">
        <f>IF(N504="zákl. přenesená",J504,0)</f>
        <v>0</v>
      </c>
      <c r="BH504" s="2758">
        <f>IF(N504="sníž. přenesená",J504,0)</f>
        <v>0</v>
      </c>
      <c r="BI504" s="2758">
        <f>IF(N504="nulová",J504,0)</f>
        <v>0</v>
      </c>
      <c r="BJ504" s="2624">
        <v>1</v>
      </c>
    </row>
    <row r="505" spans="2:62" x14ac:dyDescent="0.25">
      <c r="B505" s="2750"/>
      <c r="C505" s="2751" t="s">
        <v>2251</v>
      </c>
      <c r="D505" s="2751" t="s">
        <v>168</v>
      </c>
      <c r="E505" s="2752" t="s">
        <v>2252</v>
      </c>
      <c r="F505" s="351" t="s">
        <v>2253</v>
      </c>
      <c r="G505" s="2753" t="s">
        <v>1394</v>
      </c>
      <c r="H505" s="403">
        <v>3</v>
      </c>
      <c r="I505" s="354"/>
      <c r="J505" s="355">
        <f>ROUND(H505*I505,2)</f>
        <v>0</v>
      </c>
      <c r="K505" s="355"/>
      <c r="L505" s="2667" t="s">
        <v>16</v>
      </c>
      <c r="M505" s="2754"/>
      <c r="N505" s="2755" t="s">
        <v>38</v>
      </c>
      <c r="O505" s="2756"/>
      <c r="P505" s="2756">
        <f>H505*O505</f>
        <v>0</v>
      </c>
      <c r="Q505" s="2756">
        <v>0</v>
      </c>
      <c r="R505" s="2756">
        <f>H505*Q505</f>
        <v>0</v>
      </c>
      <c r="S505" s="2756">
        <v>0</v>
      </c>
      <c r="T505" s="2757">
        <f>H505*S505</f>
        <v>0</v>
      </c>
      <c r="AR505" s="2624">
        <v>16</v>
      </c>
      <c r="AT505" s="2624" t="s">
        <v>168</v>
      </c>
      <c r="AU505" s="2624">
        <v>3</v>
      </c>
      <c r="AY505" s="2758" t="s">
        <v>163</v>
      </c>
      <c r="AZ505" s="2758"/>
      <c r="BA505" s="2758"/>
      <c r="BB505" s="2758"/>
      <c r="BC505" s="2758"/>
      <c r="BD505" s="2758"/>
      <c r="BE505" s="2758">
        <f>IF(N505="základní",J505,0)</f>
        <v>0</v>
      </c>
      <c r="BF505" s="2758">
        <f>IF(N505="snížená",J505,0)</f>
        <v>0</v>
      </c>
      <c r="BG505" s="2758">
        <f>IF(N505="zákl. přenesená",J505,0)</f>
        <v>0</v>
      </c>
      <c r="BH505" s="2758">
        <f>IF(N505="sníž. přenesená",J505,0)</f>
        <v>0</v>
      </c>
      <c r="BI505" s="2758">
        <f>IF(N505="nulová",J505,0)</f>
        <v>0</v>
      </c>
      <c r="BJ505" s="2624">
        <v>1</v>
      </c>
    </row>
    <row r="506" spans="2:62" x14ac:dyDescent="0.25">
      <c r="B506" s="2750"/>
      <c r="C506" s="2751" t="s">
        <v>2254</v>
      </c>
      <c r="D506" s="2751" t="s">
        <v>168</v>
      </c>
      <c r="E506" s="2752" t="s">
        <v>2255</v>
      </c>
      <c r="F506" s="351" t="s">
        <v>2256</v>
      </c>
      <c r="G506" s="2753" t="s">
        <v>1372</v>
      </c>
      <c r="H506" s="403">
        <v>1</v>
      </c>
      <c r="I506" s="354"/>
      <c r="J506" s="355">
        <f>ROUND(H506*I506,2)</f>
        <v>0</v>
      </c>
      <c r="K506" s="355"/>
      <c r="L506" s="2667" t="s">
        <v>16</v>
      </c>
      <c r="M506" s="2754"/>
      <c r="N506" s="2755" t="s">
        <v>38</v>
      </c>
      <c r="O506" s="2756"/>
      <c r="P506" s="2756">
        <f>H506*O506</f>
        <v>0</v>
      </c>
      <c r="Q506" s="2756">
        <v>0</v>
      </c>
      <c r="R506" s="2756">
        <f>H506*Q506</f>
        <v>0</v>
      </c>
      <c r="S506" s="2756">
        <v>0</v>
      </c>
      <c r="T506" s="2757">
        <f>H506*S506</f>
        <v>0</v>
      </c>
      <c r="AR506" s="2624">
        <v>16</v>
      </c>
      <c r="AT506" s="2624" t="s">
        <v>168</v>
      </c>
      <c r="AU506" s="2624">
        <v>3</v>
      </c>
      <c r="AY506" s="2758" t="s">
        <v>163</v>
      </c>
      <c r="AZ506" s="2758"/>
      <c r="BA506" s="2758"/>
      <c r="BB506" s="2758"/>
      <c r="BC506" s="2758"/>
      <c r="BD506" s="2758"/>
      <c r="BE506" s="2758">
        <f>IF(N506="základní",J506,0)</f>
        <v>0</v>
      </c>
      <c r="BF506" s="2758">
        <f>IF(N506="snížená",J506,0)</f>
        <v>0</v>
      </c>
      <c r="BG506" s="2758">
        <f>IF(N506="zákl. přenesená",J506,0)</f>
        <v>0</v>
      </c>
      <c r="BH506" s="2758">
        <f>IF(N506="sníž. přenesená",J506,0)</f>
        <v>0</v>
      </c>
      <c r="BI506" s="2758">
        <f>IF(N506="nulová",J506,0)</f>
        <v>0</v>
      </c>
      <c r="BJ506" s="2624">
        <v>1</v>
      </c>
    </row>
    <row r="507" spans="2:62" ht="23.1" customHeight="1" x14ac:dyDescent="0.25">
      <c r="B507" s="2692"/>
      <c r="C507" s="2693"/>
      <c r="D507" s="2731" t="s">
        <v>64</v>
      </c>
      <c r="E507" s="2739" t="s">
        <v>2257</v>
      </c>
      <c r="F507" s="2702" t="s">
        <v>2258</v>
      </c>
      <c r="G507" s="2740"/>
      <c r="H507" s="2741"/>
      <c r="I507" s="2742"/>
      <c r="J507" s="2742">
        <f>SUM(J508:J513)</f>
        <v>0</v>
      </c>
      <c r="K507" s="2742"/>
      <c r="L507" s="2667" t="s">
        <v>16</v>
      </c>
      <c r="M507" s="2743"/>
      <c r="N507" s="2690"/>
      <c r="O507" s="2691"/>
      <c r="P507" s="2691">
        <f>SUM(P508:P513)</f>
        <v>0</v>
      </c>
      <c r="Q507" s="2691"/>
      <c r="R507" s="2691">
        <f>SUM(R508:R513)</f>
        <v>0</v>
      </c>
      <c r="S507" s="2691"/>
      <c r="T507" s="2738">
        <f>SUM(T508:T513)</f>
        <v>0</v>
      </c>
      <c r="AR507" s="2624">
        <v>2</v>
      </c>
      <c r="AT507" s="2624" t="s">
        <v>64</v>
      </c>
      <c r="AU507" s="2624">
        <v>1</v>
      </c>
      <c r="AY507" s="90" t="s">
        <v>163</v>
      </c>
      <c r="AZ507" s="90"/>
      <c r="BA507" s="90"/>
      <c r="BB507" s="90"/>
      <c r="BC507" s="90"/>
      <c r="BD507" s="90"/>
      <c r="BE507" s="90"/>
      <c r="BF507" s="90"/>
      <c r="BG507" s="90"/>
      <c r="BH507" s="90"/>
      <c r="BI507" s="90"/>
      <c r="BJ507" s="2624">
        <v>0</v>
      </c>
    </row>
    <row r="508" spans="2:62" x14ac:dyDescent="0.25">
      <c r="B508" s="2750"/>
      <c r="C508" s="2751" t="s">
        <v>2259</v>
      </c>
      <c r="D508" s="2751" t="s">
        <v>168</v>
      </c>
      <c r="E508" s="2752" t="s">
        <v>2260</v>
      </c>
      <c r="F508" s="351" t="s">
        <v>2261</v>
      </c>
      <c r="G508" s="2753" t="s">
        <v>1394</v>
      </c>
      <c r="H508" s="403">
        <v>2</v>
      </c>
      <c r="I508" s="354"/>
      <c r="J508" s="355">
        <f t="shared" ref="J508:J513" si="54">ROUND(H508*I508,2)</f>
        <v>0</v>
      </c>
      <c r="K508" s="355"/>
      <c r="L508" s="2667" t="s">
        <v>16</v>
      </c>
      <c r="M508" s="2754"/>
      <c r="N508" s="2755" t="s">
        <v>38</v>
      </c>
      <c r="O508" s="2756"/>
      <c r="P508" s="2756">
        <f t="shared" ref="P508:P513" si="55">H508*O508</f>
        <v>0</v>
      </c>
      <c r="Q508" s="2756">
        <v>0</v>
      </c>
      <c r="R508" s="2756">
        <f t="shared" ref="R508:R513" si="56">H508*Q508</f>
        <v>0</v>
      </c>
      <c r="S508" s="2756">
        <v>0</v>
      </c>
      <c r="T508" s="2757">
        <f t="shared" ref="T508:T513" si="57">H508*S508</f>
        <v>0</v>
      </c>
      <c r="AR508" s="2624">
        <v>16</v>
      </c>
      <c r="AT508" s="2624" t="s">
        <v>168</v>
      </c>
      <c r="AU508" s="2624">
        <v>2</v>
      </c>
      <c r="AY508" s="2758" t="s">
        <v>163</v>
      </c>
      <c r="AZ508" s="2758"/>
      <c r="BA508" s="2758"/>
      <c r="BB508" s="2758"/>
      <c r="BC508" s="2758"/>
      <c r="BD508" s="2758"/>
      <c r="BE508" s="2758">
        <f t="shared" ref="BE508:BE513" si="58">IF(N508="základní",J508,0)</f>
        <v>0</v>
      </c>
      <c r="BF508" s="2758">
        <f t="shared" ref="BF508:BF513" si="59">IF(N508="snížená",J508,0)</f>
        <v>0</v>
      </c>
      <c r="BG508" s="2758">
        <f t="shared" ref="BG508:BG513" si="60">IF(N508="zákl. přenesená",J508,0)</f>
        <v>0</v>
      </c>
      <c r="BH508" s="2758">
        <f t="shared" ref="BH508:BH513" si="61">IF(N508="sníž. přenesená",J508,0)</f>
        <v>0</v>
      </c>
      <c r="BI508" s="2758">
        <f t="shared" ref="BI508:BI513" si="62">IF(N508="nulová",J508,0)</f>
        <v>0</v>
      </c>
      <c r="BJ508" s="2624">
        <v>1</v>
      </c>
    </row>
    <row r="509" spans="2:62" x14ac:dyDescent="0.25">
      <c r="B509" s="2750"/>
      <c r="C509" s="2751" t="s">
        <v>2262</v>
      </c>
      <c r="D509" s="2751" t="s">
        <v>168</v>
      </c>
      <c r="E509" s="2752" t="s">
        <v>2263</v>
      </c>
      <c r="F509" s="351" t="s">
        <v>2264</v>
      </c>
      <c r="G509" s="2753" t="s">
        <v>218</v>
      </c>
      <c r="H509" s="403">
        <v>3</v>
      </c>
      <c r="I509" s="354"/>
      <c r="J509" s="355">
        <f t="shared" si="54"/>
        <v>0</v>
      </c>
      <c r="K509" s="355"/>
      <c r="L509" s="2667" t="s">
        <v>16</v>
      </c>
      <c r="M509" s="2754"/>
      <c r="N509" s="2755" t="s">
        <v>38</v>
      </c>
      <c r="O509" s="2756"/>
      <c r="P509" s="2756">
        <f t="shared" si="55"/>
        <v>0</v>
      </c>
      <c r="Q509" s="2756">
        <v>0</v>
      </c>
      <c r="R509" s="2756">
        <f t="shared" si="56"/>
        <v>0</v>
      </c>
      <c r="S509" s="2756">
        <v>0</v>
      </c>
      <c r="T509" s="2757">
        <f t="shared" si="57"/>
        <v>0</v>
      </c>
      <c r="AR509" s="2624">
        <v>16</v>
      </c>
      <c r="AT509" s="2624" t="s">
        <v>168</v>
      </c>
      <c r="AU509" s="2624">
        <v>2</v>
      </c>
      <c r="AY509" s="2758" t="s">
        <v>163</v>
      </c>
      <c r="AZ509" s="2758"/>
      <c r="BA509" s="2758"/>
      <c r="BB509" s="2758"/>
      <c r="BC509" s="2758"/>
      <c r="BD509" s="2758"/>
      <c r="BE509" s="2758">
        <f t="shared" si="58"/>
        <v>0</v>
      </c>
      <c r="BF509" s="2758">
        <f t="shared" si="59"/>
        <v>0</v>
      </c>
      <c r="BG509" s="2758">
        <f t="shared" si="60"/>
        <v>0</v>
      </c>
      <c r="BH509" s="2758">
        <f t="shared" si="61"/>
        <v>0</v>
      </c>
      <c r="BI509" s="2758">
        <f t="shared" si="62"/>
        <v>0</v>
      </c>
      <c r="BJ509" s="2624">
        <v>1</v>
      </c>
    </row>
    <row r="510" spans="2:62" x14ac:dyDescent="0.25">
      <c r="B510" s="2750"/>
      <c r="C510" s="2751" t="s">
        <v>2265</v>
      </c>
      <c r="D510" s="2751" t="s">
        <v>168</v>
      </c>
      <c r="E510" s="2752" t="s">
        <v>2266</v>
      </c>
      <c r="F510" s="351" t="s">
        <v>2267</v>
      </c>
      <c r="G510" s="2753" t="s">
        <v>1394</v>
      </c>
      <c r="H510" s="403">
        <v>3</v>
      </c>
      <c r="I510" s="354"/>
      <c r="J510" s="355">
        <f t="shared" si="54"/>
        <v>0</v>
      </c>
      <c r="K510" s="355"/>
      <c r="L510" s="2667" t="s">
        <v>16</v>
      </c>
      <c r="M510" s="2754"/>
      <c r="N510" s="2755" t="s">
        <v>38</v>
      </c>
      <c r="O510" s="2756"/>
      <c r="P510" s="2756">
        <f t="shared" si="55"/>
        <v>0</v>
      </c>
      <c r="Q510" s="2756">
        <v>0</v>
      </c>
      <c r="R510" s="2756">
        <f t="shared" si="56"/>
        <v>0</v>
      </c>
      <c r="S510" s="2756">
        <v>0</v>
      </c>
      <c r="T510" s="2757">
        <f t="shared" si="57"/>
        <v>0</v>
      </c>
      <c r="AR510" s="2624">
        <v>16</v>
      </c>
      <c r="AT510" s="2624" t="s">
        <v>168</v>
      </c>
      <c r="AU510" s="2624">
        <v>2</v>
      </c>
      <c r="AY510" s="2758" t="s">
        <v>163</v>
      </c>
      <c r="AZ510" s="2758"/>
      <c r="BA510" s="2758"/>
      <c r="BB510" s="2758"/>
      <c r="BC510" s="2758"/>
      <c r="BD510" s="2758"/>
      <c r="BE510" s="2758">
        <f t="shared" si="58"/>
        <v>0</v>
      </c>
      <c r="BF510" s="2758">
        <f t="shared" si="59"/>
        <v>0</v>
      </c>
      <c r="BG510" s="2758">
        <f t="shared" si="60"/>
        <v>0</v>
      </c>
      <c r="BH510" s="2758">
        <f t="shared" si="61"/>
        <v>0</v>
      </c>
      <c r="BI510" s="2758">
        <f t="shared" si="62"/>
        <v>0</v>
      </c>
      <c r="BJ510" s="2624">
        <v>1</v>
      </c>
    </row>
    <row r="511" spans="2:62" x14ac:dyDescent="0.25">
      <c r="B511" s="2750"/>
      <c r="C511" s="2751" t="s">
        <v>2268</v>
      </c>
      <c r="D511" s="2751" t="s">
        <v>168</v>
      </c>
      <c r="E511" s="2752" t="s">
        <v>2269</v>
      </c>
      <c r="F511" s="351" t="s">
        <v>2270</v>
      </c>
      <c r="G511" s="2753" t="s">
        <v>1394</v>
      </c>
      <c r="H511" s="403">
        <v>3</v>
      </c>
      <c r="I511" s="354"/>
      <c r="J511" s="355">
        <f t="shared" si="54"/>
        <v>0</v>
      </c>
      <c r="K511" s="355"/>
      <c r="L511" s="2667" t="s">
        <v>16</v>
      </c>
      <c r="M511" s="2754"/>
      <c r="N511" s="2755" t="s">
        <v>38</v>
      </c>
      <c r="O511" s="2756"/>
      <c r="P511" s="2756">
        <f t="shared" si="55"/>
        <v>0</v>
      </c>
      <c r="Q511" s="2756">
        <v>0</v>
      </c>
      <c r="R511" s="2756">
        <f t="shared" si="56"/>
        <v>0</v>
      </c>
      <c r="S511" s="2756">
        <v>0</v>
      </c>
      <c r="T511" s="2757">
        <f t="shared" si="57"/>
        <v>0</v>
      </c>
      <c r="AR511" s="2624">
        <v>16</v>
      </c>
      <c r="AT511" s="2624" t="s">
        <v>168</v>
      </c>
      <c r="AU511" s="2624">
        <v>2</v>
      </c>
      <c r="AY511" s="2758" t="s">
        <v>163</v>
      </c>
      <c r="AZ511" s="2758"/>
      <c r="BA511" s="2758"/>
      <c r="BB511" s="2758"/>
      <c r="BC511" s="2758"/>
      <c r="BD511" s="2758"/>
      <c r="BE511" s="2758">
        <f t="shared" si="58"/>
        <v>0</v>
      </c>
      <c r="BF511" s="2758">
        <f t="shared" si="59"/>
        <v>0</v>
      </c>
      <c r="BG511" s="2758">
        <f t="shared" si="60"/>
        <v>0</v>
      </c>
      <c r="BH511" s="2758">
        <f t="shared" si="61"/>
        <v>0</v>
      </c>
      <c r="BI511" s="2758">
        <f t="shared" si="62"/>
        <v>0</v>
      </c>
      <c r="BJ511" s="2624">
        <v>1</v>
      </c>
    </row>
    <row r="512" spans="2:62" x14ac:dyDescent="0.25">
      <c r="B512" s="2750"/>
      <c r="C512" s="2751" t="s">
        <v>2271</v>
      </c>
      <c r="D512" s="2751" t="s">
        <v>168</v>
      </c>
      <c r="E512" s="2752" t="s">
        <v>2272</v>
      </c>
      <c r="F512" s="351" t="s">
        <v>2273</v>
      </c>
      <c r="G512" s="2753" t="s">
        <v>1394</v>
      </c>
      <c r="H512" s="403">
        <v>2</v>
      </c>
      <c r="I512" s="354"/>
      <c r="J512" s="355">
        <f t="shared" si="54"/>
        <v>0</v>
      </c>
      <c r="K512" s="355"/>
      <c r="L512" s="2667" t="s">
        <v>16</v>
      </c>
      <c r="M512" s="2754"/>
      <c r="N512" s="2755" t="s">
        <v>38</v>
      </c>
      <c r="O512" s="2756"/>
      <c r="P512" s="2756">
        <f t="shared" si="55"/>
        <v>0</v>
      </c>
      <c r="Q512" s="2756">
        <v>0</v>
      </c>
      <c r="R512" s="2756">
        <f t="shared" si="56"/>
        <v>0</v>
      </c>
      <c r="S512" s="2756">
        <v>0</v>
      </c>
      <c r="T512" s="2757">
        <f t="shared" si="57"/>
        <v>0</v>
      </c>
      <c r="AR512" s="2624">
        <v>16</v>
      </c>
      <c r="AT512" s="2624" t="s">
        <v>168</v>
      </c>
      <c r="AU512" s="2624">
        <v>2</v>
      </c>
      <c r="AY512" s="2758" t="s">
        <v>163</v>
      </c>
      <c r="AZ512" s="2758"/>
      <c r="BA512" s="2758"/>
      <c r="BB512" s="2758"/>
      <c r="BC512" s="2758"/>
      <c r="BD512" s="2758"/>
      <c r="BE512" s="2758">
        <f t="shared" si="58"/>
        <v>0</v>
      </c>
      <c r="BF512" s="2758">
        <f t="shared" si="59"/>
        <v>0</v>
      </c>
      <c r="BG512" s="2758">
        <f t="shared" si="60"/>
        <v>0</v>
      </c>
      <c r="BH512" s="2758">
        <f t="shared" si="61"/>
        <v>0</v>
      </c>
      <c r="BI512" s="2758">
        <f t="shared" si="62"/>
        <v>0</v>
      </c>
      <c r="BJ512" s="2624">
        <v>1</v>
      </c>
    </row>
    <row r="513" spans="2:62" x14ac:dyDescent="0.25">
      <c r="B513" s="2750"/>
      <c r="C513" s="2751" t="s">
        <v>2274</v>
      </c>
      <c r="D513" s="2751" t="s">
        <v>168</v>
      </c>
      <c r="E513" s="2752" t="s">
        <v>2275</v>
      </c>
      <c r="F513" s="351" t="s">
        <v>2276</v>
      </c>
      <c r="G513" s="2753" t="s">
        <v>984</v>
      </c>
      <c r="H513" s="403">
        <v>1</v>
      </c>
      <c r="I513" s="354"/>
      <c r="J513" s="355">
        <f t="shared" si="54"/>
        <v>0</v>
      </c>
      <c r="K513" s="355"/>
      <c r="L513" s="2667" t="s">
        <v>16</v>
      </c>
      <c r="M513" s="2754"/>
      <c r="N513" s="2755" t="s">
        <v>38</v>
      </c>
      <c r="O513" s="2756"/>
      <c r="P513" s="2756">
        <f t="shared" si="55"/>
        <v>0</v>
      </c>
      <c r="Q513" s="2756">
        <v>0</v>
      </c>
      <c r="R513" s="2756">
        <f t="shared" si="56"/>
        <v>0</v>
      </c>
      <c r="S513" s="2756">
        <v>0</v>
      </c>
      <c r="T513" s="2757">
        <f t="shared" si="57"/>
        <v>0</v>
      </c>
      <c r="AR513" s="2624">
        <v>16</v>
      </c>
      <c r="AT513" s="2624" t="s">
        <v>168</v>
      </c>
      <c r="AU513" s="2624">
        <v>2</v>
      </c>
      <c r="AY513" s="2758" t="s">
        <v>163</v>
      </c>
      <c r="AZ513" s="2758"/>
      <c r="BA513" s="2758"/>
      <c r="BB513" s="2758"/>
      <c r="BC513" s="2758"/>
      <c r="BD513" s="2758"/>
      <c r="BE513" s="2758">
        <f t="shared" si="58"/>
        <v>0</v>
      </c>
      <c r="BF513" s="2758">
        <f t="shared" si="59"/>
        <v>0</v>
      </c>
      <c r="BG513" s="2758">
        <f t="shared" si="60"/>
        <v>0</v>
      </c>
      <c r="BH513" s="2758">
        <f t="shared" si="61"/>
        <v>0</v>
      </c>
      <c r="BI513" s="2758">
        <f t="shared" si="62"/>
        <v>0</v>
      </c>
      <c r="BJ513" s="2624">
        <v>1</v>
      </c>
    </row>
    <row r="514" spans="2:62" ht="23.1" customHeight="1" x14ac:dyDescent="0.25">
      <c r="B514" s="2692"/>
      <c r="C514" s="2693"/>
      <c r="D514" s="2731" t="s">
        <v>64</v>
      </c>
      <c r="E514" s="2739" t="s">
        <v>332</v>
      </c>
      <c r="F514" s="2702" t="s">
        <v>333</v>
      </c>
      <c r="G514" s="2740"/>
      <c r="H514" s="2741"/>
      <c r="I514" s="2742"/>
      <c r="J514" s="2742">
        <f>J515 + J523 + J531 + J533</f>
        <v>0</v>
      </c>
      <c r="K514" s="2742"/>
      <c r="L514" s="2667" t="s">
        <v>16</v>
      </c>
      <c r="M514" s="2743"/>
      <c r="N514" s="2690"/>
      <c r="O514" s="2691"/>
      <c r="P514" s="2691">
        <f>P515 + P523 + P531 + P533</f>
        <v>0</v>
      </c>
      <c r="Q514" s="2691"/>
      <c r="R514" s="2691">
        <f>R515 + R523 + R531 + R533</f>
        <v>8.080749999999999E-2</v>
      </c>
      <c r="S514" s="2691"/>
      <c r="T514" s="2738">
        <f>T515 + T523 + T531 + T533</f>
        <v>0</v>
      </c>
      <c r="AR514" s="2624">
        <v>2</v>
      </c>
      <c r="AT514" s="2624" t="s">
        <v>64</v>
      </c>
      <c r="AU514" s="2624">
        <v>1</v>
      </c>
      <c r="AY514" s="90" t="s">
        <v>163</v>
      </c>
      <c r="AZ514" s="90"/>
      <c r="BA514" s="90"/>
      <c r="BB514" s="90"/>
      <c r="BC514" s="90"/>
      <c r="BD514" s="90"/>
      <c r="BE514" s="90"/>
      <c r="BF514" s="90"/>
      <c r="BG514" s="90"/>
      <c r="BH514" s="90"/>
      <c r="BI514" s="90"/>
      <c r="BJ514" s="2624">
        <v>0</v>
      </c>
    </row>
    <row r="515" spans="2:62" x14ac:dyDescent="0.25">
      <c r="B515" s="2750"/>
      <c r="C515" s="2751" t="s">
        <v>2277</v>
      </c>
      <c r="D515" s="2751" t="s">
        <v>168</v>
      </c>
      <c r="E515" s="2752" t="s">
        <v>348</v>
      </c>
      <c r="F515" s="351" t="s">
        <v>349</v>
      </c>
      <c r="G515" s="2753" t="s">
        <v>218</v>
      </c>
      <c r="H515" s="353">
        <v>50.75</v>
      </c>
      <c r="I515" s="354"/>
      <c r="J515" s="355">
        <f>ROUND(H515*I515,2)</f>
        <v>0</v>
      </c>
      <c r="K515" s="355" t="s">
        <v>172</v>
      </c>
      <c r="L515" s="2667" t="s">
        <v>16</v>
      </c>
      <c r="M515" s="2754"/>
      <c r="N515" s="2755" t="s">
        <v>38</v>
      </c>
      <c r="O515" s="2756"/>
      <c r="P515" s="2756">
        <f>H515*O515</f>
        <v>0</v>
      </c>
      <c r="Q515" s="2756">
        <v>1.0000000000000001E-5</v>
      </c>
      <c r="R515" s="2756">
        <f>H515*Q515</f>
        <v>5.0750000000000003E-4</v>
      </c>
      <c r="S515" s="2756">
        <v>0</v>
      </c>
      <c r="T515" s="2757">
        <f>H515*S515</f>
        <v>0</v>
      </c>
      <c r="AR515" s="2624">
        <v>16</v>
      </c>
      <c r="AT515" s="2624" t="s">
        <v>168</v>
      </c>
      <c r="AU515" s="2624">
        <v>2</v>
      </c>
      <c r="AY515" s="2758" t="s">
        <v>163</v>
      </c>
      <c r="AZ515" s="2758"/>
      <c r="BA515" s="2758"/>
      <c r="BB515" s="2758"/>
      <c r="BC515" s="2758"/>
      <c r="BD515" s="2758"/>
      <c r="BE515" s="2758">
        <f>IF(N515="základní",J515,0)</f>
        <v>0</v>
      </c>
      <c r="BF515" s="2758">
        <f>IF(N515="snížená",J515,0)</f>
        <v>0</v>
      </c>
      <c r="BG515" s="2758">
        <f>IF(N515="zákl. přenesená",J515,0)</f>
        <v>0</v>
      </c>
      <c r="BH515" s="2758">
        <f>IF(N515="sníž. přenesená",J515,0)</f>
        <v>0</v>
      </c>
      <c r="BI515" s="2758">
        <f>IF(N515="nulová",J515,0)</f>
        <v>0</v>
      </c>
      <c r="BJ515" s="2624">
        <v>1</v>
      </c>
    </row>
    <row r="516" spans="2:62" x14ac:dyDescent="0.25">
      <c r="B516" s="2668"/>
      <c r="C516" s="86"/>
      <c r="D516" s="361" t="s">
        <v>173</v>
      </c>
      <c r="E516" s="86"/>
      <c r="F516" s="362" t="s">
        <v>350</v>
      </c>
      <c r="G516" s="86"/>
      <c r="H516" s="86"/>
      <c r="I516" s="86"/>
      <c r="J516" s="86"/>
      <c r="K516" s="2670"/>
      <c r="L516" s="2667" t="s">
        <v>16</v>
      </c>
      <c r="M516" s="2759"/>
      <c r="N516" s="86"/>
      <c r="O516" s="86"/>
      <c r="P516" s="86"/>
      <c r="Q516" s="86"/>
      <c r="R516" s="86"/>
      <c r="S516" s="86"/>
      <c r="T516" s="2760"/>
      <c r="AT516" s="2761" t="s">
        <v>173</v>
      </c>
      <c r="AU516" s="2761">
        <v>0</v>
      </c>
      <c r="AV516" s="86"/>
      <c r="AW516" s="86"/>
      <c r="AX516" s="86"/>
      <c r="AY516" s="86" t="s">
        <v>163</v>
      </c>
      <c r="AZ516" s="86"/>
      <c r="BA516" s="86"/>
      <c r="BB516" s="86"/>
      <c r="BC516" s="86"/>
      <c r="BD516" s="86"/>
      <c r="BE516" s="86"/>
      <c r="BF516" s="86"/>
      <c r="BG516" s="86"/>
      <c r="BH516" s="86"/>
      <c r="BI516" s="86"/>
      <c r="BJ516" s="2624">
        <v>0</v>
      </c>
    </row>
    <row r="517" spans="2:62" ht="11.25" customHeight="1" x14ac:dyDescent="0.25">
      <c r="B517" s="2762"/>
      <c r="C517" s="2763"/>
      <c r="D517" s="361" t="s">
        <v>175</v>
      </c>
      <c r="E517" s="2764"/>
      <c r="F517" s="2777" t="s">
        <v>2278</v>
      </c>
      <c r="G517" s="2775"/>
      <c r="H517" s="2778"/>
      <c r="I517" s="2768"/>
      <c r="J517" s="2768"/>
      <c r="K517" s="2768"/>
      <c r="L517" s="2667" t="s">
        <v>16</v>
      </c>
      <c r="M517" s="2769"/>
      <c r="N517" s="2770"/>
      <c r="O517" s="2771"/>
      <c r="P517" s="2771"/>
      <c r="Q517" s="2771"/>
      <c r="R517" s="2771"/>
      <c r="S517" s="2771"/>
      <c r="T517" s="2772"/>
      <c r="AT517" s="2773" t="s">
        <v>175</v>
      </c>
      <c r="AU517" s="2773">
        <v>0</v>
      </c>
      <c r="AV517" s="2773">
        <v>1</v>
      </c>
      <c r="AW517" s="2773" t="b">
        <v>1</v>
      </c>
      <c r="AX517" s="2773"/>
      <c r="AY517" s="2773" t="s">
        <v>163</v>
      </c>
      <c r="AZ517" s="2773"/>
      <c r="BA517" s="2773"/>
      <c r="BB517" s="2773"/>
      <c r="BC517" s="2773"/>
      <c r="BD517" s="2773"/>
      <c r="BE517" s="2773"/>
      <c r="BF517" s="2773"/>
      <c r="BG517" s="2773"/>
      <c r="BH517" s="2773"/>
      <c r="BI517" s="2773"/>
      <c r="BJ517" s="2624">
        <v>0</v>
      </c>
    </row>
    <row r="518" spans="2:62" ht="11.25" customHeight="1" x14ac:dyDescent="0.25">
      <c r="B518" s="2762"/>
      <c r="C518" s="2763"/>
      <c r="D518" s="361" t="s">
        <v>175</v>
      </c>
      <c r="E518" s="2764"/>
      <c r="F518" s="2777" t="s">
        <v>2279</v>
      </c>
      <c r="G518" s="2775"/>
      <c r="H518" s="2778"/>
      <c r="I518" s="2768"/>
      <c r="J518" s="2768"/>
      <c r="K518" s="2768"/>
      <c r="L518" s="2667" t="s">
        <v>16</v>
      </c>
      <c r="M518" s="2769"/>
      <c r="N518" s="2770"/>
      <c r="O518" s="2771"/>
      <c r="P518" s="2771"/>
      <c r="Q518" s="2771"/>
      <c r="R518" s="2771"/>
      <c r="S518" s="2771"/>
      <c r="T518" s="2772"/>
      <c r="AT518" s="2773" t="s">
        <v>175</v>
      </c>
      <c r="AU518" s="2773">
        <v>0</v>
      </c>
      <c r="AV518" s="2773">
        <v>1</v>
      </c>
      <c r="AW518" s="2773" t="b">
        <v>1</v>
      </c>
      <c r="AX518" s="2773"/>
      <c r="AY518" s="2773" t="s">
        <v>163</v>
      </c>
      <c r="AZ518" s="2773"/>
      <c r="BA518" s="2773"/>
      <c r="BB518" s="2773"/>
      <c r="BC518" s="2773"/>
      <c r="BD518" s="2773"/>
      <c r="BE518" s="2773"/>
      <c r="BF518" s="2773"/>
      <c r="BG518" s="2773"/>
      <c r="BH518" s="2773"/>
      <c r="BI518" s="2773"/>
      <c r="BJ518" s="2624">
        <v>0</v>
      </c>
    </row>
    <row r="519" spans="2:62" ht="11.25" customHeight="1" x14ac:dyDescent="0.25">
      <c r="B519" s="2762"/>
      <c r="C519" s="2763"/>
      <c r="D519" s="361" t="s">
        <v>175</v>
      </c>
      <c r="E519" s="2764"/>
      <c r="F519" s="2765" t="s">
        <v>2280</v>
      </c>
      <c r="G519" s="2766"/>
      <c r="H519" s="2767">
        <v>24.75</v>
      </c>
      <c r="I519" s="2768"/>
      <c r="J519" s="2768"/>
      <c r="K519" s="2768"/>
      <c r="L519" s="2667" t="s">
        <v>16</v>
      </c>
      <c r="M519" s="2769"/>
      <c r="N519" s="2770"/>
      <c r="O519" s="2771"/>
      <c r="P519" s="2771"/>
      <c r="Q519" s="2771"/>
      <c r="R519" s="2771"/>
      <c r="S519" s="2771"/>
      <c r="T519" s="2772"/>
      <c r="AT519" s="2773" t="s">
        <v>175</v>
      </c>
      <c r="AU519" s="2773">
        <v>0</v>
      </c>
      <c r="AV519" s="2773">
        <v>2</v>
      </c>
      <c r="AW519" s="2773" t="b">
        <v>1</v>
      </c>
      <c r="AX519" s="2773"/>
      <c r="AY519" s="2773" t="s">
        <v>163</v>
      </c>
      <c r="AZ519" s="2773"/>
      <c r="BA519" s="2773"/>
      <c r="BB519" s="2773"/>
      <c r="BC519" s="2773"/>
      <c r="BD519" s="2773"/>
      <c r="BE519" s="2773"/>
      <c r="BF519" s="2773"/>
      <c r="BG519" s="2773"/>
      <c r="BH519" s="2773"/>
      <c r="BI519" s="2773"/>
      <c r="BJ519" s="2624">
        <v>0</v>
      </c>
    </row>
    <row r="520" spans="2:62" ht="11.25" customHeight="1" x14ac:dyDescent="0.25">
      <c r="B520" s="2762"/>
      <c r="C520" s="2763"/>
      <c r="D520" s="361" t="s">
        <v>175</v>
      </c>
      <c r="E520" s="2764"/>
      <c r="F520" s="2777" t="s">
        <v>2281</v>
      </c>
      <c r="G520" s="2775"/>
      <c r="H520" s="2778"/>
      <c r="I520" s="2768"/>
      <c r="J520" s="2768"/>
      <c r="K520" s="2768"/>
      <c r="L520" s="2667" t="s">
        <v>16</v>
      </c>
      <c r="M520" s="2769"/>
      <c r="N520" s="2770"/>
      <c r="O520" s="2771"/>
      <c r="P520" s="2771"/>
      <c r="Q520" s="2771"/>
      <c r="R520" s="2771"/>
      <c r="S520" s="2771"/>
      <c r="T520" s="2772"/>
      <c r="AT520" s="2773" t="s">
        <v>175</v>
      </c>
      <c r="AU520" s="2773">
        <v>0</v>
      </c>
      <c r="AV520" s="2773">
        <v>1</v>
      </c>
      <c r="AW520" s="2773" t="b">
        <v>1</v>
      </c>
      <c r="AX520" s="2773"/>
      <c r="AY520" s="2773" t="s">
        <v>163</v>
      </c>
      <c r="AZ520" s="2773"/>
      <c r="BA520" s="2773"/>
      <c r="BB520" s="2773"/>
      <c r="BC520" s="2773"/>
      <c r="BD520" s="2773"/>
      <c r="BE520" s="2773"/>
      <c r="BF520" s="2773"/>
      <c r="BG520" s="2773"/>
      <c r="BH520" s="2773"/>
      <c r="BI520" s="2773"/>
      <c r="BJ520" s="2624">
        <v>0</v>
      </c>
    </row>
    <row r="521" spans="2:62" ht="11.25" customHeight="1" x14ac:dyDescent="0.25">
      <c r="B521" s="2762"/>
      <c r="C521" s="2763"/>
      <c r="D521" s="361" t="s">
        <v>175</v>
      </c>
      <c r="E521" s="2764"/>
      <c r="F521" s="2765" t="s">
        <v>2282</v>
      </c>
      <c r="G521" s="2766"/>
      <c r="H521" s="2767">
        <v>26</v>
      </c>
      <c r="I521" s="2768"/>
      <c r="J521" s="2768"/>
      <c r="K521" s="2768"/>
      <c r="L521" s="2667" t="s">
        <v>16</v>
      </c>
      <c r="M521" s="2769"/>
      <c r="N521" s="2770"/>
      <c r="O521" s="2771"/>
      <c r="P521" s="2771"/>
      <c r="Q521" s="2771"/>
      <c r="R521" s="2771"/>
      <c r="S521" s="2771"/>
      <c r="T521" s="2772"/>
      <c r="AT521" s="2773" t="s">
        <v>175</v>
      </c>
      <c r="AU521" s="2773">
        <v>0</v>
      </c>
      <c r="AV521" s="2773">
        <v>2</v>
      </c>
      <c r="AW521" s="2773" t="b">
        <v>1</v>
      </c>
      <c r="AX521" s="2773"/>
      <c r="AY521" s="2773" t="s">
        <v>163</v>
      </c>
      <c r="AZ521" s="2773"/>
      <c r="BA521" s="2773"/>
      <c r="BB521" s="2773"/>
      <c r="BC521" s="2773"/>
      <c r="BD521" s="2773"/>
      <c r="BE521" s="2773"/>
      <c r="BF521" s="2773"/>
      <c r="BG521" s="2773"/>
      <c r="BH521" s="2773"/>
      <c r="BI521" s="2773"/>
      <c r="BJ521" s="2624">
        <v>0</v>
      </c>
    </row>
    <row r="522" spans="2:62" ht="11.25" customHeight="1" x14ac:dyDescent="0.25">
      <c r="B522" s="2762"/>
      <c r="C522" s="2763"/>
      <c r="D522" s="361" t="s">
        <v>175</v>
      </c>
      <c r="E522" s="2764"/>
      <c r="F522" s="2774" t="s">
        <v>178</v>
      </c>
      <c r="G522" s="2775"/>
      <c r="H522" s="2776">
        <v>50.75</v>
      </c>
      <c r="I522" s="2768"/>
      <c r="J522" s="2768"/>
      <c r="K522" s="2768"/>
      <c r="L522" s="2667" t="s">
        <v>16</v>
      </c>
      <c r="M522" s="2769"/>
      <c r="N522" s="2770"/>
      <c r="O522" s="2771"/>
      <c r="P522" s="2771"/>
      <c r="Q522" s="2771"/>
      <c r="R522" s="2771"/>
      <c r="S522" s="2771"/>
      <c r="T522" s="2772"/>
      <c r="AT522" s="2773" t="s">
        <v>175</v>
      </c>
      <c r="AU522" s="2773">
        <v>0</v>
      </c>
      <c r="AV522" s="2773">
        <v>4</v>
      </c>
      <c r="AW522" s="2773" t="b">
        <v>1</v>
      </c>
      <c r="AX522" s="2773" t="b">
        <v>1</v>
      </c>
      <c r="AY522" s="2773" t="s">
        <v>163</v>
      </c>
      <c r="AZ522" s="2773"/>
      <c r="BA522" s="2773"/>
      <c r="BB522" s="2773"/>
      <c r="BC522" s="2773"/>
      <c r="BD522" s="2773"/>
      <c r="BE522" s="2773"/>
      <c r="BF522" s="2773"/>
      <c r="BG522" s="2773"/>
      <c r="BH522" s="2773"/>
      <c r="BI522" s="2773"/>
      <c r="BJ522" s="2624">
        <v>0</v>
      </c>
    </row>
    <row r="523" spans="2:62" x14ac:dyDescent="0.25">
      <c r="B523" s="2788"/>
      <c r="C523" s="2789" t="s">
        <v>2283</v>
      </c>
      <c r="D523" s="2789" t="s">
        <v>241</v>
      </c>
      <c r="E523" s="2790" t="s">
        <v>2284</v>
      </c>
      <c r="F523" s="2790" t="s">
        <v>2285</v>
      </c>
      <c r="G523" s="2791" t="s">
        <v>171</v>
      </c>
      <c r="H523" s="353">
        <v>0.14599999999999999</v>
      </c>
      <c r="I523" s="396"/>
      <c r="J523" s="397">
        <f>ROUND(H523*I523,2)</f>
        <v>0</v>
      </c>
      <c r="K523" s="397" t="s">
        <v>172</v>
      </c>
      <c r="L523" s="2667" t="s">
        <v>16</v>
      </c>
      <c r="M523" s="2792"/>
      <c r="N523" s="2793" t="s">
        <v>38</v>
      </c>
      <c r="O523" s="2794"/>
      <c r="P523" s="2794">
        <f>H523*O523</f>
        <v>0</v>
      </c>
      <c r="Q523" s="2794">
        <v>0.55000000000000004</v>
      </c>
      <c r="R523" s="2794">
        <f>H523*Q523</f>
        <v>8.0299999999999996E-2</v>
      </c>
      <c r="S523" s="2794">
        <v>0</v>
      </c>
      <c r="T523" s="2795">
        <f>H523*S523</f>
        <v>0</v>
      </c>
      <c r="AR523" s="2624">
        <v>32</v>
      </c>
      <c r="AT523" s="2624" t="s">
        <v>241</v>
      </c>
      <c r="AU523" s="2624">
        <v>2</v>
      </c>
      <c r="AY523" s="2796" t="s">
        <v>163</v>
      </c>
      <c r="AZ523" s="2796"/>
      <c r="BA523" s="2796"/>
      <c r="BB523" s="2796"/>
      <c r="BC523" s="2796"/>
      <c r="BD523" s="2796"/>
      <c r="BE523" s="2796">
        <f>IF(N523="základní",J523,0)</f>
        <v>0</v>
      </c>
      <c r="BF523" s="2796">
        <f>IF(N523="snížená",J523,0)</f>
        <v>0</v>
      </c>
      <c r="BG523" s="2796">
        <f>IF(N523="zákl. přenesená",J523,0)</f>
        <v>0</v>
      </c>
      <c r="BH523" s="2796">
        <f>IF(N523="sníž. přenesená",J523,0)</f>
        <v>0</v>
      </c>
      <c r="BI523" s="2796">
        <f>IF(N523="nulová",J523,0)</f>
        <v>0</v>
      </c>
      <c r="BJ523" s="2624">
        <v>1</v>
      </c>
    </row>
    <row r="524" spans="2:62" ht="11.25" customHeight="1" x14ac:dyDescent="0.25">
      <c r="B524" s="2762"/>
      <c r="C524" s="2763"/>
      <c r="D524" s="361" t="s">
        <v>175</v>
      </c>
      <c r="E524" s="2764"/>
      <c r="F524" s="2777" t="s">
        <v>2286</v>
      </c>
      <c r="G524" s="2775"/>
      <c r="H524" s="2778"/>
      <c r="I524" s="2768"/>
      <c r="J524" s="2768"/>
      <c r="K524" s="2768"/>
      <c r="L524" s="2667" t="s">
        <v>16</v>
      </c>
      <c r="M524" s="2769"/>
      <c r="N524" s="2770"/>
      <c r="O524" s="2771"/>
      <c r="P524" s="2771"/>
      <c r="Q524" s="2771"/>
      <c r="R524" s="2771"/>
      <c r="S524" s="2771"/>
      <c r="T524" s="2772"/>
      <c r="AT524" s="2773" t="s">
        <v>175</v>
      </c>
      <c r="AU524" s="2773">
        <v>0</v>
      </c>
      <c r="AV524" s="2773">
        <v>1</v>
      </c>
      <c r="AW524" s="2773" t="b">
        <v>1</v>
      </c>
      <c r="AX524" s="2773"/>
      <c r="AY524" s="2773" t="s">
        <v>163</v>
      </c>
      <c r="AZ524" s="2773"/>
      <c r="BA524" s="2773"/>
      <c r="BB524" s="2773"/>
      <c r="BC524" s="2773"/>
      <c r="BD524" s="2773"/>
      <c r="BE524" s="2773"/>
      <c r="BF524" s="2773"/>
      <c r="BG524" s="2773"/>
      <c r="BH524" s="2773"/>
      <c r="BI524" s="2773"/>
      <c r="BJ524" s="2624">
        <v>0</v>
      </c>
    </row>
    <row r="525" spans="2:62" ht="11.25" customHeight="1" x14ac:dyDescent="0.25">
      <c r="B525" s="2762"/>
      <c r="C525" s="2763"/>
      <c r="D525" s="361" t="s">
        <v>175</v>
      </c>
      <c r="E525" s="2764"/>
      <c r="F525" s="2777" t="s">
        <v>2279</v>
      </c>
      <c r="G525" s="2775"/>
      <c r="H525" s="2778"/>
      <c r="I525" s="2768"/>
      <c r="J525" s="2768"/>
      <c r="K525" s="2768"/>
      <c r="L525" s="2667" t="s">
        <v>16</v>
      </c>
      <c r="M525" s="2769"/>
      <c r="N525" s="2770"/>
      <c r="O525" s="2771"/>
      <c r="P525" s="2771"/>
      <c r="Q525" s="2771"/>
      <c r="R525" s="2771"/>
      <c r="S525" s="2771"/>
      <c r="T525" s="2772"/>
      <c r="AT525" s="2773" t="s">
        <v>175</v>
      </c>
      <c r="AU525" s="2773">
        <v>0</v>
      </c>
      <c r="AV525" s="2773">
        <v>1</v>
      </c>
      <c r="AW525" s="2773" t="b">
        <v>1</v>
      </c>
      <c r="AX525" s="2773"/>
      <c r="AY525" s="2773" t="s">
        <v>163</v>
      </c>
      <c r="AZ525" s="2773"/>
      <c r="BA525" s="2773"/>
      <c r="BB525" s="2773"/>
      <c r="BC525" s="2773"/>
      <c r="BD525" s="2773"/>
      <c r="BE525" s="2773"/>
      <c r="BF525" s="2773"/>
      <c r="BG525" s="2773"/>
      <c r="BH525" s="2773"/>
      <c r="BI525" s="2773"/>
      <c r="BJ525" s="2624">
        <v>0</v>
      </c>
    </row>
    <row r="526" spans="2:62" ht="11.25" customHeight="1" x14ac:dyDescent="0.25">
      <c r="B526" s="2762"/>
      <c r="C526" s="2763"/>
      <c r="D526" s="361" t="s">
        <v>175</v>
      </c>
      <c r="E526" s="2764"/>
      <c r="F526" s="2765" t="s">
        <v>2287</v>
      </c>
      <c r="G526" s="2766"/>
      <c r="H526" s="2767">
        <v>6.2E-2</v>
      </c>
      <c r="I526" s="2768"/>
      <c r="J526" s="2768"/>
      <c r="K526" s="2768"/>
      <c r="L526" s="2667" t="s">
        <v>16</v>
      </c>
      <c r="M526" s="2769"/>
      <c r="N526" s="2770"/>
      <c r="O526" s="2771"/>
      <c r="P526" s="2771"/>
      <c r="Q526" s="2771"/>
      <c r="R526" s="2771"/>
      <c r="S526" s="2771"/>
      <c r="T526" s="2772"/>
      <c r="AT526" s="2773" t="s">
        <v>175</v>
      </c>
      <c r="AU526" s="2773">
        <v>0</v>
      </c>
      <c r="AV526" s="2773">
        <v>2</v>
      </c>
      <c r="AW526" s="2773" t="b">
        <v>1</v>
      </c>
      <c r="AX526" s="2773"/>
      <c r="AY526" s="2773" t="s">
        <v>163</v>
      </c>
      <c r="AZ526" s="2773"/>
      <c r="BA526" s="2773"/>
      <c r="BB526" s="2773"/>
      <c r="BC526" s="2773"/>
      <c r="BD526" s="2773"/>
      <c r="BE526" s="2773"/>
      <c r="BF526" s="2773"/>
      <c r="BG526" s="2773"/>
      <c r="BH526" s="2773"/>
      <c r="BI526" s="2773"/>
      <c r="BJ526" s="2624">
        <v>0</v>
      </c>
    </row>
    <row r="527" spans="2:62" ht="11.25" customHeight="1" x14ac:dyDescent="0.25">
      <c r="B527" s="2762"/>
      <c r="C527" s="2763"/>
      <c r="D527" s="361" t="s">
        <v>175</v>
      </c>
      <c r="E527" s="2764"/>
      <c r="F527" s="2777" t="s">
        <v>2281</v>
      </c>
      <c r="G527" s="2775"/>
      <c r="H527" s="2778"/>
      <c r="I527" s="2768"/>
      <c r="J527" s="2768"/>
      <c r="K527" s="2768"/>
      <c r="L527" s="2667" t="s">
        <v>16</v>
      </c>
      <c r="M527" s="2769"/>
      <c r="N527" s="2770"/>
      <c r="O527" s="2771"/>
      <c r="P527" s="2771"/>
      <c r="Q527" s="2771"/>
      <c r="R527" s="2771"/>
      <c r="S527" s="2771"/>
      <c r="T527" s="2772"/>
      <c r="AT527" s="2773" t="s">
        <v>175</v>
      </c>
      <c r="AU527" s="2773">
        <v>0</v>
      </c>
      <c r="AV527" s="2773">
        <v>1</v>
      </c>
      <c r="AW527" s="2773" t="b">
        <v>1</v>
      </c>
      <c r="AX527" s="2773"/>
      <c r="AY527" s="2773" t="s">
        <v>163</v>
      </c>
      <c r="AZ527" s="2773"/>
      <c r="BA527" s="2773"/>
      <c r="BB527" s="2773"/>
      <c r="BC527" s="2773"/>
      <c r="BD527" s="2773"/>
      <c r="BE527" s="2773"/>
      <c r="BF527" s="2773"/>
      <c r="BG527" s="2773"/>
      <c r="BH527" s="2773"/>
      <c r="BI527" s="2773"/>
      <c r="BJ527" s="2624">
        <v>0</v>
      </c>
    </row>
    <row r="528" spans="2:62" ht="11.25" customHeight="1" x14ac:dyDescent="0.25">
      <c r="B528" s="2762"/>
      <c r="C528" s="2763"/>
      <c r="D528" s="361" t="s">
        <v>175</v>
      </c>
      <c r="E528" s="2764"/>
      <c r="F528" s="2765" t="s">
        <v>2288</v>
      </c>
      <c r="G528" s="2766"/>
      <c r="H528" s="2767">
        <v>6.5000000000000002E-2</v>
      </c>
      <c r="I528" s="2768"/>
      <c r="J528" s="2768"/>
      <c r="K528" s="2768"/>
      <c r="L528" s="2667" t="s">
        <v>16</v>
      </c>
      <c r="M528" s="2769"/>
      <c r="N528" s="2770"/>
      <c r="O528" s="2771"/>
      <c r="P528" s="2771"/>
      <c r="Q528" s="2771"/>
      <c r="R528" s="2771"/>
      <c r="S528" s="2771"/>
      <c r="T528" s="2772"/>
      <c r="AT528" s="2773" t="s">
        <v>175</v>
      </c>
      <c r="AU528" s="2773">
        <v>0</v>
      </c>
      <c r="AV528" s="2773">
        <v>2</v>
      </c>
      <c r="AW528" s="2773" t="b">
        <v>1</v>
      </c>
      <c r="AX528" s="2773"/>
      <c r="AY528" s="2773" t="s">
        <v>163</v>
      </c>
      <c r="AZ528" s="2773"/>
      <c r="BA528" s="2773"/>
      <c r="BB528" s="2773"/>
      <c r="BC528" s="2773"/>
      <c r="BD528" s="2773"/>
      <c r="BE528" s="2773"/>
      <c r="BF528" s="2773"/>
      <c r="BG528" s="2773"/>
      <c r="BH528" s="2773"/>
      <c r="BI528" s="2773"/>
      <c r="BJ528" s="2624">
        <v>0</v>
      </c>
    </row>
    <row r="529" spans="2:62" ht="11.25" customHeight="1" x14ac:dyDescent="0.25">
      <c r="B529" s="2762"/>
      <c r="C529" s="2763"/>
      <c r="D529" s="361" t="s">
        <v>175</v>
      </c>
      <c r="E529" s="2764"/>
      <c r="F529" s="2774" t="s">
        <v>178</v>
      </c>
      <c r="G529" s="2775"/>
      <c r="H529" s="2776">
        <v>0.127</v>
      </c>
      <c r="I529" s="2768"/>
      <c r="J529" s="2768"/>
      <c r="K529" s="2768"/>
      <c r="L529" s="2667" t="s">
        <v>16</v>
      </c>
      <c r="M529" s="2769"/>
      <c r="N529" s="2770"/>
      <c r="O529" s="2771"/>
      <c r="P529" s="2771"/>
      <c r="Q529" s="2771"/>
      <c r="R529" s="2771"/>
      <c r="S529" s="2771"/>
      <c r="T529" s="2772"/>
      <c r="AT529" s="2773" t="s">
        <v>175</v>
      </c>
      <c r="AU529" s="2773">
        <v>0</v>
      </c>
      <c r="AV529" s="2773">
        <v>4</v>
      </c>
      <c r="AW529" s="2773" t="b">
        <v>1</v>
      </c>
      <c r="AX529" s="2773"/>
      <c r="AY529" s="2773" t="s">
        <v>163</v>
      </c>
      <c r="AZ529" s="2773"/>
      <c r="BA529" s="2773"/>
      <c r="BB529" s="2773"/>
      <c r="BC529" s="2773"/>
      <c r="BD529" s="2773"/>
      <c r="BE529" s="2773"/>
      <c r="BF529" s="2773"/>
      <c r="BG529" s="2773"/>
      <c r="BH529" s="2773"/>
      <c r="BI529" s="2773"/>
      <c r="BJ529" s="2624">
        <v>0</v>
      </c>
    </row>
    <row r="530" spans="2:62" ht="11.25" customHeight="1" x14ac:dyDescent="0.25">
      <c r="B530" s="2762"/>
      <c r="C530" s="2763"/>
      <c r="D530" s="361" t="s">
        <v>175</v>
      </c>
      <c r="E530" s="2764"/>
      <c r="F530" s="2765" t="s">
        <v>2289</v>
      </c>
      <c r="G530" s="2766"/>
      <c r="H530" s="2767">
        <v>0.14599999999999999</v>
      </c>
      <c r="I530" s="2768"/>
      <c r="J530" s="2768"/>
      <c r="K530" s="2768"/>
      <c r="L530" s="2667" t="s">
        <v>16</v>
      </c>
      <c r="M530" s="2769"/>
      <c r="N530" s="2770"/>
      <c r="O530" s="2771"/>
      <c r="P530" s="2771"/>
      <c r="Q530" s="2771"/>
      <c r="R530" s="2771"/>
      <c r="S530" s="2771"/>
      <c r="T530" s="2772"/>
      <c r="AT530" s="2773" t="s">
        <v>175</v>
      </c>
      <c r="AU530" s="2773">
        <v>0</v>
      </c>
      <c r="AV530" s="2773">
        <v>2</v>
      </c>
      <c r="AW530" s="2773" t="b">
        <v>1</v>
      </c>
      <c r="AX530" s="2773" t="b">
        <v>1</v>
      </c>
      <c r="AY530" s="2773" t="s">
        <v>163</v>
      </c>
      <c r="AZ530" s="2773"/>
      <c r="BA530" s="2773"/>
      <c r="BB530" s="2773"/>
      <c r="BC530" s="2773"/>
      <c r="BD530" s="2773"/>
      <c r="BE530" s="2773"/>
      <c r="BF530" s="2773"/>
      <c r="BG530" s="2773"/>
      <c r="BH530" s="2773"/>
      <c r="BI530" s="2773"/>
      <c r="BJ530" s="2624">
        <v>0</v>
      </c>
    </row>
    <row r="531" spans="2:62" x14ac:dyDescent="0.25">
      <c r="B531" s="2750"/>
      <c r="C531" s="2751" t="s">
        <v>2290</v>
      </c>
      <c r="D531" s="2751" t="s">
        <v>168</v>
      </c>
      <c r="E531" s="2752" t="s">
        <v>378</v>
      </c>
      <c r="F531" s="351" t="s">
        <v>379</v>
      </c>
      <c r="G531" s="2753" t="s">
        <v>202</v>
      </c>
      <c r="H531" s="403">
        <v>8.1000000000000003E-2</v>
      </c>
      <c r="I531" s="354"/>
      <c r="J531" s="355">
        <f>ROUND(H531*I531,2)</f>
        <v>0</v>
      </c>
      <c r="K531" s="355" t="s">
        <v>172</v>
      </c>
      <c r="L531" s="2667" t="s">
        <v>16</v>
      </c>
      <c r="M531" s="2754"/>
      <c r="N531" s="2755" t="s">
        <v>38</v>
      </c>
      <c r="O531" s="2756"/>
      <c r="P531" s="2756">
        <f>H531*O531</f>
        <v>0</v>
      </c>
      <c r="Q531" s="2756">
        <v>0</v>
      </c>
      <c r="R531" s="2756">
        <f>H531*Q531</f>
        <v>0</v>
      </c>
      <c r="S531" s="2756">
        <v>0</v>
      </c>
      <c r="T531" s="2757">
        <f>H531*S531</f>
        <v>0</v>
      </c>
      <c r="AR531" s="2624">
        <v>16</v>
      </c>
      <c r="AT531" s="2624" t="s">
        <v>168</v>
      </c>
      <c r="AU531" s="2624">
        <v>2</v>
      </c>
      <c r="AY531" s="2758" t="s">
        <v>163</v>
      </c>
      <c r="AZ531" s="2758"/>
      <c r="BA531" s="2758"/>
      <c r="BB531" s="2758"/>
      <c r="BC531" s="2758"/>
      <c r="BD531" s="2758"/>
      <c r="BE531" s="2758">
        <f>IF(N531="základní",J531,0)</f>
        <v>0</v>
      </c>
      <c r="BF531" s="2758">
        <f>IF(N531="snížená",J531,0)</f>
        <v>0</v>
      </c>
      <c r="BG531" s="2758">
        <f>IF(N531="zákl. přenesená",J531,0)</f>
        <v>0</v>
      </c>
      <c r="BH531" s="2758">
        <f>IF(N531="sníž. přenesená",J531,0)</f>
        <v>0</v>
      </c>
      <c r="BI531" s="2758">
        <f>IF(N531="nulová",J531,0)</f>
        <v>0</v>
      </c>
      <c r="BJ531" s="2624">
        <v>1</v>
      </c>
    </row>
    <row r="532" spans="2:62" x14ac:dyDescent="0.25">
      <c r="B532" s="2668"/>
      <c r="C532" s="86"/>
      <c r="D532" s="361" t="s">
        <v>173</v>
      </c>
      <c r="E532" s="86"/>
      <c r="F532" s="362" t="s">
        <v>380</v>
      </c>
      <c r="G532" s="86"/>
      <c r="H532" s="86"/>
      <c r="I532" s="86"/>
      <c r="J532" s="86"/>
      <c r="K532" s="2670"/>
      <c r="L532" s="2667" t="s">
        <v>16</v>
      </c>
      <c r="M532" s="2759"/>
      <c r="N532" s="86"/>
      <c r="O532" s="86"/>
      <c r="P532" s="86"/>
      <c r="Q532" s="86"/>
      <c r="R532" s="86"/>
      <c r="S532" s="86"/>
      <c r="T532" s="2760"/>
      <c r="AT532" s="2761" t="s">
        <v>173</v>
      </c>
      <c r="AU532" s="2761">
        <v>0</v>
      </c>
      <c r="AV532" s="86"/>
      <c r="AW532" s="86"/>
      <c r="AX532" s="86"/>
      <c r="AY532" s="86" t="s">
        <v>163</v>
      </c>
      <c r="AZ532" s="86"/>
      <c r="BA532" s="86"/>
      <c r="BB532" s="86"/>
      <c r="BC532" s="86"/>
      <c r="BD532" s="86"/>
      <c r="BE532" s="86"/>
      <c r="BF532" s="86"/>
      <c r="BG532" s="86"/>
      <c r="BH532" s="86"/>
      <c r="BI532" s="86"/>
      <c r="BJ532" s="2624">
        <v>0</v>
      </c>
    </row>
    <row r="533" spans="2:62" ht="24" x14ac:dyDescent="0.25">
      <c r="B533" s="2750"/>
      <c r="C533" s="2751" t="s">
        <v>2291</v>
      </c>
      <c r="D533" s="2751" t="s">
        <v>168</v>
      </c>
      <c r="E533" s="2752" t="s">
        <v>2292</v>
      </c>
      <c r="F533" s="351" t="s">
        <v>2293</v>
      </c>
      <c r="G533" s="2753" t="s">
        <v>202</v>
      </c>
      <c r="H533" s="403">
        <v>8.1000000000000003E-2</v>
      </c>
      <c r="I533" s="354"/>
      <c r="J533" s="355">
        <f>ROUND(H533*I533,2)</f>
        <v>0</v>
      </c>
      <c r="K533" s="355" t="s">
        <v>172</v>
      </c>
      <c r="L533" s="2667" t="s">
        <v>16</v>
      </c>
      <c r="M533" s="2754"/>
      <c r="N533" s="2755" t="s">
        <v>38</v>
      </c>
      <c r="O533" s="2756"/>
      <c r="P533" s="2756">
        <f>H533*O533</f>
        <v>0</v>
      </c>
      <c r="Q533" s="2756">
        <v>0</v>
      </c>
      <c r="R533" s="2756">
        <f>H533*Q533</f>
        <v>0</v>
      </c>
      <c r="S533" s="2756">
        <v>0</v>
      </c>
      <c r="T533" s="2757">
        <f>H533*S533</f>
        <v>0</v>
      </c>
      <c r="AR533" s="2624">
        <v>16</v>
      </c>
      <c r="AT533" s="2624" t="s">
        <v>168</v>
      </c>
      <c r="AU533" s="2624">
        <v>2</v>
      </c>
      <c r="AY533" s="2758" t="s">
        <v>163</v>
      </c>
      <c r="AZ533" s="2758"/>
      <c r="BA533" s="2758"/>
      <c r="BB533" s="2758"/>
      <c r="BC533" s="2758"/>
      <c r="BD533" s="2758"/>
      <c r="BE533" s="2758">
        <f>IF(N533="základní",J533,0)</f>
        <v>0</v>
      </c>
      <c r="BF533" s="2758">
        <f>IF(N533="snížená",J533,0)</f>
        <v>0</v>
      </c>
      <c r="BG533" s="2758">
        <f>IF(N533="zákl. přenesená",J533,0)</f>
        <v>0</v>
      </c>
      <c r="BH533" s="2758">
        <f>IF(N533="sníž. přenesená",J533,0)</f>
        <v>0</v>
      </c>
      <c r="BI533" s="2758">
        <f>IF(N533="nulová",J533,0)</f>
        <v>0</v>
      </c>
      <c r="BJ533" s="2624">
        <v>1</v>
      </c>
    </row>
    <row r="534" spans="2:62" x14ac:dyDescent="0.25">
      <c r="B534" s="2668"/>
      <c r="C534" s="86"/>
      <c r="D534" s="361" t="s">
        <v>173</v>
      </c>
      <c r="E534" s="86"/>
      <c r="F534" s="362" t="s">
        <v>2294</v>
      </c>
      <c r="G534" s="86"/>
      <c r="H534" s="86"/>
      <c r="I534" s="86"/>
      <c r="J534" s="86"/>
      <c r="K534" s="2670"/>
      <c r="L534" s="2667" t="s">
        <v>16</v>
      </c>
      <c r="M534" s="2759"/>
      <c r="N534" s="86"/>
      <c r="O534" s="86"/>
      <c r="P534" s="86"/>
      <c r="Q534" s="86"/>
      <c r="R534" s="86"/>
      <c r="S534" s="86"/>
      <c r="T534" s="2760"/>
      <c r="AT534" s="2761" t="s">
        <v>173</v>
      </c>
      <c r="AU534" s="2761">
        <v>0</v>
      </c>
      <c r="AV534" s="86"/>
      <c r="AW534" s="86"/>
      <c r="AX534" s="86"/>
      <c r="AY534" s="86" t="s">
        <v>163</v>
      </c>
      <c r="AZ534" s="86"/>
      <c r="BA534" s="86"/>
      <c r="BB534" s="86"/>
      <c r="BC534" s="86"/>
      <c r="BD534" s="86"/>
      <c r="BE534" s="86"/>
      <c r="BF534" s="86"/>
      <c r="BG534" s="86"/>
      <c r="BH534" s="86"/>
      <c r="BI534" s="86"/>
      <c r="BJ534" s="2624">
        <v>0</v>
      </c>
    </row>
    <row r="535" spans="2:62" ht="23.1" customHeight="1" x14ac:dyDescent="0.25">
      <c r="B535" s="2692"/>
      <c r="C535" s="2693"/>
      <c r="D535" s="2731" t="s">
        <v>64</v>
      </c>
      <c r="E535" s="2739" t="s">
        <v>2295</v>
      </c>
      <c r="F535" s="2702" t="s">
        <v>2296</v>
      </c>
      <c r="G535" s="2740"/>
      <c r="H535" s="2741"/>
      <c r="I535" s="2742"/>
      <c r="J535" s="2742">
        <f>J536 + J540 + J544 + J548 + SUM(J555:J557) + J564 + J571 + J575 + J584 + J586 + J588 + J593 + J595 + J599 + J601 + J605 + J609 + J611</f>
        <v>0</v>
      </c>
      <c r="K535" s="2742"/>
      <c r="L535" s="2667" t="s">
        <v>16</v>
      </c>
      <c r="M535" s="2743"/>
      <c r="N535" s="2690"/>
      <c r="O535" s="2691"/>
      <c r="P535" s="2691">
        <f>P536 + P540 + P544 + P548 + SUM(P555:P557) + P564 + P571 + P575 + P584 + P586 + P588 + P593 + P595 + P599 + P601 + P605 + P609 + P611</f>
        <v>0</v>
      </c>
      <c r="Q535" s="2691"/>
      <c r="R535" s="2691">
        <f>R536 + R540 + R544 + R548 + SUM(R555:R557) + R564 + R571 + R575 + R584 + R586 + R588 + R593 + R595 + R599 + R601 + R605 + R609 + R611</f>
        <v>5.9343807799999997</v>
      </c>
      <c r="S535" s="2691"/>
      <c r="T535" s="2738">
        <f>T536 + T540 + T544 + T548 + SUM(T555:T557) + T564 + T571 + T575 + T584 + T586 + T588 + T593 + T595 + T599 + T601 + T605 + T609 + T611</f>
        <v>0</v>
      </c>
      <c r="AR535" s="2624">
        <v>2</v>
      </c>
      <c r="AT535" s="2624" t="s">
        <v>64</v>
      </c>
      <c r="AU535" s="2624">
        <v>1</v>
      </c>
      <c r="AY535" s="90" t="s">
        <v>163</v>
      </c>
      <c r="AZ535" s="90"/>
      <c r="BA535" s="90"/>
      <c r="BB535" s="90"/>
      <c r="BC535" s="90"/>
      <c r="BD535" s="90"/>
      <c r="BE535" s="90"/>
      <c r="BF535" s="90"/>
      <c r="BG535" s="90"/>
      <c r="BH535" s="90"/>
      <c r="BI535" s="90"/>
      <c r="BJ535" s="2624">
        <v>0</v>
      </c>
    </row>
    <row r="536" spans="2:62" ht="24" x14ac:dyDescent="0.25">
      <c r="B536" s="2750"/>
      <c r="C536" s="2751" t="s">
        <v>2297</v>
      </c>
      <c r="D536" s="2751" t="s">
        <v>168</v>
      </c>
      <c r="E536" s="2752" t="s">
        <v>2298</v>
      </c>
      <c r="F536" s="351" t="s">
        <v>2299</v>
      </c>
      <c r="G536" s="2753" t="s">
        <v>196</v>
      </c>
      <c r="H536" s="353">
        <v>18.72</v>
      </c>
      <c r="I536" s="354"/>
      <c r="J536" s="355">
        <f>ROUND(H536*I536,2)</f>
        <v>0</v>
      </c>
      <c r="K536" s="355" t="s">
        <v>172</v>
      </c>
      <c r="L536" s="2667" t="s">
        <v>16</v>
      </c>
      <c r="M536" s="2754"/>
      <c r="N536" s="2755" t="s">
        <v>38</v>
      </c>
      <c r="O536" s="2756"/>
      <c r="P536" s="2756">
        <f>H536*O536</f>
        <v>0</v>
      </c>
      <c r="Q536" s="2756">
        <v>1.2200000000000001E-2</v>
      </c>
      <c r="R536" s="2756">
        <f>H536*Q536</f>
        <v>0.228384</v>
      </c>
      <c r="S536" s="2756">
        <v>0</v>
      </c>
      <c r="T536" s="2757">
        <f>H536*S536</f>
        <v>0</v>
      </c>
      <c r="AR536" s="2624">
        <v>16</v>
      </c>
      <c r="AT536" s="2624" t="s">
        <v>168</v>
      </c>
      <c r="AU536" s="2624">
        <v>2</v>
      </c>
      <c r="AY536" s="2758" t="s">
        <v>163</v>
      </c>
      <c r="AZ536" s="2758"/>
      <c r="BA536" s="2758"/>
      <c r="BB536" s="2758"/>
      <c r="BC536" s="2758"/>
      <c r="BD536" s="2758"/>
      <c r="BE536" s="2758">
        <f>IF(N536="základní",J536,0)</f>
        <v>0</v>
      </c>
      <c r="BF536" s="2758">
        <f>IF(N536="snížená",J536,0)</f>
        <v>0</v>
      </c>
      <c r="BG536" s="2758">
        <f>IF(N536="zákl. přenesená",J536,0)</f>
        <v>0</v>
      </c>
      <c r="BH536" s="2758">
        <f>IF(N536="sníž. přenesená",J536,0)</f>
        <v>0</v>
      </c>
      <c r="BI536" s="2758">
        <f>IF(N536="nulová",J536,0)</f>
        <v>0</v>
      </c>
      <c r="BJ536" s="2624">
        <v>1</v>
      </c>
    </row>
    <row r="537" spans="2:62" x14ac:dyDescent="0.25">
      <c r="B537" s="2668"/>
      <c r="C537" s="86"/>
      <c r="D537" s="361" t="s">
        <v>173</v>
      </c>
      <c r="E537" s="86"/>
      <c r="F537" s="362" t="s">
        <v>2300</v>
      </c>
      <c r="G537" s="86"/>
      <c r="H537" s="86"/>
      <c r="I537" s="86"/>
      <c r="J537" s="86"/>
      <c r="K537" s="2670"/>
      <c r="L537" s="2667" t="s">
        <v>16</v>
      </c>
      <c r="M537" s="2759"/>
      <c r="N537" s="86"/>
      <c r="O537" s="86"/>
      <c r="P537" s="86"/>
      <c r="Q537" s="86"/>
      <c r="R537" s="86"/>
      <c r="S537" s="86"/>
      <c r="T537" s="2760"/>
      <c r="AT537" s="2761" t="s">
        <v>173</v>
      </c>
      <c r="AU537" s="2761">
        <v>0</v>
      </c>
      <c r="AV537" s="86"/>
      <c r="AW537" s="86"/>
      <c r="AX537" s="86"/>
      <c r="AY537" s="86" t="s">
        <v>163</v>
      </c>
      <c r="AZ537" s="86"/>
      <c r="BA537" s="86"/>
      <c r="BB537" s="86"/>
      <c r="BC537" s="86"/>
      <c r="BD537" s="86"/>
      <c r="BE537" s="86"/>
      <c r="BF537" s="86"/>
      <c r="BG537" s="86"/>
      <c r="BH537" s="86"/>
      <c r="BI537" s="86"/>
      <c r="BJ537" s="2624">
        <v>0</v>
      </c>
    </row>
    <row r="538" spans="2:62" ht="11.25" customHeight="1" x14ac:dyDescent="0.25">
      <c r="B538" s="2762"/>
      <c r="C538" s="2763"/>
      <c r="D538" s="361" t="s">
        <v>175</v>
      </c>
      <c r="E538" s="2764"/>
      <c r="F538" s="2765" t="s">
        <v>1917</v>
      </c>
      <c r="G538" s="2766"/>
      <c r="H538" s="2767">
        <v>18.72</v>
      </c>
      <c r="I538" s="2768"/>
      <c r="J538" s="2768"/>
      <c r="K538" s="2768"/>
      <c r="L538" s="2667" t="s">
        <v>16</v>
      </c>
      <c r="M538" s="2769"/>
      <c r="N538" s="2770"/>
      <c r="O538" s="2771"/>
      <c r="P538" s="2771"/>
      <c r="Q538" s="2771"/>
      <c r="R538" s="2771"/>
      <c r="S538" s="2771"/>
      <c r="T538" s="2772"/>
      <c r="AT538" s="2773" t="s">
        <v>175</v>
      </c>
      <c r="AU538" s="2773">
        <v>0</v>
      </c>
      <c r="AV538" s="2773">
        <v>2</v>
      </c>
      <c r="AW538" s="2773" t="b">
        <v>1</v>
      </c>
      <c r="AX538" s="2773"/>
      <c r="AY538" s="2773" t="s">
        <v>163</v>
      </c>
      <c r="AZ538" s="2773"/>
      <c r="BA538" s="2773"/>
      <c r="BB538" s="2773"/>
      <c r="BC538" s="2773"/>
      <c r="BD538" s="2773"/>
      <c r="BE538" s="2773"/>
      <c r="BF538" s="2773"/>
      <c r="BG538" s="2773"/>
      <c r="BH538" s="2773"/>
      <c r="BI538" s="2773"/>
      <c r="BJ538" s="2624">
        <v>0</v>
      </c>
    </row>
    <row r="539" spans="2:62" ht="11.25" customHeight="1" x14ac:dyDescent="0.25">
      <c r="B539" s="2762"/>
      <c r="C539" s="2763"/>
      <c r="D539" s="361" t="s">
        <v>175</v>
      </c>
      <c r="E539" s="2764"/>
      <c r="F539" s="2774" t="s">
        <v>178</v>
      </c>
      <c r="G539" s="2775"/>
      <c r="H539" s="2776">
        <v>18.72</v>
      </c>
      <c r="I539" s="2768"/>
      <c r="J539" s="2768"/>
      <c r="K539" s="2768"/>
      <c r="L539" s="2667" t="s">
        <v>16</v>
      </c>
      <c r="M539" s="2769"/>
      <c r="N539" s="2770"/>
      <c r="O539" s="2771"/>
      <c r="P539" s="2771"/>
      <c r="Q539" s="2771"/>
      <c r="R539" s="2771"/>
      <c r="S539" s="2771"/>
      <c r="T539" s="2772"/>
      <c r="AT539" s="2773" t="s">
        <v>175</v>
      </c>
      <c r="AU539" s="2773">
        <v>0</v>
      </c>
      <c r="AV539" s="2773">
        <v>4</v>
      </c>
      <c r="AW539" s="2773" t="b">
        <v>1</v>
      </c>
      <c r="AX539" s="2773" t="b">
        <v>1</v>
      </c>
      <c r="AY539" s="2773" t="s">
        <v>163</v>
      </c>
      <c r="AZ539" s="2773"/>
      <c r="BA539" s="2773"/>
      <c r="BB539" s="2773"/>
      <c r="BC539" s="2773"/>
      <c r="BD539" s="2773"/>
      <c r="BE539" s="2773"/>
      <c r="BF539" s="2773"/>
      <c r="BG539" s="2773"/>
      <c r="BH539" s="2773"/>
      <c r="BI539" s="2773"/>
      <c r="BJ539" s="2624">
        <v>0</v>
      </c>
    </row>
    <row r="540" spans="2:62" x14ac:dyDescent="0.25">
      <c r="B540" s="2750"/>
      <c r="C540" s="2751" t="s">
        <v>2301</v>
      </c>
      <c r="D540" s="2751" t="s">
        <v>168</v>
      </c>
      <c r="E540" s="2752" t="s">
        <v>2302</v>
      </c>
      <c r="F540" s="351" t="s">
        <v>2303</v>
      </c>
      <c r="G540" s="2753" t="s">
        <v>196</v>
      </c>
      <c r="H540" s="353">
        <v>18.72</v>
      </c>
      <c r="I540" s="354"/>
      <c r="J540" s="355">
        <f>ROUND(H540*I540,2)</f>
        <v>0</v>
      </c>
      <c r="K540" s="355" t="s">
        <v>172</v>
      </c>
      <c r="L540" s="2667" t="s">
        <v>16</v>
      </c>
      <c r="M540" s="2754"/>
      <c r="N540" s="2755" t="s">
        <v>38</v>
      </c>
      <c r="O540" s="2756"/>
      <c r="P540" s="2756">
        <f>H540*O540</f>
        <v>0</v>
      </c>
      <c r="Q540" s="2756">
        <v>0</v>
      </c>
      <c r="R540" s="2756">
        <f>H540*Q540</f>
        <v>0</v>
      </c>
      <c r="S540" s="2756">
        <v>0</v>
      </c>
      <c r="T540" s="2757">
        <f>H540*S540</f>
        <v>0</v>
      </c>
      <c r="AR540" s="2624">
        <v>16</v>
      </c>
      <c r="AT540" s="2624" t="s">
        <v>168</v>
      </c>
      <c r="AU540" s="2624">
        <v>2</v>
      </c>
      <c r="AY540" s="2758" t="s">
        <v>163</v>
      </c>
      <c r="AZ540" s="2758"/>
      <c r="BA540" s="2758"/>
      <c r="BB540" s="2758"/>
      <c r="BC540" s="2758"/>
      <c r="BD540" s="2758"/>
      <c r="BE540" s="2758">
        <f>IF(N540="základní",J540,0)</f>
        <v>0</v>
      </c>
      <c r="BF540" s="2758">
        <f>IF(N540="snížená",J540,0)</f>
        <v>0</v>
      </c>
      <c r="BG540" s="2758">
        <f>IF(N540="zákl. přenesená",J540,0)</f>
        <v>0</v>
      </c>
      <c r="BH540" s="2758">
        <f>IF(N540="sníž. přenesená",J540,0)</f>
        <v>0</v>
      </c>
      <c r="BI540" s="2758">
        <f>IF(N540="nulová",J540,0)</f>
        <v>0</v>
      </c>
      <c r="BJ540" s="2624">
        <v>1</v>
      </c>
    </row>
    <row r="541" spans="2:62" x14ac:dyDescent="0.25">
      <c r="B541" s="2668"/>
      <c r="C541" s="86"/>
      <c r="D541" s="361" t="s">
        <v>173</v>
      </c>
      <c r="E541" s="86"/>
      <c r="F541" s="362" t="s">
        <v>2304</v>
      </c>
      <c r="G541" s="86"/>
      <c r="H541" s="86"/>
      <c r="I541" s="86"/>
      <c r="J541" s="86"/>
      <c r="K541" s="2670"/>
      <c r="L541" s="2667" t="s">
        <v>16</v>
      </c>
      <c r="M541" s="2759"/>
      <c r="N541" s="86"/>
      <c r="O541" s="86"/>
      <c r="P541" s="86"/>
      <c r="Q541" s="86"/>
      <c r="R541" s="86"/>
      <c r="S541" s="86"/>
      <c r="T541" s="2760"/>
      <c r="AT541" s="2761" t="s">
        <v>173</v>
      </c>
      <c r="AU541" s="2761">
        <v>0</v>
      </c>
      <c r="AV541" s="86"/>
      <c r="AW541" s="86"/>
      <c r="AX541" s="86"/>
      <c r="AY541" s="86" t="s">
        <v>163</v>
      </c>
      <c r="AZ541" s="86"/>
      <c r="BA541" s="86"/>
      <c r="BB541" s="86"/>
      <c r="BC541" s="86"/>
      <c r="BD541" s="86"/>
      <c r="BE541" s="86"/>
      <c r="BF541" s="86"/>
      <c r="BG541" s="86"/>
      <c r="BH541" s="86"/>
      <c r="BI541" s="86"/>
      <c r="BJ541" s="2624">
        <v>0</v>
      </c>
    </row>
    <row r="542" spans="2:62" ht="11.25" customHeight="1" x14ac:dyDescent="0.25">
      <c r="B542" s="2762"/>
      <c r="C542" s="2763"/>
      <c r="D542" s="361" t="s">
        <v>175</v>
      </c>
      <c r="E542" s="2764"/>
      <c r="F542" s="2765" t="s">
        <v>1917</v>
      </c>
      <c r="G542" s="2766"/>
      <c r="H542" s="2767">
        <v>18.72</v>
      </c>
      <c r="I542" s="2768"/>
      <c r="J542" s="2768"/>
      <c r="K542" s="2768"/>
      <c r="L542" s="2667" t="s">
        <v>16</v>
      </c>
      <c r="M542" s="2769"/>
      <c r="N542" s="2770"/>
      <c r="O542" s="2771"/>
      <c r="P542" s="2771"/>
      <c r="Q542" s="2771"/>
      <c r="R542" s="2771"/>
      <c r="S542" s="2771"/>
      <c r="T542" s="2772"/>
      <c r="AT542" s="2773" t="s">
        <v>175</v>
      </c>
      <c r="AU542" s="2773">
        <v>0</v>
      </c>
      <c r="AV542" s="2773">
        <v>2</v>
      </c>
      <c r="AW542" s="2773" t="b">
        <v>1</v>
      </c>
      <c r="AX542" s="2773"/>
      <c r="AY542" s="2773" t="s">
        <v>163</v>
      </c>
      <c r="AZ542" s="2773"/>
      <c r="BA542" s="2773"/>
      <c r="BB542" s="2773"/>
      <c r="BC542" s="2773"/>
      <c r="BD542" s="2773"/>
      <c r="BE542" s="2773"/>
      <c r="BF542" s="2773"/>
      <c r="BG542" s="2773"/>
      <c r="BH542" s="2773"/>
      <c r="BI542" s="2773"/>
      <c r="BJ542" s="2624">
        <v>0</v>
      </c>
    </row>
    <row r="543" spans="2:62" ht="11.25" customHeight="1" x14ac:dyDescent="0.25">
      <c r="B543" s="2762"/>
      <c r="C543" s="2763"/>
      <c r="D543" s="361" t="s">
        <v>175</v>
      </c>
      <c r="E543" s="2764"/>
      <c r="F543" s="2774" t="s">
        <v>178</v>
      </c>
      <c r="G543" s="2775"/>
      <c r="H543" s="2776">
        <v>18.72</v>
      </c>
      <c r="I543" s="2768"/>
      <c r="J543" s="2768"/>
      <c r="K543" s="2768"/>
      <c r="L543" s="2667" t="s">
        <v>16</v>
      </c>
      <c r="M543" s="2769"/>
      <c r="N543" s="2770"/>
      <c r="O543" s="2771"/>
      <c r="P543" s="2771"/>
      <c r="Q543" s="2771"/>
      <c r="R543" s="2771"/>
      <c r="S543" s="2771"/>
      <c r="T543" s="2772"/>
      <c r="AT543" s="2773" t="s">
        <v>175</v>
      </c>
      <c r="AU543" s="2773">
        <v>0</v>
      </c>
      <c r="AV543" s="2773">
        <v>4</v>
      </c>
      <c r="AW543" s="2773" t="b">
        <v>1</v>
      </c>
      <c r="AX543" s="2773" t="b">
        <v>1</v>
      </c>
      <c r="AY543" s="2773" t="s">
        <v>163</v>
      </c>
      <c r="AZ543" s="2773"/>
      <c r="BA543" s="2773"/>
      <c r="BB543" s="2773"/>
      <c r="BC543" s="2773"/>
      <c r="BD543" s="2773"/>
      <c r="BE543" s="2773"/>
      <c r="BF543" s="2773"/>
      <c r="BG543" s="2773"/>
      <c r="BH543" s="2773"/>
      <c r="BI543" s="2773"/>
      <c r="BJ543" s="2624">
        <v>0</v>
      </c>
    </row>
    <row r="544" spans="2:62" ht="24" x14ac:dyDescent="0.25">
      <c r="B544" s="2788"/>
      <c r="C544" s="2789" t="s">
        <v>2305</v>
      </c>
      <c r="D544" s="2789" t="s">
        <v>241</v>
      </c>
      <c r="E544" s="2790" t="s">
        <v>2306</v>
      </c>
      <c r="F544" s="2790" t="s">
        <v>2307</v>
      </c>
      <c r="G544" s="2791" t="s">
        <v>196</v>
      </c>
      <c r="H544" s="353">
        <v>21.032</v>
      </c>
      <c r="I544" s="396"/>
      <c r="J544" s="397">
        <f>ROUND(H544*I544,2)</f>
        <v>0</v>
      </c>
      <c r="K544" s="397" t="s">
        <v>172</v>
      </c>
      <c r="L544" s="2667" t="s">
        <v>16</v>
      </c>
      <c r="M544" s="2792"/>
      <c r="N544" s="2793" t="s">
        <v>38</v>
      </c>
      <c r="O544" s="2794"/>
      <c r="P544" s="2794">
        <f>H544*O544</f>
        <v>0</v>
      </c>
      <c r="Q544" s="2794">
        <v>1.3999999999999999E-4</v>
      </c>
      <c r="R544" s="2794">
        <f>H544*Q544</f>
        <v>2.9444799999999998E-3</v>
      </c>
      <c r="S544" s="2794">
        <v>0</v>
      </c>
      <c r="T544" s="2795">
        <f>H544*S544</f>
        <v>0</v>
      </c>
      <c r="AR544" s="2624">
        <v>32</v>
      </c>
      <c r="AT544" s="2624" t="s">
        <v>241</v>
      </c>
      <c r="AU544" s="2624">
        <v>2</v>
      </c>
      <c r="AY544" s="2796" t="s">
        <v>163</v>
      </c>
      <c r="AZ544" s="2796"/>
      <c r="BA544" s="2796"/>
      <c r="BB544" s="2796"/>
      <c r="BC544" s="2796"/>
      <c r="BD544" s="2796"/>
      <c r="BE544" s="2796">
        <f>IF(N544="základní",J544,0)</f>
        <v>0</v>
      </c>
      <c r="BF544" s="2796">
        <f>IF(N544="snížená",J544,0)</f>
        <v>0</v>
      </c>
      <c r="BG544" s="2796">
        <f>IF(N544="zákl. přenesená",J544,0)</f>
        <v>0</v>
      </c>
      <c r="BH544" s="2796">
        <f>IF(N544="sníž. přenesená",J544,0)</f>
        <v>0</v>
      </c>
      <c r="BI544" s="2796">
        <f>IF(N544="nulová",J544,0)</f>
        <v>0</v>
      </c>
      <c r="BJ544" s="2624">
        <v>1</v>
      </c>
    </row>
    <row r="545" spans="2:62" ht="11.25" customHeight="1" x14ac:dyDescent="0.25">
      <c r="B545" s="2762"/>
      <c r="C545" s="2763"/>
      <c r="D545" s="361" t="s">
        <v>175</v>
      </c>
      <c r="E545" s="2764"/>
      <c r="F545" s="2765" t="s">
        <v>1917</v>
      </c>
      <c r="G545" s="2766"/>
      <c r="H545" s="2767">
        <v>18.72</v>
      </c>
      <c r="I545" s="2768"/>
      <c r="J545" s="2768"/>
      <c r="K545" s="2768"/>
      <c r="L545" s="2667" t="s">
        <v>16</v>
      </c>
      <c r="M545" s="2769"/>
      <c r="N545" s="2770"/>
      <c r="O545" s="2771"/>
      <c r="P545" s="2771"/>
      <c r="Q545" s="2771"/>
      <c r="R545" s="2771"/>
      <c r="S545" s="2771"/>
      <c r="T545" s="2772"/>
      <c r="AT545" s="2773" t="s">
        <v>175</v>
      </c>
      <c r="AU545" s="2773">
        <v>0</v>
      </c>
      <c r="AV545" s="2773">
        <v>2</v>
      </c>
      <c r="AW545" s="2773" t="b">
        <v>1</v>
      </c>
      <c r="AX545" s="2773"/>
      <c r="AY545" s="2773" t="s">
        <v>163</v>
      </c>
      <c r="AZ545" s="2773"/>
      <c r="BA545" s="2773"/>
      <c r="BB545" s="2773"/>
      <c r="BC545" s="2773"/>
      <c r="BD545" s="2773"/>
      <c r="BE545" s="2773"/>
      <c r="BF545" s="2773"/>
      <c r="BG545" s="2773"/>
      <c r="BH545" s="2773"/>
      <c r="BI545" s="2773"/>
      <c r="BJ545" s="2624">
        <v>0</v>
      </c>
    </row>
    <row r="546" spans="2:62" ht="11.25" customHeight="1" x14ac:dyDescent="0.25">
      <c r="B546" s="2762"/>
      <c r="C546" s="2763"/>
      <c r="D546" s="361" t="s">
        <v>175</v>
      </c>
      <c r="E546" s="2764"/>
      <c r="F546" s="2774" t="s">
        <v>178</v>
      </c>
      <c r="G546" s="2775"/>
      <c r="H546" s="2776">
        <v>18.72</v>
      </c>
      <c r="I546" s="2768"/>
      <c r="J546" s="2768"/>
      <c r="K546" s="2768"/>
      <c r="L546" s="2667" t="s">
        <v>16</v>
      </c>
      <c r="M546" s="2769"/>
      <c r="N546" s="2770"/>
      <c r="O546" s="2771"/>
      <c r="P546" s="2771"/>
      <c r="Q546" s="2771"/>
      <c r="R546" s="2771"/>
      <c r="S546" s="2771"/>
      <c r="T546" s="2772"/>
      <c r="AT546" s="2773" t="s">
        <v>175</v>
      </c>
      <c r="AU546" s="2773">
        <v>0</v>
      </c>
      <c r="AV546" s="2773">
        <v>4</v>
      </c>
      <c r="AW546" s="2773" t="b">
        <v>1</v>
      </c>
      <c r="AX546" s="2773"/>
      <c r="AY546" s="2773" t="s">
        <v>163</v>
      </c>
      <c r="AZ546" s="2773"/>
      <c r="BA546" s="2773"/>
      <c r="BB546" s="2773"/>
      <c r="BC546" s="2773"/>
      <c r="BD546" s="2773"/>
      <c r="BE546" s="2773"/>
      <c r="BF546" s="2773"/>
      <c r="BG546" s="2773"/>
      <c r="BH546" s="2773"/>
      <c r="BI546" s="2773"/>
      <c r="BJ546" s="2624">
        <v>0</v>
      </c>
    </row>
    <row r="547" spans="2:62" ht="11.25" customHeight="1" x14ac:dyDescent="0.25">
      <c r="B547" s="2762"/>
      <c r="C547" s="2763"/>
      <c r="D547" s="361" t="s">
        <v>175</v>
      </c>
      <c r="E547" s="2764"/>
      <c r="F547" s="2765" t="s">
        <v>2308</v>
      </c>
      <c r="G547" s="2766"/>
      <c r="H547" s="2767">
        <v>21.032</v>
      </c>
      <c r="I547" s="2768"/>
      <c r="J547" s="2768"/>
      <c r="K547" s="2768"/>
      <c r="L547" s="2667" t="s">
        <v>16</v>
      </c>
      <c r="M547" s="2769"/>
      <c r="N547" s="2770"/>
      <c r="O547" s="2771"/>
      <c r="P547" s="2771"/>
      <c r="Q547" s="2771"/>
      <c r="R547" s="2771"/>
      <c r="S547" s="2771"/>
      <c r="T547" s="2772"/>
      <c r="AT547" s="2773" t="s">
        <v>175</v>
      </c>
      <c r="AU547" s="2773">
        <v>0</v>
      </c>
      <c r="AV547" s="2773">
        <v>2</v>
      </c>
      <c r="AW547" s="2773" t="b">
        <v>1</v>
      </c>
      <c r="AX547" s="2773" t="b">
        <v>1</v>
      </c>
      <c r="AY547" s="2773" t="s">
        <v>163</v>
      </c>
      <c r="AZ547" s="2773"/>
      <c r="BA547" s="2773"/>
      <c r="BB547" s="2773"/>
      <c r="BC547" s="2773"/>
      <c r="BD547" s="2773"/>
      <c r="BE547" s="2773"/>
      <c r="BF547" s="2773"/>
      <c r="BG547" s="2773"/>
      <c r="BH547" s="2773"/>
      <c r="BI547" s="2773"/>
      <c r="BJ547" s="2624">
        <v>0</v>
      </c>
    </row>
    <row r="548" spans="2:62" x14ac:dyDescent="0.25">
      <c r="B548" s="2750"/>
      <c r="C548" s="2751" t="s">
        <v>2309</v>
      </c>
      <c r="D548" s="2751" t="s">
        <v>168</v>
      </c>
      <c r="E548" s="2752" t="s">
        <v>2310</v>
      </c>
      <c r="F548" s="351" t="s">
        <v>2311</v>
      </c>
      <c r="G548" s="2753" t="s">
        <v>526</v>
      </c>
      <c r="H548" s="353">
        <v>3</v>
      </c>
      <c r="I548" s="354"/>
      <c r="J548" s="355">
        <f>ROUND(H548*I548,2)</f>
        <v>0</v>
      </c>
      <c r="K548" s="355" t="s">
        <v>172</v>
      </c>
      <c r="L548" s="2667" t="s">
        <v>16</v>
      </c>
      <c r="M548" s="2754"/>
      <c r="N548" s="2755" t="s">
        <v>38</v>
      </c>
      <c r="O548" s="2756"/>
      <c r="P548" s="2756">
        <f>H548*O548</f>
        <v>0</v>
      </c>
      <c r="Q548" s="2756">
        <v>2.2000000000000001E-4</v>
      </c>
      <c r="R548" s="2756">
        <f>H548*Q548</f>
        <v>6.6E-4</v>
      </c>
      <c r="S548" s="2756">
        <v>0</v>
      </c>
      <c r="T548" s="2757">
        <f>H548*S548</f>
        <v>0</v>
      </c>
      <c r="AR548" s="2624">
        <v>16</v>
      </c>
      <c r="AT548" s="2624" t="s">
        <v>168</v>
      </c>
      <c r="AU548" s="2624">
        <v>2</v>
      </c>
      <c r="AY548" s="2758" t="s">
        <v>163</v>
      </c>
      <c r="AZ548" s="2758"/>
      <c r="BA548" s="2758"/>
      <c r="BB548" s="2758"/>
      <c r="BC548" s="2758"/>
      <c r="BD548" s="2758"/>
      <c r="BE548" s="2758">
        <f>IF(N548="základní",J548,0)</f>
        <v>0</v>
      </c>
      <c r="BF548" s="2758">
        <f>IF(N548="snížená",J548,0)</f>
        <v>0</v>
      </c>
      <c r="BG548" s="2758">
        <f>IF(N548="zákl. přenesená",J548,0)</f>
        <v>0</v>
      </c>
      <c r="BH548" s="2758">
        <f>IF(N548="sníž. přenesená",J548,0)</f>
        <v>0</v>
      </c>
      <c r="BI548" s="2758">
        <f>IF(N548="nulová",J548,0)</f>
        <v>0</v>
      </c>
      <c r="BJ548" s="2624">
        <v>1</v>
      </c>
    </row>
    <row r="549" spans="2:62" x14ac:dyDescent="0.25">
      <c r="B549" s="2668"/>
      <c r="C549" s="86"/>
      <c r="D549" s="361" t="s">
        <v>173</v>
      </c>
      <c r="E549" s="86"/>
      <c r="F549" s="362" t="s">
        <v>2312</v>
      </c>
      <c r="G549" s="86"/>
      <c r="H549" s="86"/>
      <c r="I549" s="86"/>
      <c r="J549" s="86"/>
      <c r="K549" s="2670"/>
      <c r="L549" s="2667" t="s">
        <v>16</v>
      </c>
      <c r="M549" s="2759"/>
      <c r="N549" s="86"/>
      <c r="O549" s="86"/>
      <c r="P549" s="86"/>
      <c r="Q549" s="86"/>
      <c r="R549" s="86"/>
      <c r="S549" s="86"/>
      <c r="T549" s="2760"/>
      <c r="AT549" s="2761" t="s">
        <v>173</v>
      </c>
      <c r="AU549" s="2761">
        <v>0</v>
      </c>
      <c r="AV549" s="86"/>
      <c r="AW549" s="86"/>
      <c r="AX549" s="86"/>
      <c r="AY549" s="86" t="s">
        <v>163</v>
      </c>
      <c r="AZ549" s="86"/>
      <c r="BA549" s="86"/>
      <c r="BB549" s="86"/>
      <c r="BC549" s="86"/>
      <c r="BD549" s="86"/>
      <c r="BE549" s="86"/>
      <c r="BF549" s="86"/>
      <c r="BG549" s="86"/>
      <c r="BH549" s="86"/>
      <c r="BI549" s="86"/>
      <c r="BJ549" s="2624">
        <v>0</v>
      </c>
    </row>
    <row r="550" spans="2:62" ht="11.25" customHeight="1" x14ac:dyDescent="0.25">
      <c r="B550" s="2762"/>
      <c r="C550" s="2763"/>
      <c r="D550" s="361" t="s">
        <v>175</v>
      </c>
      <c r="E550" s="2764"/>
      <c r="F550" s="2777" t="s">
        <v>2313</v>
      </c>
      <c r="G550" s="2775"/>
      <c r="H550" s="2778"/>
      <c r="I550" s="2768"/>
      <c r="J550" s="2768"/>
      <c r="K550" s="2768"/>
      <c r="L550" s="2667" t="s">
        <v>16</v>
      </c>
      <c r="M550" s="2769"/>
      <c r="N550" s="2770"/>
      <c r="O550" s="2771"/>
      <c r="P550" s="2771"/>
      <c r="Q550" s="2771"/>
      <c r="R550" s="2771"/>
      <c r="S550" s="2771"/>
      <c r="T550" s="2772"/>
      <c r="AT550" s="2773" t="s">
        <v>175</v>
      </c>
      <c r="AU550" s="2773">
        <v>0</v>
      </c>
      <c r="AV550" s="2773">
        <v>1</v>
      </c>
      <c r="AW550" s="2773" t="b">
        <v>1</v>
      </c>
      <c r="AX550" s="2773"/>
      <c r="AY550" s="2773" t="s">
        <v>163</v>
      </c>
      <c r="AZ550" s="2773"/>
      <c r="BA550" s="2773"/>
      <c r="BB550" s="2773"/>
      <c r="BC550" s="2773"/>
      <c r="BD550" s="2773"/>
      <c r="BE550" s="2773"/>
      <c r="BF550" s="2773"/>
      <c r="BG550" s="2773"/>
      <c r="BH550" s="2773"/>
      <c r="BI550" s="2773"/>
      <c r="BJ550" s="2624">
        <v>0</v>
      </c>
    </row>
    <row r="551" spans="2:62" ht="11.25" customHeight="1" x14ac:dyDescent="0.25">
      <c r="B551" s="2762"/>
      <c r="C551" s="2763"/>
      <c r="D551" s="361" t="s">
        <v>175</v>
      </c>
      <c r="E551" s="2764"/>
      <c r="F551" s="2765" t="s">
        <v>164</v>
      </c>
      <c r="G551" s="2766"/>
      <c r="H551" s="2767">
        <v>1</v>
      </c>
      <c r="I551" s="2768"/>
      <c r="J551" s="2768"/>
      <c r="K551" s="2768"/>
      <c r="L551" s="2667" t="s">
        <v>16</v>
      </c>
      <c r="M551" s="2769"/>
      <c r="N551" s="2770"/>
      <c r="O551" s="2771"/>
      <c r="P551" s="2771"/>
      <c r="Q551" s="2771"/>
      <c r="R551" s="2771"/>
      <c r="S551" s="2771"/>
      <c r="T551" s="2772"/>
      <c r="AT551" s="2773" t="s">
        <v>175</v>
      </c>
      <c r="AU551" s="2773">
        <v>0</v>
      </c>
      <c r="AV551" s="2773">
        <v>2</v>
      </c>
      <c r="AW551" s="2773" t="b">
        <v>1</v>
      </c>
      <c r="AX551" s="2773"/>
      <c r="AY551" s="2773" t="s">
        <v>163</v>
      </c>
      <c r="AZ551" s="2773"/>
      <c r="BA551" s="2773"/>
      <c r="BB551" s="2773"/>
      <c r="BC551" s="2773"/>
      <c r="BD551" s="2773"/>
      <c r="BE551" s="2773"/>
      <c r="BF551" s="2773"/>
      <c r="BG551" s="2773"/>
      <c r="BH551" s="2773"/>
      <c r="BI551" s="2773"/>
      <c r="BJ551" s="2624">
        <v>0</v>
      </c>
    </row>
    <row r="552" spans="2:62" ht="11.25" customHeight="1" x14ac:dyDescent="0.25">
      <c r="B552" s="2762"/>
      <c r="C552" s="2763"/>
      <c r="D552" s="361" t="s">
        <v>175</v>
      </c>
      <c r="E552" s="2764"/>
      <c r="F552" s="2777" t="s">
        <v>2314</v>
      </c>
      <c r="G552" s="2775"/>
      <c r="H552" s="2778"/>
      <c r="I552" s="2768"/>
      <c r="J552" s="2768"/>
      <c r="K552" s="2768"/>
      <c r="L552" s="2667" t="s">
        <v>16</v>
      </c>
      <c r="M552" s="2769"/>
      <c r="N552" s="2770"/>
      <c r="O552" s="2771"/>
      <c r="P552" s="2771"/>
      <c r="Q552" s="2771"/>
      <c r="R552" s="2771"/>
      <c r="S552" s="2771"/>
      <c r="T552" s="2772"/>
      <c r="AT552" s="2773" t="s">
        <v>175</v>
      </c>
      <c r="AU552" s="2773">
        <v>0</v>
      </c>
      <c r="AV552" s="2773">
        <v>1</v>
      </c>
      <c r="AW552" s="2773" t="b">
        <v>1</v>
      </c>
      <c r="AX552" s="2773"/>
      <c r="AY552" s="2773" t="s">
        <v>163</v>
      </c>
      <c r="AZ552" s="2773"/>
      <c r="BA552" s="2773"/>
      <c r="BB552" s="2773"/>
      <c r="BC552" s="2773"/>
      <c r="BD552" s="2773"/>
      <c r="BE552" s="2773"/>
      <c r="BF552" s="2773"/>
      <c r="BG552" s="2773"/>
      <c r="BH552" s="2773"/>
      <c r="BI552" s="2773"/>
      <c r="BJ552" s="2624">
        <v>0</v>
      </c>
    </row>
    <row r="553" spans="2:62" ht="11.25" customHeight="1" x14ac:dyDescent="0.25">
      <c r="B553" s="2762"/>
      <c r="C553" s="2763"/>
      <c r="D553" s="361" t="s">
        <v>175</v>
      </c>
      <c r="E553" s="2764"/>
      <c r="F553" s="2765" t="s">
        <v>181</v>
      </c>
      <c r="G553" s="2766"/>
      <c r="H553" s="2767">
        <v>2</v>
      </c>
      <c r="I553" s="2768"/>
      <c r="J553" s="2768"/>
      <c r="K553" s="2768"/>
      <c r="L553" s="2667" t="s">
        <v>16</v>
      </c>
      <c r="M553" s="2769"/>
      <c r="N553" s="2770"/>
      <c r="O553" s="2771"/>
      <c r="P553" s="2771"/>
      <c r="Q553" s="2771"/>
      <c r="R553" s="2771"/>
      <c r="S553" s="2771"/>
      <c r="T553" s="2772"/>
      <c r="AT553" s="2773" t="s">
        <v>175</v>
      </c>
      <c r="AU553" s="2773">
        <v>0</v>
      </c>
      <c r="AV553" s="2773">
        <v>2</v>
      </c>
      <c r="AW553" s="2773" t="b">
        <v>1</v>
      </c>
      <c r="AX553" s="2773"/>
      <c r="AY553" s="2773" t="s">
        <v>163</v>
      </c>
      <c r="AZ553" s="2773"/>
      <c r="BA553" s="2773"/>
      <c r="BB553" s="2773"/>
      <c r="BC553" s="2773"/>
      <c r="BD553" s="2773"/>
      <c r="BE553" s="2773"/>
      <c r="BF553" s="2773"/>
      <c r="BG553" s="2773"/>
      <c r="BH553" s="2773"/>
      <c r="BI553" s="2773"/>
      <c r="BJ553" s="2624">
        <v>0</v>
      </c>
    </row>
    <row r="554" spans="2:62" ht="11.25" customHeight="1" x14ac:dyDescent="0.25">
      <c r="B554" s="2762"/>
      <c r="C554" s="2763"/>
      <c r="D554" s="361" t="s">
        <v>175</v>
      </c>
      <c r="E554" s="2764"/>
      <c r="F554" s="2774" t="s">
        <v>178</v>
      </c>
      <c r="G554" s="2775"/>
      <c r="H554" s="2776">
        <v>3</v>
      </c>
      <c r="I554" s="2768"/>
      <c r="J554" s="2768"/>
      <c r="K554" s="2768"/>
      <c r="L554" s="2667" t="s">
        <v>16</v>
      </c>
      <c r="M554" s="2769"/>
      <c r="N554" s="2770"/>
      <c r="O554" s="2771"/>
      <c r="P554" s="2771"/>
      <c r="Q554" s="2771"/>
      <c r="R554" s="2771"/>
      <c r="S554" s="2771"/>
      <c r="T554" s="2772"/>
      <c r="AT554" s="2773" t="s">
        <v>175</v>
      </c>
      <c r="AU554" s="2773">
        <v>0</v>
      </c>
      <c r="AV554" s="2773">
        <v>4</v>
      </c>
      <c r="AW554" s="2773" t="b">
        <v>1</v>
      </c>
      <c r="AX554" s="2773" t="b">
        <v>1</v>
      </c>
      <c r="AY554" s="2773" t="s">
        <v>163</v>
      </c>
      <c r="AZ554" s="2773"/>
      <c r="BA554" s="2773"/>
      <c r="BB554" s="2773"/>
      <c r="BC554" s="2773"/>
      <c r="BD554" s="2773"/>
      <c r="BE554" s="2773"/>
      <c r="BF554" s="2773"/>
      <c r="BG554" s="2773"/>
      <c r="BH554" s="2773"/>
      <c r="BI554" s="2773"/>
      <c r="BJ554" s="2624">
        <v>0</v>
      </c>
    </row>
    <row r="555" spans="2:62" ht="24" x14ac:dyDescent="0.25">
      <c r="B555" s="2788"/>
      <c r="C555" s="2789" t="s">
        <v>2315</v>
      </c>
      <c r="D555" s="2789" t="s">
        <v>241</v>
      </c>
      <c r="E555" s="2790" t="s">
        <v>2316</v>
      </c>
      <c r="F555" s="2790" t="s">
        <v>2317</v>
      </c>
      <c r="G555" s="2791" t="s">
        <v>526</v>
      </c>
      <c r="H555" s="1183">
        <v>2</v>
      </c>
      <c r="I555" s="396"/>
      <c r="J555" s="397">
        <f>ROUND(H555*I555,2)</f>
        <v>0</v>
      </c>
      <c r="K555" s="397" t="s">
        <v>172</v>
      </c>
      <c r="L555" s="2667" t="s">
        <v>16</v>
      </c>
      <c r="M555" s="2792"/>
      <c r="N555" s="2793" t="s">
        <v>38</v>
      </c>
      <c r="O555" s="2794"/>
      <c r="P555" s="2794">
        <f>H555*O555</f>
        <v>0</v>
      </c>
      <c r="Q555" s="2794">
        <v>1.225E-2</v>
      </c>
      <c r="R555" s="2794">
        <f>H555*Q555</f>
        <v>2.4500000000000001E-2</v>
      </c>
      <c r="S555" s="2794">
        <v>0</v>
      </c>
      <c r="T555" s="2795">
        <f>H555*S555</f>
        <v>0</v>
      </c>
      <c r="AR555" s="2624">
        <v>32</v>
      </c>
      <c r="AT555" s="2624" t="s">
        <v>241</v>
      </c>
      <c r="AU555" s="2624">
        <v>2</v>
      </c>
      <c r="AY555" s="2796" t="s">
        <v>163</v>
      </c>
      <c r="AZ555" s="2796"/>
      <c r="BA555" s="2796"/>
      <c r="BB555" s="2796"/>
      <c r="BC555" s="2796"/>
      <c r="BD555" s="2796"/>
      <c r="BE555" s="2796">
        <f>IF(N555="základní",J555,0)</f>
        <v>0</v>
      </c>
      <c r="BF555" s="2796">
        <f>IF(N555="snížená",J555,0)</f>
        <v>0</v>
      </c>
      <c r="BG555" s="2796">
        <f>IF(N555="zákl. přenesená",J555,0)</f>
        <v>0</v>
      </c>
      <c r="BH555" s="2796">
        <f>IF(N555="sníž. přenesená",J555,0)</f>
        <v>0</v>
      </c>
      <c r="BI555" s="2796">
        <f>IF(N555="nulová",J555,0)</f>
        <v>0</v>
      </c>
      <c r="BJ555" s="2624">
        <v>1</v>
      </c>
    </row>
    <row r="556" spans="2:62" ht="24" x14ac:dyDescent="0.25">
      <c r="B556" s="2788"/>
      <c r="C556" s="2789" t="s">
        <v>2318</v>
      </c>
      <c r="D556" s="2789" t="s">
        <v>241</v>
      </c>
      <c r="E556" s="2790" t="s">
        <v>2319</v>
      </c>
      <c r="F556" s="2790" t="s">
        <v>2320</v>
      </c>
      <c r="G556" s="2791" t="s">
        <v>526</v>
      </c>
      <c r="H556" s="1183">
        <v>1</v>
      </c>
      <c r="I556" s="396"/>
      <c r="J556" s="397">
        <f>ROUND(H556*I556,2)</f>
        <v>0</v>
      </c>
      <c r="K556" s="397" t="s">
        <v>172</v>
      </c>
      <c r="L556" s="2667" t="s">
        <v>16</v>
      </c>
      <c r="M556" s="2792"/>
      <c r="N556" s="2793" t="s">
        <v>38</v>
      </c>
      <c r="O556" s="2794"/>
      <c r="P556" s="2794">
        <f>H556*O556</f>
        <v>0</v>
      </c>
      <c r="Q556" s="2794">
        <v>1.2489999999999999E-2</v>
      </c>
      <c r="R556" s="2794">
        <f>H556*Q556</f>
        <v>1.2489999999999999E-2</v>
      </c>
      <c r="S556" s="2794">
        <v>0</v>
      </c>
      <c r="T556" s="2795">
        <f>H556*S556</f>
        <v>0</v>
      </c>
      <c r="AR556" s="2624">
        <v>32</v>
      </c>
      <c r="AT556" s="2624" t="s">
        <v>241</v>
      </c>
      <c r="AU556" s="2624">
        <v>2</v>
      </c>
      <c r="AY556" s="2796" t="s">
        <v>163</v>
      </c>
      <c r="AZ556" s="2796"/>
      <c r="BA556" s="2796"/>
      <c r="BB556" s="2796"/>
      <c r="BC556" s="2796"/>
      <c r="BD556" s="2796"/>
      <c r="BE556" s="2796">
        <f>IF(N556="základní",J556,0)</f>
        <v>0</v>
      </c>
      <c r="BF556" s="2796">
        <f>IF(N556="snížená",J556,0)</f>
        <v>0</v>
      </c>
      <c r="BG556" s="2796">
        <f>IF(N556="zákl. přenesená",J556,0)</f>
        <v>0</v>
      </c>
      <c r="BH556" s="2796">
        <f>IF(N556="sníž. přenesená",J556,0)</f>
        <v>0</v>
      </c>
      <c r="BI556" s="2796">
        <f>IF(N556="nulová",J556,0)</f>
        <v>0</v>
      </c>
      <c r="BJ556" s="2624">
        <v>1</v>
      </c>
    </row>
    <row r="557" spans="2:62" ht="24" x14ac:dyDescent="0.25">
      <c r="B557" s="2750"/>
      <c r="C557" s="2751" t="s">
        <v>2321</v>
      </c>
      <c r="D557" s="2751" t="s">
        <v>168</v>
      </c>
      <c r="E557" s="2752" t="s">
        <v>2322</v>
      </c>
      <c r="F557" s="351" t="s">
        <v>2323</v>
      </c>
      <c r="G557" s="2753" t="s">
        <v>196</v>
      </c>
      <c r="H557" s="353">
        <v>54.54</v>
      </c>
      <c r="I557" s="354"/>
      <c r="J557" s="355">
        <f>ROUND(H557*I557,2)</f>
        <v>0</v>
      </c>
      <c r="K557" s="355" t="s">
        <v>172</v>
      </c>
      <c r="L557" s="2667" t="s">
        <v>16</v>
      </c>
      <c r="M557" s="2754"/>
      <c r="N557" s="2755" t="s">
        <v>38</v>
      </c>
      <c r="O557" s="2756"/>
      <c r="P557" s="2756">
        <f>H557*O557</f>
        <v>0</v>
      </c>
      <c r="Q557" s="2756">
        <v>2.9E-4</v>
      </c>
      <c r="R557" s="2756">
        <f>H557*Q557</f>
        <v>1.58166E-2</v>
      </c>
      <c r="S557" s="2756">
        <v>0</v>
      </c>
      <c r="T557" s="2757">
        <f>H557*S557</f>
        <v>0</v>
      </c>
      <c r="AR557" s="2624">
        <v>16</v>
      </c>
      <c r="AT557" s="2624" t="s">
        <v>168</v>
      </c>
      <c r="AU557" s="2624">
        <v>2</v>
      </c>
      <c r="AY557" s="2758" t="s">
        <v>163</v>
      </c>
      <c r="AZ557" s="2758"/>
      <c r="BA557" s="2758"/>
      <c r="BB557" s="2758"/>
      <c r="BC557" s="2758"/>
      <c r="BD557" s="2758"/>
      <c r="BE557" s="2758">
        <f>IF(N557="základní",J557,0)</f>
        <v>0</v>
      </c>
      <c r="BF557" s="2758">
        <f>IF(N557="snížená",J557,0)</f>
        <v>0</v>
      </c>
      <c r="BG557" s="2758">
        <f>IF(N557="zákl. přenesená",J557,0)</f>
        <v>0</v>
      </c>
      <c r="BH557" s="2758">
        <f>IF(N557="sníž. přenesená",J557,0)</f>
        <v>0</v>
      </c>
      <c r="BI557" s="2758">
        <f>IF(N557="nulová",J557,0)</f>
        <v>0</v>
      </c>
      <c r="BJ557" s="2624">
        <v>1</v>
      </c>
    </row>
    <row r="558" spans="2:62" x14ac:dyDescent="0.25">
      <c r="B558" s="2668"/>
      <c r="C558" s="86"/>
      <c r="D558" s="361" t="s">
        <v>173</v>
      </c>
      <c r="E558" s="86"/>
      <c r="F558" s="362" t="s">
        <v>2324</v>
      </c>
      <c r="G558" s="86"/>
      <c r="H558" s="86"/>
      <c r="I558" s="86"/>
      <c r="J558" s="86"/>
      <c r="K558" s="2670"/>
      <c r="L558" s="2667" t="s">
        <v>16</v>
      </c>
      <c r="M558" s="2759"/>
      <c r="N558" s="86"/>
      <c r="O558" s="86"/>
      <c r="P558" s="86"/>
      <c r="Q558" s="86"/>
      <c r="R558" s="86"/>
      <c r="S558" s="86"/>
      <c r="T558" s="2760"/>
      <c r="AT558" s="2761" t="s">
        <v>173</v>
      </c>
      <c r="AU558" s="2761">
        <v>0</v>
      </c>
      <c r="AV558" s="86"/>
      <c r="AW558" s="86"/>
      <c r="AX558" s="86"/>
      <c r="AY558" s="86" t="s">
        <v>163</v>
      </c>
      <c r="AZ558" s="86"/>
      <c r="BA558" s="86"/>
      <c r="BB558" s="86"/>
      <c r="BC558" s="86"/>
      <c r="BD558" s="86"/>
      <c r="BE558" s="86"/>
      <c r="BF558" s="86"/>
      <c r="BG558" s="86"/>
      <c r="BH558" s="86"/>
      <c r="BI558" s="86"/>
      <c r="BJ558" s="2624">
        <v>0</v>
      </c>
    </row>
    <row r="559" spans="2:62" ht="11.25" customHeight="1" x14ac:dyDescent="0.25">
      <c r="B559" s="2762"/>
      <c r="C559" s="2763"/>
      <c r="D559" s="361" t="s">
        <v>175</v>
      </c>
      <c r="E559" s="2764"/>
      <c r="F559" s="2777" t="s">
        <v>2325</v>
      </c>
      <c r="G559" s="2775"/>
      <c r="H559" s="2778"/>
      <c r="I559" s="2768"/>
      <c r="J559" s="2768"/>
      <c r="K559" s="2768"/>
      <c r="L559" s="2667" t="s">
        <v>16</v>
      </c>
      <c r="M559" s="2769"/>
      <c r="N559" s="2770"/>
      <c r="O559" s="2771"/>
      <c r="P559" s="2771"/>
      <c r="Q559" s="2771"/>
      <c r="R559" s="2771"/>
      <c r="S559" s="2771"/>
      <c r="T559" s="2772"/>
      <c r="AT559" s="2773" t="s">
        <v>175</v>
      </c>
      <c r="AU559" s="2773">
        <v>0</v>
      </c>
      <c r="AV559" s="2773">
        <v>1</v>
      </c>
      <c r="AW559" s="2773" t="b">
        <v>1</v>
      </c>
      <c r="AX559" s="2773"/>
      <c r="AY559" s="2773" t="s">
        <v>163</v>
      </c>
      <c r="AZ559" s="2773"/>
      <c r="BA559" s="2773"/>
      <c r="BB559" s="2773"/>
      <c r="BC559" s="2773"/>
      <c r="BD559" s="2773"/>
      <c r="BE559" s="2773"/>
      <c r="BF559" s="2773"/>
      <c r="BG559" s="2773"/>
      <c r="BH559" s="2773"/>
      <c r="BI559" s="2773"/>
      <c r="BJ559" s="2624">
        <v>0</v>
      </c>
    </row>
    <row r="560" spans="2:62" ht="11.25" customHeight="1" x14ac:dyDescent="0.25">
      <c r="B560" s="2762"/>
      <c r="C560" s="2763"/>
      <c r="D560" s="361" t="s">
        <v>175</v>
      </c>
      <c r="E560" s="2764"/>
      <c r="F560" s="2765" t="s">
        <v>2326</v>
      </c>
      <c r="G560" s="2766"/>
      <c r="H560" s="2767">
        <v>69.12</v>
      </c>
      <c r="I560" s="2768"/>
      <c r="J560" s="2768"/>
      <c r="K560" s="2768"/>
      <c r="L560" s="2667" t="s">
        <v>16</v>
      </c>
      <c r="M560" s="2769"/>
      <c r="N560" s="2770"/>
      <c r="O560" s="2771"/>
      <c r="P560" s="2771"/>
      <c r="Q560" s="2771"/>
      <c r="R560" s="2771"/>
      <c r="S560" s="2771"/>
      <c r="T560" s="2772"/>
      <c r="AT560" s="2773" t="s">
        <v>175</v>
      </c>
      <c r="AU560" s="2773">
        <v>0</v>
      </c>
      <c r="AV560" s="2773">
        <v>2</v>
      </c>
      <c r="AW560" s="2773" t="b">
        <v>1</v>
      </c>
      <c r="AX560" s="2773"/>
      <c r="AY560" s="2773" t="s">
        <v>163</v>
      </c>
      <c r="AZ560" s="2773"/>
      <c r="BA560" s="2773"/>
      <c r="BB560" s="2773"/>
      <c r="BC560" s="2773"/>
      <c r="BD560" s="2773"/>
      <c r="BE560" s="2773"/>
      <c r="BF560" s="2773"/>
      <c r="BG560" s="2773"/>
      <c r="BH560" s="2773"/>
      <c r="BI560" s="2773"/>
      <c r="BJ560" s="2624">
        <v>0</v>
      </c>
    </row>
    <row r="561" spans="2:62" ht="11.25" customHeight="1" x14ac:dyDescent="0.25">
      <c r="B561" s="2762"/>
      <c r="C561" s="2763"/>
      <c r="D561" s="361" t="s">
        <v>175</v>
      </c>
      <c r="E561" s="2764"/>
      <c r="F561" s="2777" t="s">
        <v>2327</v>
      </c>
      <c r="G561" s="2775"/>
      <c r="H561" s="2778"/>
      <c r="I561" s="2768"/>
      <c r="J561" s="2768"/>
      <c r="K561" s="2768"/>
      <c r="L561" s="2667" t="s">
        <v>16</v>
      </c>
      <c r="M561" s="2769"/>
      <c r="N561" s="2770"/>
      <c r="O561" s="2771"/>
      <c r="P561" s="2771"/>
      <c r="Q561" s="2771"/>
      <c r="R561" s="2771"/>
      <c r="S561" s="2771"/>
      <c r="T561" s="2772"/>
      <c r="AT561" s="2773" t="s">
        <v>175</v>
      </c>
      <c r="AU561" s="2773">
        <v>0</v>
      </c>
      <c r="AV561" s="2773">
        <v>1</v>
      </c>
      <c r="AW561" s="2773" t="b">
        <v>1</v>
      </c>
      <c r="AX561" s="2773"/>
      <c r="AY561" s="2773" t="s">
        <v>163</v>
      </c>
      <c r="AZ561" s="2773"/>
      <c r="BA561" s="2773"/>
      <c r="BB561" s="2773"/>
      <c r="BC561" s="2773"/>
      <c r="BD561" s="2773"/>
      <c r="BE561" s="2773"/>
      <c r="BF561" s="2773"/>
      <c r="BG561" s="2773"/>
      <c r="BH561" s="2773"/>
      <c r="BI561" s="2773"/>
      <c r="BJ561" s="2624">
        <v>0</v>
      </c>
    </row>
    <row r="562" spans="2:62" ht="11.25" customHeight="1" x14ac:dyDescent="0.25">
      <c r="B562" s="2762"/>
      <c r="C562" s="2763"/>
      <c r="D562" s="361" t="s">
        <v>175</v>
      </c>
      <c r="E562" s="2764"/>
      <c r="F562" s="2765" t="s">
        <v>2328</v>
      </c>
      <c r="G562" s="2766"/>
      <c r="H562" s="2767">
        <v>-14.58</v>
      </c>
      <c r="I562" s="2768"/>
      <c r="J562" s="2768"/>
      <c r="K562" s="2768"/>
      <c r="L562" s="2667" t="s">
        <v>16</v>
      </c>
      <c r="M562" s="2769"/>
      <c r="N562" s="2770"/>
      <c r="O562" s="2771"/>
      <c r="P562" s="2771"/>
      <c r="Q562" s="2771"/>
      <c r="R562" s="2771"/>
      <c r="S562" s="2771"/>
      <c r="T562" s="2772"/>
      <c r="AT562" s="2773" t="s">
        <v>175</v>
      </c>
      <c r="AU562" s="2773">
        <v>0</v>
      </c>
      <c r="AV562" s="2773">
        <v>2</v>
      </c>
      <c r="AW562" s="2773" t="b">
        <v>1</v>
      </c>
      <c r="AX562" s="2773"/>
      <c r="AY562" s="2773" t="s">
        <v>163</v>
      </c>
      <c r="AZ562" s="2773"/>
      <c r="BA562" s="2773"/>
      <c r="BB562" s="2773"/>
      <c r="BC562" s="2773"/>
      <c r="BD562" s="2773"/>
      <c r="BE562" s="2773"/>
      <c r="BF562" s="2773"/>
      <c r="BG562" s="2773"/>
      <c r="BH562" s="2773"/>
      <c r="BI562" s="2773"/>
      <c r="BJ562" s="2624">
        <v>0</v>
      </c>
    </row>
    <row r="563" spans="2:62" ht="11.25" customHeight="1" x14ac:dyDescent="0.25">
      <c r="B563" s="2762"/>
      <c r="C563" s="2763"/>
      <c r="D563" s="361" t="s">
        <v>175</v>
      </c>
      <c r="E563" s="2764"/>
      <c r="F563" s="2774" t="s">
        <v>178</v>
      </c>
      <c r="G563" s="2775"/>
      <c r="H563" s="2776">
        <v>54.54</v>
      </c>
      <c r="I563" s="2768"/>
      <c r="J563" s="2768"/>
      <c r="K563" s="2768"/>
      <c r="L563" s="2667" t="s">
        <v>16</v>
      </c>
      <c r="M563" s="2769"/>
      <c r="N563" s="2770"/>
      <c r="O563" s="2771"/>
      <c r="P563" s="2771"/>
      <c r="Q563" s="2771"/>
      <c r="R563" s="2771"/>
      <c r="S563" s="2771"/>
      <c r="T563" s="2772"/>
      <c r="AT563" s="2773" t="s">
        <v>175</v>
      </c>
      <c r="AU563" s="2773">
        <v>0</v>
      </c>
      <c r="AV563" s="2773">
        <v>4</v>
      </c>
      <c r="AW563" s="2773" t="b">
        <v>1</v>
      </c>
      <c r="AX563" s="2773" t="b">
        <v>1</v>
      </c>
      <c r="AY563" s="2773" t="s">
        <v>163</v>
      </c>
      <c r="AZ563" s="2773"/>
      <c r="BA563" s="2773"/>
      <c r="BB563" s="2773"/>
      <c r="BC563" s="2773"/>
      <c r="BD563" s="2773"/>
      <c r="BE563" s="2773"/>
      <c r="BF563" s="2773"/>
      <c r="BG563" s="2773"/>
      <c r="BH563" s="2773"/>
      <c r="BI563" s="2773"/>
      <c r="BJ563" s="2624">
        <v>0</v>
      </c>
    </row>
    <row r="564" spans="2:62" x14ac:dyDescent="0.25">
      <c r="B564" s="2788"/>
      <c r="C564" s="2789" t="s">
        <v>2329</v>
      </c>
      <c r="D564" s="2789" t="s">
        <v>241</v>
      </c>
      <c r="E564" s="2790" t="s">
        <v>2330</v>
      </c>
      <c r="F564" s="2790" t="s">
        <v>2331</v>
      </c>
      <c r="G564" s="2791" t="s">
        <v>196</v>
      </c>
      <c r="H564" s="353">
        <v>57.267000000000003</v>
      </c>
      <c r="I564" s="396"/>
      <c r="J564" s="397">
        <f>ROUND(H564*I564,2)</f>
        <v>0</v>
      </c>
      <c r="K564" s="397" t="s">
        <v>172</v>
      </c>
      <c r="L564" s="2667" t="s">
        <v>16</v>
      </c>
      <c r="M564" s="2792"/>
      <c r="N564" s="2793" t="s">
        <v>38</v>
      </c>
      <c r="O564" s="2794"/>
      <c r="P564" s="2794">
        <f>H564*O564</f>
        <v>0</v>
      </c>
      <c r="Q564" s="2794">
        <v>1.15E-2</v>
      </c>
      <c r="R564" s="2794">
        <f>H564*Q564</f>
        <v>0.65857050000000006</v>
      </c>
      <c r="S564" s="2794">
        <v>0</v>
      </c>
      <c r="T564" s="2795">
        <f>H564*S564</f>
        <v>0</v>
      </c>
      <c r="AR564" s="2624">
        <v>32</v>
      </c>
      <c r="AT564" s="2624" t="s">
        <v>241</v>
      </c>
      <c r="AU564" s="2624">
        <v>2</v>
      </c>
      <c r="AY564" s="2796" t="s">
        <v>163</v>
      </c>
      <c r="AZ564" s="2796"/>
      <c r="BA564" s="2796"/>
      <c r="BB564" s="2796"/>
      <c r="BC564" s="2796"/>
      <c r="BD564" s="2796"/>
      <c r="BE564" s="2796">
        <f>IF(N564="základní",J564,0)</f>
        <v>0</v>
      </c>
      <c r="BF564" s="2796">
        <f>IF(N564="snížená",J564,0)</f>
        <v>0</v>
      </c>
      <c r="BG564" s="2796">
        <f>IF(N564="zákl. přenesená",J564,0)</f>
        <v>0</v>
      </c>
      <c r="BH564" s="2796">
        <f>IF(N564="sníž. přenesená",J564,0)</f>
        <v>0</v>
      </c>
      <c r="BI564" s="2796">
        <f>IF(N564="nulová",J564,0)</f>
        <v>0</v>
      </c>
      <c r="BJ564" s="2624">
        <v>1</v>
      </c>
    </row>
    <row r="565" spans="2:62" ht="11.25" customHeight="1" x14ac:dyDescent="0.25">
      <c r="B565" s="2762"/>
      <c r="C565" s="2763"/>
      <c r="D565" s="361" t="s">
        <v>175</v>
      </c>
      <c r="E565" s="2764"/>
      <c r="F565" s="2777" t="s">
        <v>2325</v>
      </c>
      <c r="G565" s="2775"/>
      <c r="H565" s="2778"/>
      <c r="I565" s="2768"/>
      <c r="J565" s="2768"/>
      <c r="K565" s="2768"/>
      <c r="L565" s="2667" t="s">
        <v>16</v>
      </c>
      <c r="M565" s="2769"/>
      <c r="N565" s="2770"/>
      <c r="O565" s="2771"/>
      <c r="P565" s="2771"/>
      <c r="Q565" s="2771"/>
      <c r="R565" s="2771"/>
      <c r="S565" s="2771"/>
      <c r="T565" s="2772"/>
      <c r="AT565" s="2773" t="s">
        <v>175</v>
      </c>
      <c r="AU565" s="2773">
        <v>0</v>
      </c>
      <c r="AV565" s="2773">
        <v>1</v>
      </c>
      <c r="AW565" s="2773" t="b">
        <v>1</v>
      </c>
      <c r="AX565" s="2773"/>
      <c r="AY565" s="2773" t="s">
        <v>163</v>
      </c>
      <c r="AZ565" s="2773"/>
      <c r="BA565" s="2773"/>
      <c r="BB565" s="2773"/>
      <c r="BC565" s="2773"/>
      <c r="BD565" s="2773"/>
      <c r="BE565" s="2773"/>
      <c r="BF565" s="2773"/>
      <c r="BG565" s="2773"/>
      <c r="BH565" s="2773"/>
      <c r="BI565" s="2773"/>
      <c r="BJ565" s="2624">
        <v>0</v>
      </c>
    </row>
    <row r="566" spans="2:62" ht="11.25" customHeight="1" x14ac:dyDescent="0.25">
      <c r="B566" s="2762"/>
      <c r="C566" s="2763"/>
      <c r="D566" s="361" t="s">
        <v>175</v>
      </c>
      <c r="E566" s="2764"/>
      <c r="F566" s="2765" t="s">
        <v>2326</v>
      </c>
      <c r="G566" s="2766"/>
      <c r="H566" s="2767">
        <v>69.12</v>
      </c>
      <c r="I566" s="2768"/>
      <c r="J566" s="2768"/>
      <c r="K566" s="2768"/>
      <c r="L566" s="2667" t="s">
        <v>16</v>
      </c>
      <c r="M566" s="2769"/>
      <c r="N566" s="2770"/>
      <c r="O566" s="2771"/>
      <c r="P566" s="2771"/>
      <c r="Q566" s="2771"/>
      <c r="R566" s="2771"/>
      <c r="S566" s="2771"/>
      <c r="T566" s="2772"/>
      <c r="AT566" s="2773" t="s">
        <v>175</v>
      </c>
      <c r="AU566" s="2773">
        <v>0</v>
      </c>
      <c r="AV566" s="2773">
        <v>2</v>
      </c>
      <c r="AW566" s="2773" t="b">
        <v>1</v>
      </c>
      <c r="AX566" s="2773"/>
      <c r="AY566" s="2773" t="s">
        <v>163</v>
      </c>
      <c r="AZ566" s="2773"/>
      <c r="BA566" s="2773"/>
      <c r="BB566" s="2773"/>
      <c r="BC566" s="2773"/>
      <c r="BD566" s="2773"/>
      <c r="BE566" s="2773"/>
      <c r="BF566" s="2773"/>
      <c r="BG566" s="2773"/>
      <c r="BH566" s="2773"/>
      <c r="BI566" s="2773"/>
      <c r="BJ566" s="2624">
        <v>0</v>
      </c>
    </row>
    <row r="567" spans="2:62" ht="11.25" customHeight="1" x14ac:dyDescent="0.25">
      <c r="B567" s="2762"/>
      <c r="C567" s="2763"/>
      <c r="D567" s="361" t="s">
        <v>175</v>
      </c>
      <c r="E567" s="2764"/>
      <c r="F567" s="2777" t="s">
        <v>2327</v>
      </c>
      <c r="G567" s="2775"/>
      <c r="H567" s="2778"/>
      <c r="I567" s="2768"/>
      <c r="J567" s="2768"/>
      <c r="K567" s="2768"/>
      <c r="L567" s="2667" t="s">
        <v>16</v>
      </c>
      <c r="M567" s="2769"/>
      <c r="N567" s="2770"/>
      <c r="O567" s="2771"/>
      <c r="P567" s="2771"/>
      <c r="Q567" s="2771"/>
      <c r="R567" s="2771"/>
      <c r="S567" s="2771"/>
      <c r="T567" s="2772"/>
      <c r="AT567" s="2773" t="s">
        <v>175</v>
      </c>
      <c r="AU567" s="2773">
        <v>0</v>
      </c>
      <c r="AV567" s="2773">
        <v>1</v>
      </c>
      <c r="AW567" s="2773" t="b">
        <v>1</v>
      </c>
      <c r="AX567" s="2773"/>
      <c r="AY567" s="2773" t="s">
        <v>163</v>
      </c>
      <c r="AZ567" s="2773"/>
      <c r="BA567" s="2773"/>
      <c r="BB567" s="2773"/>
      <c r="BC567" s="2773"/>
      <c r="BD567" s="2773"/>
      <c r="BE567" s="2773"/>
      <c r="BF567" s="2773"/>
      <c r="BG567" s="2773"/>
      <c r="BH567" s="2773"/>
      <c r="BI567" s="2773"/>
      <c r="BJ567" s="2624">
        <v>0</v>
      </c>
    </row>
    <row r="568" spans="2:62" ht="11.25" customHeight="1" x14ac:dyDescent="0.25">
      <c r="B568" s="2762"/>
      <c r="C568" s="2763"/>
      <c r="D568" s="361" t="s">
        <v>175</v>
      </c>
      <c r="E568" s="2764"/>
      <c r="F568" s="2765" t="s">
        <v>2328</v>
      </c>
      <c r="G568" s="2766"/>
      <c r="H568" s="2767">
        <v>-14.58</v>
      </c>
      <c r="I568" s="2768"/>
      <c r="J568" s="2768"/>
      <c r="K568" s="2768"/>
      <c r="L568" s="2667" t="s">
        <v>16</v>
      </c>
      <c r="M568" s="2769"/>
      <c r="N568" s="2770"/>
      <c r="O568" s="2771"/>
      <c r="P568" s="2771"/>
      <c r="Q568" s="2771"/>
      <c r="R568" s="2771"/>
      <c r="S568" s="2771"/>
      <c r="T568" s="2772"/>
      <c r="AT568" s="2773" t="s">
        <v>175</v>
      </c>
      <c r="AU568" s="2773">
        <v>0</v>
      </c>
      <c r="AV568" s="2773">
        <v>2</v>
      </c>
      <c r="AW568" s="2773" t="b">
        <v>1</v>
      </c>
      <c r="AX568" s="2773"/>
      <c r="AY568" s="2773" t="s">
        <v>163</v>
      </c>
      <c r="AZ568" s="2773"/>
      <c r="BA568" s="2773"/>
      <c r="BB568" s="2773"/>
      <c r="BC568" s="2773"/>
      <c r="BD568" s="2773"/>
      <c r="BE568" s="2773"/>
      <c r="BF568" s="2773"/>
      <c r="BG568" s="2773"/>
      <c r="BH568" s="2773"/>
      <c r="BI568" s="2773"/>
      <c r="BJ568" s="2624">
        <v>0</v>
      </c>
    </row>
    <row r="569" spans="2:62" ht="11.25" customHeight="1" x14ac:dyDescent="0.25">
      <c r="B569" s="2762"/>
      <c r="C569" s="2763"/>
      <c r="D569" s="361" t="s">
        <v>175</v>
      </c>
      <c r="E569" s="2764"/>
      <c r="F569" s="2774" t="s">
        <v>178</v>
      </c>
      <c r="G569" s="2775"/>
      <c r="H569" s="2776">
        <v>54.54</v>
      </c>
      <c r="I569" s="2768"/>
      <c r="J569" s="2768"/>
      <c r="K569" s="2768"/>
      <c r="L569" s="2667" t="s">
        <v>16</v>
      </c>
      <c r="M569" s="2769"/>
      <c r="N569" s="2770"/>
      <c r="O569" s="2771"/>
      <c r="P569" s="2771"/>
      <c r="Q569" s="2771"/>
      <c r="R569" s="2771"/>
      <c r="S569" s="2771"/>
      <c r="T569" s="2772"/>
      <c r="AT569" s="2773" t="s">
        <v>175</v>
      </c>
      <c r="AU569" s="2773">
        <v>0</v>
      </c>
      <c r="AV569" s="2773">
        <v>4</v>
      </c>
      <c r="AW569" s="2773" t="b">
        <v>1</v>
      </c>
      <c r="AX569" s="2773"/>
      <c r="AY569" s="2773" t="s">
        <v>163</v>
      </c>
      <c r="AZ569" s="2773"/>
      <c r="BA569" s="2773"/>
      <c r="BB569" s="2773"/>
      <c r="BC569" s="2773"/>
      <c r="BD569" s="2773"/>
      <c r="BE569" s="2773"/>
      <c r="BF569" s="2773"/>
      <c r="BG569" s="2773"/>
      <c r="BH569" s="2773"/>
      <c r="BI569" s="2773"/>
      <c r="BJ569" s="2624">
        <v>0</v>
      </c>
    </row>
    <row r="570" spans="2:62" ht="11.25" customHeight="1" x14ac:dyDescent="0.25">
      <c r="B570" s="2762"/>
      <c r="C570" s="2763"/>
      <c r="D570" s="361" t="s">
        <v>175</v>
      </c>
      <c r="E570" s="2764"/>
      <c r="F570" s="2765" t="s">
        <v>2332</v>
      </c>
      <c r="G570" s="2766"/>
      <c r="H570" s="2767">
        <v>57.267000000000003</v>
      </c>
      <c r="I570" s="2768"/>
      <c r="J570" s="2768"/>
      <c r="K570" s="2768"/>
      <c r="L570" s="2667" t="s">
        <v>16</v>
      </c>
      <c r="M570" s="2769"/>
      <c r="N570" s="2770"/>
      <c r="O570" s="2771"/>
      <c r="P570" s="2771"/>
      <c r="Q570" s="2771"/>
      <c r="R570" s="2771"/>
      <c r="S570" s="2771"/>
      <c r="T570" s="2772"/>
      <c r="AT570" s="2773" t="s">
        <v>175</v>
      </c>
      <c r="AU570" s="2773">
        <v>0</v>
      </c>
      <c r="AV570" s="2773">
        <v>2</v>
      </c>
      <c r="AW570" s="2773" t="b">
        <v>1</v>
      </c>
      <c r="AX570" s="2773" t="b">
        <v>1</v>
      </c>
      <c r="AY570" s="2773" t="s">
        <v>163</v>
      </c>
      <c r="AZ570" s="2773"/>
      <c r="BA570" s="2773"/>
      <c r="BB570" s="2773"/>
      <c r="BC570" s="2773"/>
      <c r="BD570" s="2773"/>
      <c r="BE570" s="2773"/>
      <c r="BF570" s="2773"/>
      <c r="BG570" s="2773"/>
      <c r="BH570" s="2773"/>
      <c r="BI570" s="2773"/>
      <c r="BJ570" s="2624">
        <v>0</v>
      </c>
    </row>
    <row r="571" spans="2:62" ht="24" x14ac:dyDescent="0.25">
      <c r="B571" s="2750"/>
      <c r="C571" s="2751" t="s">
        <v>2333</v>
      </c>
      <c r="D571" s="2751" t="s">
        <v>168</v>
      </c>
      <c r="E571" s="2752" t="s">
        <v>2334</v>
      </c>
      <c r="F571" s="351" t="s">
        <v>2335</v>
      </c>
      <c r="G571" s="2753" t="s">
        <v>196</v>
      </c>
      <c r="H571" s="353">
        <v>37.44</v>
      </c>
      <c r="I571" s="354"/>
      <c r="J571" s="355">
        <f>ROUND(H571*I571,2)</f>
        <v>0</v>
      </c>
      <c r="K571" s="355" t="s">
        <v>393</v>
      </c>
      <c r="L571" s="2667" t="s">
        <v>16</v>
      </c>
      <c r="M571" s="2754"/>
      <c r="N571" s="2755" t="s">
        <v>38</v>
      </c>
      <c r="O571" s="2756"/>
      <c r="P571" s="2756">
        <f>H571*O571</f>
        <v>0</v>
      </c>
      <c r="Q571" s="2756">
        <v>2.4830000000000001E-2</v>
      </c>
      <c r="R571" s="2756">
        <f>H571*Q571</f>
        <v>0.92963519999999999</v>
      </c>
      <c r="S571" s="2756">
        <v>0</v>
      </c>
      <c r="T571" s="2757">
        <f>H571*S571</f>
        <v>0</v>
      </c>
      <c r="AR571" s="2624">
        <v>16</v>
      </c>
      <c r="AT571" s="2624" t="s">
        <v>168</v>
      </c>
      <c r="AU571" s="2624">
        <v>2</v>
      </c>
      <c r="AY571" s="2758" t="s">
        <v>163</v>
      </c>
      <c r="AZ571" s="2758"/>
      <c r="BA571" s="2758"/>
      <c r="BB571" s="2758"/>
      <c r="BC571" s="2758"/>
      <c r="BD571" s="2758"/>
      <c r="BE571" s="2758">
        <f>IF(N571="základní",J571,0)</f>
        <v>0</v>
      </c>
      <c r="BF571" s="2758">
        <f>IF(N571="snížená",J571,0)</f>
        <v>0</v>
      </c>
      <c r="BG571" s="2758">
        <f>IF(N571="zákl. přenesená",J571,0)</f>
        <v>0</v>
      </c>
      <c r="BH571" s="2758">
        <f>IF(N571="sníž. přenesená",J571,0)</f>
        <v>0</v>
      </c>
      <c r="BI571" s="2758">
        <f>IF(N571="nulová",J571,0)</f>
        <v>0</v>
      </c>
      <c r="BJ571" s="2624">
        <v>1</v>
      </c>
    </row>
    <row r="572" spans="2:62" x14ac:dyDescent="0.25">
      <c r="B572" s="2668"/>
      <c r="C572" s="86"/>
      <c r="D572" s="361" t="s">
        <v>173</v>
      </c>
      <c r="E572" s="86"/>
      <c r="F572" s="362" t="s">
        <v>2336</v>
      </c>
      <c r="G572" s="86"/>
      <c r="H572" s="86"/>
      <c r="I572" s="86"/>
      <c r="J572" s="86"/>
      <c r="K572" s="2670"/>
      <c r="L572" s="2667" t="s">
        <v>16</v>
      </c>
      <c r="M572" s="2759"/>
      <c r="N572" s="86"/>
      <c r="O572" s="86"/>
      <c r="P572" s="86"/>
      <c r="Q572" s="86"/>
      <c r="R572" s="86"/>
      <c r="S572" s="86"/>
      <c r="T572" s="2760"/>
      <c r="AT572" s="2761" t="s">
        <v>173</v>
      </c>
      <c r="AU572" s="2761">
        <v>0</v>
      </c>
      <c r="AV572" s="86"/>
      <c r="AW572" s="86"/>
      <c r="AX572" s="86"/>
      <c r="AY572" s="86" t="s">
        <v>163</v>
      </c>
      <c r="AZ572" s="86"/>
      <c r="BA572" s="86"/>
      <c r="BB572" s="86"/>
      <c r="BC572" s="86"/>
      <c r="BD572" s="86"/>
      <c r="BE572" s="86"/>
      <c r="BF572" s="86"/>
      <c r="BG572" s="86"/>
      <c r="BH572" s="86"/>
      <c r="BI572" s="86"/>
      <c r="BJ572" s="2624">
        <v>0</v>
      </c>
    </row>
    <row r="573" spans="2:62" ht="11.25" customHeight="1" x14ac:dyDescent="0.25">
      <c r="B573" s="2762"/>
      <c r="C573" s="2763"/>
      <c r="D573" s="361" t="s">
        <v>175</v>
      </c>
      <c r="E573" s="2764"/>
      <c r="F573" s="2765" t="s">
        <v>2337</v>
      </c>
      <c r="G573" s="2766"/>
      <c r="H573" s="2767">
        <v>37.44</v>
      </c>
      <c r="I573" s="2768"/>
      <c r="J573" s="2768"/>
      <c r="K573" s="2768"/>
      <c r="L573" s="2667" t="s">
        <v>16</v>
      </c>
      <c r="M573" s="2769"/>
      <c r="N573" s="2770"/>
      <c r="O573" s="2771"/>
      <c r="P573" s="2771"/>
      <c r="Q573" s="2771"/>
      <c r="R573" s="2771"/>
      <c r="S573" s="2771"/>
      <c r="T573" s="2772"/>
      <c r="AT573" s="2773" t="s">
        <v>175</v>
      </c>
      <c r="AU573" s="2773">
        <v>0</v>
      </c>
      <c r="AV573" s="2773">
        <v>2</v>
      </c>
      <c r="AW573" s="2773" t="b">
        <v>1</v>
      </c>
      <c r="AX573" s="2773"/>
      <c r="AY573" s="2773" t="s">
        <v>163</v>
      </c>
      <c r="AZ573" s="2773"/>
      <c r="BA573" s="2773"/>
      <c r="BB573" s="2773"/>
      <c r="BC573" s="2773"/>
      <c r="BD573" s="2773"/>
      <c r="BE573" s="2773"/>
      <c r="BF573" s="2773"/>
      <c r="BG573" s="2773"/>
      <c r="BH573" s="2773"/>
      <c r="BI573" s="2773"/>
      <c r="BJ573" s="2624">
        <v>0</v>
      </c>
    </row>
    <row r="574" spans="2:62" ht="11.25" customHeight="1" x14ac:dyDescent="0.25">
      <c r="B574" s="2762"/>
      <c r="C574" s="2763"/>
      <c r="D574" s="361" t="s">
        <v>175</v>
      </c>
      <c r="E574" s="2764"/>
      <c r="F574" s="2774" t="s">
        <v>178</v>
      </c>
      <c r="G574" s="2775"/>
      <c r="H574" s="2776">
        <v>37.44</v>
      </c>
      <c r="I574" s="2768"/>
      <c r="J574" s="2768"/>
      <c r="K574" s="2768"/>
      <c r="L574" s="2667" t="s">
        <v>16</v>
      </c>
      <c r="M574" s="2769"/>
      <c r="N574" s="2770"/>
      <c r="O574" s="2771"/>
      <c r="P574" s="2771"/>
      <c r="Q574" s="2771"/>
      <c r="R574" s="2771"/>
      <c r="S574" s="2771"/>
      <c r="T574" s="2772"/>
      <c r="AT574" s="2773" t="s">
        <v>175</v>
      </c>
      <c r="AU574" s="2773">
        <v>0</v>
      </c>
      <c r="AV574" s="2773">
        <v>4</v>
      </c>
      <c r="AW574" s="2773" t="b">
        <v>1</v>
      </c>
      <c r="AX574" s="2773" t="b">
        <v>1</v>
      </c>
      <c r="AY574" s="2773" t="s">
        <v>163</v>
      </c>
      <c r="AZ574" s="2773"/>
      <c r="BA574" s="2773"/>
      <c r="BB574" s="2773"/>
      <c r="BC574" s="2773"/>
      <c r="BD574" s="2773"/>
      <c r="BE574" s="2773"/>
      <c r="BF574" s="2773"/>
      <c r="BG574" s="2773"/>
      <c r="BH574" s="2773"/>
      <c r="BI574" s="2773"/>
      <c r="BJ574" s="2624">
        <v>0</v>
      </c>
    </row>
    <row r="575" spans="2:62" ht="24" x14ac:dyDescent="0.25">
      <c r="B575" s="2750"/>
      <c r="C575" s="2751" t="s">
        <v>2338</v>
      </c>
      <c r="D575" s="2751" t="s">
        <v>168</v>
      </c>
      <c r="E575" s="2752" t="s">
        <v>2339</v>
      </c>
      <c r="F575" s="351" t="s">
        <v>2340</v>
      </c>
      <c r="G575" s="2753" t="s">
        <v>196</v>
      </c>
      <c r="H575" s="353">
        <v>57.22</v>
      </c>
      <c r="I575" s="354"/>
      <c r="J575" s="355">
        <f>ROUND(H575*I575,2)</f>
        <v>0</v>
      </c>
      <c r="K575" s="355" t="s">
        <v>172</v>
      </c>
      <c r="L575" s="2667" t="s">
        <v>16</v>
      </c>
      <c r="M575" s="2754"/>
      <c r="N575" s="2755" t="s">
        <v>38</v>
      </c>
      <c r="O575" s="2756"/>
      <c r="P575" s="2756">
        <f>H575*O575</f>
        <v>0</v>
      </c>
      <c r="Q575" s="2756">
        <v>0</v>
      </c>
      <c r="R575" s="2756">
        <f>H575*Q575</f>
        <v>0</v>
      </c>
      <c r="S575" s="2756">
        <v>0</v>
      </c>
      <c r="T575" s="2757">
        <f>H575*S575</f>
        <v>0</v>
      </c>
      <c r="AR575" s="2624">
        <v>16</v>
      </c>
      <c r="AT575" s="2624" t="s">
        <v>168</v>
      </c>
      <c r="AU575" s="2624">
        <v>2</v>
      </c>
      <c r="AY575" s="2758" t="s">
        <v>163</v>
      </c>
      <c r="AZ575" s="2758"/>
      <c r="BA575" s="2758"/>
      <c r="BB575" s="2758"/>
      <c r="BC575" s="2758"/>
      <c r="BD575" s="2758"/>
      <c r="BE575" s="2758">
        <f>IF(N575="základní",J575,0)</f>
        <v>0</v>
      </c>
      <c r="BF575" s="2758">
        <f>IF(N575="snížená",J575,0)</f>
        <v>0</v>
      </c>
      <c r="BG575" s="2758">
        <f>IF(N575="zákl. přenesená",J575,0)</f>
        <v>0</v>
      </c>
      <c r="BH575" s="2758">
        <f>IF(N575="sníž. přenesená",J575,0)</f>
        <v>0</v>
      </c>
      <c r="BI575" s="2758">
        <f>IF(N575="nulová",J575,0)</f>
        <v>0</v>
      </c>
      <c r="BJ575" s="2624">
        <v>1</v>
      </c>
    </row>
    <row r="576" spans="2:62" x14ac:dyDescent="0.25">
      <c r="B576" s="2668"/>
      <c r="C576" s="86"/>
      <c r="D576" s="361" t="s">
        <v>173</v>
      </c>
      <c r="E576" s="86"/>
      <c r="F576" s="362" t="s">
        <v>2341</v>
      </c>
      <c r="G576" s="86"/>
      <c r="H576" s="86"/>
      <c r="I576" s="86"/>
      <c r="J576" s="86"/>
      <c r="K576" s="2670"/>
      <c r="L576" s="2667" t="s">
        <v>16</v>
      </c>
      <c r="M576" s="2759"/>
      <c r="N576" s="86"/>
      <c r="O576" s="86"/>
      <c r="P576" s="86"/>
      <c r="Q576" s="86"/>
      <c r="R576" s="86"/>
      <c r="S576" s="86"/>
      <c r="T576" s="2760"/>
      <c r="AT576" s="2761" t="s">
        <v>173</v>
      </c>
      <c r="AU576" s="2761">
        <v>0</v>
      </c>
      <c r="AV576" s="86"/>
      <c r="AW576" s="86"/>
      <c r="AX576" s="86"/>
      <c r="AY576" s="86" t="s">
        <v>163</v>
      </c>
      <c r="AZ576" s="86"/>
      <c r="BA576" s="86"/>
      <c r="BB576" s="86"/>
      <c r="BC576" s="86"/>
      <c r="BD576" s="86"/>
      <c r="BE576" s="86"/>
      <c r="BF576" s="86"/>
      <c r="BG576" s="86"/>
      <c r="BH576" s="86"/>
      <c r="BI576" s="86"/>
      <c r="BJ576" s="2624">
        <v>0</v>
      </c>
    </row>
    <row r="577" spans="2:62" ht="11.25" customHeight="1" x14ac:dyDescent="0.25">
      <c r="B577" s="2762"/>
      <c r="C577" s="2763"/>
      <c r="D577" s="361" t="s">
        <v>175</v>
      </c>
      <c r="E577" s="2764"/>
      <c r="F577" s="2777" t="s">
        <v>2342</v>
      </c>
      <c r="G577" s="2775"/>
      <c r="H577" s="2778"/>
      <c r="I577" s="2768"/>
      <c r="J577" s="2768"/>
      <c r="K577" s="2768"/>
      <c r="L577" s="2667" t="s">
        <v>16</v>
      </c>
      <c r="M577" s="2769"/>
      <c r="N577" s="2770"/>
      <c r="O577" s="2771"/>
      <c r="P577" s="2771"/>
      <c r="Q577" s="2771"/>
      <c r="R577" s="2771"/>
      <c r="S577" s="2771"/>
      <c r="T577" s="2772"/>
      <c r="AT577" s="2773" t="s">
        <v>175</v>
      </c>
      <c r="AU577" s="2773">
        <v>0</v>
      </c>
      <c r="AV577" s="2773">
        <v>1</v>
      </c>
      <c r="AW577" s="2773" t="b">
        <v>1</v>
      </c>
      <c r="AX577" s="2773"/>
      <c r="AY577" s="2773" t="s">
        <v>163</v>
      </c>
      <c r="AZ577" s="2773"/>
      <c r="BA577" s="2773"/>
      <c r="BB577" s="2773"/>
      <c r="BC577" s="2773"/>
      <c r="BD577" s="2773"/>
      <c r="BE577" s="2773"/>
      <c r="BF577" s="2773"/>
      <c r="BG577" s="2773"/>
      <c r="BH577" s="2773"/>
      <c r="BI577" s="2773"/>
      <c r="BJ577" s="2624">
        <v>0</v>
      </c>
    </row>
    <row r="578" spans="2:62" ht="11.25" customHeight="1" x14ac:dyDescent="0.25">
      <c r="B578" s="2762"/>
      <c r="C578" s="2763"/>
      <c r="D578" s="361" t="s">
        <v>175</v>
      </c>
      <c r="E578" s="2764"/>
      <c r="F578" s="2765" t="s">
        <v>2343</v>
      </c>
      <c r="G578" s="2766"/>
      <c r="H578" s="2767">
        <v>66.040000000000006</v>
      </c>
      <c r="I578" s="2768"/>
      <c r="J578" s="2768"/>
      <c r="K578" s="2768"/>
      <c r="L578" s="2667" t="s">
        <v>16</v>
      </c>
      <c r="M578" s="2769"/>
      <c r="N578" s="2770"/>
      <c r="O578" s="2771"/>
      <c r="P578" s="2771"/>
      <c r="Q578" s="2771"/>
      <c r="R578" s="2771"/>
      <c r="S578" s="2771"/>
      <c r="T578" s="2772"/>
      <c r="AT578" s="2773" t="s">
        <v>175</v>
      </c>
      <c r="AU578" s="2773">
        <v>0</v>
      </c>
      <c r="AV578" s="2773">
        <v>2</v>
      </c>
      <c r="AW578" s="2773" t="b">
        <v>1</v>
      </c>
      <c r="AX578" s="2773"/>
      <c r="AY578" s="2773" t="s">
        <v>163</v>
      </c>
      <c r="AZ578" s="2773"/>
      <c r="BA578" s="2773"/>
      <c r="BB578" s="2773"/>
      <c r="BC578" s="2773"/>
      <c r="BD578" s="2773"/>
      <c r="BE578" s="2773"/>
      <c r="BF578" s="2773"/>
      <c r="BG578" s="2773"/>
      <c r="BH578" s="2773"/>
      <c r="BI578" s="2773"/>
      <c r="BJ578" s="2624">
        <v>0</v>
      </c>
    </row>
    <row r="579" spans="2:62" ht="11.25" customHeight="1" x14ac:dyDescent="0.25">
      <c r="B579" s="2762"/>
      <c r="C579" s="2763"/>
      <c r="D579" s="361" t="s">
        <v>175</v>
      </c>
      <c r="E579" s="2764"/>
      <c r="F579" s="2777" t="s">
        <v>2327</v>
      </c>
      <c r="G579" s="2775"/>
      <c r="H579" s="2778"/>
      <c r="I579" s="2768"/>
      <c r="J579" s="2768"/>
      <c r="K579" s="2768"/>
      <c r="L579" s="2667" t="s">
        <v>16</v>
      </c>
      <c r="M579" s="2769"/>
      <c r="N579" s="2770"/>
      <c r="O579" s="2771"/>
      <c r="P579" s="2771"/>
      <c r="Q579" s="2771"/>
      <c r="R579" s="2771"/>
      <c r="S579" s="2771"/>
      <c r="T579" s="2772"/>
      <c r="AT579" s="2773" t="s">
        <v>175</v>
      </c>
      <c r="AU579" s="2773">
        <v>0</v>
      </c>
      <c r="AV579" s="2773">
        <v>1</v>
      </c>
      <c r="AW579" s="2773" t="b">
        <v>1</v>
      </c>
      <c r="AX579" s="2773"/>
      <c r="AY579" s="2773" t="s">
        <v>163</v>
      </c>
      <c r="AZ579" s="2773"/>
      <c r="BA579" s="2773"/>
      <c r="BB579" s="2773"/>
      <c r="BC579" s="2773"/>
      <c r="BD579" s="2773"/>
      <c r="BE579" s="2773"/>
      <c r="BF579" s="2773"/>
      <c r="BG579" s="2773"/>
      <c r="BH579" s="2773"/>
      <c r="BI579" s="2773"/>
      <c r="BJ579" s="2624">
        <v>0</v>
      </c>
    </row>
    <row r="580" spans="2:62" ht="11.25" customHeight="1" x14ac:dyDescent="0.25">
      <c r="B580" s="2762"/>
      <c r="C580" s="2763"/>
      <c r="D580" s="361" t="s">
        <v>175</v>
      </c>
      <c r="E580" s="2764"/>
      <c r="F580" s="2765" t="s">
        <v>2328</v>
      </c>
      <c r="G580" s="2766"/>
      <c r="H580" s="2767">
        <v>-14.58</v>
      </c>
      <c r="I580" s="2768"/>
      <c r="J580" s="2768"/>
      <c r="K580" s="2768"/>
      <c r="L580" s="2667" t="s">
        <v>16</v>
      </c>
      <c r="M580" s="2769"/>
      <c r="N580" s="2770"/>
      <c r="O580" s="2771"/>
      <c r="P580" s="2771"/>
      <c r="Q580" s="2771"/>
      <c r="R580" s="2771"/>
      <c r="S580" s="2771"/>
      <c r="T580" s="2772"/>
      <c r="AT580" s="2773" t="s">
        <v>175</v>
      </c>
      <c r="AU580" s="2773">
        <v>0</v>
      </c>
      <c r="AV580" s="2773">
        <v>2</v>
      </c>
      <c r="AW580" s="2773" t="b">
        <v>1</v>
      </c>
      <c r="AX580" s="2773"/>
      <c r="AY580" s="2773" t="s">
        <v>163</v>
      </c>
      <c r="AZ580" s="2773"/>
      <c r="BA580" s="2773"/>
      <c r="BB580" s="2773"/>
      <c r="BC580" s="2773"/>
      <c r="BD580" s="2773"/>
      <c r="BE580" s="2773"/>
      <c r="BF580" s="2773"/>
      <c r="BG580" s="2773"/>
      <c r="BH580" s="2773"/>
      <c r="BI580" s="2773"/>
      <c r="BJ580" s="2624">
        <v>0</v>
      </c>
    </row>
    <row r="581" spans="2:62" ht="11.25" customHeight="1" x14ac:dyDescent="0.25">
      <c r="B581" s="2762"/>
      <c r="C581" s="2763"/>
      <c r="D581" s="361" t="s">
        <v>175</v>
      </c>
      <c r="E581" s="2764"/>
      <c r="F581" s="2777" t="s">
        <v>2344</v>
      </c>
      <c r="G581" s="2775"/>
      <c r="H581" s="2778"/>
      <c r="I581" s="2768"/>
      <c r="J581" s="2768"/>
      <c r="K581" s="2768"/>
      <c r="L581" s="2667" t="s">
        <v>16</v>
      </c>
      <c r="M581" s="2769"/>
      <c r="N581" s="2770"/>
      <c r="O581" s="2771"/>
      <c r="P581" s="2771"/>
      <c r="Q581" s="2771"/>
      <c r="R581" s="2771"/>
      <c r="S581" s="2771"/>
      <c r="T581" s="2772"/>
      <c r="AT581" s="2773" t="s">
        <v>175</v>
      </c>
      <c r="AU581" s="2773">
        <v>0</v>
      </c>
      <c r="AV581" s="2773">
        <v>1</v>
      </c>
      <c r="AW581" s="2773" t="b">
        <v>1</v>
      </c>
      <c r="AX581" s="2773"/>
      <c r="AY581" s="2773" t="s">
        <v>163</v>
      </c>
      <c r="AZ581" s="2773"/>
      <c r="BA581" s="2773"/>
      <c r="BB581" s="2773"/>
      <c r="BC581" s="2773"/>
      <c r="BD581" s="2773"/>
      <c r="BE581" s="2773"/>
      <c r="BF581" s="2773"/>
      <c r="BG581" s="2773"/>
      <c r="BH581" s="2773"/>
      <c r="BI581" s="2773"/>
      <c r="BJ581" s="2624">
        <v>0</v>
      </c>
    </row>
    <row r="582" spans="2:62" ht="11.25" customHeight="1" x14ac:dyDescent="0.25">
      <c r="B582" s="2762"/>
      <c r="C582" s="2763"/>
      <c r="D582" s="361" t="s">
        <v>175</v>
      </c>
      <c r="E582" s="2764"/>
      <c r="F582" s="2765" t="s">
        <v>2345</v>
      </c>
      <c r="G582" s="2766"/>
      <c r="H582" s="2767">
        <v>5.76</v>
      </c>
      <c r="I582" s="2768"/>
      <c r="J582" s="2768"/>
      <c r="K582" s="2768"/>
      <c r="L582" s="2667" t="s">
        <v>16</v>
      </c>
      <c r="M582" s="2769"/>
      <c r="N582" s="2770"/>
      <c r="O582" s="2771"/>
      <c r="P582" s="2771"/>
      <c r="Q582" s="2771"/>
      <c r="R582" s="2771"/>
      <c r="S582" s="2771"/>
      <c r="T582" s="2772"/>
      <c r="AT582" s="2773" t="s">
        <v>175</v>
      </c>
      <c r="AU582" s="2773">
        <v>0</v>
      </c>
      <c r="AV582" s="2773">
        <v>2</v>
      </c>
      <c r="AW582" s="2773" t="b">
        <v>1</v>
      </c>
      <c r="AX582" s="2773"/>
      <c r="AY582" s="2773" t="s">
        <v>163</v>
      </c>
      <c r="AZ582" s="2773"/>
      <c r="BA582" s="2773"/>
      <c r="BB582" s="2773"/>
      <c r="BC582" s="2773"/>
      <c r="BD582" s="2773"/>
      <c r="BE582" s="2773"/>
      <c r="BF582" s="2773"/>
      <c r="BG582" s="2773"/>
      <c r="BH582" s="2773"/>
      <c r="BI582" s="2773"/>
      <c r="BJ582" s="2624">
        <v>0</v>
      </c>
    </row>
    <row r="583" spans="2:62" ht="11.25" customHeight="1" x14ac:dyDescent="0.25">
      <c r="B583" s="2762"/>
      <c r="C583" s="2763"/>
      <c r="D583" s="361" t="s">
        <v>175</v>
      </c>
      <c r="E583" s="2764"/>
      <c r="F583" s="2774" t="s">
        <v>178</v>
      </c>
      <c r="G583" s="2775"/>
      <c r="H583" s="2776">
        <v>57.22</v>
      </c>
      <c r="I583" s="2768"/>
      <c r="J583" s="2768"/>
      <c r="K583" s="2768"/>
      <c r="L583" s="2667" t="s">
        <v>16</v>
      </c>
      <c r="M583" s="2769"/>
      <c r="N583" s="2770"/>
      <c r="O583" s="2771"/>
      <c r="P583" s="2771"/>
      <c r="Q583" s="2771"/>
      <c r="R583" s="2771"/>
      <c r="S583" s="2771"/>
      <c r="T583" s="2772"/>
      <c r="AT583" s="2773" t="s">
        <v>175</v>
      </c>
      <c r="AU583" s="2773">
        <v>0</v>
      </c>
      <c r="AV583" s="2773">
        <v>4</v>
      </c>
      <c r="AW583" s="2773" t="b">
        <v>1</v>
      </c>
      <c r="AX583" s="2773" t="b">
        <v>1</v>
      </c>
      <c r="AY583" s="2773" t="s">
        <v>163</v>
      </c>
      <c r="AZ583" s="2773"/>
      <c r="BA583" s="2773"/>
      <c r="BB583" s="2773"/>
      <c r="BC583" s="2773"/>
      <c r="BD583" s="2773"/>
      <c r="BE583" s="2773"/>
      <c r="BF583" s="2773"/>
      <c r="BG583" s="2773"/>
      <c r="BH583" s="2773"/>
      <c r="BI583" s="2773"/>
      <c r="BJ583" s="2624">
        <v>0</v>
      </c>
    </row>
    <row r="584" spans="2:62" ht="24" x14ac:dyDescent="0.25">
      <c r="B584" s="2788"/>
      <c r="C584" s="2789" t="s">
        <v>2346</v>
      </c>
      <c r="D584" s="2789" t="s">
        <v>241</v>
      </c>
      <c r="E584" s="2790" t="s">
        <v>2347</v>
      </c>
      <c r="F584" s="2790" t="s">
        <v>2348</v>
      </c>
      <c r="G584" s="2791" t="s">
        <v>196</v>
      </c>
      <c r="H584" s="1183">
        <v>52.488999999999997</v>
      </c>
      <c r="I584" s="396"/>
      <c r="J584" s="397">
        <f>ROUND(H584*I584,2)</f>
        <v>0</v>
      </c>
      <c r="K584" s="397" t="s">
        <v>16</v>
      </c>
      <c r="L584" s="2667" t="s">
        <v>16</v>
      </c>
      <c r="M584" s="2792"/>
      <c r="N584" s="2793" t="s">
        <v>38</v>
      </c>
      <c r="O584" s="2794"/>
      <c r="P584" s="2794">
        <f>H584*O584</f>
        <v>0</v>
      </c>
      <c r="Q584" s="2794">
        <v>0.04</v>
      </c>
      <c r="R584" s="2794">
        <f>H584*Q584</f>
        <v>2.0995599999999999</v>
      </c>
      <c r="S584" s="2794">
        <v>0</v>
      </c>
      <c r="T584" s="2795">
        <f>H584*S584</f>
        <v>0</v>
      </c>
      <c r="AR584" s="2624">
        <v>32</v>
      </c>
      <c r="AT584" s="2624" t="s">
        <v>241</v>
      </c>
      <c r="AU584" s="2624">
        <v>2</v>
      </c>
      <c r="AY584" s="2796" t="s">
        <v>163</v>
      </c>
      <c r="AZ584" s="2796"/>
      <c r="BA584" s="2796"/>
      <c r="BB584" s="2796"/>
      <c r="BC584" s="2796"/>
      <c r="BD584" s="2796"/>
      <c r="BE584" s="2796">
        <f>IF(N584="základní",J584,0)</f>
        <v>0</v>
      </c>
      <c r="BF584" s="2796">
        <f>IF(N584="snížená",J584,0)</f>
        <v>0</v>
      </c>
      <c r="BG584" s="2796">
        <f>IF(N584="zákl. přenesená",J584,0)</f>
        <v>0</v>
      </c>
      <c r="BH584" s="2796">
        <f>IF(N584="sníž. přenesená",J584,0)</f>
        <v>0</v>
      </c>
      <c r="BI584" s="2796">
        <f>IF(N584="nulová",J584,0)</f>
        <v>0</v>
      </c>
      <c r="BJ584" s="2624">
        <v>1</v>
      </c>
    </row>
    <row r="585" spans="2:62" ht="11.25" customHeight="1" x14ac:dyDescent="0.25">
      <c r="B585" s="2762"/>
      <c r="C585" s="2763"/>
      <c r="D585" s="361" t="s">
        <v>175</v>
      </c>
      <c r="E585" s="2764"/>
      <c r="F585" s="2765" t="s">
        <v>2349</v>
      </c>
      <c r="G585" s="2766"/>
      <c r="H585" s="2767">
        <v>52.488999999999997</v>
      </c>
      <c r="I585" s="2768"/>
      <c r="J585" s="2768"/>
      <c r="K585" s="2768"/>
      <c r="L585" s="2667" t="s">
        <v>16</v>
      </c>
      <c r="M585" s="2769"/>
      <c r="N585" s="2770"/>
      <c r="O585" s="2771"/>
      <c r="P585" s="2771"/>
      <c r="Q585" s="2771"/>
      <c r="R585" s="2771"/>
      <c r="S585" s="2771"/>
      <c r="T585" s="2772"/>
      <c r="AT585" s="2773" t="s">
        <v>175</v>
      </c>
      <c r="AU585" s="2773">
        <v>0</v>
      </c>
      <c r="AV585" s="2773">
        <v>2</v>
      </c>
      <c r="AW585" s="2773" t="b">
        <v>1</v>
      </c>
      <c r="AX585" s="2773" t="b">
        <v>1</v>
      </c>
      <c r="AY585" s="2773" t="s">
        <v>163</v>
      </c>
      <c r="AZ585" s="2773"/>
      <c r="BA585" s="2773"/>
      <c r="BB585" s="2773"/>
      <c r="BC585" s="2773"/>
      <c r="BD585" s="2773"/>
      <c r="BE585" s="2773"/>
      <c r="BF585" s="2773"/>
      <c r="BG585" s="2773"/>
      <c r="BH585" s="2773"/>
      <c r="BI585" s="2773"/>
      <c r="BJ585" s="2624">
        <v>0</v>
      </c>
    </row>
    <row r="586" spans="2:62" ht="24" x14ac:dyDescent="0.25">
      <c r="B586" s="2788"/>
      <c r="C586" s="2789" t="s">
        <v>2350</v>
      </c>
      <c r="D586" s="2789" t="s">
        <v>241</v>
      </c>
      <c r="E586" s="2790" t="s">
        <v>2351</v>
      </c>
      <c r="F586" s="2790" t="s">
        <v>2352</v>
      </c>
      <c r="G586" s="2791" t="s">
        <v>196</v>
      </c>
      <c r="H586" s="1183">
        <v>5.875</v>
      </c>
      <c r="I586" s="396"/>
      <c r="J586" s="397">
        <f>ROUND(H586*I586,2)</f>
        <v>0</v>
      </c>
      <c r="K586" s="397" t="s">
        <v>16</v>
      </c>
      <c r="L586" s="2667" t="s">
        <v>16</v>
      </c>
      <c r="M586" s="2792"/>
      <c r="N586" s="2793" t="s">
        <v>38</v>
      </c>
      <c r="O586" s="2794"/>
      <c r="P586" s="2794">
        <f>H586*O586</f>
        <v>0</v>
      </c>
      <c r="Q586" s="2794">
        <v>3.5999999999999997E-2</v>
      </c>
      <c r="R586" s="2794">
        <f>H586*Q586</f>
        <v>0.21149999999999999</v>
      </c>
      <c r="S586" s="2794">
        <v>0</v>
      </c>
      <c r="T586" s="2795">
        <f>H586*S586</f>
        <v>0</v>
      </c>
      <c r="AR586" s="2624">
        <v>32</v>
      </c>
      <c r="AT586" s="2624" t="s">
        <v>241</v>
      </c>
      <c r="AU586" s="2624">
        <v>2</v>
      </c>
      <c r="AY586" s="2796" t="s">
        <v>163</v>
      </c>
      <c r="AZ586" s="2796"/>
      <c r="BA586" s="2796"/>
      <c r="BB586" s="2796"/>
      <c r="BC586" s="2796"/>
      <c r="BD586" s="2796"/>
      <c r="BE586" s="2796">
        <f>IF(N586="základní",J586,0)</f>
        <v>0</v>
      </c>
      <c r="BF586" s="2796">
        <f>IF(N586="snížená",J586,0)</f>
        <v>0</v>
      </c>
      <c r="BG586" s="2796">
        <f>IF(N586="zákl. přenesená",J586,0)</f>
        <v>0</v>
      </c>
      <c r="BH586" s="2796">
        <f>IF(N586="sníž. přenesená",J586,0)</f>
        <v>0</v>
      </c>
      <c r="BI586" s="2796">
        <f>IF(N586="nulová",J586,0)</f>
        <v>0</v>
      </c>
      <c r="BJ586" s="2624">
        <v>1</v>
      </c>
    </row>
    <row r="587" spans="2:62" ht="11.25" customHeight="1" x14ac:dyDescent="0.25">
      <c r="B587" s="2762"/>
      <c r="C587" s="2763"/>
      <c r="D587" s="361" t="s">
        <v>175</v>
      </c>
      <c r="E587" s="2764"/>
      <c r="F587" s="2765" t="s">
        <v>2353</v>
      </c>
      <c r="G587" s="2766"/>
      <c r="H587" s="2767">
        <v>5.875</v>
      </c>
      <c r="I587" s="2768"/>
      <c r="J587" s="2768"/>
      <c r="K587" s="2768"/>
      <c r="L587" s="2667" t="s">
        <v>16</v>
      </c>
      <c r="M587" s="2769"/>
      <c r="N587" s="2770"/>
      <c r="O587" s="2771"/>
      <c r="P587" s="2771"/>
      <c r="Q587" s="2771"/>
      <c r="R587" s="2771"/>
      <c r="S587" s="2771"/>
      <c r="T587" s="2772"/>
      <c r="AT587" s="2773" t="s">
        <v>175</v>
      </c>
      <c r="AU587" s="2773">
        <v>0</v>
      </c>
      <c r="AV587" s="2773">
        <v>2</v>
      </c>
      <c r="AW587" s="2773" t="b">
        <v>1</v>
      </c>
      <c r="AX587" s="2773" t="b">
        <v>1</v>
      </c>
      <c r="AY587" s="2773" t="s">
        <v>163</v>
      </c>
      <c r="AZ587" s="2773"/>
      <c r="BA587" s="2773"/>
      <c r="BB587" s="2773"/>
      <c r="BC587" s="2773"/>
      <c r="BD587" s="2773"/>
      <c r="BE587" s="2773"/>
      <c r="BF587" s="2773"/>
      <c r="BG587" s="2773"/>
      <c r="BH587" s="2773"/>
      <c r="BI587" s="2773"/>
      <c r="BJ587" s="2624">
        <v>0</v>
      </c>
    </row>
    <row r="588" spans="2:62" ht="24" x14ac:dyDescent="0.25">
      <c r="B588" s="2750"/>
      <c r="C588" s="2751" t="s">
        <v>2354</v>
      </c>
      <c r="D588" s="2751" t="s">
        <v>168</v>
      </c>
      <c r="E588" s="2752" t="s">
        <v>2355</v>
      </c>
      <c r="F588" s="351" t="s">
        <v>2356</v>
      </c>
      <c r="G588" s="2753" t="s">
        <v>196</v>
      </c>
      <c r="H588" s="353">
        <v>21.45</v>
      </c>
      <c r="I588" s="354"/>
      <c r="J588" s="355">
        <f>ROUND(H588*I588,2)</f>
        <v>0</v>
      </c>
      <c r="K588" s="355" t="s">
        <v>172</v>
      </c>
      <c r="L588" s="2667" t="s">
        <v>16</v>
      </c>
      <c r="M588" s="2754"/>
      <c r="N588" s="2755" t="s">
        <v>38</v>
      </c>
      <c r="O588" s="2756"/>
      <c r="P588" s="2756">
        <f>H588*O588</f>
        <v>0</v>
      </c>
      <c r="Q588" s="2756">
        <v>0</v>
      </c>
      <c r="R588" s="2756">
        <f>H588*Q588</f>
        <v>0</v>
      </c>
      <c r="S588" s="2756">
        <v>0</v>
      </c>
      <c r="T588" s="2757">
        <f>H588*S588</f>
        <v>0</v>
      </c>
      <c r="AR588" s="2624">
        <v>16</v>
      </c>
      <c r="AT588" s="2624" t="s">
        <v>168</v>
      </c>
      <c r="AU588" s="2624">
        <v>2</v>
      </c>
      <c r="AY588" s="2758" t="s">
        <v>163</v>
      </c>
      <c r="AZ588" s="2758"/>
      <c r="BA588" s="2758"/>
      <c r="BB588" s="2758"/>
      <c r="BC588" s="2758"/>
      <c r="BD588" s="2758"/>
      <c r="BE588" s="2758">
        <f>IF(N588="základní",J588,0)</f>
        <v>0</v>
      </c>
      <c r="BF588" s="2758">
        <f>IF(N588="snížená",J588,0)</f>
        <v>0</v>
      </c>
      <c r="BG588" s="2758">
        <f>IF(N588="zákl. přenesená",J588,0)</f>
        <v>0</v>
      </c>
      <c r="BH588" s="2758">
        <f>IF(N588="sníž. přenesená",J588,0)</f>
        <v>0</v>
      </c>
      <c r="BI588" s="2758">
        <f>IF(N588="nulová",J588,0)</f>
        <v>0</v>
      </c>
      <c r="BJ588" s="2624">
        <v>1</v>
      </c>
    </row>
    <row r="589" spans="2:62" x14ac:dyDescent="0.25">
      <c r="B589" s="2668"/>
      <c r="C589" s="86"/>
      <c r="D589" s="361" t="s">
        <v>173</v>
      </c>
      <c r="E589" s="86"/>
      <c r="F589" s="362" t="s">
        <v>2357</v>
      </c>
      <c r="G589" s="86"/>
      <c r="H589" s="86"/>
      <c r="I589" s="86"/>
      <c r="J589" s="86"/>
      <c r="K589" s="2670"/>
      <c r="L589" s="2667" t="s">
        <v>16</v>
      </c>
      <c r="M589" s="2759"/>
      <c r="N589" s="86"/>
      <c r="O589" s="86"/>
      <c r="P589" s="86"/>
      <c r="Q589" s="86"/>
      <c r="R589" s="86"/>
      <c r="S589" s="86"/>
      <c r="T589" s="2760"/>
      <c r="AT589" s="2761" t="s">
        <v>173</v>
      </c>
      <c r="AU589" s="2761">
        <v>0</v>
      </c>
      <c r="AV589" s="86"/>
      <c r="AW589" s="86"/>
      <c r="AX589" s="86"/>
      <c r="AY589" s="86" t="s">
        <v>163</v>
      </c>
      <c r="AZ589" s="86"/>
      <c r="BA589" s="86"/>
      <c r="BB589" s="86"/>
      <c r="BC589" s="86"/>
      <c r="BD589" s="86"/>
      <c r="BE589" s="86"/>
      <c r="BF589" s="86"/>
      <c r="BG589" s="86"/>
      <c r="BH589" s="86"/>
      <c r="BI589" s="86"/>
      <c r="BJ589" s="2624">
        <v>0</v>
      </c>
    </row>
    <row r="590" spans="2:62" ht="11.25" customHeight="1" x14ac:dyDescent="0.25">
      <c r="B590" s="2762"/>
      <c r="C590" s="2763"/>
      <c r="D590" s="361" t="s">
        <v>175</v>
      </c>
      <c r="E590" s="2764"/>
      <c r="F590" s="2777" t="s">
        <v>2358</v>
      </c>
      <c r="G590" s="2775"/>
      <c r="H590" s="2778"/>
      <c r="I590" s="2768"/>
      <c r="J590" s="2768"/>
      <c r="K590" s="2768"/>
      <c r="L590" s="2667" t="s">
        <v>16</v>
      </c>
      <c r="M590" s="2769"/>
      <c r="N590" s="2770"/>
      <c r="O590" s="2771"/>
      <c r="P590" s="2771"/>
      <c r="Q590" s="2771"/>
      <c r="R590" s="2771"/>
      <c r="S590" s="2771"/>
      <c r="T590" s="2772"/>
      <c r="AT590" s="2773" t="s">
        <v>175</v>
      </c>
      <c r="AU590" s="2773">
        <v>0</v>
      </c>
      <c r="AV590" s="2773">
        <v>1</v>
      </c>
      <c r="AW590" s="2773" t="b">
        <v>1</v>
      </c>
      <c r="AX590" s="2773"/>
      <c r="AY590" s="2773" t="s">
        <v>163</v>
      </c>
      <c r="AZ590" s="2773"/>
      <c r="BA590" s="2773"/>
      <c r="BB590" s="2773"/>
      <c r="BC590" s="2773"/>
      <c r="BD590" s="2773"/>
      <c r="BE590" s="2773"/>
      <c r="BF590" s="2773"/>
      <c r="BG590" s="2773"/>
      <c r="BH590" s="2773"/>
      <c r="BI590" s="2773"/>
      <c r="BJ590" s="2624">
        <v>0</v>
      </c>
    </row>
    <row r="591" spans="2:62" ht="11.25" customHeight="1" x14ac:dyDescent="0.25">
      <c r="B591" s="2762"/>
      <c r="C591" s="2763"/>
      <c r="D591" s="361" t="s">
        <v>175</v>
      </c>
      <c r="E591" s="2764"/>
      <c r="F591" s="2765" t="s">
        <v>2359</v>
      </c>
      <c r="G591" s="2766"/>
      <c r="H591" s="2767">
        <v>21.45</v>
      </c>
      <c r="I591" s="2768"/>
      <c r="J591" s="2768"/>
      <c r="K591" s="2768"/>
      <c r="L591" s="2667" t="s">
        <v>16</v>
      </c>
      <c r="M591" s="2769"/>
      <c r="N591" s="2770"/>
      <c r="O591" s="2771"/>
      <c r="P591" s="2771"/>
      <c r="Q591" s="2771"/>
      <c r="R591" s="2771"/>
      <c r="S591" s="2771"/>
      <c r="T591" s="2772"/>
      <c r="AT591" s="2773" t="s">
        <v>175</v>
      </c>
      <c r="AU591" s="2773">
        <v>0</v>
      </c>
      <c r="AV591" s="2773">
        <v>2</v>
      </c>
      <c r="AW591" s="2773" t="b">
        <v>1</v>
      </c>
      <c r="AX591" s="2773"/>
      <c r="AY591" s="2773" t="s">
        <v>163</v>
      </c>
      <c r="AZ591" s="2773"/>
      <c r="BA591" s="2773"/>
      <c r="BB591" s="2773"/>
      <c r="BC591" s="2773"/>
      <c r="BD591" s="2773"/>
      <c r="BE591" s="2773"/>
      <c r="BF591" s="2773"/>
      <c r="BG591" s="2773"/>
      <c r="BH591" s="2773"/>
      <c r="BI591" s="2773"/>
      <c r="BJ591" s="2624">
        <v>0</v>
      </c>
    </row>
    <row r="592" spans="2:62" ht="11.25" customHeight="1" x14ac:dyDescent="0.25">
      <c r="B592" s="2762"/>
      <c r="C592" s="2763"/>
      <c r="D592" s="361" t="s">
        <v>175</v>
      </c>
      <c r="E592" s="2764"/>
      <c r="F592" s="2774" t="s">
        <v>178</v>
      </c>
      <c r="G592" s="2775"/>
      <c r="H592" s="2776">
        <v>21.45</v>
      </c>
      <c r="I592" s="2768"/>
      <c r="J592" s="2768"/>
      <c r="K592" s="2768"/>
      <c r="L592" s="2667" t="s">
        <v>16</v>
      </c>
      <c r="M592" s="2769"/>
      <c r="N592" s="2770"/>
      <c r="O592" s="2771"/>
      <c r="P592" s="2771"/>
      <c r="Q592" s="2771"/>
      <c r="R592" s="2771"/>
      <c r="S592" s="2771"/>
      <c r="T592" s="2772"/>
      <c r="AT592" s="2773" t="s">
        <v>175</v>
      </c>
      <c r="AU592" s="2773">
        <v>0</v>
      </c>
      <c r="AV592" s="2773">
        <v>4</v>
      </c>
      <c r="AW592" s="2773" t="b">
        <v>1</v>
      </c>
      <c r="AX592" s="2773" t="b">
        <v>1</v>
      </c>
      <c r="AY592" s="2773" t="s">
        <v>163</v>
      </c>
      <c r="AZ592" s="2773"/>
      <c r="BA592" s="2773"/>
      <c r="BB592" s="2773"/>
      <c r="BC592" s="2773"/>
      <c r="BD592" s="2773"/>
      <c r="BE592" s="2773"/>
      <c r="BF592" s="2773"/>
      <c r="BG592" s="2773"/>
      <c r="BH592" s="2773"/>
      <c r="BI592" s="2773"/>
      <c r="BJ592" s="2624">
        <v>0</v>
      </c>
    </row>
    <row r="593" spans="2:62" ht="24" x14ac:dyDescent="0.25">
      <c r="B593" s="2788"/>
      <c r="C593" s="2789" t="s">
        <v>2360</v>
      </c>
      <c r="D593" s="2789" t="s">
        <v>241</v>
      </c>
      <c r="E593" s="2790" t="s">
        <v>2347</v>
      </c>
      <c r="F593" s="2790" t="s">
        <v>2348</v>
      </c>
      <c r="G593" s="2791" t="s">
        <v>196</v>
      </c>
      <c r="H593" s="1183">
        <v>21.879000000000001</v>
      </c>
      <c r="I593" s="396"/>
      <c r="J593" s="397">
        <f>ROUND(H593*I593,2)</f>
        <v>0</v>
      </c>
      <c r="K593" s="397" t="s">
        <v>16</v>
      </c>
      <c r="L593" s="2667" t="s">
        <v>16</v>
      </c>
      <c r="M593" s="2792"/>
      <c r="N593" s="2793" t="s">
        <v>38</v>
      </c>
      <c r="O593" s="2794"/>
      <c r="P593" s="2794">
        <f>H593*O593</f>
        <v>0</v>
      </c>
      <c r="Q593" s="2794">
        <v>0.04</v>
      </c>
      <c r="R593" s="2794">
        <f>H593*Q593</f>
        <v>0.87516000000000005</v>
      </c>
      <c r="S593" s="2794">
        <v>0</v>
      </c>
      <c r="T593" s="2795">
        <f>H593*S593</f>
        <v>0</v>
      </c>
      <c r="AR593" s="2624">
        <v>32</v>
      </c>
      <c r="AT593" s="2624" t="s">
        <v>241</v>
      </c>
      <c r="AU593" s="2624">
        <v>2</v>
      </c>
      <c r="AY593" s="2796" t="s">
        <v>163</v>
      </c>
      <c r="AZ593" s="2796"/>
      <c r="BA593" s="2796"/>
      <c r="BB593" s="2796"/>
      <c r="BC593" s="2796"/>
      <c r="BD593" s="2796"/>
      <c r="BE593" s="2796">
        <f>IF(N593="základní",J593,0)</f>
        <v>0</v>
      </c>
      <c r="BF593" s="2796">
        <f>IF(N593="snížená",J593,0)</f>
        <v>0</v>
      </c>
      <c r="BG593" s="2796">
        <f>IF(N593="zákl. přenesená",J593,0)</f>
        <v>0</v>
      </c>
      <c r="BH593" s="2796">
        <f>IF(N593="sníž. přenesená",J593,0)</f>
        <v>0</v>
      </c>
      <c r="BI593" s="2796">
        <f>IF(N593="nulová",J593,0)</f>
        <v>0</v>
      </c>
      <c r="BJ593" s="2624">
        <v>1</v>
      </c>
    </row>
    <row r="594" spans="2:62" ht="11.25" customHeight="1" x14ac:dyDescent="0.25">
      <c r="B594" s="2762"/>
      <c r="C594" s="2763"/>
      <c r="D594" s="361" t="s">
        <v>175</v>
      </c>
      <c r="E594" s="2764"/>
      <c r="F594" s="2765" t="s">
        <v>2361</v>
      </c>
      <c r="G594" s="2766"/>
      <c r="H594" s="2767">
        <v>21.879000000000001</v>
      </c>
      <c r="I594" s="2768"/>
      <c r="J594" s="2768"/>
      <c r="K594" s="2768"/>
      <c r="L594" s="2667" t="s">
        <v>16</v>
      </c>
      <c r="M594" s="2769"/>
      <c r="N594" s="2770"/>
      <c r="O594" s="2771"/>
      <c r="P594" s="2771"/>
      <c r="Q594" s="2771"/>
      <c r="R594" s="2771"/>
      <c r="S594" s="2771"/>
      <c r="T594" s="2772"/>
      <c r="AT594" s="2773" t="s">
        <v>175</v>
      </c>
      <c r="AU594" s="2773">
        <v>0</v>
      </c>
      <c r="AV594" s="2773">
        <v>2</v>
      </c>
      <c r="AW594" s="2773" t="b">
        <v>1</v>
      </c>
      <c r="AX594" s="2773" t="b">
        <v>1</v>
      </c>
      <c r="AY594" s="2773" t="s">
        <v>163</v>
      </c>
      <c r="AZ594" s="2773"/>
      <c r="BA594" s="2773"/>
      <c r="BB594" s="2773"/>
      <c r="BC594" s="2773"/>
      <c r="BD594" s="2773"/>
      <c r="BE594" s="2773"/>
      <c r="BF594" s="2773"/>
      <c r="BG594" s="2773"/>
      <c r="BH594" s="2773"/>
      <c r="BI594" s="2773"/>
      <c r="BJ594" s="2624">
        <v>0</v>
      </c>
    </row>
    <row r="595" spans="2:62" ht="24" x14ac:dyDescent="0.25">
      <c r="B595" s="2750"/>
      <c r="C595" s="2751" t="s">
        <v>2362</v>
      </c>
      <c r="D595" s="2751" t="s">
        <v>168</v>
      </c>
      <c r="E595" s="2752" t="s">
        <v>2363</v>
      </c>
      <c r="F595" s="351" t="s">
        <v>2364</v>
      </c>
      <c r="G595" s="2753" t="s">
        <v>196</v>
      </c>
      <c r="H595" s="353">
        <v>21.45</v>
      </c>
      <c r="I595" s="354"/>
      <c r="J595" s="355">
        <f>ROUND(H595*I595,2)</f>
        <v>0</v>
      </c>
      <c r="K595" s="355" t="s">
        <v>172</v>
      </c>
      <c r="L595" s="2667" t="s">
        <v>16</v>
      </c>
      <c r="M595" s="2754"/>
      <c r="N595" s="2755" t="s">
        <v>38</v>
      </c>
      <c r="O595" s="2756"/>
      <c r="P595" s="2756">
        <f>H595*O595</f>
        <v>0</v>
      </c>
      <c r="Q595" s="2756">
        <v>0</v>
      </c>
      <c r="R595" s="2756">
        <f>H595*Q595</f>
        <v>0</v>
      </c>
      <c r="S595" s="2756">
        <v>0</v>
      </c>
      <c r="T595" s="2757">
        <f>H595*S595</f>
        <v>0</v>
      </c>
      <c r="AR595" s="2624">
        <v>16</v>
      </c>
      <c r="AT595" s="2624" t="s">
        <v>168</v>
      </c>
      <c r="AU595" s="2624">
        <v>2</v>
      </c>
      <c r="AY595" s="2758" t="s">
        <v>163</v>
      </c>
      <c r="AZ595" s="2758"/>
      <c r="BA595" s="2758"/>
      <c r="BB595" s="2758"/>
      <c r="BC595" s="2758"/>
      <c r="BD595" s="2758"/>
      <c r="BE595" s="2758">
        <f>IF(N595="základní",J595,0)</f>
        <v>0</v>
      </c>
      <c r="BF595" s="2758">
        <f>IF(N595="snížená",J595,0)</f>
        <v>0</v>
      </c>
      <c r="BG595" s="2758">
        <f>IF(N595="zákl. přenesená",J595,0)</f>
        <v>0</v>
      </c>
      <c r="BH595" s="2758">
        <f>IF(N595="sníž. přenesená",J595,0)</f>
        <v>0</v>
      </c>
      <c r="BI595" s="2758">
        <f>IF(N595="nulová",J595,0)</f>
        <v>0</v>
      </c>
      <c r="BJ595" s="2624">
        <v>1</v>
      </c>
    </row>
    <row r="596" spans="2:62" x14ac:dyDescent="0.25">
      <c r="B596" s="2668"/>
      <c r="C596" s="86"/>
      <c r="D596" s="361" t="s">
        <v>173</v>
      </c>
      <c r="E596" s="86"/>
      <c r="F596" s="362" t="s">
        <v>2365</v>
      </c>
      <c r="G596" s="86"/>
      <c r="H596" s="86"/>
      <c r="I596" s="86"/>
      <c r="J596" s="86"/>
      <c r="K596" s="2670"/>
      <c r="L596" s="2667" t="s">
        <v>16</v>
      </c>
      <c r="M596" s="2759"/>
      <c r="N596" s="86"/>
      <c r="O596" s="86"/>
      <c r="P596" s="86"/>
      <c r="Q596" s="86"/>
      <c r="R596" s="86"/>
      <c r="S596" s="86"/>
      <c r="T596" s="2760"/>
      <c r="AT596" s="2761" t="s">
        <v>173</v>
      </c>
      <c r="AU596" s="2761">
        <v>0</v>
      </c>
      <c r="AV596" s="86"/>
      <c r="AW596" s="86"/>
      <c r="AX596" s="86"/>
      <c r="AY596" s="86" t="s">
        <v>163</v>
      </c>
      <c r="AZ596" s="86"/>
      <c r="BA596" s="86"/>
      <c r="BB596" s="86"/>
      <c r="BC596" s="86"/>
      <c r="BD596" s="86"/>
      <c r="BE596" s="86"/>
      <c r="BF596" s="86"/>
      <c r="BG596" s="86"/>
      <c r="BH596" s="86"/>
      <c r="BI596" s="86"/>
      <c r="BJ596" s="2624">
        <v>0</v>
      </c>
    </row>
    <row r="597" spans="2:62" ht="11.25" customHeight="1" x14ac:dyDescent="0.25">
      <c r="B597" s="2762"/>
      <c r="C597" s="2763"/>
      <c r="D597" s="361" t="s">
        <v>175</v>
      </c>
      <c r="E597" s="2764"/>
      <c r="F597" s="2765" t="s">
        <v>2358</v>
      </c>
      <c r="G597" s="2766"/>
      <c r="H597" s="2767">
        <v>21.45</v>
      </c>
      <c r="I597" s="2768"/>
      <c r="J597" s="2768"/>
      <c r="K597" s="2768"/>
      <c r="L597" s="2667" t="s">
        <v>16</v>
      </c>
      <c r="M597" s="2769"/>
      <c r="N597" s="2770"/>
      <c r="O597" s="2771"/>
      <c r="P597" s="2771"/>
      <c r="Q597" s="2771"/>
      <c r="R597" s="2771"/>
      <c r="S597" s="2771"/>
      <c r="T597" s="2772"/>
      <c r="AT597" s="2773" t="s">
        <v>175</v>
      </c>
      <c r="AU597" s="2773">
        <v>0</v>
      </c>
      <c r="AV597" s="2773">
        <v>2</v>
      </c>
      <c r="AW597" s="2773" t="b">
        <v>1</v>
      </c>
      <c r="AX597" s="2773"/>
      <c r="AY597" s="2773" t="s">
        <v>163</v>
      </c>
      <c r="AZ597" s="2773"/>
      <c r="BA597" s="2773"/>
      <c r="BB597" s="2773"/>
      <c r="BC597" s="2773"/>
      <c r="BD597" s="2773"/>
      <c r="BE597" s="2773"/>
      <c r="BF597" s="2773"/>
      <c r="BG597" s="2773"/>
      <c r="BH597" s="2773"/>
      <c r="BI597" s="2773"/>
      <c r="BJ597" s="2624">
        <v>0</v>
      </c>
    </row>
    <row r="598" spans="2:62" ht="11.25" customHeight="1" x14ac:dyDescent="0.25">
      <c r="B598" s="2762"/>
      <c r="C598" s="2763"/>
      <c r="D598" s="361" t="s">
        <v>175</v>
      </c>
      <c r="E598" s="2764"/>
      <c r="F598" s="2774" t="s">
        <v>178</v>
      </c>
      <c r="G598" s="2775"/>
      <c r="H598" s="2776">
        <v>21.45</v>
      </c>
      <c r="I598" s="2768"/>
      <c r="J598" s="2768"/>
      <c r="K598" s="2768"/>
      <c r="L598" s="2667" t="s">
        <v>16</v>
      </c>
      <c r="M598" s="2769"/>
      <c r="N598" s="2770"/>
      <c r="O598" s="2771"/>
      <c r="P598" s="2771"/>
      <c r="Q598" s="2771"/>
      <c r="R598" s="2771"/>
      <c r="S598" s="2771"/>
      <c r="T598" s="2772"/>
      <c r="AT598" s="2773" t="s">
        <v>175</v>
      </c>
      <c r="AU598" s="2773">
        <v>0</v>
      </c>
      <c r="AV598" s="2773">
        <v>4</v>
      </c>
      <c r="AW598" s="2773" t="b">
        <v>1</v>
      </c>
      <c r="AX598" s="2773" t="b">
        <v>1</v>
      </c>
      <c r="AY598" s="2773" t="s">
        <v>163</v>
      </c>
      <c r="AZ598" s="2773"/>
      <c r="BA598" s="2773"/>
      <c r="BB598" s="2773"/>
      <c r="BC598" s="2773"/>
      <c r="BD598" s="2773"/>
      <c r="BE598" s="2773"/>
      <c r="BF598" s="2773"/>
      <c r="BG598" s="2773"/>
      <c r="BH598" s="2773"/>
      <c r="BI598" s="2773"/>
      <c r="BJ598" s="2624">
        <v>0</v>
      </c>
    </row>
    <row r="599" spans="2:62" ht="24" x14ac:dyDescent="0.25">
      <c r="B599" s="2788"/>
      <c r="C599" s="2789" t="s">
        <v>2366</v>
      </c>
      <c r="D599" s="2789" t="s">
        <v>241</v>
      </c>
      <c r="E599" s="2790" t="s">
        <v>2347</v>
      </c>
      <c r="F599" s="2790" t="s">
        <v>2348</v>
      </c>
      <c r="G599" s="2791" t="s">
        <v>196</v>
      </c>
      <c r="H599" s="1183">
        <v>21.879000000000001</v>
      </c>
      <c r="I599" s="396"/>
      <c r="J599" s="397">
        <f>ROUND(H599*I599,2)</f>
        <v>0</v>
      </c>
      <c r="K599" s="397" t="s">
        <v>16</v>
      </c>
      <c r="L599" s="2667" t="s">
        <v>16</v>
      </c>
      <c r="M599" s="2792"/>
      <c r="N599" s="2793" t="s">
        <v>38</v>
      </c>
      <c r="O599" s="2794"/>
      <c r="P599" s="2794">
        <f>H599*O599</f>
        <v>0</v>
      </c>
      <c r="Q599" s="2794">
        <v>0.04</v>
      </c>
      <c r="R599" s="2794">
        <f>H599*Q599</f>
        <v>0.87516000000000005</v>
      </c>
      <c r="S599" s="2794">
        <v>0</v>
      </c>
      <c r="T599" s="2795">
        <f>H599*S599</f>
        <v>0</v>
      </c>
      <c r="AR599" s="2624">
        <v>32</v>
      </c>
      <c r="AT599" s="2624" t="s">
        <v>241</v>
      </c>
      <c r="AU599" s="2624">
        <v>2</v>
      </c>
      <c r="AY599" s="2796" t="s">
        <v>163</v>
      </c>
      <c r="AZ599" s="2796"/>
      <c r="BA599" s="2796"/>
      <c r="BB599" s="2796"/>
      <c r="BC599" s="2796"/>
      <c r="BD599" s="2796"/>
      <c r="BE599" s="2796">
        <f>IF(N599="základní",J599,0)</f>
        <v>0</v>
      </c>
      <c r="BF599" s="2796">
        <f>IF(N599="snížená",J599,0)</f>
        <v>0</v>
      </c>
      <c r="BG599" s="2796">
        <f>IF(N599="zákl. přenesená",J599,0)</f>
        <v>0</v>
      </c>
      <c r="BH599" s="2796">
        <f>IF(N599="sníž. přenesená",J599,0)</f>
        <v>0</v>
      </c>
      <c r="BI599" s="2796">
        <f>IF(N599="nulová",J599,0)</f>
        <v>0</v>
      </c>
      <c r="BJ599" s="2624">
        <v>1</v>
      </c>
    </row>
    <row r="600" spans="2:62" ht="11.25" customHeight="1" x14ac:dyDescent="0.25">
      <c r="B600" s="2762"/>
      <c r="C600" s="2763"/>
      <c r="D600" s="361" t="s">
        <v>175</v>
      </c>
      <c r="E600" s="2764"/>
      <c r="F600" s="2765" t="s">
        <v>2361</v>
      </c>
      <c r="G600" s="2766"/>
      <c r="H600" s="2767">
        <v>21.879000000000001</v>
      </c>
      <c r="I600" s="2768"/>
      <c r="J600" s="2768"/>
      <c r="K600" s="2768"/>
      <c r="L600" s="2667" t="s">
        <v>16</v>
      </c>
      <c r="M600" s="2769"/>
      <c r="N600" s="2770"/>
      <c r="O600" s="2771"/>
      <c r="P600" s="2771"/>
      <c r="Q600" s="2771"/>
      <c r="R600" s="2771"/>
      <c r="S600" s="2771"/>
      <c r="T600" s="2772"/>
      <c r="AT600" s="2773" t="s">
        <v>175</v>
      </c>
      <c r="AU600" s="2773">
        <v>0</v>
      </c>
      <c r="AV600" s="2773">
        <v>2</v>
      </c>
      <c r="AW600" s="2773" t="b">
        <v>1</v>
      </c>
      <c r="AX600" s="2773" t="b">
        <v>1</v>
      </c>
      <c r="AY600" s="2773" t="s">
        <v>163</v>
      </c>
      <c r="AZ600" s="2773"/>
      <c r="BA600" s="2773"/>
      <c r="BB600" s="2773"/>
      <c r="BC600" s="2773"/>
      <c r="BD600" s="2773"/>
      <c r="BE600" s="2773"/>
      <c r="BF600" s="2773"/>
      <c r="BG600" s="2773"/>
      <c r="BH600" s="2773"/>
      <c r="BI600" s="2773"/>
      <c r="BJ600" s="2624">
        <v>0</v>
      </c>
    </row>
    <row r="601" spans="2:62" x14ac:dyDescent="0.25">
      <c r="B601" s="2750"/>
      <c r="C601" s="2751" t="s">
        <v>2367</v>
      </c>
      <c r="D601" s="2751" t="s">
        <v>168</v>
      </c>
      <c r="E601" s="2752" t="s">
        <v>2368</v>
      </c>
      <c r="F601" s="351" t="s">
        <v>2369</v>
      </c>
      <c r="G601" s="2753" t="s">
        <v>202</v>
      </c>
      <c r="H601" s="353">
        <v>4.0599999999999996</v>
      </c>
      <c r="I601" s="354"/>
      <c r="J601" s="355">
        <f>ROUND(H601*I601,2)</f>
        <v>0</v>
      </c>
      <c r="K601" s="355" t="s">
        <v>172</v>
      </c>
      <c r="L601" s="2667" t="s">
        <v>16</v>
      </c>
      <c r="M601" s="2754"/>
      <c r="N601" s="2755" t="s">
        <v>38</v>
      </c>
      <c r="O601" s="2756"/>
      <c r="P601" s="2756">
        <f>H601*O601</f>
        <v>0</v>
      </c>
      <c r="Q601" s="2756">
        <v>0</v>
      </c>
      <c r="R601" s="2756">
        <f>H601*Q601</f>
        <v>0</v>
      </c>
      <c r="S601" s="2756">
        <v>0</v>
      </c>
      <c r="T601" s="2757">
        <f>H601*S601</f>
        <v>0</v>
      </c>
      <c r="AR601" s="2624">
        <v>16</v>
      </c>
      <c r="AT601" s="2624" t="s">
        <v>168</v>
      </c>
      <c r="AU601" s="2624">
        <v>2</v>
      </c>
      <c r="AY601" s="2758" t="s">
        <v>163</v>
      </c>
      <c r="AZ601" s="2758"/>
      <c r="BA601" s="2758"/>
      <c r="BB601" s="2758"/>
      <c r="BC601" s="2758"/>
      <c r="BD601" s="2758"/>
      <c r="BE601" s="2758">
        <f>IF(N601="základní",J601,0)</f>
        <v>0</v>
      </c>
      <c r="BF601" s="2758">
        <f>IF(N601="snížená",J601,0)</f>
        <v>0</v>
      </c>
      <c r="BG601" s="2758">
        <f>IF(N601="zákl. přenesená",J601,0)</f>
        <v>0</v>
      </c>
      <c r="BH601" s="2758">
        <f>IF(N601="sníž. přenesená",J601,0)</f>
        <v>0</v>
      </c>
      <c r="BI601" s="2758">
        <f>IF(N601="nulová",J601,0)</f>
        <v>0</v>
      </c>
      <c r="BJ601" s="2624">
        <v>1</v>
      </c>
    </row>
    <row r="602" spans="2:62" x14ac:dyDescent="0.25">
      <c r="B602" s="2668"/>
      <c r="C602" s="86"/>
      <c r="D602" s="361" t="s">
        <v>173</v>
      </c>
      <c r="E602" s="86"/>
      <c r="F602" s="362" t="s">
        <v>2370</v>
      </c>
      <c r="G602" s="86"/>
      <c r="H602" s="86"/>
      <c r="I602" s="86"/>
      <c r="J602" s="86"/>
      <c r="K602" s="2670"/>
      <c r="L602" s="2667" t="s">
        <v>16</v>
      </c>
      <c r="M602" s="2759"/>
      <c r="N602" s="86"/>
      <c r="O602" s="86"/>
      <c r="P602" s="86"/>
      <c r="Q602" s="86"/>
      <c r="R602" s="86"/>
      <c r="S602" s="86"/>
      <c r="T602" s="2760"/>
      <c r="AT602" s="2761" t="s">
        <v>173</v>
      </c>
      <c r="AU602" s="2761">
        <v>0</v>
      </c>
      <c r="AV602" s="86"/>
      <c r="AW602" s="86"/>
      <c r="AX602" s="86"/>
      <c r="AY602" s="86" t="s">
        <v>163</v>
      </c>
      <c r="AZ602" s="86"/>
      <c r="BA602" s="86"/>
      <c r="BB602" s="86"/>
      <c r="BC602" s="86"/>
      <c r="BD602" s="86"/>
      <c r="BE602" s="86"/>
      <c r="BF602" s="86"/>
      <c r="BG602" s="86"/>
      <c r="BH602" s="86"/>
      <c r="BI602" s="86"/>
      <c r="BJ602" s="2624">
        <v>0</v>
      </c>
    </row>
    <row r="603" spans="2:62" ht="11.25" customHeight="1" x14ac:dyDescent="0.25">
      <c r="B603" s="2762"/>
      <c r="C603" s="2763"/>
      <c r="D603" s="361" t="s">
        <v>175</v>
      </c>
      <c r="E603" s="2764"/>
      <c r="F603" s="2765" t="s">
        <v>2371</v>
      </c>
      <c r="G603" s="2766"/>
      <c r="H603" s="2767">
        <v>4.0599999999999996</v>
      </c>
      <c r="I603" s="2768"/>
      <c r="J603" s="2768"/>
      <c r="K603" s="2768"/>
      <c r="L603" s="2667" t="s">
        <v>16</v>
      </c>
      <c r="M603" s="2769"/>
      <c r="N603" s="2770"/>
      <c r="O603" s="2771"/>
      <c r="P603" s="2771"/>
      <c r="Q603" s="2771"/>
      <c r="R603" s="2771"/>
      <c r="S603" s="2771"/>
      <c r="T603" s="2772"/>
      <c r="AT603" s="2773" t="s">
        <v>175</v>
      </c>
      <c r="AU603" s="2773">
        <v>0</v>
      </c>
      <c r="AV603" s="2773">
        <v>2</v>
      </c>
      <c r="AW603" s="2773" t="b">
        <v>1</v>
      </c>
      <c r="AX603" s="2773"/>
      <c r="AY603" s="2773" t="s">
        <v>163</v>
      </c>
      <c r="AZ603" s="2773"/>
      <c r="BA603" s="2773"/>
      <c r="BB603" s="2773"/>
      <c r="BC603" s="2773"/>
      <c r="BD603" s="2773"/>
      <c r="BE603" s="2773"/>
      <c r="BF603" s="2773"/>
      <c r="BG603" s="2773"/>
      <c r="BH603" s="2773"/>
      <c r="BI603" s="2773"/>
      <c r="BJ603" s="2624">
        <v>0</v>
      </c>
    </row>
    <row r="604" spans="2:62" ht="11.25" customHeight="1" x14ac:dyDescent="0.25">
      <c r="B604" s="2762"/>
      <c r="C604" s="2763"/>
      <c r="D604" s="361" t="s">
        <v>175</v>
      </c>
      <c r="E604" s="2764"/>
      <c r="F604" s="2774" t="s">
        <v>178</v>
      </c>
      <c r="G604" s="2775"/>
      <c r="H604" s="2776">
        <v>4.0599999999999996</v>
      </c>
      <c r="I604" s="2768"/>
      <c r="J604" s="2768"/>
      <c r="K604" s="2768"/>
      <c r="L604" s="2667" t="s">
        <v>16</v>
      </c>
      <c r="M604" s="2769"/>
      <c r="N604" s="2770"/>
      <c r="O604" s="2771"/>
      <c r="P604" s="2771"/>
      <c r="Q604" s="2771"/>
      <c r="R604" s="2771"/>
      <c r="S604" s="2771"/>
      <c r="T604" s="2772"/>
      <c r="AT604" s="2773" t="s">
        <v>175</v>
      </c>
      <c r="AU604" s="2773">
        <v>0</v>
      </c>
      <c r="AV604" s="2773">
        <v>4</v>
      </c>
      <c r="AW604" s="2773" t="b">
        <v>1</v>
      </c>
      <c r="AX604" s="2773" t="b">
        <v>1</v>
      </c>
      <c r="AY604" s="2773" t="s">
        <v>163</v>
      </c>
      <c r="AZ604" s="2773"/>
      <c r="BA604" s="2773"/>
      <c r="BB604" s="2773"/>
      <c r="BC604" s="2773"/>
      <c r="BD604" s="2773"/>
      <c r="BE604" s="2773"/>
      <c r="BF604" s="2773"/>
      <c r="BG604" s="2773"/>
      <c r="BH604" s="2773"/>
      <c r="BI604" s="2773"/>
      <c r="BJ604" s="2624">
        <v>0</v>
      </c>
    </row>
    <row r="605" spans="2:62" ht="24" x14ac:dyDescent="0.25">
      <c r="B605" s="2750"/>
      <c r="C605" s="2751" t="s">
        <v>2372</v>
      </c>
      <c r="D605" s="2751" t="s">
        <v>168</v>
      </c>
      <c r="E605" s="2752" t="s">
        <v>2373</v>
      </c>
      <c r="F605" s="351" t="s">
        <v>2374</v>
      </c>
      <c r="G605" s="2753" t="s">
        <v>202</v>
      </c>
      <c r="H605" s="353">
        <v>4.0599999999999996</v>
      </c>
      <c r="I605" s="354"/>
      <c r="J605" s="355">
        <f>ROUND(H605*I605,2)</f>
        <v>0</v>
      </c>
      <c r="K605" s="355" t="s">
        <v>172</v>
      </c>
      <c r="L605" s="2667" t="s">
        <v>16</v>
      </c>
      <c r="M605" s="2754"/>
      <c r="N605" s="2755" t="s">
        <v>38</v>
      </c>
      <c r="O605" s="2756"/>
      <c r="P605" s="2756">
        <f>H605*O605</f>
        <v>0</v>
      </c>
      <c r="Q605" s="2756">
        <v>0</v>
      </c>
      <c r="R605" s="2756">
        <f>H605*Q605</f>
        <v>0</v>
      </c>
      <c r="S605" s="2756">
        <v>0</v>
      </c>
      <c r="T605" s="2757">
        <f>H605*S605</f>
        <v>0</v>
      </c>
      <c r="AR605" s="2624">
        <v>16</v>
      </c>
      <c r="AT605" s="2624" t="s">
        <v>168</v>
      </c>
      <c r="AU605" s="2624">
        <v>2</v>
      </c>
      <c r="AY605" s="2758" t="s">
        <v>163</v>
      </c>
      <c r="AZ605" s="2758"/>
      <c r="BA605" s="2758"/>
      <c r="BB605" s="2758"/>
      <c r="BC605" s="2758"/>
      <c r="BD605" s="2758"/>
      <c r="BE605" s="2758">
        <f>IF(N605="základní",J605,0)</f>
        <v>0</v>
      </c>
      <c r="BF605" s="2758">
        <f>IF(N605="snížená",J605,0)</f>
        <v>0</v>
      </c>
      <c r="BG605" s="2758">
        <f>IF(N605="zákl. přenesená",J605,0)</f>
        <v>0</v>
      </c>
      <c r="BH605" s="2758">
        <f>IF(N605="sníž. přenesená",J605,0)</f>
        <v>0</v>
      </c>
      <c r="BI605" s="2758">
        <f>IF(N605="nulová",J605,0)</f>
        <v>0</v>
      </c>
      <c r="BJ605" s="2624">
        <v>1</v>
      </c>
    </row>
    <row r="606" spans="2:62" x14ac:dyDescent="0.25">
      <c r="B606" s="2668"/>
      <c r="C606" s="86"/>
      <c r="D606" s="361" t="s">
        <v>173</v>
      </c>
      <c r="E606" s="86"/>
      <c r="F606" s="362" t="s">
        <v>2375</v>
      </c>
      <c r="G606" s="86"/>
      <c r="H606" s="86"/>
      <c r="I606" s="86"/>
      <c r="J606" s="86"/>
      <c r="K606" s="2670"/>
      <c r="L606" s="2667" t="s">
        <v>16</v>
      </c>
      <c r="M606" s="2759"/>
      <c r="N606" s="86"/>
      <c r="O606" s="86"/>
      <c r="P606" s="86"/>
      <c r="Q606" s="86"/>
      <c r="R606" s="86"/>
      <c r="S606" s="86"/>
      <c r="T606" s="2760"/>
      <c r="AT606" s="2761" t="s">
        <v>173</v>
      </c>
      <c r="AU606" s="2761">
        <v>0</v>
      </c>
      <c r="AV606" s="86"/>
      <c r="AW606" s="86"/>
      <c r="AX606" s="86"/>
      <c r="AY606" s="86" t="s">
        <v>163</v>
      </c>
      <c r="AZ606" s="86"/>
      <c r="BA606" s="86"/>
      <c r="BB606" s="86"/>
      <c r="BC606" s="86"/>
      <c r="BD606" s="86"/>
      <c r="BE606" s="86"/>
      <c r="BF606" s="86"/>
      <c r="BG606" s="86"/>
      <c r="BH606" s="86"/>
      <c r="BI606" s="86"/>
      <c r="BJ606" s="2624">
        <v>0</v>
      </c>
    </row>
    <row r="607" spans="2:62" ht="11.25" customHeight="1" x14ac:dyDescent="0.25">
      <c r="B607" s="2762"/>
      <c r="C607" s="2763"/>
      <c r="D607" s="361" t="s">
        <v>175</v>
      </c>
      <c r="E607" s="2764"/>
      <c r="F607" s="2765" t="s">
        <v>2371</v>
      </c>
      <c r="G607" s="2766"/>
      <c r="H607" s="2767">
        <v>4.0599999999999996</v>
      </c>
      <c r="I607" s="2768"/>
      <c r="J607" s="2768"/>
      <c r="K607" s="2768"/>
      <c r="L607" s="2667" t="s">
        <v>16</v>
      </c>
      <c r="M607" s="2769"/>
      <c r="N607" s="2770"/>
      <c r="O607" s="2771"/>
      <c r="P607" s="2771"/>
      <c r="Q607" s="2771"/>
      <c r="R607" s="2771"/>
      <c r="S607" s="2771"/>
      <c r="T607" s="2772"/>
      <c r="AT607" s="2773" t="s">
        <v>175</v>
      </c>
      <c r="AU607" s="2773">
        <v>0</v>
      </c>
      <c r="AV607" s="2773">
        <v>2</v>
      </c>
      <c r="AW607" s="2773" t="b">
        <v>1</v>
      </c>
      <c r="AX607" s="2773"/>
      <c r="AY607" s="2773" t="s">
        <v>163</v>
      </c>
      <c r="AZ607" s="2773"/>
      <c r="BA607" s="2773"/>
      <c r="BB607" s="2773"/>
      <c r="BC607" s="2773"/>
      <c r="BD607" s="2773"/>
      <c r="BE607" s="2773"/>
      <c r="BF607" s="2773"/>
      <c r="BG607" s="2773"/>
      <c r="BH607" s="2773"/>
      <c r="BI607" s="2773"/>
      <c r="BJ607" s="2624">
        <v>0</v>
      </c>
    </row>
    <row r="608" spans="2:62" ht="11.25" customHeight="1" x14ac:dyDescent="0.25">
      <c r="B608" s="2762"/>
      <c r="C608" s="2763"/>
      <c r="D608" s="361" t="s">
        <v>175</v>
      </c>
      <c r="E608" s="2764"/>
      <c r="F608" s="2774" t="s">
        <v>178</v>
      </c>
      <c r="G608" s="2775"/>
      <c r="H608" s="2776">
        <v>4.0599999999999996</v>
      </c>
      <c r="I608" s="2768"/>
      <c r="J608" s="2768"/>
      <c r="K608" s="2768"/>
      <c r="L608" s="2667" t="s">
        <v>16</v>
      </c>
      <c r="M608" s="2769"/>
      <c r="N608" s="2770"/>
      <c r="O608" s="2771"/>
      <c r="P608" s="2771"/>
      <c r="Q608" s="2771"/>
      <c r="R608" s="2771"/>
      <c r="S608" s="2771"/>
      <c r="T608" s="2772"/>
      <c r="AT608" s="2773" t="s">
        <v>175</v>
      </c>
      <c r="AU608" s="2773">
        <v>0</v>
      </c>
      <c r="AV608" s="2773">
        <v>4</v>
      </c>
      <c r="AW608" s="2773" t="b">
        <v>1</v>
      </c>
      <c r="AX608" s="2773" t="b">
        <v>1</v>
      </c>
      <c r="AY608" s="2773" t="s">
        <v>163</v>
      </c>
      <c r="AZ608" s="2773"/>
      <c r="BA608" s="2773"/>
      <c r="BB608" s="2773"/>
      <c r="BC608" s="2773"/>
      <c r="BD608" s="2773"/>
      <c r="BE608" s="2773"/>
      <c r="BF608" s="2773"/>
      <c r="BG608" s="2773"/>
      <c r="BH608" s="2773"/>
      <c r="BI608" s="2773"/>
      <c r="BJ608" s="2624">
        <v>0</v>
      </c>
    </row>
    <row r="609" spans="2:62" ht="24" x14ac:dyDescent="0.25">
      <c r="B609" s="2750"/>
      <c r="C609" s="2751" t="s">
        <v>2376</v>
      </c>
      <c r="D609" s="2751" t="s">
        <v>168</v>
      </c>
      <c r="E609" s="2752" t="s">
        <v>2377</v>
      </c>
      <c r="F609" s="351" t="s">
        <v>2378</v>
      </c>
      <c r="G609" s="2753" t="s">
        <v>202</v>
      </c>
      <c r="H609" s="403">
        <v>1.8740000000000001</v>
      </c>
      <c r="I609" s="354"/>
      <c r="J609" s="355">
        <f>ROUND(H609*I609,2)</f>
        <v>0</v>
      </c>
      <c r="K609" s="355" t="s">
        <v>172</v>
      </c>
      <c r="L609" s="2667" t="s">
        <v>16</v>
      </c>
      <c r="M609" s="2754"/>
      <c r="N609" s="2755" t="s">
        <v>38</v>
      </c>
      <c r="O609" s="2756"/>
      <c r="P609" s="2756">
        <f>H609*O609</f>
        <v>0</v>
      </c>
      <c r="Q609" s="2756">
        <v>0</v>
      </c>
      <c r="R609" s="2756">
        <f>H609*Q609</f>
        <v>0</v>
      </c>
      <c r="S609" s="2756">
        <v>0</v>
      </c>
      <c r="T609" s="2757">
        <f>H609*S609</f>
        <v>0</v>
      </c>
      <c r="AR609" s="2624">
        <v>16</v>
      </c>
      <c r="AT609" s="2624" t="s">
        <v>168</v>
      </c>
      <c r="AU609" s="2624">
        <v>2</v>
      </c>
      <c r="AY609" s="2758" t="s">
        <v>163</v>
      </c>
      <c r="AZ609" s="2758"/>
      <c r="BA609" s="2758"/>
      <c r="BB609" s="2758"/>
      <c r="BC609" s="2758"/>
      <c r="BD609" s="2758"/>
      <c r="BE609" s="2758">
        <f>IF(N609="základní",J609,0)</f>
        <v>0</v>
      </c>
      <c r="BF609" s="2758">
        <f>IF(N609="snížená",J609,0)</f>
        <v>0</v>
      </c>
      <c r="BG609" s="2758">
        <f>IF(N609="zákl. přenesená",J609,0)</f>
        <v>0</v>
      </c>
      <c r="BH609" s="2758">
        <f>IF(N609="sníž. přenesená",J609,0)</f>
        <v>0</v>
      </c>
      <c r="BI609" s="2758">
        <f>IF(N609="nulová",J609,0)</f>
        <v>0</v>
      </c>
      <c r="BJ609" s="2624">
        <v>1</v>
      </c>
    </row>
    <row r="610" spans="2:62" x14ac:dyDescent="0.25">
      <c r="B610" s="2668"/>
      <c r="C610" s="86"/>
      <c r="D610" s="361" t="s">
        <v>173</v>
      </c>
      <c r="E610" s="86"/>
      <c r="F610" s="362" t="s">
        <v>2379</v>
      </c>
      <c r="G610" s="86"/>
      <c r="H610" s="86"/>
      <c r="I610" s="86"/>
      <c r="J610" s="86"/>
      <c r="K610" s="2670"/>
      <c r="L610" s="2667" t="s">
        <v>16</v>
      </c>
      <c r="M610" s="2759"/>
      <c r="N610" s="86"/>
      <c r="O610" s="86"/>
      <c r="P610" s="86"/>
      <c r="Q610" s="86"/>
      <c r="R610" s="86"/>
      <c r="S610" s="86"/>
      <c r="T610" s="2760"/>
      <c r="AT610" s="2761" t="s">
        <v>173</v>
      </c>
      <c r="AU610" s="2761">
        <v>0</v>
      </c>
      <c r="AV610" s="86"/>
      <c r="AW610" s="86"/>
      <c r="AX610" s="86"/>
      <c r="AY610" s="86" t="s">
        <v>163</v>
      </c>
      <c r="AZ610" s="86"/>
      <c r="BA610" s="86"/>
      <c r="BB610" s="86"/>
      <c r="BC610" s="86"/>
      <c r="BD610" s="86"/>
      <c r="BE610" s="86"/>
      <c r="BF610" s="86"/>
      <c r="BG610" s="86"/>
      <c r="BH610" s="86"/>
      <c r="BI610" s="86"/>
      <c r="BJ610" s="2624">
        <v>0</v>
      </c>
    </row>
    <row r="611" spans="2:62" ht="24" x14ac:dyDescent="0.25">
      <c r="B611" s="2750"/>
      <c r="C611" s="2751" t="s">
        <v>2380</v>
      </c>
      <c r="D611" s="2751" t="s">
        <v>168</v>
      </c>
      <c r="E611" s="2752" t="s">
        <v>2381</v>
      </c>
      <c r="F611" s="351" t="s">
        <v>2382</v>
      </c>
      <c r="G611" s="2753" t="s">
        <v>202</v>
      </c>
      <c r="H611" s="403">
        <v>1.8740000000000001</v>
      </c>
      <c r="I611" s="354"/>
      <c r="J611" s="355">
        <f>ROUND(H611*I611,2)</f>
        <v>0</v>
      </c>
      <c r="K611" s="355" t="s">
        <v>172</v>
      </c>
      <c r="L611" s="2667" t="s">
        <v>16</v>
      </c>
      <c r="M611" s="2754"/>
      <c r="N611" s="2755" t="s">
        <v>38</v>
      </c>
      <c r="O611" s="2756"/>
      <c r="P611" s="2756">
        <f>H611*O611</f>
        <v>0</v>
      </c>
      <c r="Q611" s="2756">
        <v>0</v>
      </c>
      <c r="R611" s="2756">
        <f>H611*Q611</f>
        <v>0</v>
      </c>
      <c r="S611" s="2756">
        <v>0</v>
      </c>
      <c r="T611" s="2757">
        <f>H611*S611</f>
        <v>0</v>
      </c>
      <c r="AR611" s="2624">
        <v>16</v>
      </c>
      <c r="AT611" s="2624" t="s">
        <v>168</v>
      </c>
      <c r="AU611" s="2624">
        <v>2</v>
      </c>
      <c r="AY611" s="2758" t="s">
        <v>163</v>
      </c>
      <c r="AZ611" s="2758"/>
      <c r="BA611" s="2758"/>
      <c r="BB611" s="2758"/>
      <c r="BC611" s="2758"/>
      <c r="BD611" s="2758"/>
      <c r="BE611" s="2758">
        <f>IF(N611="základní",J611,0)</f>
        <v>0</v>
      </c>
      <c r="BF611" s="2758">
        <f>IF(N611="snížená",J611,0)</f>
        <v>0</v>
      </c>
      <c r="BG611" s="2758">
        <f>IF(N611="zákl. přenesená",J611,0)</f>
        <v>0</v>
      </c>
      <c r="BH611" s="2758">
        <f>IF(N611="sníž. přenesená",J611,0)</f>
        <v>0</v>
      </c>
      <c r="BI611" s="2758">
        <f>IF(N611="nulová",J611,0)</f>
        <v>0</v>
      </c>
      <c r="BJ611" s="2624">
        <v>1</v>
      </c>
    </row>
    <row r="612" spans="2:62" x14ac:dyDescent="0.25">
      <c r="B612" s="2668"/>
      <c r="C612" s="86"/>
      <c r="D612" s="361" t="s">
        <v>173</v>
      </c>
      <c r="E612" s="86"/>
      <c r="F612" s="362" t="s">
        <v>2383</v>
      </c>
      <c r="G612" s="86"/>
      <c r="H612" s="86"/>
      <c r="I612" s="86"/>
      <c r="J612" s="86"/>
      <c r="K612" s="2670"/>
      <c r="L612" s="2667" t="s">
        <v>16</v>
      </c>
      <c r="M612" s="2759"/>
      <c r="N612" s="86"/>
      <c r="O612" s="86"/>
      <c r="P612" s="86"/>
      <c r="Q612" s="86"/>
      <c r="R612" s="86"/>
      <c r="S612" s="86"/>
      <c r="T612" s="2760"/>
      <c r="AT612" s="2761" t="s">
        <v>173</v>
      </c>
      <c r="AU612" s="2761">
        <v>0</v>
      </c>
      <c r="AV612" s="86"/>
      <c r="AW612" s="86"/>
      <c r="AX612" s="86"/>
      <c r="AY612" s="86" t="s">
        <v>163</v>
      </c>
      <c r="AZ612" s="86"/>
      <c r="BA612" s="86"/>
      <c r="BB612" s="86"/>
      <c r="BC612" s="86"/>
      <c r="BD612" s="86"/>
      <c r="BE612" s="86"/>
      <c r="BF612" s="86"/>
      <c r="BG612" s="86"/>
      <c r="BH612" s="86"/>
      <c r="BI612" s="86"/>
      <c r="BJ612" s="2624">
        <v>0</v>
      </c>
    </row>
    <row r="613" spans="2:62" ht="23.1" customHeight="1" x14ac:dyDescent="0.25">
      <c r="B613" s="2692"/>
      <c r="C613" s="2693"/>
      <c r="D613" s="2731" t="s">
        <v>64</v>
      </c>
      <c r="E613" s="2739" t="s">
        <v>2384</v>
      </c>
      <c r="F613" s="2702" t="s">
        <v>2385</v>
      </c>
      <c r="G613" s="2740"/>
      <c r="H613" s="2741"/>
      <c r="I613" s="2742"/>
      <c r="J613" s="2742">
        <f>J614 + J618 + J620</f>
        <v>0</v>
      </c>
      <c r="K613" s="2742"/>
      <c r="L613" s="2667" t="s">
        <v>16</v>
      </c>
      <c r="M613" s="2743"/>
      <c r="N613" s="2690"/>
      <c r="O613" s="2691"/>
      <c r="P613" s="2691">
        <f>P614 + P618 + P620</f>
        <v>0</v>
      </c>
      <c r="Q613" s="2691"/>
      <c r="R613" s="2691">
        <f>R614 + R618 + R620</f>
        <v>0.12623775000000001</v>
      </c>
      <c r="S613" s="2691"/>
      <c r="T613" s="2738">
        <f>T614 + T618 + T620</f>
        <v>0</v>
      </c>
      <c r="AR613" s="2624">
        <v>2</v>
      </c>
      <c r="AT613" s="2624" t="s">
        <v>64</v>
      </c>
      <c r="AU613" s="2624">
        <v>1</v>
      </c>
      <c r="AY613" s="90" t="s">
        <v>163</v>
      </c>
      <c r="AZ613" s="90"/>
      <c r="BA613" s="90"/>
      <c r="BB613" s="90"/>
      <c r="BC613" s="90"/>
      <c r="BD613" s="90"/>
      <c r="BE613" s="90"/>
      <c r="BF613" s="90"/>
      <c r="BG613" s="90"/>
      <c r="BH613" s="90"/>
      <c r="BI613" s="90"/>
      <c r="BJ613" s="2624">
        <v>0</v>
      </c>
    </row>
    <row r="614" spans="2:62" ht="24" x14ac:dyDescent="0.25">
      <c r="B614" s="2750"/>
      <c r="C614" s="2751" t="s">
        <v>2386</v>
      </c>
      <c r="D614" s="2751" t="s">
        <v>168</v>
      </c>
      <c r="E614" s="2752" t="s">
        <v>2387</v>
      </c>
      <c r="F614" s="351" t="s">
        <v>2388</v>
      </c>
      <c r="G614" s="2753" t="s">
        <v>218</v>
      </c>
      <c r="H614" s="353">
        <v>29.702999999999999</v>
      </c>
      <c r="I614" s="354"/>
      <c r="J614" s="355">
        <f>ROUND(H614*I614,2)</f>
        <v>0</v>
      </c>
      <c r="K614" s="355" t="s">
        <v>172</v>
      </c>
      <c r="L614" s="2667" t="s">
        <v>16</v>
      </c>
      <c r="M614" s="2754"/>
      <c r="N614" s="2755" t="s">
        <v>38</v>
      </c>
      <c r="O614" s="2756"/>
      <c r="P614" s="2756">
        <f>H614*O614</f>
        <v>0</v>
      </c>
      <c r="Q614" s="2756">
        <v>4.2500000000000003E-3</v>
      </c>
      <c r="R614" s="2756">
        <f>H614*Q614</f>
        <v>0.12623775000000001</v>
      </c>
      <c r="S614" s="2756">
        <v>0</v>
      </c>
      <c r="T614" s="2757">
        <f>H614*S614</f>
        <v>0</v>
      </c>
      <c r="AR614" s="2624">
        <v>16</v>
      </c>
      <c r="AT614" s="2624" t="s">
        <v>168</v>
      </c>
      <c r="AU614" s="2624">
        <v>2</v>
      </c>
      <c r="AY614" s="2758" t="s">
        <v>163</v>
      </c>
      <c r="AZ614" s="2758"/>
      <c r="BA614" s="2758"/>
      <c r="BB614" s="2758"/>
      <c r="BC614" s="2758"/>
      <c r="BD614" s="2758"/>
      <c r="BE614" s="2758">
        <f>IF(N614="základní",J614,0)</f>
        <v>0</v>
      </c>
      <c r="BF614" s="2758">
        <f>IF(N614="snížená",J614,0)</f>
        <v>0</v>
      </c>
      <c r="BG614" s="2758">
        <f>IF(N614="zákl. přenesená",J614,0)</f>
        <v>0</v>
      </c>
      <c r="BH614" s="2758">
        <f>IF(N614="sníž. přenesená",J614,0)</f>
        <v>0</v>
      </c>
      <c r="BI614" s="2758">
        <f>IF(N614="nulová",J614,0)</f>
        <v>0</v>
      </c>
      <c r="BJ614" s="2624">
        <v>1</v>
      </c>
    </row>
    <row r="615" spans="2:62" x14ac:dyDescent="0.25">
      <c r="B615" s="2668"/>
      <c r="C615" s="86"/>
      <c r="D615" s="361" t="s">
        <v>173</v>
      </c>
      <c r="E615" s="86"/>
      <c r="F615" s="362" t="s">
        <v>2389</v>
      </c>
      <c r="G615" s="86"/>
      <c r="H615" s="86"/>
      <c r="I615" s="86"/>
      <c r="J615" s="86"/>
      <c r="K615" s="2670"/>
      <c r="L615" s="2667" t="s">
        <v>16</v>
      </c>
      <c r="M615" s="2759"/>
      <c r="N615" s="86"/>
      <c r="O615" s="86"/>
      <c r="P615" s="86"/>
      <c r="Q615" s="86"/>
      <c r="R615" s="86"/>
      <c r="S615" s="86"/>
      <c r="T615" s="2760"/>
      <c r="AT615" s="2761" t="s">
        <v>173</v>
      </c>
      <c r="AU615" s="2761">
        <v>0</v>
      </c>
      <c r="AV615" s="86"/>
      <c r="AW615" s="86"/>
      <c r="AX615" s="86"/>
      <c r="AY615" s="86" t="s">
        <v>163</v>
      </c>
      <c r="AZ615" s="86"/>
      <c r="BA615" s="86"/>
      <c r="BB615" s="86"/>
      <c r="BC615" s="86"/>
      <c r="BD615" s="86"/>
      <c r="BE615" s="86"/>
      <c r="BF615" s="86"/>
      <c r="BG615" s="86"/>
      <c r="BH615" s="86"/>
      <c r="BI615" s="86"/>
      <c r="BJ615" s="2624">
        <v>0</v>
      </c>
    </row>
    <row r="616" spans="2:62" ht="11.25" customHeight="1" x14ac:dyDescent="0.25">
      <c r="B616" s="2762"/>
      <c r="C616" s="2763"/>
      <c r="D616" s="361" t="s">
        <v>175</v>
      </c>
      <c r="E616" s="2764"/>
      <c r="F616" s="2765" t="s">
        <v>2012</v>
      </c>
      <c r="G616" s="2766"/>
      <c r="H616" s="2767">
        <v>29.702999999999999</v>
      </c>
      <c r="I616" s="2768"/>
      <c r="J616" s="2768"/>
      <c r="K616" s="2768"/>
      <c r="L616" s="2667" t="s">
        <v>16</v>
      </c>
      <c r="M616" s="2769"/>
      <c r="N616" s="2770"/>
      <c r="O616" s="2771"/>
      <c r="P616" s="2771"/>
      <c r="Q616" s="2771"/>
      <c r="R616" s="2771"/>
      <c r="S616" s="2771"/>
      <c r="T616" s="2772"/>
      <c r="AT616" s="2773" t="s">
        <v>175</v>
      </c>
      <c r="AU616" s="2773">
        <v>0</v>
      </c>
      <c r="AV616" s="2773">
        <v>2</v>
      </c>
      <c r="AW616" s="2773" t="b">
        <v>1</v>
      </c>
      <c r="AX616" s="2773"/>
      <c r="AY616" s="2773" t="s">
        <v>163</v>
      </c>
      <c r="AZ616" s="2773"/>
      <c r="BA616" s="2773"/>
      <c r="BB616" s="2773"/>
      <c r="BC616" s="2773"/>
      <c r="BD616" s="2773"/>
      <c r="BE616" s="2773"/>
      <c r="BF616" s="2773"/>
      <c r="BG616" s="2773"/>
      <c r="BH616" s="2773"/>
      <c r="BI616" s="2773"/>
      <c r="BJ616" s="2624">
        <v>0</v>
      </c>
    </row>
    <row r="617" spans="2:62" ht="11.25" customHeight="1" x14ac:dyDescent="0.25">
      <c r="B617" s="2762"/>
      <c r="C617" s="2763"/>
      <c r="D617" s="361" t="s">
        <v>175</v>
      </c>
      <c r="E617" s="2764"/>
      <c r="F617" s="2774" t="s">
        <v>178</v>
      </c>
      <c r="G617" s="2775"/>
      <c r="H617" s="2776">
        <v>29.702999999999999</v>
      </c>
      <c r="I617" s="2768"/>
      <c r="J617" s="2768"/>
      <c r="K617" s="2768"/>
      <c r="L617" s="2667" t="s">
        <v>16</v>
      </c>
      <c r="M617" s="2769"/>
      <c r="N617" s="2770"/>
      <c r="O617" s="2771"/>
      <c r="P617" s="2771"/>
      <c r="Q617" s="2771"/>
      <c r="R617" s="2771"/>
      <c r="S617" s="2771"/>
      <c r="T617" s="2772"/>
      <c r="AT617" s="2773" t="s">
        <v>175</v>
      </c>
      <c r="AU617" s="2773">
        <v>0</v>
      </c>
      <c r="AV617" s="2773">
        <v>4</v>
      </c>
      <c r="AW617" s="2773" t="b">
        <v>1</v>
      </c>
      <c r="AX617" s="2773" t="b">
        <v>1</v>
      </c>
      <c r="AY617" s="2773" t="s">
        <v>163</v>
      </c>
      <c r="AZ617" s="2773"/>
      <c r="BA617" s="2773"/>
      <c r="BB617" s="2773"/>
      <c r="BC617" s="2773"/>
      <c r="BD617" s="2773"/>
      <c r="BE617" s="2773"/>
      <c r="BF617" s="2773"/>
      <c r="BG617" s="2773"/>
      <c r="BH617" s="2773"/>
      <c r="BI617" s="2773"/>
      <c r="BJ617" s="2624">
        <v>0</v>
      </c>
    </row>
    <row r="618" spans="2:62" ht="24" x14ac:dyDescent="0.25">
      <c r="B618" s="2750"/>
      <c r="C618" s="2751" t="s">
        <v>2390</v>
      </c>
      <c r="D618" s="2751" t="s">
        <v>168</v>
      </c>
      <c r="E618" s="2752" t="s">
        <v>2391</v>
      </c>
      <c r="F618" s="351" t="s">
        <v>2392</v>
      </c>
      <c r="G618" s="2753" t="s">
        <v>202</v>
      </c>
      <c r="H618" s="403">
        <v>0.126</v>
      </c>
      <c r="I618" s="354"/>
      <c r="J618" s="355">
        <f>ROUND(H618*I618,2)</f>
        <v>0</v>
      </c>
      <c r="K618" s="355" t="s">
        <v>172</v>
      </c>
      <c r="L618" s="2667" t="s">
        <v>16</v>
      </c>
      <c r="M618" s="2754"/>
      <c r="N618" s="2755" t="s">
        <v>38</v>
      </c>
      <c r="O618" s="2756"/>
      <c r="P618" s="2756">
        <f>H618*O618</f>
        <v>0</v>
      </c>
      <c r="Q618" s="2756">
        <v>0</v>
      </c>
      <c r="R618" s="2756">
        <f>H618*Q618</f>
        <v>0</v>
      </c>
      <c r="S618" s="2756">
        <v>0</v>
      </c>
      <c r="T618" s="2757">
        <f>H618*S618</f>
        <v>0</v>
      </c>
      <c r="AR618" s="2624">
        <v>16</v>
      </c>
      <c r="AT618" s="2624" t="s">
        <v>168</v>
      </c>
      <c r="AU618" s="2624">
        <v>2</v>
      </c>
      <c r="AY618" s="2758" t="s">
        <v>163</v>
      </c>
      <c r="AZ618" s="2758"/>
      <c r="BA618" s="2758"/>
      <c r="BB618" s="2758"/>
      <c r="BC618" s="2758"/>
      <c r="BD618" s="2758"/>
      <c r="BE618" s="2758">
        <f>IF(N618="základní",J618,0)</f>
        <v>0</v>
      </c>
      <c r="BF618" s="2758">
        <f>IF(N618="snížená",J618,0)</f>
        <v>0</v>
      </c>
      <c r="BG618" s="2758">
        <f>IF(N618="zákl. přenesená",J618,0)</f>
        <v>0</v>
      </c>
      <c r="BH618" s="2758">
        <f>IF(N618="sníž. přenesená",J618,0)</f>
        <v>0</v>
      </c>
      <c r="BI618" s="2758">
        <f>IF(N618="nulová",J618,0)</f>
        <v>0</v>
      </c>
      <c r="BJ618" s="2624">
        <v>1</v>
      </c>
    </row>
    <row r="619" spans="2:62" x14ac:dyDescent="0.25">
      <c r="B619" s="2668"/>
      <c r="C619" s="86"/>
      <c r="D619" s="361" t="s">
        <v>173</v>
      </c>
      <c r="E619" s="86"/>
      <c r="F619" s="362" t="s">
        <v>2393</v>
      </c>
      <c r="G619" s="86"/>
      <c r="H619" s="86"/>
      <c r="I619" s="86"/>
      <c r="J619" s="86"/>
      <c r="K619" s="2670"/>
      <c r="L619" s="2667" t="s">
        <v>16</v>
      </c>
      <c r="M619" s="2759"/>
      <c r="N619" s="86"/>
      <c r="O619" s="86"/>
      <c r="P619" s="86"/>
      <c r="Q619" s="86"/>
      <c r="R619" s="86"/>
      <c r="S619" s="86"/>
      <c r="T619" s="2760"/>
      <c r="AT619" s="2761" t="s">
        <v>173</v>
      </c>
      <c r="AU619" s="2761">
        <v>0</v>
      </c>
      <c r="AV619" s="86"/>
      <c r="AW619" s="86"/>
      <c r="AX619" s="86"/>
      <c r="AY619" s="86" t="s">
        <v>163</v>
      </c>
      <c r="AZ619" s="86"/>
      <c r="BA619" s="86"/>
      <c r="BB619" s="86"/>
      <c r="BC619" s="86"/>
      <c r="BD619" s="86"/>
      <c r="BE619" s="86"/>
      <c r="BF619" s="86"/>
      <c r="BG619" s="86"/>
      <c r="BH619" s="86"/>
      <c r="BI619" s="86"/>
      <c r="BJ619" s="2624">
        <v>0</v>
      </c>
    </row>
    <row r="620" spans="2:62" ht="24" x14ac:dyDescent="0.25">
      <c r="B620" s="2750"/>
      <c r="C620" s="2751" t="s">
        <v>2394</v>
      </c>
      <c r="D620" s="2751" t="s">
        <v>168</v>
      </c>
      <c r="E620" s="2752" t="s">
        <v>2395</v>
      </c>
      <c r="F620" s="351" t="s">
        <v>2396</v>
      </c>
      <c r="G620" s="2753" t="s">
        <v>202</v>
      </c>
      <c r="H620" s="403">
        <v>0.126</v>
      </c>
      <c r="I620" s="354"/>
      <c r="J620" s="355">
        <f>ROUND(H620*I620,2)</f>
        <v>0</v>
      </c>
      <c r="K620" s="355" t="s">
        <v>172</v>
      </c>
      <c r="L620" s="2667" t="s">
        <v>16</v>
      </c>
      <c r="M620" s="2754"/>
      <c r="N620" s="2755" t="s">
        <v>38</v>
      </c>
      <c r="O620" s="2756"/>
      <c r="P620" s="2756">
        <f>H620*O620</f>
        <v>0</v>
      </c>
      <c r="Q620" s="2756">
        <v>0</v>
      </c>
      <c r="R620" s="2756">
        <f>H620*Q620</f>
        <v>0</v>
      </c>
      <c r="S620" s="2756">
        <v>0</v>
      </c>
      <c r="T620" s="2757">
        <f>H620*S620</f>
        <v>0</v>
      </c>
      <c r="AR620" s="2624">
        <v>16</v>
      </c>
      <c r="AT620" s="2624" t="s">
        <v>168</v>
      </c>
      <c r="AU620" s="2624">
        <v>2</v>
      </c>
      <c r="AY620" s="2758" t="s">
        <v>163</v>
      </c>
      <c r="AZ620" s="2758"/>
      <c r="BA620" s="2758"/>
      <c r="BB620" s="2758"/>
      <c r="BC620" s="2758"/>
      <c r="BD620" s="2758"/>
      <c r="BE620" s="2758">
        <f>IF(N620="základní",J620,0)</f>
        <v>0</v>
      </c>
      <c r="BF620" s="2758">
        <f>IF(N620="snížená",J620,0)</f>
        <v>0</v>
      </c>
      <c r="BG620" s="2758">
        <f>IF(N620="zákl. přenesená",J620,0)</f>
        <v>0</v>
      </c>
      <c r="BH620" s="2758">
        <f>IF(N620="sníž. přenesená",J620,0)</f>
        <v>0</v>
      </c>
      <c r="BI620" s="2758">
        <f>IF(N620="nulová",J620,0)</f>
        <v>0</v>
      </c>
      <c r="BJ620" s="2624">
        <v>1</v>
      </c>
    </row>
    <row r="621" spans="2:62" x14ac:dyDescent="0.25">
      <c r="B621" s="2668"/>
      <c r="C621" s="86"/>
      <c r="D621" s="361" t="s">
        <v>173</v>
      </c>
      <c r="E621" s="86"/>
      <c r="F621" s="362" t="s">
        <v>2397</v>
      </c>
      <c r="G621" s="86"/>
      <c r="H621" s="86"/>
      <c r="I621" s="86"/>
      <c r="J621" s="86"/>
      <c r="K621" s="2670"/>
      <c r="L621" s="2667" t="s">
        <v>16</v>
      </c>
      <c r="M621" s="2759"/>
      <c r="N621" s="86"/>
      <c r="O621" s="86"/>
      <c r="P621" s="86"/>
      <c r="Q621" s="86"/>
      <c r="R621" s="86"/>
      <c r="S621" s="86"/>
      <c r="T621" s="2760"/>
      <c r="AT621" s="2761" t="s">
        <v>173</v>
      </c>
      <c r="AU621" s="2761">
        <v>0</v>
      </c>
      <c r="AV621" s="86"/>
      <c r="AW621" s="86"/>
      <c r="AX621" s="86"/>
      <c r="AY621" s="86" t="s">
        <v>163</v>
      </c>
      <c r="AZ621" s="86"/>
      <c r="BA621" s="86"/>
      <c r="BB621" s="86"/>
      <c r="BC621" s="86"/>
      <c r="BD621" s="86"/>
      <c r="BE621" s="86"/>
      <c r="BF621" s="86"/>
      <c r="BG621" s="86"/>
      <c r="BH621" s="86"/>
      <c r="BI621" s="86"/>
      <c r="BJ621" s="2624">
        <v>0</v>
      </c>
    </row>
    <row r="622" spans="2:62" ht="23.1" customHeight="1" x14ac:dyDescent="0.25">
      <c r="B622" s="2692"/>
      <c r="C622" s="2693"/>
      <c r="D622" s="2731" t="s">
        <v>64</v>
      </c>
      <c r="E622" s="2739" t="s">
        <v>2398</v>
      </c>
      <c r="F622" s="2702" t="s">
        <v>2399</v>
      </c>
      <c r="G622" s="2740"/>
      <c r="H622" s="2741"/>
      <c r="I622" s="2742"/>
      <c r="J622" s="2742">
        <f>J623 + J625 + J627 + J629 + J631 + J638 + J643 + J648 + J653 + J664 + J675 + SUM(J682:J684) + J686</f>
        <v>0</v>
      </c>
      <c r="K622" s="2742"/>
      <c r="L622" s="2667" t="s">
        <v>16</v>
      </c>
      <c r="M622" s="2743"/>
      <c r="N622" s="2690"/>
      <c r="O622" s="2691"/>
      <c r="P622" s="2691">
        <f>P623 + P625 + P627 + P629 + P631 + P638 + P643 + P648 + P653 + P664 + P675 + SUM(P682:P684) + P686</f>
        <v>0</v>
      </c>
      <c r="Q622" s="2691"/>
      <c r="R622" s="2691">
        <f>R623 + R625 + R627 + R629 + R631 + R638 + R643 + R648 + R653 + R664 + R675 + SUM(R682:R684) + R686</f>
        <v>1.0547898200000001</v>
      </c>
      <c r="S622" s="2691"/>
      <c r="T622" s="2738">
        <f>T623 + T625 + T627 + T629 + T631 + T638 + T643 + T648 + T653 + T664 + T675 + SUM(T682:T684) + T686</f>
        <v>0</v>
      </c>
      <c r="AR622" s="2624">
        <v>2</v>
      </c>
      <c r="AT622" s="2624" t="s">
        <v>64</v>
      </c>
      <c r="AU622" s="2624">
        <v>1</v>
      </c>
      <c r="AY622" s="90" t="s">
        <v>163</v>
      </c>
      <c r="AZ622" s="90"/>
      <c r="BA622" s="90"/>
      <c r="BB622" s="90"/>
      <c r="BC622" s="90"/>
      <c r="BD622" s="90"/>
      <c r="BE622" s="90"/>
      <c r="BF622" s="90"/>
      <c r="BG622" s="90"/>
      <c r="BH622" s="90"/>
      <c r="BI622" s="90"/>
      <c r="BJ622" s="2624">
        <v>0</v>
      </c>
    </row>
    <row r="623" spans="2:62" x14ac:dyDescent="0.25">
      <c r="B623" s="2750"/>
      <c r="C623" s="2751" t="s">
        <v>1839</v>
      </c>
      <c r="D623" s="2751" t="s">
        <v>168</v>
      </c>
      <c r="E623" s="2752" t="s">
        <v>2400</v>
      </c>
      <c r="F623" s="351" t="s">
        <v>2401</v>
      </c>
      <c r="G623" s="2753" t="s">
        <v>1394</v>
      </c>
      <c r="H623" s="403">
        <v>1</v>
      </c>
      <c r="I623" s="354"/>
      <c r="J623" s="355">
        <f>ROUND(H623*I623,2)</f>
        <v>0</v>
      </c>
      <c r="K623" s="355"/>
      <c r="L623" s="2667" t="s">
        <v>16</v>
      </c>
      <c r="M623" s="2754"/>
      <c r="N623" s="2755" t="s">
        <v>38</v>
      </c>
      <c r="O623" s="2756"/>
      <c r="P623" s="2756">
        <f>H623*O623</f>
        <v>0</v>
      </c>
      <c r="Q623" s="2756">
        <v>0.1</v>
      </c>
      <c r="R623" s="2756">
        <f>H623*Q623</f>
        <v>0.1</v>
      </c>
      <c r="S623" s="2756">
        <v>0</v>
      </c>
      <c r="T623" s="2757">
        <f>H623*S623</f>
        <v>0</v>
      </c>
      <c r="AR623" s="2624">
        <v>4</v>
      </c>
      <c r="AT623" s="2624" t="s">
        <v>168</v>
      </c>
      <c r="AU623" s="2624">
        <v>2</v>
      </c>
      <c r="AY623" s="2758" t="s">
        <v>163</v>
      </c>
      <c r="AZ623" s="2758"/>
      <c r="BA623" s="2758"/>
      <c r="BB623" s="2758"/>
      <c r="BC623" s="2758"/>
      <c r="BD623" s="2758"/>
      <c r="BE623" s="2758">
        <f>IF(N623="základní",J623,0)</f>
        <v>0</v>
      </c>
      <c r="BF623" s="2758">
        <f>IF(N623="snížená",J623,0)</f>
        <v>0</v>
      </c>
      <c r="BG623" s="2758">
        <f>IF(N623="zákl. přenesená",J623,0)</f>
        <v>0</v>
      </c>
      <c r="BH623" s="2758">
        <f>IF(N623="sníž. přenesená",J623,0)</f>
        <v>0</v>
      </c>
      <c r="BI623" s="2758">
        <f>IF(N623="nulová",J623,0)</f>
        <v>0</v>
      </c>
      <c r="BJ623" s="2624">
        <v>1</v>
      </c>
    </row>
    <row r="624" spans="2:62" ht="19.5" x14ac:dyDescent="0.25">
      <c r="B624" s="2750"/>
      <c r="C624" s="2779"/>
      <c r="D624" s="2780" t="s">
        <v>239</v>
      </c>
      <c r="E624" s="2781"/>
      <c r="F624" s="2782" t="s">
        <v>2402</v>
      </c>
      <c r="G624" s="2783"/>
      <c r="H624" s="2784"/>
      <c r="I624" s="2785"/>
      <c r="J624" s="2785"/>
      <c r="K624" s="2786"/>
      <c r="L624" s="2667" t="s">
        <v>16</v>
      </c>
      <c r="M624" s="2754"/>
      <c r="N624" s="2755"/>
      <c r="O624" s="2756"/>
      <c r="P624" s="2756"/>
      <c r="Q624" s="2756"/>
      <c r="R624" s="2756"/>
      <c r="S624" s="2756"/>
      <c r="T624" s="2757"/>
      <c r="AT624" s="2787" t="s">
        <v>239</v>
      </c>
      <c r="AU624" s="2787">
        <v>0</v>
      </c>
      <c r="AV624" s="2787"/>
      <c r="AW624" s="2787"/>
      <c r="AX624" s="2787"/>
      <c r="AY624" s="2787" t="s">
        <v>163</v>
      </c>
      <c r="AZ624" s="2787"/>
      <c r="BA624" s="2787"/>
      <c r="BB624" s="2787"/>
      <c r="BC624" s="2787"/>
      <c r="BD624" s="2787"/>
      <c r="BE624" s="2787"/>
      <c r="BF624" s="2787"/>
      <c r="BG624" s="2787"/>
      <c r="BH624" s="2787"/>
      <c r="BI624" s="2787"/>
      <c r="BJ624" s="2624">
        <v>0</v>
      </c>
    </row>
    <row r="625" spans="2:62" x14ac:dyDescent="0.25">
      <c r="B625" s="2750"/>
      <c r="C625" s="2751" t="s">
        <v>2403</v>
      </c>
      <c r="D625" s="2751" t="s">
        <v>168</v>
      </c>
      <c r="E625" s="2752" t="s">
        <v>2404</v>
      </c>
      <c r="F625" s="351" t="s">
        <v>2405</v>
      </c>
      <c r="G625" s="2753" t="s">
        <v>1394</v>
      </c>
      <c r="H625" s="403">
        <v>1</v>
      </c>
      <c r="I625" s="354"/>
      <c r="J625" s="355">
        <f>ROUND(H625*I625,2)</f>
        <v>0</v>
      </c>
      <c r="K625" s="355" t="s">
        <v>16</v>
      </c>
      <c r="L625" s="2667" t="s">
        <v>16</v>
      </c>
      <c r="M625" s="2754"/>
      <c r="N625" s="2755" t="s">
        <v>38</v>
      </c>
      <c r="O625" s="2756"/>
      <c r="P625" s="2756">
        <f>H625*O625</f>
        <v>0</v>
      </c>
      <c r="Q625" s="2756">
        <v>0.1</v>
      </c>
      <c r="R625" s="2756">
        <f>H625*Q625</f>
        <v>0.1</v>
      </c>
      <c r="S625" s="2756">
        <v>0</v>
      </c>
      <c r="T625" s="2757">
        <f>H625*S625</f>
        <v>0</v>
      </c>
      <c r="AR625" s="2624">
        <v>4</v>
      </c>
      <c r="AT625" s="2624" t="s">
        <v>168</v>
      </c>
      <c r="AU625" s="2624">
        <v>2</v>
      </c>
      <c r="AY625" s="2758" t="s">
        <v>163</v>
      </c>
      <c r="AZ625" s="2758"/>
      <c r="BA625" s="2758"/>
      <c r="BB625" s="2758"/>
      <c r="BC625" s="2758"/>
      <c r="BD625" s="2758"/>
      <c r="BE625" s="2758">
        <f>IF(N625="základní",J625,0)</f>
        <v>0</v>
      </c>
      <c r="BF625" s="2758">
        <f>IF(N625="snížená",J625,0)</f>
        <v>0</v>
      </c>
      <c r="BG625" s="2758">
        <f>IF(N625="zákl. přenesená",J625,0)</f>
        <v>0</v>
      </c>
      <c r="BH625" s="2758">
        <f>IF(N625="sníž. přenesená",J625,0)</f>
        <v>0</v>
      </c>
      <c r="BI625" s="2758">
        <f>IF(N625="nulová",J625,0)</f>
        <v>0</v>
      </c>
      <c r="BJ625" s="2624">
        <v>1</v>
      </c>
    </row>
    <row r="626" spans="2:62" ht="19.5" x14ac:dyDescent="0.25">
      <c r="B626" s="2750"/>
      <c r="C626" s="2779"/>
      <c r="D626" s="2780" t="s">
        <v>239</v>
      </c>
      <c r="E626" s="2781"/>
      <c r="F626" s="2782" t="s">
        <v>2402</v>
      </c>
      <c r="G626" s="2783"/>
      <c r="H626" s="2784"/>
      <c r="I626" s="2785"/>
      <c r="J626" s="2785"/>
      <c r="K626" s="2786"/>
      <c r="L626" s="2667" t="s">
        <v>16</v>
      </c>
      <c r="M626" s="2754"/>
      <c r="N626" s="2755"/>
      <c r="O626" s="2756"/>
      <c r="P626" s="2756"/>
      <c r="Q626" s="2756"/>
      <c r="R626" s="2756"/>
      <c r="S626" s="2756"/>
      <c r="T626" s="2757"/>
      <c r="AT626" s="2787" t="s">
        <v>239</v>
      </c>
      <c r="AU626" s="2787">
        <v>0</v>
      </c>
      <c r="AV626" s="2787"/>
      <c r="AW626" s="2787"/>
      <c r="AX626" s="2787"/>
      <c r="AY626" s="2787" t="s">
        <v>163</v>
      </c>
      <c r="AZ626" s="2787"/>
      <c r="BA626" s="2787"/>
      <c r="BB626" s="2787"/>
      <c r="BC626" s="2787"/>
      <c r="BD626" s="2787"/>
      <c r="BE626" s="2787"/>
      <c r="BF626" s="2787"/>
      <c r="BG626" s="2787"/>
      <c r="BH626" s="2787"/>
      <c r="BI626" s="2787"/>
      <c r="BJ626" s="2624">
        <v>0</v>
      </c>
    </row>
    <row r="627" spans="2:62" x14ac:dyDescent="0.25">
      <c r="B627" s="2750"/>
      <c r="C627" s="2751" t="s">
        <v>2406</v>
      </c>
      <c r="D627" s="2751" t="s">
        <v>168</v>
      </c>
      <c r="E627" s="2752" t="s">
        <v>2407</v>
      </c>
      <c r="F627" s="351" t="s">
        <v>2408</v>
      </c>
      <c r="G627" s="2753" t="s">
        <v>1394</v>
      </c>
      <c r="H627" s="403">
        <v>1</v>
      </c>
      <c r="I627" s="354"/>
      <c r="J627" s="355">
        <f>ROUND(H627*I627,2)</f>
        <v>0</v>
      </c>
      <c r="K627" s="355" t="s">
        <v>16</v>
      </c>
      <c r="L627" s="2667" t="s">
        <v>16</v>
      </c>
      <c r="M627" s="2754"/>
      <c r="N627" s="2755" t="s">
        <v>38</v>
      </c>
      <c r="O627" s="2756"/>
      <c r="P627" s="2756">
        <f>H627*O627</f>
        <v>0</v>
      </c>
      <c r="Q627" s="2756">
        <v>0.2</v>
      </c>
      <c r="R627" s="2756">
        <f>H627*Q627</f>
        <v>0.2</v>
      </c>
      <c r="S627" s="2756">
        <v>0</v>
      </c>
      <c r="T627" s="2757">
        <f>H627*S627</f>
        <v>0</v>
      </c>
      <c r="AR627" s="2624">
        <v>4</v>
      </c>
      <c r="AT627" s="2624" t="s">
        <v>168</v>
      </c>
      <c r="AU627" s="2624">
        <v>2</v>
      </c>
      <c r="AY627" s="2758" t="s">
        <v>163</v>
      </c>
      <c r="AZ627" s="2758"/>
      <c r="BA627" s="2758"/>
      <c r="BB627" s="2758"/>
      <c r="BC627" s="2758"/>
      <c r="BD627" s="2758"/>
      <c r="BE627" s="2758">
        <f>IF(N627="základní",J627,0)</f>
        <v>0</v>
      </c>
      <c r="BF627" s="2758">
        <f>IF(N627="snížená",J627,0)</f>
        <v>0</v>
      </c>
      <c r="BG627" s="2758">
        <f>IF(N627="zákl. přenesená",J627,0)</f>
        <v>0</v>
      </c>
      <c r="BH627" s="2758">
        <f>IF(N627="sníž. přenesená",J627,0)</f>
        <v>0</v>
      </c>
      <c r="BI627" s="2758">
        <f>IF(N627="nulová",J627,0)</f>
        <v>0</v>
      </c>
      <c r="BJ627" s="2624">
        <v>1</v>
      </c>
    </row>
    <row r="628" spans="2:62" ht="19.5" x14ac:dyDescent="0.25">
      <c r="B628" s="2750"/>
      <c r="C628" s="2779"/>
      <c r="D628" s="2780" t="s">
        <v>239</v>
      </c>
      <c r="E628" s="2781"/>
      <c r="F628" s="2782" t="s">
        <v>2402</v>
      </c>
      <c r="G628" s="2783"/>
      <c r="H628" s="2784"/>
      <c r="I628" s="2785"/>
      <c r="J628" s="2785"/>
      <c r="K628" s="2786"/>
      <c r="L628" s="2667" t="s">
        <v>16</v>
      </c>
      <c r="M628" s="2754"/>
      <c r="N628" s="2755"/>
      <c r="O628" s="2756"/>
      <c r="P628" s="2756"/>
      <c r="Q628" s="2756"/>
      <c r="R628" s="2756"/>
      <c r="S628" s="2756"/>
      <c r="T628" s="2757"/>
      <c r="AT628" s="2787" t="s">
        <v>239</v>
      </c>
      <c r="AU628" s="2787">
        <v>0</v>
      </c>
      <c r="AV628" s="2787"/>
      <c r="AW628" s="2787"/>
      <c r="AX628" s="2787"/>
      <c r="AY628" s="2787" t="s">
        <v>163</v>
      </c>
      <c r="AZ628" s="2787"/>
      <c r="BA628" s="2787"/>
      <c r="BB628" s="2787"/>
      <c r="BC628" s="2787"/>
      <c r="BD628" s="2787"/>
      <c r="BE628" s="2787"/>
      <c r="BF628" s="2787"/>
      <c r="BG628" s="2787"/>
      <c r="BH628" s="2787"/>
      <c r="BI628" s="2787"/>
      <c r="BJ628" s="2624">
        <v>0</v>
      </c>
    </row>
    <row r="629" spans="2:62" x14ac:dyDescent="0.25">
      <c r="B629" s="2750"/>
      <c r="C629" s="2751" t="s">
        <v>2409</v>
      </c>
      <c r="D629" s="2751" t="s">
        <v>168</v>
      </c>
      <c r="E629" s="2752" t="s">
        <v>2410</v>
      </c>
      <c r="F629" s="351" t="s">
        <v>2411</v>
      </c>
      <c r="G629" s="2753" t="s">
        <v>1394</v>
      </c>
      <c r="H629" s="403">
        <v>1</v>
      </c>
      <c r="I629" s="354"/>
      <c r="J629" s="355">
        <f>ROUND(H629*I629,2)</f>
        <v>0</v>
      </c>
      <c r="K629" s="355" t="s">
        <v>16</v>
      </c>
      <c r="L629" s="2667" t="s">
        <v>16</v>
      </c>
      <c r="M629" s="2754"/>
      <c r="N629" s="2755" t="s">
        <v>38</v>
      </c>
      <c r="O629" s="2756"/>
      <c r="P629" s="2756">
        <f>H629*O629</f>
        <v>0</v>
      </c>
      <c r="Q629" s="2756">
        <v>0.2</v>
      </c>
      <c r="R629" s="2756">
        <f>H629*Q629</f>
        <v>0.2</v>
      </c>
      <c r="S629" s="2756">
        <v>0</v>
      </c>
      <c r="T629" s="2757">
        <f>H629*S629</f>
        <v>0</v>
      </c>
      <c r="AR629" s="2624">
        <v>4</v>
      </c>
      <c r="AT629" s="2624" t="s">
        <v>168</v>
      </c>
      <c r="AU629" s="2624">
        <v>2</v>
      </c>
      <c r="AY629" s="2758" t="s">
        <v>163</v>
      </c>
      <c r="AZ629" s="2758"/>
      <c r="BA629" s="2758"/>
      <c r="BB629" s="2758"/>
      <c r="BC629" s="2758"/>
      <c r="BD629" s="2758"/>
      <c r="BE629" s="2758">
        <f>IF(N629="základní",J629,0)</f>
        <v>0</v>
      </c>
      <c r="BF629" s="2758">
        <f>IF(N629="snížená",J629,0)</f>
        <v>0</v>
      </c>
      <c r="BG629" s="2758">
        <f>IF(N629="zákl. přenesená",J629,0)</f>
        <v>0</v>
      </c>
      <c r="BH629" s="2758">
        <f>IF(N629="sníž. přenesená",J629,0)</f>
        <v>0</v>
      </c>
      <c r="BI629" s="2758">
        <f>IF(N629="nulová",J629,0)</f>
        <v>0</v>
      </c>
      <c r="BJ629" s="2624">
        <v>1</v>
      </c>
    </row>
    <row r="630" spans="2:62" ht="19.5" x14ac:dyDescent="0.25">
      <c r="B630" s="2750"/>
      <c r="C630" s="2779"/>
      <c r="D630" s="2780" t="s">
        <v>239</v>
      </c>
      <c r="E630" s="2781"/>
      <c r="F630" s="2782" t="s">
        <v>2402</v>
      </c>
      <c r="G630" s="2783"/>
      <c r="H630" s="2784"/>
      <c r="I630" s="2785"/>
      <c r="J630" s="2785"/>
      <c r="K630" s="2786"/>
      <c r="L630" s="2667" t="s">
        <v>16</v>
      </c>
      <c r="M630" s="2754"/>
      <c r="N630" s="2755"/>
      <c r="O630" s="2756"/>
      <c r="P630" s="2756"/>
      <c r="Q630" s="2756"/>
      <c r="R630" s="2756"/>
      <c r="S630" s="2756"/>
      <c r="T630" s="2757"/>
      <c r="AT630" s="2787" t="s">
        <v>239</v>
      </c>
      <c r="AU630" s="2787">
        <v>0</v>
      </c>
      <c r="AV630" s="2787"/>
      <c r="AW630" s="2787"/>
      <c r="AX630" s="2787"/>
      <c r="AY630" s="2787" t="s">
        <v>163</v>
      </c>
      <c r="AZ630" s="2787"/>
      <c r="BA630" s="2787"/>
      <c r="BB630" s="2787"/>
      <c r="BC630" s="2787"/>
      <c r="BD630" s="2787"/>
      <c r="BE630" s="2787"/>
      <c r="BF630" s="2787"/>
      <c r="BG630" s="2787"/>
      <c r="BH630" s="2787"/>
      <c r="BI630" s="2787"/>
      <c r="BJ630" s="2624">
        <v>0</v>
      </c>
    </row>
    <row r="631" spans="2:62" ht="24" x14ac:dyDescent="0.25">
      <c r="B631" s="2750"/>
      <c r="C631" s="2751" t="s">
        <v>2412</v>
      </c>
      <c r="D631" s="2751" t="s">
        <v>168</v>
      </c>
      <c r="E631" s="2752" t="s">
        <v>2413</v>
      </c>
      <c r="F631" s="351" t="s">
        <v>2414</v>
      </c>
      <c r="G631" s="2753" t="s">
        <v>196</v>
      </c>
      <c r="H631" s="353">
        <v>50.503999999999998</v>
      </c>
      <c r="I631" s="354"/>
      <c r="J631" s="355">
        <f>ROUND(H631*I631,2)</f>
        <v>0</v>
      </c>
      <c r="K631" s="355" t="s">
        <v>172</v>
      </c>
      <c r="L631" s="2667" t="s">
        <v>16</v>
      </c>
      <c r="M631" s="2754"/>
      <c r="N631" s="2755" t="s">
        <v>38</v>
      </c>
      <c r="O631" s="2756"/>
      <c r="P631" s="2756">
        <f>H631*O631</f>
        <v>0</v>
      </c>
      <c r="Q631" s="2756">
        <v>1.2E-4</v>
      </c>
      <c r="R631" s="2756">
        <f>H631*Q631</f>
        <v>6.06048E-3</v>
      </c>
      <c r="S631" s="2756">
        <v>0</v>
      </c>
      <c r="T631" s="2757">
        <f>H631*S631</f>
        <v>0</v>
      </c>
      <c r="AR631" s="2624">
        <v>16</v>
      </c>
      <c r="AT631" s="2624" t="s">
        <v>168</v>
      </c>
      <c r="AU631" s="2624">
        <v>2</v>
      </c>
      <c r="AY631" s="2758" t="s">
        <v>163</v>
      </c>
      <c r="AZ631" s="2758"/>
      <c r="BA631" s="2758"/>
      <c r="BB631" s="2758"/>
      <c r="BC631" s="2758"/>
      <c r="BD631" s="2758"/>
      <c r="BE631" s="2758">
        <f>IF(N631="základní",J631,0)</f>
        <v>0</v>
      </c>
      <c r="BF631" s="2758">
        <f>IF(N631="snížená",J631,0)</f>
        <v>0</v>
      </c>
      <c r="BG631" s="2758">
        <f>IF(N631="zákl. přenesená",J631,0)</f>
        <v>0</v>
      </c>
      <c r="BH631" s="2758">
        <f>IF(N631="sníž. přenesená",J631,0)</f>
        <v>0</v>
      </c>
      <c r="BI631" s="2758">
        <f>IF(N631="nulová",J631,0)</f>
        <v>0</v>
      </c>
      <c r="BJ631" s="2624">
        <v>1</v>
      </c>
    </row>
    <row r="632" spans="2:62" x14ac:dyDescent="0.25">
      <c r="B632" s="2668"/>
      <c r="C632" s="86"/>
      <c r="D632" s="361" t="s">
        <v>173</v>
      </c>
      <c r="E632" s="86"/>
      <c r="F632" s="362" t="s">
        <v>2415</v>
      </c>
      <c r="G632" s="86"/>
      <c r="H632" s="86"/>
      <c r="I632" s="86"/>
      <c r="J632" s="86"/>
      <c r="K632" s="2670"/>
      <c r="L632" s="2667" t="s">
        <v>16</v>
      </c>
      <c r="M632" s="2759"/>
      <c r="N632" s="86"/>
      <c r="O632" s="86"/>
      <c r="P632" s="86"/>
      <c r="Q632" s="86"/>
      <c r="R632" s="86"/>
      <c r="S632" s="86"/>
      <c r="T632" s="2760"/>
      <c r="AT632" s="2761" t="s">
        <v>173</v>
      </c>
      <c r="AU632" s="2761">
        <v>0</v>
      </c>
      <c r="AV632" s="86"/>
      <c r="AW632" s="86"/>
      <c r="AX632" s="86"/>
      <c r="AY632" s="86" t="s">
        <v>163</v>
      </c>
      <c r="AZ632" s="86"/>
      <c r="BA632" s="86"/>
      <c r="BB632" s="86"/>
      <c r="BC632" s="86"/>
      <c r="BD632" s="86"/>
      <c r="BE632" s="86"/>
      <c r="BF632" s="86"/>
      <c r="BG632" s="86"/>
      <c r="BH632" s="86"/>
      <c r="BI632" s="86"/>
      <c r="BJ632" s="2624">
        <v>0</v>
      </c>
    </row>
    <row r="633" spans="2:62" ht="11.25" customHeight="1" x14ac:dyDescent="0.25">
      <c r="B633" s="2762"/>
      <c r="C633" s="2763"/>
      <c r="D633" s="361" t="s">
        <v>175</v>
      </c>
      <c r="E633" s="2764"/>
      <c r="F633" s="2777" t="s">
        <v>2416</v>
      </c>
      <c r="G633" s="2775"/>
      <c r="H633" s="2778"/>
      <c r="I633" s="2768"/>
      <c r="J633" s="2768"/>
      <c r="K633" s="2768"/>
      <c r="L633" s="2667" t="s">
        <v>16</v>
      </c>
      <c r="M633" s="2769"/>
      <c r="N633" s="2770"/>
      <c r="O633" s="2771"/>
      <c r="P633" s="2771"/>
      <c r="Q633" s="2771"/>
      <c r="R633" s="2771"/>
      <c r="S633" s="2771"/>
      <c r="T633" s="2772"/>
      <c r="AT633" s="2773" t="s">
        <v>175</v>
      </c>
      <c r="AU633" s="2773">
        <v>0</v>
      </c>
      <c r="AV633" s="2773">
        <v>1</v>
      </c>
      <c r="AW633" s="2773" t="b">
        <v>1</v>
      </c>
      <c r="AX633" s="2773"/>
      <c r="AY633" s="2773" t="s">
        <v>163</v>
      </c>
      <c r="AZ633" s="2773"/>
      <c r="BA633" s="2773"/>
      <c r="BB633" s="2773"/>
      <c r="BC633" s="2773"/>
      <c r="BD633" s="2773"/>
      <c r="BE633" s="2773"/>
      <c r="BF633" s="2773"/>
      <c r="BG633" s="2773"/>
      <c r="BH633" s="2773"/>
      <c r="BI633" s="2773"/>
      <c r="BJ633" s="2624">
        <v>0</v>
      </c>
    </row>
    <row r="634" spans="2:62" ht="11.25" customHeight="1" x14ac:dyDescent="0.25">
      <c r="B634" s="2762"/>
      <c r="C634" s="2763"/>
      <c r="D634" s="361" t="s">
        <v>175</v>
      </c>
      <c r="E634" s="2764"/>
      <c r="F634" s="2765" t="s">
        <v>2417</v>
      </c>
      <c r="G634" s="2766"/>
      <c r="H634" s="2767">
        <v>65.084000000000003</v>
      </c>
      <c r="I634" s="2768"/>
      <c r="J634" s="2768"/>
      <c r="K634" s="2768"/>
      <c r="L634" s="2667" t="s">
        <v>16</v>
      </c>
      <c r="M634" s="2769"/>
      <c r="N634" s="2770"/>
      <c r="O634" s="2771"/>
      <c r="P634" s="2771"/>
      <c r="Q634" s="2771"/>
      <c r="R634" s="2771"/>
      <c r="S634" s="2771"/>
      <c r="T634" s="2772"/>
      <c r="AT634" s="2773" t="s">
        <v>175</v>
      </c>
      <c r="AU634" s="2773">
        <v>0</v>
      </c>
      <c r="AV634" s="2773">
        <v>2</v>
      </c>
      <c r="AW634" s="2773" t="b">
        <v>1</v>
      </c>
      <c r="AX634" s="2773"/>
      <c r="AY634" s="2773" t="s">
        <v>163</v>
      </c>
      <c r="AZ634" s="2773"/>
      <c r="BA634" s="2773"/>
      <c r="BB634" s="2773"/>
      <c r="BC634" s="2773"/>
      <c r="BD634" s="2773"/>
      <c r="BE634" s="2773"/>
      <c r="BF634" s="2773"/>
      <c r="BG634" s="2773"/>
      <c r="BH634" s="2773"/>
      <c r="BI634" s="2773"/>
      <c r="BJ634" s="2624">
        <v>0</v>
      </c>
    </row>
    <row r="635" spans="2:62" ht="11.25" customHeight="1" x14ac:dyDescent="0.25">
      <c r="B635" s="2762"/>
      <c r="C635" s="2763"/>
      <c r="D635" s="361" t="s">
        <v>175</v>
      </c>
      <c r="E635" s="2764"/>
      <c r="F635" s="2777" t="s">
        <v>2327</v>
      </c>
      <c r="G635" s="2775"/>
      <c r="H635" s="2778"/>
      <c r="I635" s="2768"/>
      <c r="J635" s="2768"/>
      <c r="K635" s="2768"/>
      <c r="L635" s="2667" t="s">
        <v>16</v>
      </c>
      <c r="M635" s="2769"/>
      <c r="N635" s="2770"/>
      <c r="O635" s="2771"/>
      <c r="P635" s="2771"/>
      <c r="Q635" s="2771"/>
      <c r="R635" s="2771"/>
      <c r="S635" s="2771"/>
      <c r="T635" s="2772"/>
      <c r="AT635" s="2773" t="s">
        <v>175</v>
      </c>
      <c r="AU635" s="2773">
        <v>0</v>
      </c>
      <c r="AV635" s="2773">
        <v>1</v>
      </c>
      <c r="AW635" s="2773" t="b">
        <v>1</v>
      </c>
      <c r="AX635" s="2773"/>
      <c r="AY635" s="2773" t="s">
        <v>163</v>
      </c>
      <c r="AZ635" s="2773"/>
      <c r="BA635" s="2773"/>
      <c r="BB635" s="2773"/>
      <c r="BC635" s="2773"/>
      <c r="BD635" s="2773"/>
      <c r="BE635" s="2773"/>
      <c r="BF635" s="2773"/>
      <c r="BG635" s="2773"/>
      <c r="BH635" s="2773"/>
      <c r="BI635" s="2773"/>
      <c r="BJ635" s="2624">
        <v>0</v>
      </c>
    </row>
    <row r="636" spans="2:62" ht="11.25" customHeight="1" x14ac:dyDescent="0.25">
      <c r="B636" s="2762"/>
      <c r="C636" s="2763"/>
      <c r="D636" s="361" t="s">
        <v>175</v>
      </c>
      <c r="E636" s="2764"/>
      <c r="F636" s="2765" t="s">
        <v>2328</v>
      </c>
      <c r="G636" s="2766"/>
      <c r="H636" s="2767">
        <v>-14.58</v>
      </c>
      <c r="I636" s="2768"/>
      <c r="J636" s="2768"/>
      <c r="K636" s="2768"/>
      <c r="L636" s="2667" t="s">
        <v>16</v>
      </c>
      <c r="M636" s="2769"/>
      <c r="N636" s="2770"/>
      <c r="O636" s="2771"/>
      <c r="P636" s="2771"/>
      <c r="Q636" s="2771"/>
      <c r="R636" s="2771"/>
      <c r="S636" s="2771"/>
      <c r="T636" s="2772"/>
      <c r="AT636" s="2773" t="s">
        <v>175</v>
      </c>
      <c r="AU636" s="2773">
        <v>0</v>
      </c>
      <c r="AV636" s="2773">
        <v>2</v>
      </c>
      <c r="AW636" s="2773" t="b">
        <v>1</v>
      </c>
      <c r="AX636" s="2773"/>
      <c r="AY636" s="2773" t="s">
        <v>163</v>
      </c>
      <c r="AZ636" s="2773"/>
      <c r="BA636" s="2773"/>
      <c r="BB636" s="2773"/>
      <c r="BC636" s="2773"/>
      <c r="BD636" s="2773"/>
      <c r="BE636" s="2773"/>
      <c r="BF636" s="2773"/>
      <c r="BG636" s="2773"/>
      <c r="BH636" s="2773"/>
      <c r="BI636" s="2773"/>
      <c r="BJ636" s="2624">
        <v>0</v>
      </c>
    </row>
    <row r="637" spans="2:62" ht="11.25" customHeight="1" x14ac:dyDescent="0.25">
      <c r="B637" s="2762"/>
      <c r="C637" s="2763"/>
      <c r="D637" s="361" t="s">
        <v>175</v>
      </c>
      <c r="E637" s="2764"/>
      <c r="F637" s="2774" t="s">
        <v>178</v>
      </c>
      <c r="G637" s="2775"/>
      <c r="H637" s="2776">
        <v>50.503999999999998</v>
      </c>
      <c r="I637" s="2768"/>
      <c r="J637" s="2768"/>
      <c r="K637" s="2768"/>
      <c r="L637" s="2667" t="s">
        <v>16</v>
      </c>
      <c r="M637" s="2769"/>
      <c r="N637" s="2770"/>
      <c r="O637" s="2771"/>
      <c r="P637" s="2771"/>
      <c r="Q637" s="2771"/>
      <c r="R637" s="2771"/>
      <c r="S637" s="2771"/>
      <c r="T637" s="2772"/>
      <c r="AT637" s="2773" t="s">
        <v>175</v>
      </c>
      <c r="AU637" s="2773">
        <v>0</v>
      </c>
      <c r="AV637" s="2773">
        <v>4</v>
      </c>
      <c r="AW637" s="2773" t="b">
        <v>1</v>
      </c>
      <c r="AX637" s="2773" t="b">
        <v>1</v>
      </c>
      <c r="AY637" s="2773" t="s">
        <v>163</v>
      </c>
      <c r="AZ637" s="2773"/>
      <c r="BA637" s="2773"/>
      <c r="BB637" s="2773"/>
      <c r="BC637" s="2773"/>
      <c r="BD637" s="2773"/>
      <c r="BE637" s="2773"/>
      <c r="BF637" s="2773"/>
      <c r="BG637" s="2773"/>
      <c r="BH637" s="2773"/>
      <c r="BI637" s="2773"/>
      <c r="BJ637" s="2624">
        <v>0</v>
      </c>
    </row>
    <row r="638" spans="2:62" x14ac:dyDescent="0.25">
      <c r="B638" s="2788"/>
      <c r="C638" s="2789" t="s">
        <v>2418</v>
      </c>
      <c r="D638" s="2789" t="s">
        <v>241</v>
      </c>
      <c r="E638" s="2790" t="s">
        <v>2419</v>
      </c>
      <c r="F638" s="2790" t="s">
        <v>2420</v>
      </c>
      <c r="G638" s="2791" t="s">
        <v>196</v>
      </c>
      <c r="H638" s="353">
        <v>27.777000000000001</v>
      </c>
      <c r="I638" s="396"/>
      <c r="J638" s="397">
        <f>ROUND(H638*I638,2)</f>
        <v>0</v>
      </c>
      <c r="K638" s="397" t="s">
        <v>16</v>
      </c>
      <c r="L638" s="2667" t="s">
        <v>16</v>
      </c>
      <c r="M638" s="2792"/>
      <c r="N638" s="2793" t="s">
        <v>38</v>
      </c>
      <c r="O638" s="2794"/>
      <c r="P638" s="2794">
        <f>H638*O638</f>
        <v>0</v>
      </c>
      <c r="Q638" s="2794">
        <v>9.4999999999999998E-3</v>
      </c>
      <c r="R638" s="2794">
        <f>H638*Q638</f>
        <v>0.26388149999999999</v>
      </c>
      <c r="S638" s="2794">
        <v>0</v>
      </c>
      <c r="T638" s="2795">
        <f>H638*S638</f>
        <v>0</v>
      </c>
      <c r="AR638" s="2624">
        <v>32</v>
      </c>
      <c r="AT638" s="2624" t="s">
        <v>241</v>
      </c>
      <c r="AU638" s="2624">
        <v>2</v>
      </c>
      <c r="AY638" s="2796" t="s">
        <v>163</v>
      </c>
      <c r="AZ638" s="2796"/>
      <c r="BA638" s="2796"/>
      <c r="BB638" s="2796"/>
      <c r="BC638" s="2796"/>
      <c r="BD638" s="2796"/>
      <c r="BE638" s="2796">
        <f>IF(N638="základní",J638,0)</f>
        <v>0</v>
      </c>
      <c r="BF638" s="2796">
        <f>IF(N638="snížená",J638,0)</f>
        <v>0</v>
      </c>
      <c r="BG638" s="2796">
        <f>IF(N638="zákl. přenesená",J638,0)</f>
        <v>0</v>
      </c>
      <c r="BH638" s="2796">
        <f>IF(N638="sníž. přenesená",J638,0)</f>
        <v>0</v>
      </c>
      <c r="BI638" s="2796">
        <f>IF(N638="nulová",J638,0)</f>
        <v>0</v>
      </c>
      <c r="BJ638" s="2624">
        <v>1</v>
      </c>
    </row>
    <row r="639" spans="2:62" ht="11.25" customHeight="1" x14ac:dyDescent="0.25">
      <c r="B639" s="2762"/>
      <c r="C639" s="2763"/>
      <c r="D639" s="361" t="s">
        <v>175</v>
      </c>
      <c r="E639" s="2764"/>
      <c r="F639" s="2777" t="s">
        <v>2421</v>
      </c>
      <c r="G639" s="2775"/>
      <c r="H639" s="2778"/>
      <c r="I639" s="2768"/>
      <c r="J639" s="2768"/>
      <c r="K639" s="2768"/>
      <c r="L639" s="2667" t="s">
        <v>16</v>
      </c>
      <c r="M639" s="2769"/>
      <c r="N639" s="2770"/>
      <c r="O639" s="2771"/>
      <c r="P639" s="2771"/>
      <c r="Q639" s="2771"/>
      <c r="R639" s="2771"/>
      <c r="S639" s="2771"/>
      <c r="T639" s="2772"/>
      <c r="AT639" s="2773" t="s">
        <v>175</v>
      </c>
      <c r="AU639" s="2773">
        <v>0</v>
      </c>
      <c r="AV639" s="2773">
        <v>1</v>
      </c>
      <c r="AW639" s="2773" t="b">
        <v>1</v>
      </c>
      <c r="AX639" s="2773"/>
      <c r="AY639" s="2773" t="s">
        <v>163</v>
      </c>
      <c r="AZ639" s="2773"/>
      <c r="BA639" s="2773"/>
      <c r="BB639" s="2773"/>
      <c r="BC639" s="2773"/>
      <c r="BD639" s="2773"/>
      <c r="BE639" s="2773"/>
      <c r="BF639" s="2773"/>
      <c r="BG639" s="2773"/>
      <c r="BH639" s="2773"/>
      <c r="BI639" s="2773"/>
      <c r="BJ639" s="2624">
        <v>0</v>
      </c>
    </row>
    <row r="640" spans="2:62" ht="11.25" customHeight="1" x14ac:dyDescent="0.25">
      <c r="B640" s="2762"/>
      <c r="C640" s="2763"/>
      <c r="D640" s="361" t="s">
        <v>175</v>
      </c>
      <c r="E640" s="2764"/>
      <c r="F640" s="2765" t="s">
        <v>2422</v>
      </c>
      <c r="G640" s="2766"/>
      <c r="H640" s="2767">
        <v>25.251999999999999</v>
      </c>
      <c r="I640" s="2768"/>
      <c r="J640" s="2768"/>
      <c r="K640" s="2768"/>
      <c r="L640" s="2667" t="s">
        <v>16</v>
      </c>
      <c r="M640" s="2769"/>
      <c r="N640" s="2770"/>
      <c r="O640" s="2771"/>
      <c r="P640" s="2771"/>
      <c r="Q640" s="2771"/>
      <c r="R640" s="2771"/>
      <c r="S640" s="2771"/>
      <c r="T640" s="2772"/>
      <c r="AT640" s="2773" t="s">
        <v>175</v>
      </c>
      <c r="AU640" s="2773">
        <v>0</v>
      </c>
      <c r="AV640" s="2773">
        <v>2</v>
      </c>
      <c r="AW640" s="2773" t="b">
        <v>1</v>
      </c>
      <c r="AX640" s="2773"/>
      <c r="AY640" s="2773" t="s">
        <v>163</v>
      </c>
      <c r="AZ640" s="2773"/>
      <c r="BA640" s="2773"/>
      <c r="BB640" s="2773"/>
      <c r="BC640" s="2773"/>
      <c r="BD640" s="2773"/>
      <c r="BE640" s="2773"/>
      <c r="BF640" s="2773"/>
      <c r="BG640" s="2773"/>
      <c r="BH640" s="2773"/>
      <c r="BI640" s="2773"/>
      <c r="BJ640" s="2624">
        <v>0</v>
      </c>
    </row>
    <row r="641" spans="2:62" ht="11.25" customHeight="1" x14ac:dyDescent="0.25">
      <c r="B641" s="2762"/>
      <c r="C641" s="2763"/>
      <c r="D641" s="361" t="s">
        <v>175</v>
      </c>
      <c r="E641" s="2764"/>
      <c r="F641" s="2774" t="s">
        <v>178</v>
      </c>
      <c r="G641" s="2775"/>
      <c r="H641" s="2776">
        <v>25.251999999999999</v>
      </c>
      <c r="I641" s="2768"/>
      <c r="J641" s="2768"/>
      <c r="K641" s="2768"/>
      <c r="L641" s="2667" t="s">
        <v>16</v>
      </c>
      <c r="M641" s="2769"/>
      <c r="N641" s="2770"/>
      <c r="O641" s="2771"/>
      <c r="P641" s="2771"/>
      <c r="Q641" s="2771"/>
      <c r="R641" s="2771"/>
      <c r="S641" s="2771"/>
      <c r="T641" s="2772"/>
      <c r="AT641" s="2773" t="s">
        <v>175</v>
      </c>
      <c r="AU641" s="2773">
        <v>0</v>
      </c>
      <c r="AV641" s="2773">
        <v>4</v>
      </c>
      <c r="AW641" s="2773" t="b">
        <v>1</v>
      </c>
      <c r="AX641" s="2773"/>
      <c r="AY641" s="2773" t="s">
        <v>163</v>
      </c>
      <c r="AZ641" s="2773"/>
      <c r="BA641" s="2773"/>
      <c r="BB641" s="2773"/>
      <c r="BC641" s="2773"/>
      <c r="BD641" s="2773"/>
      <c r="BE641" s="2773"/>
      <c r="BF641" s="2773"/>
      <c r="BG641" s="2773"/>
      <c r="BH641" s="2773"/>
      <c r="BI641" s="2773"/>
      <c r="BJ641" s="2624">
        <v>0</v>
      </c>
    </row>
    <row r="642" spans="2:62" ht="11.25" customHeight="1" x14ac:dyDescent="0.25">
      <c r="B642" s="2762"/>
      <c r="C642" s="2763"/>
      <c r="D642" s="361" t="s">
        <v>175</v>
      </c>
      <c r="E642" s="2764"/>
      <c r="F642" s="2765" t="s">
        <v>2423</v>
      </c>
      <c r="G642" s="2766"/>
      <c r="H642" s="2767">
        <v>27.777000000000001</v>
      </c>
      <c r="I642" s="2768"/>
      <c r="J642" s="2768"/>
      <c r="K642" s="2768"/>
      <c r="L642" s="2667" t="s">
        <v>16</v>
      </c>
      <c r="M642" s="2769"/>
      <c r="N642" s="2770"/>
      <c r="O642" s="2771"/>
      <c r="P642" s="2771"/>
      <c r="Q642" s="2771"/>
      <c r="R642" s="2771"/>
      <c r="S642" s="2771"/>
      <c r="T642" s="2772"/>
      <c r="AT642" s="2773" t="s">
        <v>175</v>
      </c>
      <c r="AU642" s="2773">
        <v>0</v>
      </c>
      <c r="AV642" s="2773">
        <v>2</v>
      </c>
      <c r="AW642" s="2773" t="b">
        <v>1</v>
      </c>
      <c r="AX642" s="2773" t="b">
        <v>1</v>
      </c>
      <c r="AY642" s="2773" t="s">
        <v>163</v>
      </c>
      <c r="AZ642" s="2773"/>
      <c r="BA642" s="2773"/>
      <c r="BB642" s="2773"/>
      <c r="BC642" s="2773"/>
      <c r="BD642" s="2773"/>
      <c r="BE642" s="2773"/>
      <c r="BF642" s="2773"/>
      <c r="BG642" s="2773"/>
      <c r="BH642" s="2773"/>
      <c r="BI642" s="2773"/>
      <c r="BJ642" s="2624">
        <v>0</v>
      </c>
    </row>
    <row r="643" spans="2:62" ht="24" x14ac:dyDescent="0.25">
      <c r="B643" s="2750"/>
      <c r="C643" s="2751" t="s">
        <v>2424</v>
      </c>
      <c r="D643" s="2751" t="s">
        <v>168</v>
      </c>
      <c r="E643" s="2752" t="s">
        <v>2425</v>
      </c>
      <c r="F643" s="351" t="s">
        <v>2426</v>
      </c>
      <c r="G643" s="2753" t="s">
        <v>218</v>
      </c>
      <c r="H643" s="353">
        <v>101.008</v>
      </c>
      <c r="I643" s="354"/>
      <c r="J643" s="355">
        <f>ROUND(H643*I643,2)</f>
        <v>0</v>
      </c>
      <c r="K643" s="355" t="s">
        <v>172</v>
      </c>
      <c r="L643" s="2667" t="s">
        <v>16</v>
      </c>
      <c r="M643" s="2754"/>
      <c r="N643" s="2755" t="s">
        <v>38</v>
      </c>
      <c r="O643" s="2756"/>
      <c r="P643" s="2756">
        <f>H643*O643</f>
        <v>0</v>
      </c>
      <c r="Q643" s="2756">
        <v>1.2999999999999999E-4</v>
      </c>
      <c r="R643" s="2756">
        <f>H643*Q643</f>
        <v>1.3131039999999998E-2</v>
      </c>
      <c r="S643" s="2756">
        <v>0</v>
      </c>
      <c r="T643" s="2757">
        <f>H643*S643</f>
        <v>0</v>
      </c>
      <c r="AR643" s="2624">
        <v>16</v>
      </c>
      <c r="AT643" s="2624" t="s">
        <v>168</v>
      </c>
      <c r="AU643" s="2624">
        <v>2</v>
      </c>
      <c r="AY643" s="2758" t="s">
        <v>163</v>
      </c>
      <c r="AZ643" s="2758"/>
      <c r="BA643" s="2758"/>
      <c r="BB643" s="2758"/>
      <c r="BC643" s="2758"/>
      <c r="BD643" s="2758"/>
      <c r="BE643" s="2758">
        <f>IF(N643="základní",J643,0)</f>
        <v>0</v>
      </c>
      <c r="BF643" s="2758">
        <f>IF(N643="snížená",J643,0)</f>
        <v>0</v>
      </c>
      <c r="BG643" s="2758">
        <f>IF(N643="zákl. přenesená",J643,0)</f>
        <v>0</v>
      </c>
      <c r="BH643" s="2758">
        <f>IF(N643="sníž. přenesená",J643,0)</f>
        <v>0</v>
      </c>
      <c r="BI643" s="2758">
        <f>IF(N643="nulová",J643,0)</f>
        <v>0</v>
      </c>
      <c r="BJ643" s="2624">
        <v>1</v>
      </c>
    </row>
    <row r="644" spans="2:62" x14ac:dyDescent="0.25">
      <c r="B644" s="2668"/>
      <c r="C644" s="86"/>
      <c r="D644" s="361" t="s">
        <v>173</v>
      </c>
      <c r="E644" s="86"/>
      <c r="F644" s="362" t="s">
        <v>2427</v>
      </c>
      <c r="G644" s="86"/>
      <c r="H644" s="86"/>
      <c r="I644" s="86"/>
      <c r="J644" s="86"/>
      <c r="K644" s="2670"/>
      <c r="L644" s="2667" t="s">
        <v>16</v>
      </c>
      <c r="M644" s="2759"/>
      <c r="N644" s="86"/>
      <c r="O644" s="86"/>
      <c r="P644" s="86"/>
      <c r="Q644" s="86"/>
      <c r="R644" s="86"/>
      <c r="S644" s="86"/>
      <c r="T644" s="2760"/>
      <c r="AT644" s="2761" t="s">
        <v>173</v>
      </c>
      <c r="AU644" s="2761">
        <v>0</v>
      </c>
      <c r="AV644" s="86"/>
      <c r="AW644" s="86"/>
      <c r="AX644" s="86"/>
      <c r="AY644" s="86" t="s">
        <v>163</v>
      </c>
      <c r="AZ644" s="86"/>
      <c r="BA644" s="86"/>
      <c r="BB644" s="86"/>
      <c r="BC644" s="86"/>
      <c r="BD644" s="86"/>
      <c r="BE644" s="86"/>
      <c r="BF644" s="86"/>
      <c r="BG644" s="86"/>
      <c r="BH644" s="86"/>
      <c r="BI644" s="86"/>
      <c r="BJ644" s="2624">
        <v>0</v>
      </c>
    </row>
    <row r="645" spans="2:62" ht="11.25" customHeight="1" x14ac:dyDescent="0.25">
      <c r="B645" s="2762"/>
      <c r="C645" s="2763"/>
      <c r="D645" s="361" t="s">
        <v>175</v>
      </c>
      <c r="E645" s="2764"/>
      <c r="F645" s="2777" t="s">
        <v>2428</v>
      </c>
      <c r="G645" s="2775"/>
      <c r="H645" s="2778"/>
      <c r="I645" s="2768"/>
      <c r="J645" s="2768"/>
      <c r="K645" s="2768"/>
      <c r="L645" s="2667" t="s">
        <v>16</v>
      </c>
      <c r="M645" s="2769"/>
      <c r="N645" s="2770"/>
      <c r="O645" s="2771"/>
      <c r="P645" s="2771"/>
      <c r="Q645" s="2771"/>
      <c r="R645" s="2771"/>
      <c r="S645" s="2771"/>
      <c r="T645" s="2772"/>
      <c r="AT645" s="2773" t="s">
        <v>175</v>
      </c>
      <c r="AU645" s="2773">
        <v>0</v>
      </c>
      <c r="AV645" s="2773">
        <v>1</v>
      </c>
      <c r="AW645" s="2773" t="b">
        <v>1</v>
      </c>
      <c r="AX645" s="2773"/>
      <c r="AY645" s="2773" t="s">
        <v>163</v>
      </c>
      <c r="AZ645" s="2773"/>
      <c r="BA645" s="2773"/>
      <c r="BB645" s="2773"/>
      <c r="BC645" s="2773"/>
      <c r="BD645" s="2773"/>
      <c r="BE645" s="2773"/>
      <c r="BF645" s="2773"/>
      <c r="BG645" s="2773"/>
      <c r="BH645" s="2773"/>
      <c r="BI645" s="2773"/>
      <c r="BJ645" s="2624">
        <v>0</v>
      </c>
    </row>
    <row r="646" spans="2:62" ht="11.25" customHeight="1" x14ac:dyDescent="0.25">
      <c r="B646" s="2762"/>
      <c r="C646" s="2763"/>
      <c r="D646" s="361" t="s">
        <v>175</v>
      </c>
      <c r="E646" s="2764"/>
      <c r="F646" s="2765" t="s">
        <v>2429</v>
      </c>
      <c r="G646" s="2766"/>
      <c r="H646" s="2767">
        <v>101.008</v>
      </c>
      <c r="I646" s="2768"/>
      <c r="J646" s="2768"/>
      <c r="K646" s="2768"/>
      <c r="L646" s="2667" t="s">
        <v>16</v>
      </c>
      <c r="M646" s="2769"/>
      <c r="N646" s="2770"/>
      <c r="O646" s="2771"/>
      <c r="P646" s="2771"/>
      <c r="Q646" s="2771"/>
      <c r="R646" s="2771"/>
      <c r="S646" s="2771"/>
      <c r="T646" s="2772"/>
      <c r="AT646" s="2773" t="s">
        <v>175</v>
      </c>
      <c r="AU646" s="2773">
        <v>0</v>
      </c>
      <c r="AV646" s="2773">
        <v>2</v>
      </c>
      <c r="AW646" s="2773" t="b">
        <v>1</v>
      </c>
      <c r="AX646" s="2773"/>
      <c r="AY646" s="2773" t="s">
        <v>163</v>
      </c>
      <c r="AZ646" s="2773"/>
      <c r="BA646" s="2773"/>
      <c r="BB646" s="2773"/>
      <c r="BC646" s="2773"/>
      <c r="BD646" s="2773"/>
      <c r="BE646" s="2773"/>
      <c r="BF646" s="2773"/>
      <c r="BG646" s="2773"/>
      <c r="BH646" s="2773"/>
      <c r="BI646" s="2773"/>
      <c r="BJ646" s="2624">
        <v>0</v>
      </c>
    </row>
    <row r="647" spans="2:62" ht="11.25" customHeight="1" x14ac:dyDescent="0.25">
      <c r="B647" s="2762"/>
      <c r="C647" s="2763"/>
      <c r="D647" s="361" t="s">
        <v>175</v>
      </c>
      <c r="E647" s="2764"/>
      <c r="F647" s="2774" t="s">
        <v>178</v>
      </c>
      <c r="G647" s="2775"/>
      <c r="H647" s="2776">
        <v>101.008</v>
      </c>
      <c r="I647" s="2768"/>
      <c r="J647" s="2768"/>
      <c r="K647" s="2768"/>
      <c r="L647" s="2667" t="s">
        <v>16</v>
      </c>
      <c r="M647" s="2769"/>
      <c r="N647" s="2770"/>
      <c r="O647" s="2771"/>
      <c r="P647" s="2771"/>
      <c r="Q647" s="2771"/>
      <c r="R647" s="2771"/>
      <c r="S647" s="2771"/>
      <c r="T647" s="2772"/>
      <c r="AT647" s="2773" t="s">
        <v>175</v>
      </c>
      <c r="AU647" s="2773">
        <v>0</v>
      </c>
      <c r="AV647" s="2773">
        <v>4</v>
      </c>
      <c r="AW647" s="2773" t="b">
        <v>1</v>
      </c>
      <c r="AX647" s="2773" t="b">
        <v>1</v>
      </c>
      <c r="AY647" s="2773" t="s">
        <v>163</v>
      </c>
      <c r="AZ647" s="2773"/>
      <c r="BA647" s="2773"/>
      <c r="BB647" s="2773"/>
      <c r="BC647" s="2773"/>
      <c r="BD647" s="2773"/>
      <c r="BE647" s="2773"/>
      <c r="BF647" s="2773"/>
      <c r="BG647" s="2773"/>
      <c r="BH647" s="2773"/>
      <c r="BI647" s="2773"/>
      <c r="BJ647" s="2624">
        <v>0</v>
      </c>
    </row>
    <row r="648" spans="2:62" x14ac:dyDescent="0.25">
      <c r="B648" s="2788"/>
      <c r="C648" s="2789" t="s">
        <v>2430</v>
      </c>
      <c r="D648" s="2789" t="s">
        <v>241</v>
      </c>
      <c r="E648" s="2790" t="s">
        <v>2431</v>
      </c>
      <c r="F648" s="2790" t="s">
        <v>2432</v>
      </c>
      <c r="G648" s="2791" t="s">
        <v>171</v>
      </c>
      <c r="H648" s="353">
        <v>0.17499999999999999</v>
      </c>
      <c r="I648" s="396"/>
      <c r="J648" s="397">
        <f>ROUND(H648*I648,2)</f>
        <v>0</v>
      </c>
      <c r="K648" s="397" t="s">
        <v>172</v>
      </c>
      <c r="L648" s="2667" t="s">
        <v>16</v>
      </c>
      <c r="M648" s="2792"/>
      <c r="N648" s="2793" t="s">
        <v>38</v>
      </c>
      <c r="O648" s="2794"/>
      <c r="P648" s="2794">
        <f>H648*O648</f>
        <v>0</v>
      </c>
      <c r="Q648" s="2794">
        <v>0.55000000000000004</v>
      </c>
      <c r="R648" s="2794">
        <f>H648*Q648</f>
        <v>9.6250000000000002E-2</v>
      </c>
      <c r="S648" s="2794">
        <v>0</v>
      </c>
      <c r="T648" s="2795">
        <f>H648*S648</f>
        <v>0</v>
      </c>
      <c r="AR648" s="2624">
        <v>32</v>
      </c>
      <c r="AT648" s="2624" t="s">
        <v>241</v>
      </c>
      <c r="AU648" s="2624">
        <v>2</v>
      </c>
      <c r="AY648" s="2796" t="s">
        <v>163</v>
      </c>
      <c r="AZ648" s="2796"/>
      <c r="BA648" s="2796"/>
      <c r="BB648" s="2796"/>
      <c r="BC648" s="2796"/>
      <c r="BD648" s="2796"/>
      <c r="BE648" s="2796">
        <f>IF(N648="základní",J648,0)</f>
        <v>0</v>
      </c>
      <c r="BF648" s="2796">
        <f>IF(N648="snížená",J648,0)</f>
        <v>0</v>
      </c>
      <c r="BG648" s="2796">
        <f>IF(N648="zákl. přenesená",J648,0)</f>
        <v>0</v>
      </c>
      <c r="BH648" s="2796">
        <f>IF(N648="sníž. přenesená",J648,0)</f>
        <v>0</v>
      </c>
      <c r="BI648" s="2796">
        <f>IF(N648="nulová",J648,0)</f>
        <v>0</v>
      </c>
      <c r="BJ648" s="2624">
        <v>1</v>
      </c>
    </row>
    <row r="649" spans="2:62" ht="11.25" customHeight="1" x14ac:dyDescent="0.25">
      <c r="B649" s="2762"/>
      <c r="C649" s="2763"/>
      <c r="D649" s="361" t="s">
        <v>175</v>
      </c>
      <c r="E649" s="2764"/>
      <c r="F649" s="2777" t="s">
        <v>2428</v>
      </c>
      <c r="G649" s="2775"/>
      <c r="H649" s="2778"/>
      <c r="I649" s="2768"/>
      <c r="J649" s="2768"/>
      <c r="K649" s="2768"/>
      <c r="L649" s="2667" t="s">
        <v>16</v>
      </c>
      <c r="M649" s="2769"/>
      <c r="N649" s="2770"/>
      <c r="O649" s="2771"/>
      <c r="P649" s="2771"/>
      <c r="Q649" s="2771"/>
      <c r="R649" s="2771"/>
      <c r="S649" s="2771"/>
      <c r="T649" s="2772"/>
      <c r="AT649" s="2773" t="s">
        <v>175</v>
      </c>
      <c r="AU649" s="2773">
        <v>0</v>
      </c>
      <c r="AV649" s="2773">
        <v>1</v>
      </c>
      <c r="AW649" s="2773" t="b">
        <v>1</v>
      </c>
      <c r="AX649" s="2773"/>
      <c r="AY649" s="2773" t="s">
        <v>163</v>
      </c>
      <c r="AZ649" s="2773"/>
      <c r="BA649" s="2773"/>
      <c r="BB649" s="2773"/>
      <c r="BC649" s="2773"/>
      <c r="BD649" s="2773"/>
      <c r="BE649" s="2773"/>
      <c r="BF649" s="2773"/>
      <c r="BG649" s="2773"/>
      <c r="BH649" s="2773"/>
      <c r="BI649" s="2773"/>
      <c r="BJ649" s="2624">
        <v>0</v>
      </c>
    </row>
    <row r="650" spans="2:62" ht="11.25" customHeight="1" x14ac:dyDescent="0.25">
      <c r="B650" s="2762"/>
      <c r="C650" s="2763"/>
      <c r="D650" s="361" t="s">
        <v>175</v>
      </c>
      <c r="E650" s="2764"/>
      <c r="F650" s="2765" t="s">
        <v>2433</v>
      </c>
      <c r="G650" s="2766"/>
      <c r="H650" s="2767">
        <v>0.152</v>
      </c>
      <c r="I650" s="2768"/>
      <c r="J650" s="2768"/>
      <c r="K650" s="2768"/>
      <c r="L650" s="2667" t="s">
        <v>16</v>
      </c>
      <c r="M650" s="2769"/>
      <c r="N650" s="2770"/>
      <c r="O650" s="2771"/>
      <c r="P650" s="2771"/>
      <c r="Q650" s="2771"/>
      <c r="R650" s="2771"/>
      <c r="S650" s="2771"/>
      <c r="T650" s="2772"/>
      <c r="AT650" s="2773" t="s">
        <v>175</v>
      </c>
      <c r="AU650" s="2773">
        <v>0</v>
      </c>
      <c r="AV650" s="2773">
        <v>2</v>
      </c>
      <c r="AW650" s="2773" t="b">
        <v>1</v>
      </c>
      <c r="AX650" s="2773"/>
      <c r="AY650" s="2773" t="s">
        <v>163</v>
      </c>
      <c r="AZ650" s="2773"/>
      <c r="BA650" s="2773"/>
      <c r="BB650" s="2773"/>
      <c r="BC650" s="2773"/>
      <c r="BD650" s="2773"/>
      <c r="BE650" s="2773"/>
      <c r="BF650" s="2773"/>
      <c r="BG650" s="2773"/>
      <c r="BH650" s="2773"/>
      <c r="BI650" s="2773"/>
      <c r="BJ650" s="2624">
        <v>0</v>
      </c>
    </row>
    <row r="651" spans="2:62" ht="11.25" customHeight="1" x14ac:dyDescent="0.25">
      <c r="B651" s="2762"/>
      <c r="C651" s="2763"/>
      <c r="D651" s="361" t="s">
        <v>175</v>
      </c>
      <c r="E651" s="2764"/>
      <c r="F651" s="2774" t="s">
        <v>178</v>
      </c>
      <c r="G651" s="2775"/>
      <c r="H651" s="2776">
        <v>0.152</v>
      </c>
      <c r="I651" s="2768"/>
      <c r="J651" s="2768"/>
      <c r="K651" s="2768"/>
      <c r="L651" s="2667" t="s">
        <v>16</v>
      </c>
      <c r="M651" s="2769"/>
      <c r="N651" s="2770"/>
      <c r="O651" s="2771"/>
      <c r="P651" s="2771"/>
      <c r="Q651" s="2771"/>
      <c r="R651" s="2771"/>
      <c r="S651" s="2771"/>
      <c r="T651" s="2772"/>
      <c r="AT651" s="2773" t="s">
        <v>175</v>
      </c>
      <c r="AU651" s="2773">
        <v>0</v>
      </c>
      <c r="AV651" s="2773">
        <v>4</v>
      </c>
      <c r="AW651" s="2773" t="b">
        <v>1</v>
      </c>
      <c r="AX651" s="2773"/>
      <c r="AY651" s="2773" t="s">
        <v>163</v>
      </c>
      <c r="AZ651" s="2773"/>
      <c r="BA651" s="2773"/>
      <c r="BB651" s="2773"/>
      <c r="BC651" s="2773"/>
      <c r="BD651" s="2773"/>
      <c r="BE651" s="2773"/>
      <c r="BF651" s="2773"/>
      <c r="BG651" s="2773"/>
      <c r="BH651" s="2773"/>
      <c r="BI651" s="2773"/>
      <c r="BJ651" s="2624">
        <v>0</v>
      </c>
    </row>
    <row r="652" spans="2:62" ht="11.25" customHeight="1" x14ac:dyDescent="0.25">
      <c r="B652" s="2762"/>
      <c r="C652" s="2763"/>
      <c r="D652" s="361" t="s">
        <v>175</v>
      </c>
      <c r="E652" s="2764"/>
      <c r="F652" s="2765" t="s">
        <v>2434</v>
      </c>
      <c r="G652" s="2766"/>
      <c r="H652" s="2767">
        <v>0.17499999999999999</v>
      </c>
      <c r="I652" s="2768"/>
      <c r="J652" s="2768"/>
      <c r="K652" s="2768"/>
      <c r="L652" s="2667" t="s">
        <v>16</v>
      </c>
      <c r="M652" s="2769"/>
      <c r="N652" s="2770"/>
      <c r="O652" s="2771"/>
      <c r="P652" s="2771"/>
      <c r="Q652" s="2771"/>
      <c r="R652" s="2771"/>
      <c r="S652" s="2771"/>
      <c r="T652" s="2772"/>
      <c r="AT652" s="2773" t="s">
        <v>175</v>
      </c>
      <c r="AU652" s="2773">
        <v>0</v>
      </c>
      <c r="AV652" s="2773">
        <v>2</v>
      </c>
      <c r="AW652" s="2773" t="b">
        <v>1</v>
      </c>
      <c r="AX652" s="2773" t="b">
        <v>1</v>
      </c>
      <c r="AY652" s="2773" t="s">
        <v>163</v>
      </c>
      <c r="AZ652" s="2773"/>
      <c r="BA652" s="2773"/>
      <c r="BB652" s="2773"/>
      <c r="BC652" s="2773"/>
      <c r="BD652" s="2773"/>
      <c r="BE652" s="2773"/>
      <c r="BF652" s="2773"/>
      <c r="BG652" s="2773"/>
      <c r="BH652" s="2773"/>
      <c r="BI652" s="2773"/>
      <c r="BJ652" s="2624">
        <v>0</v>
      </c>
    </row>
    <row r="653" spans="2:62" ht="24" x14ac:dyDescent="0.25">
      <c r="B653" s="2750"/>
      <c r="C653" s="2751" t="s">
        <v>2435</v>
      </c>
      <c r="D653" s="2751" t="s">
        <v>168</v>
      </c>
      <c r="E653" s="2752" t="s">
        <v>2436</v>
      </c>
      <c r="F653" s="351" t="s">
        <v>2437</v>
      </c>
      <c r="G653" s="2753" t="s">
        <v>196</v>
      </c>
      <c r="H653" s="353">
        <v>94.36</v>
      </c>
      <c r="I653" s="354"/>
      <c r="J653" s="355">
        <f>ROUND(H653*I653,2)</f>
        <v>0</v>
      </c>
      <c r="K653" s="355" t="s">
        <v>172</v>
      </c>
      <c r="L653" s="2667" t="s">
        <v>16</v>
      </c>
      <c r="M653" s="2754"/>
      <c r="N653" s="2755" t="s">
        <v>38</v>
      </c>
      <c r="O653" s="2756"/>
      <c r="P653" s="2756">
        <f>H653*O653</f>
        <v>0</v>
      </c>
      <c r="Q653" s="2756">
        <v>0</v>
      </c>
      <c r="R653" s="2756">
        <f>H653*Q653</f>
        <v>0</v>
      </c>
      <c r="S653" s="2756">
        <v>0</v>
      </c>
      <c r="T653" s="2757">
        <f>H653*S653</f>
        <v>0</v>
      </c>
      <c r="AR653" s="2624">
        <v>16</v>
      </c>
      <c r="AT653" s="2624" t="s">
        <v>168</v>
      </c>
      <c r="AU653" s="2624">
        <v>2</v>
      </c>
      <c r="AY653" s="2758" t="s">
        <v>163</v>
      </c>
      <c r="AZ653" s="2758"/>
      <c r="BA653" s="2758"/>
      <c r="BB653" s="2758"/>
      <c r="BC653" s="2758"/>
      <c r="BD653" s="2758"/>
      <c r="BE653" s="2758">
        <f>IF(N653="základní",J653,0)</f>
        <v>0</v>
      </c>
      <c r="BF653" s="2758">
        <f>IF(N653="snížená",J653,0)</f>
        <v>0</v>
      </c>
      <c r="BG653" s="2758">
        <f>IF(N653="zákl. přenesená",J653,0)</f>
        <v>0</v>
      </c>
      <c r="BH653" s="2758">
        <f>IF(N653="sníž. přenesená",J653,0)</f>
        <v>0</v>
      </c>
      <c r="BI653" s="2758">
        <f>IF(N653="nulová",J653,0)</f>
        <v>0</v>
      </c>
      <c r="BJ653" s="2624">
        <v>1</v>
      </c>
    </row>
    <row r="654" spans="2:62" x14ac:dyDescent="0.25">
      <c r="B654" s="2668"/>
      <c r="C654" s="86"/>
      <c r="D654" s="361" t="s">
        <v>173</v>
      </c>
      <c r="E654" s="86"/>
      <c r="F654" s="362" t="s">
        <v>2438</v>
      </c>
      <c r="G654" s="86"/>
      <c r="H654" s="86"/>
      <c r="I654" s="86"/>
      <c r="J654" s="86"/>
      <c r="K654" s="2670"/>
      <c r="L654" s="2667" t="s">
        <v>16</v>
      </c>
      <c r="M654" s="2759"/>
      <c r="N654" s="86"/>
      <c r="O654" s="86"/>
      <c r="P654" s="86"/>
      <c r="Q654" s="86"/>
      <c r="R654" s="86"/>
      <c r="S654" s="86"/>
      <c r="T654" s="2760"/>
      <c r="AT654" s="2761" t="s">
        <v>173</v>
      </c>
      <c r="AU654" s="2761">
        <v>0</v>
      </c>
      <c r="AV654" s="86"/>
      <c r="AW654" s="86"/>
      <c r="AX654" s="86"/>
      <c r="AY654" s="86" t="s">
        <v>163</v>
      </c>
      <c r="AZ654" s="86"/>
      <c r="BA654" s="86"/>
      <c r="BB654" s="86"/>
      <c r="BC654" s="86"/>
      <c r="BD654" s="86"/>
      <c r="BE654" s="86"/>
      <c r="BF654" s="86"/>
      <c r="BG654" s="86"/>
      <c r="BH654" s="86"/>
      <c r="BI654" s="86"/>
      <c r="BJ654" s="2624">
        <v>0</v>
      </c>
    </row>
    <row r="655" spans="2:62" ht="11.25" customHeight="1" x14ac:dyDescent="0.25">
      <c r="B655" s="2762"/>
      <c r="C655" s="2763"/>
      <c r="D655" s="361" t="s">
        <v>175</v>
      </c>
      <c r="E655" s="2764"/>
      <c r="F655" s="2777" t="s">
        <v>2439</v>
      </c>
      <c r="G655" s="2775"/>
      <c r="H655" s="2778"/>
      <c r="I655" s="2768"/>
      <c r="J655" s="2768"/>
      <c r="K655" s="2768"/>
      <c r="L655" s="2667" t="s">
        <v>16</v>
      </c>
      <c r="M655" s="2769"/>
      <c r="N655" s="2770"/>
      <c r="O655" s="2771"/>
      <c r="P655" s="2771"/>
      <c r="Q655" s="2771"/>
      <c r="R655" s="2771"/>
      <c r="S655" s="2771"/>
      <c r="T655" s="2772"/>
      <c r="AT655" s="2773" t="s">
        <v>175</v>
      </c>
      <c r="AU655" s="2773">
        <v>0</v>
      </c>
      <c r="AV655" s="2773">
        <v>1</v>
      </c>
      <c r="AW655" s="2773" t="b">
        <v>1</v>
      </c>
      <c r="AX655" s="2773"/>
      <c r="AY655" s="2773" t="s">
        <v>163</v>
      </c>
      <c r="AZ655" s="2773"/>
      <c r="BA655" s="2773"/>
      <c r="BB655" s="2773"/>
      <c r="BC655" s="2773"/>
      <c r="BD655" s="2773"/>
      <c r="BE655" s="2773"/>
      <c r="BF655" s="2773"/>
      <c r="BG655" s="2773"/>
      <c r="BH655" s="2773"/>
      <c r="BI655" s="2773"/>
      <c r="BJ655" s="2624">
        <v>0</v>
      </c>
    </row>
    <row r="656" spans="2:62" ht="11.25" customHeight="1" x14ac:dyDescent="0.25">
      <c r="B656" s="2762"/>
      <c r="C656" s="2763"/>
      <c r="D656" s="361" t="s">
        <v>175</v>
      </c>
      <c r="E656" s="2764"/>
      <c r="F656" s="2765" t="s">
        <v>2359</v>
      </c>
      <c r="G656" s="2766"/>
      <c r="H656" s="2767">
        <v>21.45</v>
      </c>
      <c r="I656" s="2768"/>
      <c r="J656" s="2768"/>
      <c r="K656" s="2768"/>
      <c r="L656" s="2667" t="s">
        <v>16</v>
      </c>
      <c r="M656" s="2769"/>
      <c r="N656" s="2770"/>
      <c r="O656" s="2771"/>
      <c r="P656" s="2771"/>
      <c r="Q656" s="2771"/>
      <c r="R656" s="2771"/>
      <c r="S656" s="2771"/>
      <c r="T656" s="2772"/>
      <c r="AT656" s="2773" t="s">
        <v>175</v>
      </c>
      <c r="AU656" s="2773">
        <v>0</v>
      </c>
      <c r="AV656" s="2773">
        <v>2</v>
      </c>
      <c r="AW656" s="2773" t="b">
        <v>1</v>
      </c>
      <c r="AX656" s="2773"/>
      <c r="AY656" s="2773" t="s">
        <v>163</v>
      </c>
      <c r="AZ656" s="2773"/>
      <c r="BA656" s="2773"/>
      <c r="BB656" s="2773"/>
      <c r="BC656" s="2773"/>
      <c r="BD656" s="2773"/>
      <c r="BE656" s="2773"/>
      <c r="BF656" s="2773"/>
      <c r="BG656" s="2773"/>
      <c r="BH656" s="2773"/>
      <c r="BI656" s="2773"/>
      <c r="BJ656" s="2624">
        <v>0</v>
      </c>
    </row>
    <row r="657" spans="2:62" ht="11.25" customHeight="1" x14ac:dyDescent="0.25">
      <c r="B657" s="2762"/>
      <c r="C657" s="2763"/>
      <c r="D657" s="361" t="s">
        <v>175</v>
      </c>
      <c r="E657" s="2764"/>
      <c r="F657" s="2777" t="s">
        <v>2440</v>
      </c>
      <c r="G657" s="2775"/>
      <c r="H657" s="2778"/>
      <c r="I657" s="2768"/>
      <c r="J657" s="2768"/>
      <c r="K657" s="2768"/>
      <c r="L657" s="2667" t="s">
        <v>16</v>
      </c>
      <c r="M657" s="2769"/>
      <c r="N657" s="2770"/>
      <c r="O657" s="2771"/>
      <c r="P657" s="2771"/>
      <c r="Q657" s="2771"/>
      <c r="R657" s="2771"/>
      <c r="S657" s="2771"/>
      <c r="T657" s="2772"/>
      <c r="AT657" s="2773" t="s">
        <v>175</v>
      </c>
      <c r="AU657" s="2773">
        <v>0</v>
      </c>
      <c r="AV657" s="2773">
        <v>1</v>
      </c>
      <c r="AW657" s="2773" t="b">
        <v>1</v>
      </c>
      <c r="AX657" s="2773"/>
      <c r="AY657" s="2773" t="s">
        <v>163</v>
      </c>
      <c r="AZ657" s="2773"/>
      <c r="BA657" s="2773"/>
      <c r="BB657" s="2773"/>
      <c r="BC657" s="2773"/>
      <c r="BD657" s="2773"/>
      <c r="BE657" s="2773"/>
      <c r="BF657" s="2773"/>
      <c r="BG657" s="2773"/>
      <c r="BH657" s="2773"/>
      <c r="BI657" s="2773"/>
      <c r="BJ657" s="2624">
        <v>0</v>
      </c>
    </row>
    <row r="658" spans="2:62" ht="11.25" customHeight="1" x14ac:dyDescent="0.25">
      <c r="B658" s="2762"/>
      <c r="C658" s="2763"/>
      <c r="D658" s="361" t="s">
        <v>175</v>
      </c>
      <c r="E658" s="2764"/>
      <c r="F658" s="2765" t="s">
        <v>2441</v>
      </c>
      <c r="G658" s="2766"/>
      <c r="H658" s="2767">
        <v>66.040000000000006</v>
      </c>
      <c r="I658" s="2768"/>
      <c r="J658" s="2768"/>
      <c r="K658" s="2768"/>
      <c r="L658" s="2667" t="s">
        <v>16</v>
      </c>
      <c r="M658" s="2769"/>
      <c r="N658" s="2770"/>
      <c r="O658" s="2771"/>
      <c r="P658" s="2771"/>
      <c r="Q658" s="2771"/>
      <c r="R658" s="2771"/>
      <c r="S658" s="2771"/>
      <c r="T658" s="2772"/>
      <c r="AT658" s="2773" t="s">
        <v>175</v>
      </c>
      <c r="AU658" s="2773">
        <v>0</v>
      </c>
      <c r="AV658" s="2773">
        <v>2</v>
      </c>
      <c r="AW658" s="2773" t="b">
        <v>1</v>
      </c>
      <c r="AX658" s="2773"/>
      <c r="AY658" s="2773" t="s">
        <v>163</v>
      </c>
      <c r="AZ658" s="2773"/>
      <c r="BA658" s="2773"/>
      <c r="BB658" s="2773"/>
      <c r="BC658" s="2773"/>
      <c r="BD658" s="2773"/>
      <c r="BE658" s="2773"/>
      <c r="BF658" s="2773"/>
      <c r="BG658" s="2773"/>
      <c r="BH658" s="2773"/>
      <c r="BI658" s="2773"/>
      <c r="BJ658" s="2624">
        <v>0</v>
      </c>
    </row>
    <row r="659" spans="2:62" ht="11.25" customHeight="1" x14ac:dyDescent="0.25">
      <c r="B659" s="2762"/>
      <c r="C659" s="2763"/>
      <c r="D659" s="361" t="s">
        <v>175</v>
      </c>
      <c r="E659" s="2764"/>
      <c r="F659" s="2777" t="s">
        <v>2442</v>
      </c>
      <c r="G659" s="2775"/>
      <c r="H659" s="2778"/>
      <c r="I659" s="2768"/>
      <c r="J659" s="2768"/>
      <c r="K659" s="2768"/>
      <c r="L659" s="2667" t="s">
        <v>16</v>
      </c>
      <c r="M659" s="2769"/>
      <c r="N659" s="2770"/>
      <c r="O659" s="2771"/>
      <c r="P659" s="2771"/>
      <c r="Q659" s="2771"/>
      <c r="R659" s="2771"/>
      <c r="S659" s="2771"/>
      <c r="T659" s="2772"/>
      <c r="AT659" s="2773" t="s">
        <v>175</v>
      </c>
      <c r="AU659" s="2773">
        <v>0</v>
      </c>
      <c r="AV659" s="2773">
        <v>1</v>
      </c>
      <c r="AW659" s="2773" t="b">
        <v>1</v>
      </c>
      <c r="AX659" s="2773"/>
      <c r="AY659" s="2773" t="s">
        <v>163</v>
      </c>
      <c r="AZ659" s="2773"/>
      <c r="BA659" s="2773"/>
      <c r="BB659" s="2773"/>
      <c r="BC659" s="2773"/>
      <c r="BD659" s="2773"/>
      <c r="BE659" s="2773"/>
      <c r="BF659" s="2773"/>
      <c r="BG659" s="2773"/>
      <c r="BH659" s="2773"/>
      <c r="BI659" s="2773"/>
      <c r="BJ659" s="2624">
        <v>0</v>
      </c>
    </row>
    <row r="660" spans="2:62" ht="11.25" customHeight="1" x14ac:dyDescent="0.25">
      <c r="B660" s="2762"/>
      <c r="C660" s="2763"/>
      <c r="D660" s="361" t="s">
        <v>175</v>
      </c>
      <c r="E660" s="2764"/>
      <c r="F660" s="2765" t="s">
        <v>2328</v>
      </c>
      <c r="G660" s="2766"/>
      <c r="H660" s="2767">
        <v>-14.58</v>
      </c>
      <c r="I660" s="2768"/>
      <c r="J660" s="2768"/>
      <c r="K660" s="2768"/>
      <c r="L660" s="2667" t="s">
        <v>16</v>
      </c>
      <c r="M660" s="2769"/>
      <c r="N660" s="2770"/>
      <c r="O660" s="2771"/>
      <c r="P660" s="2771"/>
      <c r="Q660" s="2771"/>
      <c r="R660" s="2771"/>
      <c r="S660" s="2771"/>
      <c r="T660" s="2772"/>
      <c r="AT660" s="2773" t="s">
        <v>175</v>
      </c>
      <c r="AU660" s="2773">
        <v>0</v>
      </c>
      <c r="AV660" s="2773">
        <v>2</v>
      </c>
      <c r="AW660" s="2773" t="b">
        <v>1</v>
      </c>
      <c r="AX660" s="2773"/>
      <c r="AY660" s="2773" t="s">
        <v>163</v>
      </c>
      <c r="AZ660" s="2773"/>
      <c r="BA660" s="2773"/>
      <c r="BB660" s="2773"/>
      <c r="BC660" s="2773"/>
      <c r="BD660" s="2773"/>
      <c r="BE660" s="2773"/>
      <c r="BF660" s="2773"/>
      <c r="BG660" s="2773"/>
      <c r="BH660" s="2773"/>
      <c r="BI660" s="2773"/>
      <c r="BJ660" s="2624">
        <v>0</v>
      </c>
    </row>
    <row r="661" spans="2:62" ht="11.25" customHeight="1" x14ac:dyDescent="0.25">
      <c r="B661" s="2762"/>
      <c r="C661" s="2763"/>
      <c r="D661" s="361" t="s">
        <v>175</v>
      </c>
      <c r="E661" s="2764"/>
      <c r="F661" s="2777" t="s">
        <v>2443</v>
      </c>
      <c r="G661" s="2775"/>
      <c r="H661" s="2778"/>
      <c r="I661" s="2768"/>
      <c r="J661" s="2768"/>
      <c r="K661" s="2768"/>
      <c r="L661" s="2667" t="s">
        <v>16</v>
      </c>
      <c r="M661" s="2769"/>
      <c r="N661" s="2770"/>
      <c r="O661" s="2771"/>
      <c r="P661" s="2771"/>
      <c r="Q661" s="2771"/>
      <c r="R661" s="2771"/>
      <c r="S661" s="2771"/>
      <c r="T661" s="2772"/>
      <c r="AT661" s="2773" t="s">
        <v>175</v>
      </c>
      <c r="AU661" s="2773">
        <v>0</v>
      </c>
      <c r="AV661" s="2773">
        <v>1</v>
      </c>
      <c r="AW661" s="2773" t="b">
        <v>1</v>
      </c>
      <c r="AX661" s="2773"/>
      <c r="AY661" s="2773" t="s">
        <v>163</v>
      </c>
      <c r="AZ661" s="2773"/>
      <c r="BA661" s="2773"/>
      <c r="BB661" s="2773"/>
      <c r="BC661" s="2773"/>
      <c r="BD661" s="2773"/>
      <c r="BE661" s="2773"/>
      <c r="BF661" s="2773"/>
      <c r="BG661" s="2773"/>
      <c r="BH661" s="2773"/>
      <c r="BI661" s="2773"/>
      <c r="BJ661" s="2624">
        <v>0</v>
      </c>
    </row>
    <row r="662" spans="2:62" ht="11.25" customHeight="1" x14ac:dyDescent="0.25">
      <c r="B662" s="2762"/>
      <c r="C662" s="2763"/>
      <c r="D662" s="361" t="s">
        <v>175</v>
      </c>
      <c r="E662" s="2764"/>
      <c r="F662" s="2765" t="s">
        <v>2359</v>
      </c>
      <c r="G662" s="2766"/>
      <c r="H662" s="2767">
        <v>21.45</v>
      </c>
      <c r="I662" s="2768"/>
      <c r="J662" s="2768"/>
      <c r="K662" s="2768"/>
      <c r="L662" s="2667" t="s">
        <v>16</v>
      </c>
      <c r="M662" s="2769"/>
      <c r="N662" s="2770"/>
      <c r="O662" s="2771"/>
      <c r="P662" s="2771"/>
      <c r="Q662" s="2771"/>
      <c r="R662" s="2771"/>
      <c r="S662" s="2771"/>
      <c r="T662" s="2772"/>
      <c r="AT662" s="2773" t="s">
        <v>175</v>
      </c>
      <c r="AU662" s="2773">
        <v>0</v>
      </c>
      <c r="AV662" s="2773">
        <v>2</v>
      </c>
      <c r="AW662" s="2773" t="b">
        <v>1</v>
      </c>
      <c r="AX662" s="2773"/>
      <c r="AY662" s="2773" t="s">
        <v>163</v>
      </c>
      <c r="AZ662" s="2773"/>
      <c r="BA662" s="2773"/>
      <c r="BB662" s="2773"/>
      <c r="BC662" s="2773"/>
      <c r="BD662" s="2773"/>
      <c r="BE662" s="2773"/>
      <c r="BF662" s="2773"/>
      <c r="BG662" s="2773"/>
      <c r="BH662" s="2773"/>
      <c r="BI662" s="2773"/>
      <c r="BJ662" s="2624">
        <v>0</v>
      </c>
    </row>
    <row r="663" spans="2:62" ht="11.25" customHeight="1" x14ac:dyDescent="0.25">
      <c r="B663" s="2762"/>
      <c r="C663" s="2763"/>
      <c r="D663" s="361" t="s">
        <v>175</v>
      </c>
      <c r="E663" s="2764"/>
      <c r="F663" s="2774" t="s">
        <v>178</v>
      </c>
      <c r="G663" s="2775"/>
      <c r="H663" s="2776">
        <v>94.36</v>
      </c>
      <c r="I663" s="2768"/>
      <c r="J663" s="2768"/>
      <c r="K663" s="2768"/>
      <c r="L663" s="2667" t="s">
        <v>16</v>
      </c>
      <c r="M663" s="2769"/>
      <c r="N663" s="2770"/>
      <c r="O663" s="2771"/>
      <c r="P663" s="2771"/>
      <c r="Q663" s="2771"/>
      <c r="R663" s="2771"/>
      <c r="S663" s="2771"/>
      <c r="T663" s="2772"/>
      <c r="AT663" s="2773" t="s">
        <v>175</v>
      </c>
      <c r="AU663" s="2773">
        <v>0</v>
      </c>
      <c r="AV663" s="2773">
        <v>4</v>
      </c>
      <c r="AW663" s="2773" t="b">
        <v>1</v>
      </c>
      <c r="AX663" s="2773" t="b">
        <v>1</v>
      </c>
      <c r="AY663" s="2773" t="s">
        <v>163</v>
      </c>
      <c r="AZ663" s="2773"/>
      <c r="BA663" s="2773"/>
      <c r="BB663" s="2773"/>
      <c r="BC663" s="2773"/>
      <c r="BD663" s="2773"/>
      <c r="BE663" s="2773"/>
      <c r="BF663" s="2773"/>
      <c r="BG663" s="2773"/>
      <c r="BH663" s="2773"/>
      <c r="BI663" s="2773"/>
      <c r="BJ663" s="2624">
        <v>0</v>
      </c>
    </row>
    <row r="664" spans="2:62" ht="24" x14ac:dyDescent="0.25">
      <c r="B664" s="2788"/>
      <c r="C664" s="2789" t="s">
        <v>2444</v>
      </c>
      <c r="D664" s="2789" t="s">
        <v>241</v>
      </c>
      <c r="E664" s="2790" t="s">
        <v>2445</v>
      </c>
      <c r="F664" s="2790" t="s">
        <v>2446</v>
      </c>
      <c r="G664" s="2791" t="s">
        <v>196</v>
      </c>
      <c r="H664" s="353">
        <v>104.834</v>
      </c>
      <c r="I664" s="396"/>
      <c r="J664" s="397">
        <f>ROUND(H664*I664,2)</f>
        <v>0</v>
      </c>
      <c r="K664" s="397" t="s">
        <v>172</v>
      </c>
      <c r="L664" s="2667" t="s">
        <v>16</v>
      </c>
      <c r="M664" s="2792"/>
      <c r="N664" s="2793" t="s">
        <v>38</v>
      </c>
      <c r="O664" s="2794"/>
      <c r="P664" s="2794">
        <f>H664*O664</f>
        <v>0</v>
      </c>
      <c r="Q664" s="2794">
        <v>2.0000000000000001E-4</v>
      </c>
      <c r="R664" s="2794">
        <f>H664*Q664</f>
        <v>2.0966800000000001E-2</v>
      </c>
      <c r="S664" s="2794">
        <v>0</v>
      </c>
      <c r="T664" s="2795">
        <f>H664*S664</f>
        <v>0</v>
      </c>
      <c r="AR664" s="2624">
        <v>32</v>
      </c>
      <c r="AT664" s="2624" t="s">
        <v>241</v>
      </c>
      <c r="AU664" s="2624">
        <v>2</v>
      </c>
      <c r="AY664" s="2796" t="s">
        <v>163</v>
      </c>
      <c r="AZ664" s="2796"/>
      <c r="BA664" s="2796"/>
      <c r="BB664" s="2796"/>
      <c r="BC664" s="2796"/>
      <c r="BD664" s="2796"/>
      <c r="BE664" s="2796">
        <f>IF(N664="základní",J664,0)</f>
        <v>0</v>
      </c>
      <c r="BF664" s="2796">
        <f>IF(N664="snížená",J664,0)</f>
        <v>0</v>
      </c>
      <c r="BG664" s="2796">
        <f>IF(N664="zákl. přenesená",J664,0)</f>
        <v>0</v>
      </c>
      <c r="BH664" s="2796">
        <f>IF(N664="sníž. přenesená",J664,0)</f>
        <v>0</v>
      </c>
      <c r="BI664" s="2796">
        <f>IF(N664="nulová",J664,0)</f>
        <v>0</v>
      </c>
      <c r="BJ664" s="2624">
        <v>1</v>
      </c>
    </row>
    <row r="665" spans="2:62" ht="11.25" customHeight="1" x14ac:dyDescent="0.25">
      <c r="B665" s="2762"/>
      <c r="C665" s="2763"/>
      <c r="D665" s="361" t="s">
        <v>175</v>
      </c>
      <c r="E665" s="2764"/>
      <c r="F665" s="2777" t="s">
        <v>2439</v>
      </c>
      <c r="G665" s="2775"/>
      <c r="H665" s="2778"/>
      <c r="I665" s="2768"/>
      <c r="J665" s="2768"/>
      <c r="K665" s="2768"/>
      <c r="L665" s="2667" t="s">
        <v>16</v>
      </c>
      <c r="M665" s="2769"/>
      <c r="N665" s="2770"/>
      <c r="O665" s="2771"/>
      <c r="P665" s="2771"/>
      <c r="Q665" s="2771"/>
      <c r="R665" s="2771"/>
      <c r="S665" s="2771"/>
      <c r="T665" s="2772"/>
      <c r="AT665" s="2773" t="s">
        <v>175</v>
      </c>
      <c r="AU665" s="2773">
        <v>0</v>
      </c>
      <c r="AV665" s="2773">
        <v>1</v>
      </c>
      <c r="AW665" s="2773" t="b">
        <v>1</v>
      </c>
      <c r="AX665" s="2773"/>
      <c r="AY665" s="2773" t="s">
        <v>163</v>
      </c>
      <c r="AZ665" s="2773"/>
      <c r="BA665" s="2773"/>
      <c r="BB665" s="2773"/>
      <c r="BC665" s="2773"/>
      <c r="BD665" s="2773"/>
      <c r="BE665" s="2773"/>
      <c r="BF665" s="2773"/>
      <c r="BG665" s="2773"/>
      <c r="BH665" s="2773"/>
      <c r="BI665" s="2773"/>
      <c r="BJ665" s="2624">
        <v>0</v>
      </c>
    </row>
    <row r="666" spans="2:62" ht="11.25" customHeight="1" x14ac:dyDescent="0.25">
      <c r="B666" s="2762"/>
      <c r="C666" s="2763"/>
      <c r="D666" s="361" t="s">
        <v>175</v>
      </c>
      <c r="E666" s="2764"/>
      <c r="F666" s="2765" t="s">
        <v>2359</v>
      </c>
      <c r="G666" s="2766"/>
      <c r="H666" s="2767">
        <v>21.45</v>
      </c>
      <c r="I666" s="2768"/>
      <c r="J666" s="2768"/>
      <c r="K666" s="2768"/>
      <c r="L666" s="2667" t="s">
        <v>16</v>
      </c>
      <c r="M666" s="2769"/>
      <c r="N666" s="2770"/>
      <c r="O666" s="2771"/>
      <c r="P666" s="2771"/>
      <c r="Q666" s="2771"/>
      <c r="R666" s="2771"/>
      <c r="S666" s="2771"/>
      <c r="T666" s="2772"/>
      <c r="AT666" s="2773" t="s">
        <v>175</v>
      </c>
      <c r="AU666" s="2773">
        <v>0</v>
      </c>
      <c r="AV666" s="2773">
        <v>2</v>
      </c>
      <c r="AW666" s="2773" t="b">
        <v>1</v>
      </c>
      <c r="AX666" s="2773"/>
      <c r="AY666" s="2773" t="s">
        <v>163</v>
      </c>
      <c r="AZ666" s="2773"/>
      <c r="BA666" s="2773"/>
      <c r="BB666" s="2773"/>
      <c r="BC666" s="2773"/>
      <c r="BD666" s="2773"/>
      <c r="BE666" s="2773"/>
      <c r="BF666" s="2773"/>
      <c r="BG666" s="2773"/>
      <c r="BH666" s="2773"/>
      <c r="BI666" s="2773"/>
      <c r="BJ666" s="2624">
        <v>0</v>
      </c>
    </row>
    <row r="667" spans="2:62" ht="11.25" customHeight="1" x14ac:dyDescent="0.25">
      <c r="B667" s="2762"/>
      <c r="C667" s="2763"/>
      <c r="D667" s="361" t="s">
        <v>175</v>
      </c>
      <c r="E667" s="2764"/>
      <c r="F667" s="2777" t="s">
        <v>2440</v>
      </c>
      <c r="G667" s="2775"/>
      <c r="H667" s="2778"/>
      <c r="I667" s="2768"/>
      <c r="J667" s="2768"/>
      <c r="K667" s="2768"/>
      <c r="L667" s="2667" t="s">
        <v>16</v>
      </c>
      <c r="M667" s="2769"/>
      <c r="N667" s="2770"/>
      <c r="O667" s="2771"/>
      <c r="P667" s="2771"/>
      <c r="Q667" s="2771"/>
      <c r="R667" s="2771"/>
      <c r="S667" s="2771"/>
      <c r="T667" s="2772"/>
      <c r="AT667" s="2773" t="s">
        <v>175</v>
      </c>
      <c r="AU667" s="2773">
        <v>0</v>
      </c>
      <c r="AV667" s="2773">
        <v>1</v>
      </c>
      <c r="AW667" s="2773" t="b">
        <v>1</v>
      </c>
      <c r="AX667" s="2773"/>
      <c r="AY667" s="2773" t="s">
        <v>163</v>
      </c>
      <c r="AZ667" s="2773"/>
      <c r="BA667" s="2773"/>
      <c r="BB667" s="2773"/>
      <c r="BC667" s="2773"/>
      <c r="BD667" s="2773"/>
      <c r="BE667" s="2773"/>
      <c r="BF667" s="2773"/>
      <c r="BG667" s="2773"/>
      <c r="BH667" s="2773"/>
      <c r="BI667" s="2773"/>
      <c r="BJ667" s="2624">
        <v>0</v>
      </c>
    </row>
    <row r="668" spans="2:62" ht="11.25" customHeight="1" x14ac:dyDescent="0.25">
      <c r="B668" s="2762"/>
      <c r="C668" s="2763"/>
      <c r="D668" s="361" t="s">
        <v>175</v>
      </c>
      <c r="E668" s="2764"/>
      <c r="F668" s="2765" t="s">
        <v>2441</v>
      </c>
      <c r="G668" s="2766"/>
      <c r="H668" s="2767">
        <v>66.040000000000006</v>
      </c>
      <c r="I668" s="2768"/>
      <c r="J668" s="2768"/>
      <c r="K668" s="2768"/>
      <c r="L668" s="2667" t="s">
        <v>16</v>
      </c>
      <c r="M668" s="2769"/>
      <c r="N668" s="2770"/>
      <c r="O668" s="2771"/>
      <c r="P668" s="2771"/>
      <c r="Q668" s="2771"/>
      <c r="R668" s="2771"/>
      <c r="S668" s="2771"/>
      <c r="T668" s="2772"/>
      <c r="AT668" s="2773" t="s">
        <v>175</v>
      </c>
      <c r="AU668" s="2773">
        <v>0</v>
      </c>
      <c r="AV668" s="2773">
        <v>2</v>
      </c>
      <c r="AW668" s="2773" t="b">
        <v>1</v>
      </c>
      <c r="AX668" s="2773"/>
      <c r="AY668" s="2773" t="s">
        <v>163</v>
      </c>
      <c r="AZ668" s="2773"/>
      <c r="BA668" s="2773"/>
      <c r="BB668" s="2773"/>
      <c r="BC668" s="2773"/>
      <c r="BD668" s="2773"/>
      <c r="BE668" s="2773"/>
      <c r="BF668" s="2773"/>
      <c r="BG668" s="2773"/>
      <c r="BH668" s="2773"/>
      <c r="BI668" s="2773"/>
      <c r="BJ668" s="2624">
        <v>0</v>
      </c>
    </row>
    <row r="669" spans="2:62" ht="11.25" customHeight="1" x14ac:dyDescent="0.25">
      <c r="B669" s="2762"/>
      <c r="C669" s="2763"/>
      <c r="D669" s="361" t="s">
        <v>175</v>
      </c>
      <c r="E669" s="2764"/>
      <c r="F669" s="2777" t="s">
        <v>2442</v>
      </c>
      <c r="G669" s="2775"/>
      <c r="H669" s="2778"/>
      <c r="I669" s="2768"/>
      <c r="J669" s="2768"/>
      <c r="K669" s="2768"/>
      <c r="L669" s="2667" t="s">
        <v>16</v>
      </c>
      <c r="M669" s="2769"/>
      <c r="N669" s="2770"/>
      <c r="O669" s="2771"/>
      <c r="P669" s="2771"/>
      <c r="Q669" s="2771"/>
      <c r="R669" s="2771"/>
      <c r="S669" s="2771"/>
      <c r="T669" s="2772"/>
      <c r="AT669" s="2773" t="s">
        <v>175</v>
      </c>
      <c r="AU669" s="2773">
        <v>0</v>
      </c>
      <c r="AV669" s="2773">
        <v>1</v>
      </c>
      <c r="AW669" s="2773" t="b">
        <v>1</v>
      </c>
      <c r="AX669" s="2773"/>
      <c r="AY669" s="2773" t="s">
        <v>163</v>
      </c>
      <c r="AZ669" s="2773"/>
      <c r="BA669" s="2773"/>
      <c r="BB669" s="2773"/>
      <c r="BC669" s="2773"/>
      <c r="BD669" s="2773"/>
      <c r="BE669" s="2773"/>
      <c r="BF669" s="2773"/>
      <c r="BG669" s="2773"/>
      <c r="BH669" s="2773"/>
      <c r="BI669" s="2773"/>
      <c r="BJ669" s="2624">
        <v>0</v>
      </c>
    </row>
    <row r="670" spans="2:62" ht="11.25" customHeight="1" x14ac:dyDescent="0.25">
      <c r="B670" s="2762"/>
      <c r="C670" s="2763"/>
      <c r="D670" s="361" t="s">
        <v>175</v>
      </c>
      <c r="E670" s="2764"/>
      <c r="F670" s="2765" t="s">
        <v>2328</v>
      </c>
      <c r="G670" s="2766"/>
      <c r="H670" s="2767">
        <v>-14.58</v>
      </c>
      <c r="I670" s="2768"/>
      <c r="J670" s="2768"/>
      <c r="K670" s="2768"/>
      <c r="L670" s="2667" t="s">
        <v>16</v>
      </c>
      <c r="M670" s="2769"/>
      <c r="N670" s="2770"/>
      <c r="O670" s="2771"/>
      <c r="P670" s="2771"/>
      <c r="Q670" s="2771"/>
      <c r="R670" s="2771"/>
      <c r="S670" s="2771"/>
      <c r="T670" s="2772"/>
      <c r="AT670" s="2773" t="s">
        <v>175</v>
      </c>
      <c r="AU670" s="2773">
        <v>0</v>
      </c>
      <c r="AV670" s="2773">
        <v>2</v>
      </c>
      <c r="AW670" s="2773" t="b">
        <v>1</v>
      </c>
      <c r="AX670" s="2773"/>
      <c r="AY670" s="2773" t="s">
        <v>163</v>
      </c>
      <c r="AZ670" s="2773"/>
      <c r="BA670" s="2773"/>
      <c r="BB670" s="2773"/>
      <c r="BC670" s="2773"/>
      <c r="BD670" s="2773"/>
      <c r="BE670" s="2773"/>
      <c r="BF670" s="2773"/>
      <c r="BG670" s="2773"/>
      <c r="BH670" s="2773"/>
      <c r="BI670" s="2773"/>
      <c r="BJ670" s="2624">
        <v>0</v>
      </c>
    </row>
    <row r="671" spans="2:62" ht="11.25" customHeight="1" x14ac:dyDescent="0.25">
      <c r="B671" s="2762"/>
      <c r="C671" s="2763"/>
      <c r="D671" s="361" t="s">
        <v>175</v>
      </c>
      <c r="E671" s="2764"/>
      <c r="F671" s="2777" t="s">
        <v>2443</v>
      </c>
      <c r="G671" s="2775"/>
      <c r="H671" s="2778"/>
      <c r="I671" s="2768"/>
      <c r="J671" s="2768"/>
      <c r="K671" s="2768"/>
      <c r="L671" s="2667" t="s">
        <v>16</v>
      </c>
      <c r="M671" s="2769"/>
      <c r="N671" s="2770"/>
      <c r="O671" s="2771"/>
      <c r="P671" s="2771"/>
      <c r="Q671" s="2771"/>
      <c r="R671" s="2771"/>
      <c r="S671" s="2771"/>
      <c r="T671" s="2772"/>
      <c r="AT671" s="2773" t="s">
        <v>175</v>
      </c>
      <c r="AU671" s="2773">
        <v>0</v>
      </c>
      <c r="AV671" s="2773">
        <v>1</v>
      </c>
      <c r="AW671" s="2773" t="b">
        <v>1</v>
      </c>
      <c r="AX671" s="2773"/>
      <c r="AY671" s="2773" t="s">
        <v>163</v>
      </c>
      <c r="AZ671" s="2773"/>
      <c r="BA671" s="2773"/>
      <c r="BB671" s="2773"/>
      <c r="BC671" s="2773"/>
      <c r="BD671" s="2773"/>
      <c r="BE671" s="2773"/>
      <c r="BF671" s="2773"/>
      <c r="BG671" s="2773"/>
      <c r="BH671" s="2773"/>
      <c r="BI671" s="2773"/>
      <c r="BJ671" s="2624">
        <v>0</v>
      </c>
    </row>
    <row r="672" spans="2:62" ht="11.25" customHeight="1" x14ac:dyDescent="0.25">
      <c r="B672" s="2762"/>
      <c r="C672" s="2763"/>
      <c r="D672" s="361" t="s">
        <v>175</v>
      </c>
      <c r="E672" s="2764"/>
      <c r="F672" s="2765" t="s">
        <v>2359</v>
      </c>
      <c r="G672" s="2766"/>
      <c r="H672" s="2767">
        <v>21.45</v>
      </c>
      <c r="I672" s="2768"/>
      <c r="J672" s="2768"/>
      <c r="K672" s="2768"/>
      <c r="L672" s="2667" t="s">
        <v>16</v>
      </c>
      <c r="M672" s="2769"/>
      <c r="N672" s="2770"/>
      <c r="O672" s="2771"/>
      <c r="P672" s="2771"/>
      <c r="Q672" s="2771"/>
      <c r="R672" s="2771"/>
      <c r="S672" s="2771"/>
      <c r="T672" s="2772"/>
      <c r="AT672" s="2773" t="s">
        <v>175</v>
      </c>
      <c r="AU672" s="2773">
        <v>0</v>
      </c>
      <c r="AV672" s="2773">
        <v>2</v>
      </c>
      <c r="AW672" s="2773" t="b">
        <v>1</v>
      </c>
      <c r="AX672" s="2773"/>
      <c r="AY672" s="2773" t="s">
        <v>163</v>
      </c>
      <c r="AZ672" s="2773"/>
      <c r="BA672" s="2773"/>
      <c r="BB672" s="2773"/>
      <c r="BC672" s="2773"/>
      <c r="BD672" s="2773"/>
      <c r="BE672" s="2773"/>
      <c r="BF672" s="2773"/>
      <c r="BG672" s="2773"/>
      <c r="BH672" s="2773"/>
      <c r="BI672" s="2773"/>
      <c r="BJ672" s="2624">
        <v>0</v>
      </c>
    </row>
    <row r="673" spans="2:62" ht="11.25" customHeight="1" x14ac:dyDescent="0.25">
      <c r="B673" s="2762"/>
      <c r="C673" s="2763"/>
      <c r="D673" s="361" t="s">
        <v>175</v>
      </c>
      <c r="E673" s="2764"/>
      <c r="F673" s="2774" t="s">
        <v>178</v>
      </c>
      <c r="G673" s="2775"/>
      <c r="H673" s="2776">
        <v>94.36</v>
      </c>
      <c r="I673" s="2768"/>
      <c r="J673" s="2768"/>
      <c r="K673" s="2768"/>
      <c r="L673" s="2667" t="s">
        <v>16</v>
      </c>
      <c r="M673" s="2769"/>
      <c r="N673" s="2770"/>
      <c r="O673" s="2771"/>
      <c r="P673" s="2771"/>
      <c r="Q673" s="2771"/>
      <c r="R673" s="2771"/>
      <c r="S673" s="2771"/>
      <c r="T673" s="2772"/>
      <c r="AT673" s="2773" t="s">
        <v>175</v>
      </c>
      <c r="AU673" s="2773">
        <v>0</v>
      </c>
      <c r="AV673" s="2773">
        <v>4</v>
      </c>
      <c r="AW673" s="2773" t="b">
        <v>1</v>
      </c>
      <c r="AX673" s="2773"/>
      <c r="AY673" s="2773" t="s">
        <v>163</v>
      </c>
      <c r="AZ673" s="2773"/>
      <c r="BA673" s="2773"/>
      <c r="BB673" s="2773"/>
      <c r="BC673" s="2773"/>
      <c r="BD673" s="2773"/>
      <c r="BE673" s="2773"/>
      <c r="BF673" s="2773"/>
      <c r="BG673" s="2773"/>
      <c r="BH673" s="2773"/>
      <c r="BI673" s="2773"/>
      <c r="BJ673" s="2624">
        <v>0</v>
      </c>
    </row>
    <row r="674" spans="2:62" ht="11.25" customHeight="1" x14ac:dyDescent="0.25">
      <c r="B674" s="2762"/>
      <c r="C674" s="2763"/>
      <c r="D674" s="361" t="s">
        <v>175</v>
      </c>
      <c r="E674" s="2764"/>
      <c r="F674" s="2765" t="s">
        <v>2447</v>
      </c>
      <c r="G674" s="2766"/>
      <c r="H674" s="2767">
        <v>104.834</v>
      </c>
      <c r="I674" s="2768"/>
      <c r="J674" s="2768"/>
      <c r="K674" s="2768"/>
      <c r="L674" s="2667" t="s">
        <v>16</v>
      </c>
      <c r="M674" s="2769"/>
      <c r="N674" s="2770"/>
      <c r="O674" s="2771"/>
      <c r="P674" s="2771"/>
      <c r="Q674" s="2771"/>
      <c r="R674" s="2771"/>
      <c r="S674" s="2771"/>
      <c r="T674" s="2772"/>
      <c r="AT674" s="2773" t="s">
        <v>175</v>
      </c>
      <c r="AU674" s="2773">
        <v>0</v>
      </c>
      <c r="AV674" s="2773">
        <v>2</v>
      </c>
      <c r="AW674" s="2773" t="b">
        <v>1</v>
      </c>
      <c r="AX674" s="2773" t="b">
        <v>1</v>
      </c>
      <c r="AY674" s="2773" t="s">
        <v>163</v>
      </c>
      <c r="AZ674" s="2773"/>
      <c r="BA674" s="2773"/>
      <c r="BB674" s="2773"/>
      <c r="BC674" s="2773"/>
      <c r="BD674" s="2773"/>
      <c r="BE674" s="2773"/>
      <c r="BF674" s="2773"/>
      <c r="BG674" s="2773"/>
      <c r="BH674" s="2773"/>
      <c r="BI674" s="2773"/>
      <c r="BJ674" s="2624">
        <v>0</v>
      </c>
    </row>
    <row r="675" spans="2:62" ht="24" x14ac:dyDescent="0.25">
      <c r="B675" s="2750"/>
      <c r="C675" s="2751" t="s">
        <v>2448</v>
      </c>
      <c r="D675" s="2751" t="s">
        <v>168</v>
      </c>
      <c r="E675" s="2752" t="s">
        <v>2449</v>
      </c>
      <c r="F675" s="351" t="s">
        <v>2450</v>
      </c>
      <c r="G675" s="2753" t="s">
        <v>526</v>
      </c>
      <c r="H675" s="353">
        <v>3</v>
      </c>
      <c r="I675" s="354"/>
      <c r="J675" s="355">
        <f>ROUND(H675*I675,2)</f>
        <v>0</v>
      </c>
      <c r="K675" s="355" t="s">
        <v>172</v>
      </c>
      <c r="L675" s="2667" t="s">
        <v>16</v>
      </c>
      <c r="M675" s="2754"/>
      <c r="N675" s="2755" t="s">
        <v>38</v>
      </c>
      <c r="O675" s="2756"/>
      <c r="P675" s="2756">
        <f>H675*O675</f>
        <v>0</v>
      </c>
      <c r="Q675" s="2756">
        <v>0</v>
      </c>
      <c r="R675" s="2756">
        <f>H675*Q675</f>
        <v>0</v>
      </c>
      <c r="S675" s="2756">
        <v>0</v>
      </c>
      <c r="T675" s="2757">
        <f>H675*S675</f>
        <v>0</v>
      </c>
      <c r="AR675" s="2624">
        <v>16</v>
      </c>
      <c r="AT675" s="2624" t="s">
        <v>168</v>
      </c>
      <c r="AU675" s="2624">
        <v>2</v>
      </c>
      <c r="AY675" s="2758" t="s">
        <v>163</v>
      </c>
      <c r="AZ675" s="2758"/>
      <c r="BA675" s="2758"/>
      <c r="BB675" s="2758"/>
      <c r="BC675" s="2758"/>
      <c r="BD675" s="2758"/>
      <c r="BE675" s="2758">
        <f>IF(N675="základní",J675,0)</f>
        <v>0</v>
      </c>
      <c r="BF675" s="2758">
        <f>IF(N675="snížená",J675,0)</f>
        <v>0</v>
      </c>
      <c r="BG675" s="2758">
        <f>IF(N675="zákl. přenesená",J675,0)</f>
        <v>0</v>
      </c>
      <c r="BH675" s="2758">
        <f>IF(N675="sníž. přenesená",J675,0)</f>
        <v>0</v>
      </c>
      <c r="BI675" s="2758">
        <f>IF(N675="nulová",J675,0)</f>
        <v>0</v>
      </c>
      <c r="BJ675" s="2624">
        <v>1</v>
      </c>
    </row>
    <row r="676" spans="2:62" x14ac:dyDescent="0.25">
      <c r="B676" s="2668"/>
      <c r="C676" s="86"/>
      <c r="D676" s="361" t="s">
        <v>173</v>
      </c>
      <c r="E676" s="86"/>
      <c r="F676" s="362" t="s">
        <v>2451</v>
      </c>
      <c r="G676" s="86"/>
      <c r="H676" s="86"/>
      <c r="I676" s="86"/>
      <c r="J676" s="86"/>
      <c r="K676" s="2670"/>
      <c r="L676" s="2667" t="s">
        <v>16</v>
      </c>
      <c r="M676" s="2759"/>
      <c r="N676" s="86"/>
      <c r="O676" s="86"/>
      <c r="P676" s="86"/>
      <c r="Q676" s="86"/>
      <c r="R676" s="86"/>
      <c r="S676" s="86"/>
      <c r="T676" s="2760"/>
      <c r="AT676" s="2761" t="s">
        <v>173</v>
      </c>
      <c r="AU676" s="2761">
        <v>0</v>
      </c>
      <c r="AV676" s="86"/>
      <c r="AW676" s="86"/>
      <c r="AX676" s="86"/>
      <c r="AY676" s="86" t="s">
        <v>163</v>
      </c>
      <c r="AZ676" s="86"/>
      <c r="BA676" s="86"/>
      <c r="BB676" s="86"/>
      <c r="BC676" s="86"/>
      <c r="BD676" s="86"/>
      <c r="BE676" s="86"/>
      <c r="BF676" s="86"/>
      <c r="BG676" s="86"/>
      <c r="BH676" s="86"/>
      <c r="BI676" s="86"/>
      <c r="BJ676" s="2624">
        <v>0</v>
      </c>
    </row>
    <row r="677" spans="2:62" ht="11.25" customHeight="1" x14ac:dyDescent="0.25">
      <c r="B677" s="2762"/>
      <c r="C677" s="2763"/>
      <c r="D677" s="361" t="s">
        <v>175</v>
      </c>
      <c r="E677" s="2764"/>
      <c r="F677" s="2777" t="s">
        <v>2313</v>
      </c>
      <c r="G677" s="2775"/>
      <c r="H677" s="2778"/>
      <c r="I677" s="2768"/>
      <c r="J677" s="2768"/>
      <c r="K677" s="2768"/>
      <c r="L677" s="2667" t="s">
        <v>16</v>
      </c>
      <c r="M677" s="2769"/>
      <c r="N677" s="2770"/>
      <c r="O677" s="2771"/>
      <c r="P677" s="2771"/>
      <c r="Q677" s="2771"/>
      <c r="R677" s="2771"/>
      <c r="S677" s="2771"/>
      <c r="T677" s="2772"/>
      <c r="AT677" s="2773" t="s">
        <v>175</v>
      </c>
      <c r="AU677" s="2773">
        <v>0</v>
      </c>
      <c r="AV677" s="2773">
        <v>1</v>
      </c>
      <c r="AW677" s="2773" t="b">
        <v>1</v>
      </c>
      <c r="AX677" s="2773"/>
      <c r="AY677" s="2773" t="s">
        <v>163</v>
      </c>
      <c r="AZ677" s="2773"/>
      <c r="BA677" s="2773"/>
      <c r="BB677" s="2773"/>
      <c r="BC677" s="2773"/>
      <c r="BD677" s="2773"/>
      <c r="BE677" s="2773"/>
      <c r="BF677" s="2773"/>
      <c r="BG677" s="2773"/>
      <c r="BH677" s="2773"/>
      <c r="BI677" s="2773"/>
      <c r="BJ677" s="2624">
        <v>0</v>
      </c>
    </row>
    <row r="678" spans="2:62" ht="11.25" customHeight="1" x14ac:dyDescent="0.25">
      <c r="B678" s="2762"/>
      <c r="C678" s="2763"/>
      <c r="D678" s="361" t="s">
        <v>175</v>
      </c>
      <c r="E678" s="2764"/>
      <c r="F678" s="2765" t="s">
        <v>164</v>
      </c>
      <c r="G678" s="2766"/>
      <c r="H678" s="2767">
        <v>1</v>
      </c>
      <c r="I678" s="2768"/>
      <c r="J678" s="2768"/>
      <c r="K678" s="2768"/>
      <c r="L678" s="2667" t="s">
        <v>16</v>
      </c>
      <c r="M678" s="2769"/>
      <c r="N678" s="2770"/>
      <c r="O678" s="2771"/>
      <c r="P678" s="2771"/>
      <c r="Q678" s="2771"/>
      <c r="R678" s="2771"/>
      <c r="S678" s="2771"/>
      <c r="T678" s="2772"/>
      <c r="AT678" s="2773" t="s">
        <v>175</v>
      </c>
      <c r="AU678" s="2773">
        <v>0</v>
      </c>
      <c r="AV678" s="2773">
        <v>2</v>
      </c>
      <c r="AW678" s="2773" t="b">
        <v>1</v>
      </c>
      <c r="AX678" s="2773"/>
      <c r="AY678" s="2773" t="s">
        <v>163</v>
      </c>
      <c r="AZ678" s="2773"/>
      <c r="BA678" s="2773"/>
      <c r="BB678" s="2773"/>
      <c r="BC678" s="2773"/>
      <c r="BD678" s="2773"/>
      <c r="BE678" s="2773"/>
      <c r="BF678" s="2773"/>
      <c r="BG678" s="2773"/>
      <c r="BH678" s="2773"/>
      <c r="BI678" s="2773"/>
      <c r="BJ678" s="2624">
        <v>0</v>
      </c>
    </row>
    <row r="679" spans="2:62" ht="11.25" customHeight="1" x14ac:dyDescent="0.25">
      <c r="B679" s="2762"/>
      <c r="C679" s="2763"/>
      <c r="D679" s="361" t="s">
        <v>175</v>
      </c>
      <c r="E679" s="2764"/>
      <c r="F679" s="2777" t="s">
        <v>2314</v>
      </c>
      <c r="G679" s="2775"/>
      <c r="H679" s="2778"/>
      <c r="I679" s="2768"/>
      <c r="J679" s="2768"/>
      <c r="K679" s="2768"/>
      <c r="L679" s="2667" t="s">
        <v>16</v>
      </c>
      <c r="M679" s="2769"/>
      <c r="N679" s="2770"/>
      <c r="O679" s="2771"/>
      <c r="P679" s="2771"/>
      <c r="Q679" s="2771"/>
      <c r="R679" s="2771"/>
      <c r="S679" s="2771"/>
      <c r="T679" s="2772"/>
      <c r="AT679" s="2773" t="s">
        <v>175</v>
      </c>
      <c r="AU679" s="2773">
        <v>0</v>
      </c>
      <c r="AV679" s="2773">
        <v>1</v>
      </c>
      <c r="AW679" s="2773" t="b">
        <v>1</v>
      </c>
      <c r="AX679" s="2773"/>
      <c r="AY679" s="2773" t="s">
        <v>163</v>
      </c>
      <c r="AZ679" s="2773"/>
      <c r="BA679" s="2773"/>
      <c r="BB679" s="2773"/>
      <c r="BC679" s="2773"/>
      <c r="BD679" s="2773"/>
      <c r="BE679" s="2773"/>
      <c r="BF679" s="2773"/>
      <c r="BG679" s="2773"/>
      <c r="BH679" s="2773"/>
      <c r="BI679" s="2773"/>
      <c r="BJ679" s="2624">
        <v>0</v>
      </c>
    </row>
    <row r="680" spans="2:62" ht="11.25" customHeight="1" x14ac:dyDescent="0.25">
      <c r="B680" s="2762"/>
      <c r="C680" s="2763"/>
      <c r="D680" s="361" t="s">
        <v>175</v>
      </c>
      <c r="E680" s="2764"/>
      <c r="F680" s="2765" t="s">
        <v>181</v>
      </c>
      <c r="G680" s="2766"/>
      <c r="H680" s="2767">
        <v>2</v>
      </c>
      <c r="I680" s="2768"/>
      <c r="J680" s="2768"/>
      <c r="K680" s="2768"/>
      <c r="L680" s="2667" t="s">
        <v>16</v>
      </c>
      <c r="M680" s="2769"/>
      <c r="N680" s="2770"/>
      <c r="O680" s="2771"/>
      <c r="P680" s="2771"/>
      <c r="Q680" s="2771"/>
      <c r="R680" s="2771"/>
      <c r="S680" s="2771"/>
      <c r="T680" s="2772"/>
      <c r="AT680" s="2773" t="s">
        <v>175</v>
      </c>
      <c r="AU680" s="2773">
        <v>0</v>
      </c>
      <c r="AV680" s="2773">
        <v>2</v>
      </c>
      <c r="AW680" s="2773" t="b">
        <v>1</v>
      </c>
      <c r="AX680" s="2773"/>
      <c r="AY680" s="2773" t="s">
        <v>163</v>
      </c>
      <c r="AZ680" s="2773"/>
      <c r="BA680" s="2773"/>
      <c r="BB680" s="2773"/>
      <c r="BC680" s="2773"/>
      <c r="BD680" s="2773"/>
      <c r="BE680" s="2773"/>
      <c r="BF680" s="2773"/>
      <c r="BG680" s="2773"/>
      <c r="BH680" s="2773"/>
      <c r="BI680" s="2773"/>
      <c r="BJ680" s="2624">
        <v>0</v>
      </c>
    </row>
    <row r="681" spans="2:62" ht="11.25" customHeight="1" x14ac:dyDescent="0.25">
      <c r="B681" s="2762"/>
      <c r="C681" s="2763"/>
      <c r="D681" s="361" t="s">
        <v>175</v>
      </c>
      <c r="E681" s="2764"/>
      <c r="F681" s="2774" t="s">
        <v>178</v>
      </c>
      <c r="G681" s="2775"/>
      <c r="H681" s="2776">
        <v>3</v>
      </c>
      <c r="I681" s="2768"/>
      <c r="J681" s="2768"/>
      <c r="K681" s="2768"/>
      <c r="L681" s="2667" t="s">
        <v>16</v>
      </c>
      <c r="M681" s="2769"/>
      <c r="N681" s="2770"/>
      <c r="O681" s="2771"/>
      <c r="P681" s="2771"/>
      <c r="Q681" s="2771"/>
      <c r="R681" s="2771"/>
      <c r="S681" s="2771"/>
      <c r="T681" s="2772"/>
      <c r="AT681" s="2773" t="s">
        <v>175</v>
      </c>
      <c r="AU681" s="2773">
        <v>0</v>
      </c>
      <c r="AV681" s="2773">
        <v>4</v>
      </c>
      <c r="AW681" s="2773" t="b">
        <v>1</v>
      </c>
      <c r="AX681" s="2773" t="b">
        <v>1</v>
      </c>
      <c r="AY681" s="2773" t="s">
        <v>163</v>
      </c>
      <c r="AZ681" s="2773"/>
      <c r="BA681" s="2773"/>
      <c r="BB681" s="2773"/>
      <c r="BC681" s="2773"/>
      <c r="BD681" s="2773"/>
      <c r="BE681" s="2773"/>
      <c r="BF681" s="2773"/>
      <c r="BG681" s="2773"/>
      <c r="BH681" s="2773"/>
      <c r="BI681" s="2773"/>
      <c r="BJ681" s="2624">
        <v>0</v>
      </c>
    </row>
    <row r="682" spans="2:62" ht="24" x14ac:dyDescent="0.25">
      <c r="B682" s="2788"/>
      <c r="C682" s="2789" t="s">
        <v>2452</v>
      </c>
      <c r="D682" s="2789" t="s">
        <v>241</v>
      </c>
      <c r="E682" s="2790" t="s">
        <v>2453</v>
      </c>
      <c r="F682" s="2790" t="s">
        <v>2454</v>
      </c>
      <c r="G682" s="2791" t="s">
        <v>526</v>
      </c>
      <c r="H682" s="1183">
        <v>2</v>
      </c>
      <c r="I682" s="396"/>
      <c r="J682" s="397">
        <f>ROUND(H682*I682,2)</f>
        <v>0</v>
      </c>
      <c r="K682" s="397" t="s">
        <v>172</v>
      </c>
      <c r="L682" s="2667" t="s">
        <v>16</v>
      </c>
      <c r="M682" s="2792"/>
      <c r="N682" s="2793" t="s">
        <v>38</v>
      </c>
      <c r="O682" s="2794"/>
      <c r="P682" s="2794">
        <f>H682*O682</f>
        <v>0</v>
      </c>
      <c r="Q682" s="2794">
        <v>1.7500000000000002E-2</v>
      </c>
      <c r="R682" s="2794">
        <f>H682*Q682</f>
        <v>3.5000000000000003E-2</v>
      </c>
      <c r="S682" s="2794">
        <v>0</v>
      </c>
      <c r="T682" s="2795">
        <f>H682*S682</f>
        <v>0</v>
      </c>
      <c r="AR682" s="2624">
        <v>32</v>
      </c>
      <c r="AT682" s="2624" t="s">
        <v>241</v>
      </c>
      <c r="AU682" s="2624">
        <v>2</v>
      </c>
      <c r="AY682" s="2796" t="s">
        <v>163</v>
      </c>
      <c r="AZ682" s="2796"/>
      <c r="BA682" s="2796"/>
      <c r="BB682" s="2796"/>
      <c r="BC682" s="2796"/>
      <c r="BD682" s="2796"/>
      <c r="BE682" s="2796">
        <f>IF(N682="základní",J682,0)</f>
        <v>0</v>
      </c>
      <c r="BF682" s="2796">
        <f>IF(N682="snížená",J682,0)</f>
        <v>0</v>
      </c>
      <c r="BG682" s="2796">
        <f>IF(N682="zákl. přenesená",J682,0)</f>
        <v>0</v>
      </c>
      <c r="BH682" s="2796">
        <f>IF(N682="sníž. přenesená",J682,0)</f>
        <v>0</v>
      </c>
      <c r="BI682" s="2796">
        <f>IF(N682="nulová",J682,0)</f>
        <v>0</v>
      </c>
      <c r="BJ682" s="2624">
        <v>1</v>
      </c>
    </row>
    <row r="683" spans="2:62" ht="24" x14ac:dyDescent="0.25">
      <c r="B683" s="2788"/>
      <c r="C683" s="2789" t="s">
        <v>2455</v>
      </c>
      <c r="D683" s="2789" t="s">
        <v>241</v>
      </c>
      <c r="E683" s="2790" t="s">
        <v>2456</v>
      </c>
      <c r="F683" s="2790" t="s">
        <v>2457</v>
      </c>
      <c r="G683" s="2791" t="s">
        <v>526</v>
      </c>
      <c r="H683" s="1183">
        <v>1</v>
      </c>
      <c r="I683" s="396"/>
      <c r="J683" s="397">
        <f>ROUND(H683*I683,2)</f>
        <v>0</v>
      </c>
      <c r="K683" s="397" t="s">
        <v>172</v>
      </c>
      <c r="L683" s="2667" t="s">
        <v>16</v>
      </c>
      <c r="M683" s="2792"/>
      <c r="N683" s="2793" t="s">
        <v>38</v>
      </c>
      <c r="O683" s="2794"/>
      <c r="P683" s="2794">
        <f>H683*O683</f>
        <v>0</v>
      </c>
      <c r="Q683" s="2794">
        <v>1.95E-2</v>
      </c>
      <c r="R683" s="2794">
        <f>H683*Q683</f>
        <v>1.95E-2</v>
      </c>
      <c r="S683" s="2794">
        <v>0</v>
      </c>
      <c r="T683" s="2795">
        <f>H683*S683</f>
        <v>0</v>
      </c>
      <c r="AR683" s="2624">
        <v>32</v>
      </c>
      <c r="AT683" s="2624" t="s">
        <v>241</v>
      </c>
      <c r="AU683" s="2624">
        <v>2</v>
      </c>
      <c r="AY683" s="2796" t="s">
        <v>163</v>
      </c>
      <c r="AZ683" s="2796"/>
      <c r="BA683" s="2796"/>
      <c r="BB683" s="2796"/>
      <c r="BC683" s="2796"/>
      <c r="BD683" s="2796"/>
      <c r="BE683" s="2796">
        <f>IF(N683="základní",J683,0)</f>
        <v>0</v>
      </c>
      <c r="BF683" s="2796">
        <f>IF(N683="snížená",J683,0)</f>
        <v>0</v>
      </c>
      <c r="BG683" s="2796">
        <f>IF(N683="zákl. přenesená",J683,0)</f>
        <v>0</v>
      </c>
      <c r="BH683" s="2796">
        <f>IF(N683="sníž. přenesená",J683,0)</f>
        <v>0</v>
      </c>
      <c r="BI683" s="2796">
        <f>IF(N683="nulová",J683,0)</f>
        <v>0</v>
      </c>
      <c r="BJ683" s="2624">
        <v>1</v>
      </c>
    </row>
    <row r="684" spans="2:62" x14ac:dyDescent="0.25">
      <c r="B684" s="2750"/>
      <c r="C684" s="2751" t="s">
        <v>2458</v>
      </c>
      <c r="D684" s="2751" t="s">
        <v>168</v>
      </c>
      <c r="E684" s="2752" t="s">
        <v>2459</v>
      </c>
      <c r="F684" s="351" t="s">
        <v>2460</v>
      </c>
      <c r="G684" s="2753" t="s">
        <v>202</v>
      </c>
      <c r="H684" s="403">
        <v>0.45500000000000002</v>
      </c>
      <c r="I684" s="354"/>
      <c r="J684" s="355">
        <f>ROUND(H684*I684,2)</f>
        <v>0</v>
      </c>
      <c r="K684" s="355" t="s">
        <v>172</v>
      </c>
      <c r="L684" s="2667" t="s">
        <v>16</v>
      </c>
      <c r="M684" s="2754"/>
      <c r="N684" s="2755" t="s">
        <v>38</v>
      </c>
      <c r="O684" s="2756"/>
      <c r="P684" s="2756">
        <f>H684*O684</f>
        <v>0</v>
      </c>
      <c r="Q684" s="2756">
        <v>0</v>
      </c>
      <c r="R684" s="2756">
        <f>H684*Q684</f>
        <v>0</v>
      </c>
      <c r="S684" s="2756">
        <v>0</v>
      </c>
      <c r="T684" s="2757">
        <f>H684*S684</f>
        <v>0</v>
      </c>
      <c r="AR684" s="2624">
        <v>16</v>
      </c>
      <c r="AT684" s="2624" t="s">
        <v>168</v>
      </c>
      <c r="AU684" s="2624">
        <v>2</v>
      </c>
      <c r="AY684" s="2758" t="s">
        <v>163</v>
      </c>
      <c r="AZ684" s="2758"/>
      <c r="BA684" s="2758"/>
      <c r="BB684" s="2758"/>
      <c r="BC684" s="2758"/>
      <c r="BD684" s="2758"/>
      <c r="BE684" s="2758">
        <f>IF(N684="základní",J684,0)</f>
        <v>0</v>
      </c>
      <c r="BF684" s="2758">
        <f>IF(N684="snížená",J684,0)</f>
        <v>0</v>
      </c>
      <c r="BG684" s="2758">
        <f>IF(N684="zákl. přenesená",J684,0)</f>
        <v>0</v>
      </c>
      <c r="BH684" s="2758">
        <f>IF(N684="sníž. přenesená",J684,0)</f>
        <v>0</v>
      </c>
      <c r="BI684" s="2758">
        <f>IF(N684="nulová",J684,0)</f>
        <v>0</v>
      </c>
      <c r="BJ684" s="2624">
        <v>1</v>
      </c>
    </row>
    <row r="685" spans="2:62" x14ac:dyDescent="0.25">
      <c r="B685" s="2668"/>
      <c r="C685" s="86"/>
      <c r="D685" s="361" t="s">
        <v>173</v>
      </c>
      <c r="E685" s="86"/>
      <c r="F685" s="362" t="s">
        <v>2461</v>
      </c>
      <c r="G685" s="86"/>
      <c r="H685" s="86"/>
      <c r="I685" s="86"/>
      <c r="J685" s="86"/>
      <c r="K685" s="2670"/>
      <c r="L685" s="2667" t="s">
        <v>16</v>
      </c>
      <c r="M685" s="2759"/>
      <c r="N685" s="86"/>
      <c r="O685" s="86"/>
      <c r="P685" s="86"/>
      <c r="Q685" s="86"/>
      <c r="R685" s="86"/>
      <c r="S685" s="86"/>
      <c r="T685" s="2760"/>
      <c r="AT685" s="2761" t="s">
        <v>173</v>
      </c>
      <c r="AU685" s="2761">
        <v>0</v>
      </c>
      <c r="AV685" s="86"/>
      <c r="AW685" s="86"/>
      <c r="AX685" s="86"/>
      <c r="AY685" s="86" t="s">
        <v>163</v>
      </c>
      <c r="AZ685" s="86"/>
      <c r="BA685" s="86"/>
      <c r="BB685" s="86"/>
      <c r="BC685" s="86"/>
      <c r="BD685" s="86"/>
      <c r="BE685" s="86"/>
      <c r="BF685" s="86"/>
      <c r="BG685" s="86"/>
      <c r="BH685" s="86"/>
      <c r="BI685" s="86"/>
      <c r="BJ685" s="2624">
        <v>0</v>
      </c>
    </row>
    <row r="686" spans="2:62" ht="24" x14ac:dyDescent="0.25">
      <c r="B686" s="2750"/>
      <c r="C686" s="2751" t="s">
        <v>2462</v>
      </c>
      <c r="D686" s="2751" t="s">
        <v>168</v>
      </c>
      <c r="E686" s="2752" t="s">
        <v>2463</v>
      </c>
      <c r="F686" s="351" t="s">
        <v>2464</v>
      </c>
      <c r="G686" s="2753" t="s">
        <v>202</v>
      </c>
      <c r="H686" s="403">
        <v>0.45500000000000002</v>
      </c>
      <c r="I686" s="354"/>
      <c r="J686" s="355">
        <f>ROUND(H686*I686,2)</f>
        <v>0</v>
      </c>
      <c r="K686" s="355" t="s">
        <v>172</v>
      </c>
      <c r="L686" s="2667" t="s">
        <v>16</v>
      </c>
      <c r="M686" s="2754"/>
      <c r="N686" s="2755" t="s">
        <v>38</v>
      </c>
      <c r="O686" s="2756"/>
      <c r="P686" s="2756">
        <f>H686*O686</f>
        <v>0</v>
      </c>
      <c r="Q686" s="2756">
        <v>0</v>
      </c>
      <c r="R686" s="2756">
        <f>H686*Q686</f>
        <v>0</v>
      </c>
      <c r="S686" s="2756">
        <v>0</v>
      </c>
      <c r="T686" s="2757">
        <f>H686*S686</f>
        <v>0</v>
      </c>
      <c r="AR686" s="2624">
        <v>16</v>
      </c>
      <c r="AT686" s="2624" t="s">
        <v>168</v>
      </c>
      <c r="AU686" s="2624">
        <v>2</v>
      </c>
      <c r="AY686" s="2758" t="s">
        <v>163</v>
      </c>
      <c r="AZ686" s="2758"/>
      <c r="BA686" s="2758"/>
      <c r="BB686" s="2758"/>
      <c r="BC686" s="2758"/>
      <c r="BD686" s="2758"/>
      <c r="BE686" s="2758">
        <f>IF(N686="základní",J686,0)</f>
        <v>0</v>
      </c>
      <c r="BF686" s="2758">
        <f>IF(N686="snížená",J686,0)</f>
        <v>0</v>
      </c>
      <c r="BG686" s="2758">
        <f>IF(N686="zákl. přenesená",J686,0)</f>
        <v>0</v>
      </c>
      <c r="BH686" s="2758">
        <f>IF(N686="sníž. přenesená",J686,0)</f>
        <v>0</v>
      </c>
      <c r="BI686" s="2758">
        <f>IF(N686="nulová",J686,0)</f>
        <v>0</v>
      </c>
      <c r="BJ686" s="2624">
        <v>1</v>
      </c>
    </row>
    <row r="687" spans="2:62" x14ac:dyDescent="0.25">
      <c r="B687" s="2668"/>
      <c r="C687" s="86"/>
      <c r="D687" s="361" t="s">
        <v>173</v>
      </c>
      <c r="E687" s="86"/>
      <c r="F687" s="362" t="s">
        <v>2465</v>
      </c>
      <c r="G687" s="86"/>
      <c r="H687" s="86"/>
      <c r="I687" s="86"/>
      <c r="J687" s="86"/>
      <c r="K687" s="2670"/>
      <c r="L687" s="2667" t="s">
        <v>16</v>
      </c>
      <c r="M687" s="2759"/>
      <c r="N687" s="86"/>
      <c r="O687" s="86"/>
      <c r="P687" s="86"/>
      <c r="Q687" s="86"/>
      <c r="R687" s="86"/>
      <c r="S687" s="86"/>
      <c r="T687" s="2760"/>
      <c r="AT687" s="2761" t="s">
        <v>173</v>
      </c>
      <c r="AU687" s="2761">
        <v>0</v>
      </c>
      <c r="AV687" s="86"/>
      <c r="AW687" s="86"/>
      <c r="AX687" s="86"/>
      <c r="AY687" s="86" t="s">
        <v>163</v>
      </c>
      <c r="AZ687" s="86"/>
      <c r="BA687" s="86"/>
      <c r="BB687" s="86"/>
      <c r="BC687" s="86"/>
      <c r="BD687" s="86"/>
      <c r="BE687" s="86"/>
      <c r="BF687" s="86"/>
      <c r="BG687" s="86"/>
      <c r="BH687" s="86"/>
      <c r="BI687" s="86"/>
      <c r="BJ687" s="2624">
        <v>0</v>
      </c>
    </row>
    <row r="688" spans="2:62" ht="23.1" customHeight="1" x14ac:dyDescent="0.25">
      <c r="B688" s="2692"/>
      <c r="C688" s="2693"/>
      <c r="D688" s="2731" t="s">
        <v>64</v>
      </c>
      <c r="E688" s="2739" t="s">
        <v>2466</v>
      </c>
      <c r="F688" s="2702" t="s">
        <v>2467</v>
      </c>
      <c r="G688" s="2740"/>
      <c r="H688" s="2741"/>
      <c r="I688" s="2742"/>
      <c r="J688" s="2742">
        <f>J689 + J694 + J699 + J701</f>
        <v>0</v>
      </c>
      <c r="K688" s="2742"/>
      <c r="L688" s="2667" t="s">
        <v>16</v>
      </c>
      <c r="M688" s="2743"/>
      <c r="N688" s="2690"/>
      <c r="O688" s="2691"/>
      <c r="P688" s="2691">
        <f>P689 + P694 + P699 + P701</f>
        <v>0</v>
      </c>
      <c r="Q688" s="2691"/>
      <c r="R688" s="2691">
        <f>R689 + R694 + R699 + R701</f>
        <v>0.67379180000000005</v>
      </c>
      <c r="S688" s="2691"/>
      <c r="T688" s="2738">
        <f>T689 + T694 + T699 + T701</f>
        <v>0</v>
      </c>
      <c r="AR688" s="2624">
        <v>2</v>
      </c>
      <c r="AT688" s="2624" t="s">
        <v>64</v>
      </c>
      <c r="AU688" s="2624">
        <v>1</v>
      </c>
      <c r="AY688" s="90" t="s">
        <v>163</v>
      </c>
      <c r="AZ688" s="90"/>
      <c r="BA688" s="90"/>
      <c r="BB688" s="90"/>
      <c r="BC688" s="90"/>
      <c r="BD688" s="90"/>
      <c r="BE688" s="90"/>
      <c r="BF688" s="90"/>
      <c r="BG688" s="90"/>
      <c r="BH688" s="90"/>
      <c r="BI688" s="90"/>
      <c r="BJ688" s="2624">
        <v>0</v>
      </c>
    </row>
    <row r="689" spans="2:62" ht="24" x14ac:dyDescent="0.25">
      <c r="B689" s="2750"/>
      <c r="C689" s="2751" t="s">
        <v>2468</v>
      </c>
      <c r="D689" s="2751" t="s">
        <v>168</v>
      </c>
      <c r="E689" s="2752" t="s">
        <v>2469</v>
      </c>
      <c r="F689" s="351" t="s">
        <v>2470</v>
      </c>
      <c r="G689" s="2753" t="s">
        <v>309</v>
      </c>
      <c r="H689" s="353">
        <v>391.99599999999998</v>
      </c>
      <c r="I689" s="354"/>
      <c r="J689" s="355">
        <f>ROUND(H689*I689,2)</f>
        <v>0</v>
      </c>
      <c r="K689" s="355" t="s">
        <v>172</v>
      </c>
      <c r="L689" s="2667" t="s">
        <v>16</v>
      </c>
      <c r="M689" s="2754"/>
      <c r="N689" s="2755" t="s">
        <v>38</v>
      </c>
      <c r="O689" s="2756"/>
      <c r="P689" s="2756">
        <f>H689*O689</f>
        <v>0</v>
      </c>
      <c r="Q689" s="2756">
        <v>5.0000000000000002E-5</v>
      </c>
      <c r="R689" s="2756">
        <f>H689*Q689</f>
        <v>1.9599800000000001E-2</v>
      </c>
      <c r="S689" s="2756">
        <v>0</v>
      </c>
      <c r="T689" s="2757">
        <f>H689*S689</f>
        <v>0</v>
      </c>
      <c r="AR689" s="2624">
        <v>16</v>
      </c>
      <c r="AT689" s="2624" t="s">
        <v>168</v>
      </c>
      <c r="AU689" s="2624">
        <v>2</v>
      </c>
      <c r="AY689" s="2758" t="s">
        <v>163</v>
      </c>
      <c r="AZ689" s="2758"/>
      <c r="BA689" s="2758"/>
      <c r="BB689" s="2758"/>
      <c r="BC689" s="2758"/>
      <c r="BD689" s="2758"/>
      <c r="BE689" s="2758">
        <f>IF(N689="základní",J689,0)</f>
        <v>0</v>
      </c>
      <c r="BF689" s="2758">
        <f>IF(N689="snížená",J689,0)</f>
        <v>0</v>
      </c>
      <c r="BG689" s="2758">
        <f>IF(N689="zákl. přenesená",J689,0)</f>
        <v>0</v>
      </c>
      <c r="BH689" s="2758">
        <f>IF(N689="sníž. přenesená",J689,0)</f>
        <v>0</v>
      </c>
      <c r="BI689" s="2758">
        <f>IF(N689="nulová",J689,0)</f>
        <v>0</v>
      </c>
      <c r="BJ689" s="2624">
        <v>1</v>
      </c>
    </row>
    <row r="690" spans="2:62" x14ac:dyDescent="0.25">
      <c r="B690" s="2668"/>
      <c r="C690" s="86"/>
      <c r="D690" s="361" t="s">
        <v>173</v>
      </c>
      <c r="E690" s="86"/>
      <c r="F690" s="362" t="s">
        <v>2471</v>
      </c>
      <c r="G690" s="86"/>
      <c r="H690" s="86"/>
      <c r="I690" s="86"/>
      <c r="J690" s="86"/>
      <c r="K690" s="2670"/>
      <c r="L690" s="2667" t="s">
        <v>16</v>
      </c>
      <c r="M690" s="2759"/>
      <c r="N690" s="86"/>
      <c r="O690" s="86"/>
      <c r="P690" s="86"/>
      <c r="Q690" s="86"/>
      <c r="R690" s="86"/>
      <c r="S690" s="86"/>
      <c r="T690" s="2760"/>
      <c r="AT690" s="2761" t="s">
        <v>173</v>
      </c>
      <c r="AU690" s="2761">
        <v>0</v>
      </c>
      <c r="AV690" s="86"/>
      <c r="AW690" s="86"/>
      <c r="AX690" s="86"/>
      <c r="AY690" s="86" t="s">
        <v>163</v>
      </c>
      <c r="AZ690" s="86"/>
      <c r="BA690" s="86"/>
      <c r="BB690" s="86"/>
      <c r="BC690" s="86"/>
      <c r="BD690" s="86"/>
      <c r="BE690" s="86"/>
      <c r="BF690" s="86"/>
      <c r="BG690" s="86"/>
      <c r="BH690" s="86"/>
      <c r="BI690" s="86"/>
      <c r="BJ690" s="2624">
        <v>0</v>
      </c>
    </row>
    <row r="691" spans="2:62" ht="11.25" customHeight="1" x14ac:dyDescent="0.25">
      <c r="B691" s="2762"/>
      <c r="C691" s="2763"/>
      <c r="D691" s="361" t="s">
        <v>175</v>
      </c>
      <c r="E691" s="2764"/>
      <c r="F691" s="2777" t="s">
        <v>2472</v>
      </c>
      <c r="G691" s="2775"/>
      <c r="H691" s="2778"/>
      <c r="I691" s="2768"/>
      <c r="J691" s="2768"/>
      <c r="K691" s="2768"/>
      <c r="L691" s="2667" t="s">
        <v>16</v>
      </c>
      <c r="M691" s="2769"/>
      <c r="N691" s="2770"/>
      <c r="O691" s="2771"/>
      <c r="P691" s="2771"/>
      <c r="Q691" s="2771"/>
      <c r="R691" s="2771"/>
      <c r="S691" s="2771"/>
      <c r="T691" s="2772"/>
      <c r="AT691" s="2773" t="s">
        <v>175</v>
      </c>
      <c r="AU691" s="2773">
        <v>0</v>
      </c>
      <c r="AV691" s="2773">
        <v>1</v>
      </c>
      <c r="AW691" s="2773" t="b">
        <v>1</v>
      </c>
      <c r="AX691" s="2773"/>
      <c r="AY691" s="2773" t="s">
        <v>163</v>
      </c>
      <c r="AZ691" s="2773"/>
      <c r="BA691" s="2773"/>
      <c r="BB691" s="2773"/>
      <c r="BC691" s="2773"/>
      <c r="BD691" s="2773"/>
      <c r="BE691" s="2773"/>
      <c r="BF691" s="2773"/>
      <c r="BG691" s="2773"/>
      <c r="BH691" s="2773"/>
      <c r="BI691" s="2773"/>
      <c r="BJ691" s="2624">
        <v>0</v>
      </c>
    </row>
    <row r="692" spans="2:62" ht="11.25" customHeight="1" x14ac:dyDescent="0.25">
      <c r="B692" s="2762"/>
      <c r="C692" s="2763"/>
      <c r="D692" s="361" t="s">
        <v>175</v>
      </c>
      <c r="E692" s="2764"/>
      <c r="F692" s="2765" t="s">
        <v>2473</v>
      </c>
      <c r="G692" s="2766"/>
      <c r="H692" s="2767">
        <v>391.99599999999998</v>
      </c>
      <c r="I692" s="2768"/>
      <c r="J692" s="2768"/>
      <c r="K692" s="2768"/>
      <c r="L692" s="2667" t="s">
        <v>16</v>
      </c>
      <c r="M692" s="2769"/>
      <c r="N692" s="2770"/>
      <c r="O692" s="2771"/>
      <c r="P692" s="2771"/>
      <c r="Q692" s="2771"/>
      <c r="R692" s="2771"/>
      <c r="S692" s="2771"/>
      <c r="T692" s="2772"/>
      <c r="AT692" s="2773" t="s">
        <v>175</v>
      </c>
      <c r="AU692" s="2773">
        <v>0</v>
      </c>
      <c r="AV692" s="2773">
        <v>2</v>
      </c>
      <c r="AW692" s="2773" t="b">
        <v>1</v>
      </c>
      <c r="AX692" s="2773"/>
      <c r="AY692" s="2773" t="s">
        <v>163</v>
      </c>
      <c r="AZ692" s="2773"/>
      <c r="BA692" s="2773"/>
      <c r="BB692" s="2773"/>
      <c r="BC692" s="2773"/>
      <c r="BD692" s="2773"/>
      <c r="BE692" s="2773"/>
      <c r="BF692" s="2773"/>
      <c r="BG692" s="2773"/>
      <c r="BH692" s="2773"/>
      <c r="BI692" s="2773"/>
      <c r="BJ692" s="2624">
        <v>0</v>
      </c>
    </row>
    <row r="693" spans="2:62" ht="11.25" customHeight="1" x14ac:dyDescent="0.25">
      <c r="B693" s="2762"/>
      <c r="C693" s="2763"/>
      <c r="D693" s="361" t="s">
        <v>175</v>
      </c>
      <c r="E693" s="2764"/>
      <c r="F693" s="2774" t="s">
        <v>178</v>
      </c>
      <c r="G693" s="2775"/>
      <c r="H693" s="2776">
        <v>391.99599999999998</v>
      </c>
      <c r="I693" s="2768"/>
      <c r="J693" s="2768"/>
      <c r="K693" s="2768"/>
      <c r="L693" s="2667" t="s">
        <v>16</v>
      </c>
      <c r="M693" s="2769"/>
      <c r="N693" s="2770"/>
      <c r="O693" s="2771"/>
      <c r="P693" s="2771"/>
      <c r="Q693" s="2771"/>
      <c r="R693" s="2771"/>
      <c r="S693" s="2771"/>
      <c r="T693" s="2772"/>
      <c r="AT693" s="2773" t="s">
        <v>175</v>
      </c>
      <c r="AU693" s="2773">
        <v>0</v>
      </c>
      <c r="AV693" s="2773">
        <v>4</v>
      </c>
      <c r="AW693" s="2773" t="b">
        <v>1</v>
      </c>
      <c r="AX693" s="2773" t="b">
        <v>1</v>
      </c>
      <c r="AY693" s="2773" t="s">
        <v>163</v>
      </c>
      <c r="AZ693" s="2773"/>
      <c r="BA693" s="2773"/>
      <c r="BB693" s="2773"/>
      <c r="BC693" s="2773"/>
      <c r="BD693" s="2773"/>
      <c r="BE693" s="2773"/>
      <c r="BF693" s="2773"/>
      <c r="BG693" s="2773"/>
      <c r="BH693" s="2773"/>
      <c r="BI693" s="2773"/>
      <c r="BJ693" s="2624">
        <v>0</v>
      </c>
    </row>
    <row r="694" spans="2:62" x14ac:dyDescent="0.25">
      <c r="B694" s="2788"/>
      <c r="C694" s="2789" t="s">
        <v>2474</v>
      </c>
      <c r="D694" s="2789" t="s">
        <v>241</v>
      </c>
      <c r="E694" s="2790" t="s">
        <v>2475</v>
      </c>
      <c r="F694" s="2790" t="s">
        <v>2476</v>
      </c>
      <c r="G694" s="2791" t="s">
        <v>218</v>
      </c>
      <c r="H694" s="353">
        <v>24.78</v>
      </c>
      <c r="I694" s="396"/>
      <c r="J694" s="397">
        <f>ROUND(H694*I694,2)</f>
        <v>0</v>
      </c>
      <c r="K694" s="397" t="s">
        <v>172</v>
      </c>
      <c r="L694" s="2667" t="s">
        <v>16</v>
      </c>
      <c r="M694" s="2792"/>
      <c r="N694" s="2793" t="s">
        <v>38</v>
      </c>
      <c r="O694" s="2794"/>
      <c r="P694" s="2794">
        <f>H694*O694</f>
        <v>0</v>
      </c>
      <c r="Q694" s="2794">
        <v>2.64E-2</v>
      </c>
      <c r="R694" s="2794">
        <f>H694*Q694</f>
        <v>0.654192</v>
      </c>
      <c r="S694" s="2794">
        <v>0</v>
      </c>
      <c r="T694" s="2795">
        <f>H694*S694</f>
        <v>0</v>
      </c>
      <c r="AR694" s="2624">
        <v>32</v>
      </c>
      <c r="AT694" s="2624" t="s">
        <v>241</v>
      </c>
      <c r="AU694" s="2624">
        <v>2</v>
      </c>
      <c r="AY694" s="2796" t="s">
        <v>163</v>
      </c>
      <c r="AZ694" s="2796"/>
      <c r="BA694" s="2796"/>
      <c r="BB694" s="2796"/>
      <c r="BC694" s="2796"/>
      <c r="BD694" s="2796"/>
      <c r="BE694" s="2796">
        <f>IF(N694="základní",J694,0)</f>
        <v>0</v>
      </c>
      <c r="BF694" s="2796">
        <f>IF(N694="snížená",J694,0)</f>
        <v>0</v>
      </c>
      <c r="BG694" s="2796">
        <f>IF(N694="zákl. přenesená",J694,0)</f>
        <v>0</v>
      </c>
      <c r="BH694" s="2796">
        <f>IF(N694="sníž. přenesená",J694,0)</f>
        <v>0</v>
      </c>
      <c r="BI694" s="2796">
        <f>IF(N694="nulová",J694,0)</f>
        <v>0</v>
      </c>
      <c r="BJ694" s="2624">
        <v>1</v>
      </c>
    </row>
    <row r="695" spans="2:62" ht="11.25" customHeight="1" x14ac:dyDescent="0.25">
      <c r="B695" s="2762"/>
      <c r="C695" s="2763"/>
      <c r="D695" s="361" t="s">
        <v>175</v>
      </c>
      <c r="E695" s="2764"/>
      <c r="F695" s="2777" t="s">
        <v>2472</v>
      </c>
      <c r="G695" s="2775"/>
      <c r="H695" s="2778"/>
      <c r="I695" s="2768"/>
      <c r="J695" s="2768"/>
      <c r="K695" s="2768"/>
      <c r="L695" s="2667" t="s">
        <v>16</v>
      </c>
      <c r="M695" s="2769"/>
      <c r="N695" s="2770"/>
      <c r="O695" s="2771"/>
      <c r="P695" s="2771"/>
      <c r="Q695" s="2771"/>
      <c r="R695" s="2771"/>
      <c r="S695" s="2771"/>
      <c r="T695" s="2772"/>
      <c r="AT695" s="2773" t="s">
        <v>175</v>
      </c>
      <c r="AU695" s="2773">
        <v>0</v>
      </c>
      <c r="AV695" s="2773">
        <v>1</v>
      </c>
      <c r="AW695" s="2773" t="b">
        <v>1</v>
      </c>
      <c r="AX695" s="2773"/>
      <c r="AY695" s="2773" t="s">
        <v>163</v>
      </c>
      <c r="AZ695" s="2773"/>
      <c r="BA695" s="2773"/>
      <c r="BB695" s="2773"/>
      <c r="BC695" s="2773"/>
      <c r="BD695" s="2773"/>
      <c r="BE695" s="2773"/>
      <c r="BF695" s="2773"/>
      <c r="BG695" s="2773"/>
      <c r="BH695" s="2773"/>
      <c r="BI695" s="2773"/>
      <c r="BJ695" s="2624">
        <v>0</v>
      </c>
    </row>
    <row r="696" spans="2:62" ht="11.25" customHeight="1" x14ac:dyDescent="0.25">
      <c r="B696" s="2762"/>
      <c r="C696" s="2763"/>
      <c r="D696" s="361" t="s">
        <v>175</v>
      </c>
      <c r="E696" s="2764"/>
      <c r="F696" s="2765" t="s">
        <v>2477</v>
      </c>
      <c r="G696" s="2766"/>
      <c r="H696" s="2767">
        <v>23.6</v>
      </c>
      <c r="I696" s="2768"/>
      <c r="J696" s="2768"/>
      <c r="K696" s="2768"/>
      <c r="L696" s="2667" t="s">
        <v>16</v>
      </c>
      <c r="M696" s="2769"/>
      <c r="N696" s="2770"/>
      <c r="O696" s="2771"/>
      <c r="P696" s="2771"/>
      <c r="Q696" s="2771"/>
      <c r="R696" s="2771"/>
      <c r="S696" s="2771"/>
      <c r="T696" s="2772"/>
      <c r="AT696" s="2773" t="s">
        <v>175</v>
      </c>
      <c r="AU696" s="2773">
        <v>0</v>
      </c>
      <c r="AV696" s="2773">
        <v>2</v>
      </c>
      <c r="AW696" s="2773" t="b">
        <v>1</v>
      </c>
      <c r="AX696" s="2773"/>
      <c r="AY696" s="2773" t="s">
        <v>163</v>
      </c>
      <c r="AZ696" s="2773"/>
      <c r="BA696" s="2773"/>
      <c r="BB696" s="2773"/>
      <c r="BC696" s="2773"/>
      <c r="BD696" s="2773"/>
      <c r="BE696" s="2773"/>
      <c r="BF696" s="2773"/>
      <c r="BG696" s="2773"/>
      <c r="BH696" s="2773"/>
      <c r="BI696" s="2773"/>
      <c r="BJ696" s="2624">
        <v>0</v>
      </c>
    </row>
    <row r="697" spans="2:62" ht="11.25" customHeight="1" x14ac:dyDescent="0.25">
      <c r="B697" s="2762"/>
      <c r="C697" s="2763"/>
      <c r="D697" s="361" t="s">
        <v>175</v>
      </c>
      <c r="E697" s="2764"/>
      <c r="F697" s="2774" t="s">
        <v>178</v>
      </c>
      <c r="G697" s="2775"/>
      <c r="H697" s="2776">
        <v>23.6</v>
      </c>
      <c r="I697" s="2768"/>
      <c r="J697" s="2768"/>
      <c r="K697" s="2768"/>
      <c r="L697" s="2667" t="s">
        <v>16</v>
      </c>
      <c r="M697" s="2769"/>
      <c r="N697" s="2770"/>
      <c r="O697" s="2771"/>
      <c r="P697" s="2771"/>
      <c r="Q697" s="2771"/>
      <c r="R697" s="2771"/>
      <c r="S697" s="2771"/>
      <c r="T697" s="2772"/>
      <c r="AT697" s="2773" t="s">
        <v>175</v>
      </c>
      <c r="AU697" s="2773">
        <v>0</v>
      </c>
      <c r="AV697" s="2773">
        <v>4</v>
      </c>
      <c r="AW697" s="2773" t="b">
        <v>1</v>
      </c>
      <c r="AX697" s="2773"/>
      <c r="AY697" s="2773" t="s">
        <v>163</v>
      </c>
      <c r="AZ697" s="2773"/>
      <c r="BA697" s="2773"/>
      <c r="BB697" s="2773"/>
      <c r="BC697" s="2773"/>
      <c r="BD697" s="2773"/>
      <c r="BE697" s="2773"/>
      <c r="BF697" s="2773"/>
      <c r="BG697" s="2773"/>
      <c r="BH697" s="2773"/>
      <c r="BI697" s="2773"/>
      <c r="BJ697" s="2624">
        <v>0</v>
      </c>
    </row>
    <row r="698" spans="2:62" ht="11.25" customHeight="1" x14ac:dyDescent="0.25">
      <c r="B698" s="2762"/>
      <c r="C698" s="2763"/>
      <c r="D698" s="361" t="s">
        <v>175</v>
      </c>
      <c r="E698" s="2764"/>
      <c r="F698" s="2765" t="s">
        <v>2478</v>
      </c>
      <c r="G698" s="2766"/>
      <c r="H698" s="2767">
        <v>24.78</v>
      </c>
      <c r="I698" s="2768"/>
      <c r="J698" s="2768"/>
      <c r="K698" s="2768"/>
      <c r="L698" s="2667" t="s">
        <v>16</v>
      </c>
      <c r="M698" s="2769"/>
      <c r="N698" s="2770"/>
      <c r="O698" s="2771"/>
      <c r="P698" s="2771"/>
      <c r="Q698" s="2771"/>
      <c r="R698" s="2771"/>
      <c r="S698" s="2771"/>
      <c r="T698" s="2772"/>
      <c r="AT698" s="2773" t="s">
        <v>175</v>
      </c>
      <c r="AU698" s="2773">
        <v>0</v>
      </c>
      <c r="AV698" s="2773">
        <v>2</v>
      </c>
      <c r="AW698" s="2773" t="b">
        <v>1</v>
      </c>
      <c r="AX698" s="2773" t="b">
        <v>1</v>
      </c>
      <c r="AY698" s="2773" t="s">
        <v>163</v>
      </c>
      <c r="AZ698" s="2773"/>
      <c r="BA698" s="2773"/>
      <c r="BB698" s="2773"/>
      <c r="BC698" s="2773"/>
      <c r="BD698" s="2773"/>
      <c r="BE698" s="2773"/>
      <c r="BF698" s="2773"/>
      <c r="BG698" s="2773"/>
      <c r="BH698" s="2773"/>
      <c r="BI698" s="2773"/>
      <c r="BJ698" s="2624">
        <v>0</v>
      </c>
    </row>
    <row r="699" spans="2:62" ht="24" x14ac:dyDescent="0.25">
      <c r="B699" s="2750"/>
      <c r="C699" s="2751" t="s">
        <v>2479</v>
      </c>
      <c r="D699" s="2751" t="s">
        <v>168</v>
      </c>
      <c r="E699" s="2752" t="s">
        <v>2480</v>
      </c>
      <c r="F699" s="351" t="s">
        <v>2481</v>
      </c>
      <c r="G699" s="2753" t="s">
        <v>202</v>
      </c>
      <c r="H699" s="403">
        <v>0.67400000000000004</v>
      </c>
      <c r="I699" s="354"/>
      <c r="J699" s="355">
        <f>ROUND(H699*I699,2)</f>
        <v>0</v>
      </c>
      <c r="K699" s="355" t="s">
        <v>172</v>
      </c>
      <c r="L699" s="2667" t="s">
        <v>16</v>
      </c>
      <c r="M699" s="2754"/>
      <c r="N699" s="2755" t="s">
        <v>38</v>
      </c>
      <c r="O699" s="2756"/>
      <c r="P699" s="2756">
        <f>H699*O699</f>
        <v>0</v>
      </c>
      <c r="Q699" s="2756">
        <v>0</v>
      </c>
      <c r="R699" s="2756">
        <f>H699*Q699</f>
        <v>0</v>
      </c>
      <c r="S699" s="2756">
        <v>0</v>
      </c>
      <c r="T699" s="2757">
        <f>H699*S699</f>
        <v>0</v>
      </c>
      <c r="AR699" s="2624">
        <v>16</v>
      </c>
      <c r="AT699" s="2624" t="s">
        <v>168</v>
      </c>
      <c r="AU699" s="2624">
        <v>2</v>
      </c>
      <c r="AY699" s="2758" t="s">
        <v>163</v>
      </c>
      <c r="AZ699" s="2758"/>
      <c r="BA699" s="2758"/>
      <c r="BB699" s="2758"/>
      <c r="BC699" s="2758"/>
      <c r="BD699" s="2758"/>
      <c r="BE699" s="2758">
        <f>IF(N699="základní",J699,0)</f>
        <v>0</v>
      </c>
      <c r="BF699" s="2758">
        <f>IF(N699="snížená",J699,0)</f>
        <v>0</v>
      </c>
      <c r="BG699" s="2758">
        <f>IF(N699="zákl. přenesená",J699,0)</f>
        <v>0</v>
      </c>
      <c r="BH699" s="2758">
        <f>IF(N699="sníž. přenesená",J699,0)</f>
        <v>0</v>
      </c>
      <c r="BI699" s="2758">
        <f>IF(N699="nulová",J699,0)</f>
        <v>0</v>
      </c>
      <c r="BJ699" s="2624">
        <v>1</v>
      </c>
    </row>
    <row r="700" spans="2:62" x14ac:dyDescent="0.25">
      <c r="B700" s="2668"/>
      <c r="C700" s="86"/>
      <c r="D700" s="361" t="s">
        <v>173</v>
      </c>
      <c r="E700" s="86"/>
      <c r="F700" s="362" t="s">
        <v>2482</v>
      </c>
      <c r="G700" s="86"/>
      <c r="H700" s="86"/>
      <c r="I700" s="86"/>
      <c r="J700" s="86"/>
      <c r="K700" s="2670"/>
      <c r="L700" s="2667" t="s">
        <v>16</v>
      </c>
      <c r="M700" s="2759"/>
      <c r="N700" s="86"/>
      <c r="O700" s="86"/>
      <c r="P700" s="86"/>
      <c r="Q700" s="86"/>
      <c r="R700" s="86"/>
      <c r="S700" s="86"/>
      <c r="T700" s="2760"/>
      <c r="AT700" s="2761" t="s">
        <v>173</v>
      </c>
      <c r="AU700" s="2761">
        <v>0</v>
      </c>
      <c r="AV700" s="86"/>
      <c r="AW700" s="86"/>
      <c r="AX700" s="86"/>
      <c r="AY700" s="86" t="s">
        <v>163</v>
      </c>
      <c r="AZ700" s="86"/>
      <c r="BA700" s="86"/>
      <c r="BB700" s="86"/>
      <c r="BC700" s="86"/>
      <c r="BD700" s="86"/>
      <c r="BE700" s="86"/>
      <c r="BF700" s="86"/>
      <c r="BG700" s="86"/>
      <c r="BH700" s="86"/>
      <c r="BI700" s="86"/>
      <c r="BJ700" s="2624">
        <v>0</v>
      </c>
    </row>
    <row r="701" spans="2:62" ht="24" x14ac:dyDescent="0.25">
      <c r="B701" s="2750"/>
      <c r="C701" s="2751" t="s">
        <v>2483</v>
      </c>
      <c r="D701" s="2751" t="s">
        <v>168</v>
      </c>
      <c r="E701" s="2752" t="s">
        <v>2484</v>
      </c>
      <c r="F701" s="351" t="s">
        <v>2485</v>
      </c>
      <c r="G701" s="2753" t="s">
        <v>202</v>
      </c>
      <c r="H701" s="403">
        <v>0.67400000000000004</v>
      </c>
      <c r="I701" s="354"/>
      <c r="J701" s="355">
        <f>ROUND(H701*I701,2)</f>
        <v>0</v>
      </c>
      <c r="K701" s="355" t="s">
        <v>172</v>
      </c>
      <c r="L701" s="2667" t="s">
        <v>16</v>
      </c>
      <c r="M701" s="2754"/>
      <c r="N701" s="2755" t="s">
        <v>38</v>
      </c>
      <c r="O701" s="2756"/>
      <c r="P701" s="2756">
        <f>H701*O701</f>
        <v>0</v>
      </c>
      <c r="Q701" s="2756">
        <v>0</v>
      </c>
      <c r="R701" s="2756">
        <f>H701*Q701</f>
        <v>0</v>
      </c>
      <c r="S701" s="2756">
        <v>0</v>
      </c>
      <c r="T701" s="2757">
        <f>H701*S701</f>
        <v>0</v>
      </c>
      <c r="AR701" s="2624">
        <v>16</v>
      </c>
      <c r="AT701" s="2624" t="s">
        <v>168</v>
      </c>
      <c r="AU701" s="2624">
        <v>2</v>
      </c>
      <c r="AY701" s="2758" t="s">
        <v>163</v>
      </c>
      <c r="AZ701" s="2758"/>
      <c r="BA701" s="2758"/>
      <c r="BB701" s="2758"/>
      <c r="BC701" s="2758"/>
      <c r="BD701" s="2758"/>
      <c r="BE701" s="2758">
        <f>IF(N701="základní",J701,0)</f>
        <v>0</v>
      </c>
      <c r="BF701" s="2758">
        <f>IF(N701="snížená",J701,0)</f>
        <v>0</v>
      </c>
      <c r="BG701" s="2758">
        <f>IF(N701="zákl. přenesená",J701,0)</f>
        <v>0</v>
      </c>
      <c r="BH701" s="2758">
        <f>IF(N701="sníž. přenesená",J701,0)</f>
        <v>0</v>
      </c>
      <c r="BI701" s="2758">
        <f>IF(N701="nulová",J701,0)</f>
        <v>0</v>
      </c>
      <c r="BJ701" s="2624">
        <v>1</v>
      </c>
    </row>
    <row r="702" spans="2:62" x14ac:dyDescent="0.25">
      <c r="B702" s="2668"/>
      <c r="C702" s="86"/>
      <c r="D702" s="361" t="s">
        <v>173</v>
      </c>
      <c r="E702" s="86"/>
      <c r="F702" s="362" t="s">
        <v>2486</v>
      </c>
      <c r="G702" s="86"/>
      <c r="H702" s="86"/>
      <c r="I702" s="86"/>
      <c r="J702" s="86"/>
      <c r="K702" s="2670"/>
      <c r="L702" s="2667" t="s">
        <v>16</v>
      </c>
      <c r="M702" s="2759"/>
      <c r="N702" s="86"/>
      <c r="O702" s="86"/>
      <c r="P702" s="86"/>
      <c r="Q702" s="86"/>
      <c r="R702" s="86"/>
      <c r="S702" s="86"/>
      <c r="T702" s="2760"/>
      <c r="AT702" s="2761" t="s">
        <v>173</v>
      </c>
      <c r="AU702" s="2761">
        <v>0</v>
      </c>
      <c r="AV702" s="86"/>
      <c r="AW702" s="86"/>
      <c r="AX702" s="86"/>
      <c r="AY702" s="86" t="s">
        <v>163</v>
      </c>
      <c r="AZ702" s="86"/>
      <c r="BA702" s="86"/>
      <c r="BB702" s="86"/>
      <c r="BC702" s="86"/>
      <c r="BD702" s="86"/>
      <c r="BE702" s="86"/>
      <c r="BF702" s="86"/>
      <c r="BG702" s="86"/>
      <c r="BH702" s="86"/>
      <c r="BI702" s="86"/>
      <c r="BJ702" s="2624">
        <v>0</v>
      </c>
    </row>
    <row r="703" spans="2:62" ht="23.1" customHeight="1" x14ac:dyDescent="0.25">
      <c r="B703" s="2692"/>
      <c r="C703" s="2693"/>
      <c r="D703" s="2731" t="s">
        <v>64</v>
      </c>
      <c r="E703" s="2739" t="s">
        <v>2487</v>
      </c>
      <c r="F703" s="2702" t="s">
        <v>2488</v>
      </c>
      <c r="G703" s="2740"/>
      <c r="H703" s="2741"/>
      <c r="I703" s="2742"/>
      <c r="J703" s="2742">
        <f>J704 + J708 + J712 + J720 + J724 + J728 + J732 + J737 + J742 + J746 + J748 + J753 + J757 + J759</f>
        <v>0</v>
      </c>
      <c r="K703" s="2742"/>
      <c r="L703" s="2667" t="s">
        <v>16</v>
      </c>
      <c r="M703" s="2743"/>
      <c r="N703" s="2690"/>
      <c r="O703" s="2691"/>
      <c r="P703" s="2691">
        <f>P704 + P708 + P712 + P720 + P724 + P728 + P732 + P737 + P742 + P746 + P748 + P753 + P757 + P759</f>
        <v>0</v>
      </c>
      <c r="Q703" s="2691"/>
      <c r="R703" s="2691">
        <f>R704 + R708 + R712 + R720 + R724 + R728 + R732 + R737 + R742 + R746 + R748 + R753 + R757 + R759</f>
        <v>1.3882745999999997</v>
      </c>
      <c r="S703" s="2691"/>
      <c r="T703" s="2738">
        <f>T704 + T708 + T712 + T720 + T724 + T728 + T732 + T737 + T742 + T746 + T748 + T753 + T757 + T759</f>
        <v>0</v>
      </c>
      <c r="AR703" s="2624">
        <v>2</v>
      </c>
      <c r="AT703" s="2624" t="s">
        <v>64</v>
      </c>
      <c r="AU703" s="2624">
        <v>1</v>
      </c>
      <c r="AY703" s="90" t="s">
        <v>163</v>
      </c>
      <c r="AZ703" s="90"/>
      <c r="BA703" s="90"/>
      <c r="BB703" s="90"/>
      <c r="BC703" s="90"/>
      <c r="BD703" s="90"/>
      <c r="BE703" s="90"/>
      <c r="BF703" s="90"/>
      <c r="BG703" s="90"/>
      <c r="BH703" s="90"/>
      <c r="BI703" s="90"/>
      <c r="BJ703" s="2624">
        <v>0</v>
      </c>
    </row>
    <row r="704" spans="2:62" x14ac:dyDescent="0.25">
      <c r="B704" s="2750"/>
      <c r="C704" s="2751" t="s">
        <v>2489</v>
      </c>
      <c r="D704" s="2751" t="s">
        <v>168</v>
      </c>
      <c r="E704" s="2752" t="s">
        <v>2490</v>
      </c>
      <c r="F704" s="351" t="s">
        <v>2491</v>
      </c>
      <c r="G704" s="2753" t="s">
        <v>196</v>
      </c>
      <c r="H704" s="353">
        <v>18.72</v>
      </c>
      <c r="I704" s="354"/>
      <c r="J704" s="355">
        <f>ROUND(H704*I704,2)</f>
        <v>0</v>
      </c>
      <c r="K704" s="355" t="s">
        <v>172</v>
      </c>
      <c r="L704" s="2667" t="s">
        <v>16</v>
      </c>
      <c r="M704" s="2754"/>
      <c r="N704" s="2755" t="s">
        <v>38</v>
      </c>
      <c r="O704" s="2756"/>
      <c r="P704" s="2756">
        <f>H704*O704</f>
        <v>0</v>
      </c>
      <c r="Q704" s="2756">
        <v>0</v>
      </c>
      <c r="R704" s="2756">
        <f>H704*Q704</f>
        <v>0</v>
      </c>
      <c r="S704" s="2756">
        <v>0</v>
      </c>
      <c r="T704" s="2757">
        <f>H704*S704</f>
        <v>0</v>
      </c>
      <c r="AR704" s="2624">
        <v>16</v>
      </c>
      <c r="AT704" s="2624" t="s">
        <v>168</v>
      </c>
      <c r="AU704" s="2624">
        <v>2</v>
      </c>
      <c r="AY704" s="2758" t="s">
        <v>163</v>
      </c>
      <c r="AZ704" s="2758"/>
      <c r="BA704" s="2758"/>
      <c r="BB704" s="2758"/>
      <c r="BC704" s="2758"/>
      <c r="BD704" s="2758"/>
      <c r="BE704" s="2758">
        <f>IF(N704="základní",J704,0)</f>
        <v>0</v>
      </c>
      <c r="BF704" s="2758">
        <f>IF(N704="snížená",J704,0)</f>
        <v>0</v>
      </c>
      <c r="BG704" s="2758">
        <f>IF(N704="zákl. přenesená",J704,0)</f>
        <v>0</v>
      </c>
      <c r="BH704" s="2758">
        <f>IF(N704="sníž. přenesená",J704,0)</f>
        <v>0</v>
      </c>
      <c r="BI704" s="2758">
        <f>IF(N704="nulová",J704,0)</f>
        <v>0</v>
      </c>
      <c r="BJ704" s="2624">
        <v>1</v>
      </c>
    </row>
    <row r="705" spans="2:62" x14ac:dyDescent="0.25">
      <c r="B705" s="2668"/>
      <c r="C705" s="86"/>
      <c r="D705" s="361" t="s">
        <v>173</v>
      </c>
      <c r="E705" s="86"/>
      <c r="F705" s="362" t="s">
        <v>2492</v>
      </c>
      <c r="G705" s="86"/>
      <c r="H705" s="86"/>
      <c r="I705" s="86"/>
      <c r="J705" s="86"/>
      <c r="K705" s="2670"/>
      <c r="L705" s="2667" t="s">
        <v>16</v>
      </c>
      <c r="M705" s="2759"/>
      <c r="N705" s="86"/>
      <c r="O705" s="86"/>
      <c r="P705" s="86"/>
      <c r="Q705" s="86"/>
      <c r="R705" s="86"/>
      <c r="S705" s="86"/>
      <c r="T705" s="2760"/>
      <c r="AT705" s="2761" t="s">
        <v>173</v>
      </c>
      <c r="AU705" s="2761">
        <v>0</v>
      </c>
      <c r="AV705" s="86"/>
      <c r="AW705" s="86"/>
      <c r="AX705" s="86"/>
      <c r="AY705" s="86" t="s">
        <v>163</v>
      </c>
      <c r="AZ705" s="86"/>
      <c r="BA705" s="86"/>
      <c r="BB705" s="86"/>
      <c r="BC705" s="86"/>
      <c r="BD705" s="86"/>
      <c r="BE705" s="86"/>
      <c r="BF705" s="86"/>
      <c r="BG705" s="86"/>
      <c r="BH705" s="86"/>
      <c r="BI705" s="86"/>
      <c r="BJ705" s="2624">
        <v>0</v>
      </c>
    </row>
    <row r="706" spans="2:62" ht="11.25" customHeight="1" x14ac:dyDescent="0.25">
      <c r="B706" s="2762"/>
      <c r="C706" s="2763"/>
      <c r="D706" s="361" t="s">
        <v>175</v>
      </c>
      <c r="E706" s="2764"/>
      <c r="F706" s="2765" t="s">
        <v>1917</v>
      </c>
      <c r="G706" s="2766"/>
      <c r="H706" s="2767">
        <v>18.72</v>
      </c>
      <c r="I706" s="2768"/>
      <c r="J706" s="2768"/>
      <c r="K706" s="2768"/>
      <c r="L706" s="2667" t="s">
        <v>16</v>
      </c>
      <c r="M706" s="2769"/>
      <c r="N706" s="2770"/>
      <c r="O706" s="2771"/>
      <c r="P706" s="2771"/>
      <c r="Q706" s="2771"/>
      <c r="R706" s="2771"/>
      <c r="S706" s="2771"/>
      <c r="T706" s="2772"/>
      <c r="AT706" s="2773" t="s">
        <v>175</v>
      </c>
      <c r="AU706" s="2773">
        <v>0</v>
      </c>
      <c r="AV706" s="2773">
        <v>2</v>
      </c>
      <c r="AW706" s="2773" t="b">
        <v>1</v>
      </c>
      <c r="AX706" s="2773"/>
      <c r="AY706" s="2773" t="s">
        <v>163</v>
      </c>
      <c r="AZ706" s="2773"/>
      <c r="BA706" s="2773"/>
      <c r="BB706" s="2773"/>
      <c r="BC706" s="2773"/>
      <c r="BD706" s="2773"/>
      <c r="BE706" s="2773"/>
      <c r="BF706" s="2773"/>
      <c r="BG706" s="2773"/>
      <c r="BH706" s="2773"/>
      <c r="BI706" s="2773"/>
      <c r="BJ706" s="2624">
        <v>0</v>
      </c>
    </row>
    <row r="707" spans="2:62" ht="11.25" customHeight="1" x14ac:dyDescent="0.25">
      <c r="B707" s="2762"/>
      <c r="C707" s="2763"/>
      <c r="D707" s="361" t="s">
        <v>175</v>
      </c>
      <c r="E707" s="2764"/>
      <c r="F707" s="2774" t="s">
        <v>178</v>
      </c>
      <c r="G707" s="2775"/>
      <c r="H707" s="2776">
        <v>18.72</v>
      </c>
      <c r="I707" s="2768"/>
      <c r="J707" s="2768"/>
      <c r="K707" s="2768"/>
      <c r="L707" s="2667" t="s">
        <v>16</v>
      </c>
      <c r="M707" s="2769"/>
      <c r="N707" s="2770"/>
      <c r="O707" s="2771"/>
      <c r="P707" s="2771"/>
      <c r="Q707" s="2771"/>
      <c r="R707" s="2771"/>
      <c r="S707" s="2771"/>
      <c r="T707" s="2772"/>
      <c r="AT707" s="2773" t="s">
        <v>175</v>
      </c>
      <c r="AU707" s="2773">
        <v>0</v>
      </c>
      <c r="AV707" s="2773">
        <v>4</v>
      </c>
      <c r="AW707" s="2773" t="b">
        <v>1</v>
      </c>
      <c r="AX707" s="2773" t="b">
        <v>1</v>
      </c>
      <c r="AY707" s="2773" t="s">
        <v>163</v>
      </c>
      <c r="AZ707" s="2773"/>
      <c r="BA707" s="2773"/>
      <c r="BB707" s="2773"/>
      <c r="BC707" s="2773"/>
      <c r="BD707" s="2773"/>
      <c r="BE707" s="2773"/>
      <c r="BF707" s="2773"/>
      <c r="BG707" s="2773"/>
      <c r="BH707" s="2773"/>
      <c r="BI707" s="2773"/>
      <c r="BJ707" s="2624">
        <v>0</v>
      </c>
    </row>
    <row r="708" spans="2:62" x14ac:dyDescent="0.25">
      <c r="B708" s="2750"/>
      <c r="C708" s="2751" t="s">
        <v>2493</v>
      </c>
      <c r="D708" s="2751" t="s">
        <v>168</v>
      </c>
      <c r="E708" s="2752" t="s">
        <v>2494</v>
      </c>
      <c r="F708" s="351" t="s">
        <v>2495</v>
      </c>
      <c r="G708" s="2753" t="s">
        <v>196</v>
      </c>
      <c r="H708" s="353">
        <v>18.72</v>
      </c>
      <c r="I708" s="354"/>
      <c r="J708" s="355">
        <f>ROUND(H708*I708,2)</f>
        <v>0</v>
      </c>
      <c r="K708" s="355" t="s">
        <v>172</v>
      </c>
      <c r="L708" s="2667" t="s">
        <v>16</v>
      </c>
      <c r="M708" s="2754"/>
      <c r="N708" s="2755" t="s">
        <v>38</v>
      </c>
      <c r="O708" s="2756"/>
      <c r="P708" s="2756">
        <f>H708*O708</f>
        <v>0</v>
      </c>
      <c r="Q708" s="2756">
        <v>2.9999999999999997E-4</v>
      </c>
      <c r="R708" s="2756">
        <f>H708*Q708</f>
        <v>5.6159999999999995E-3</v>
      </c>
      <c r="S708" s="2756">
        <v>0</v>
      </c>
      <c r="T708" s="2757">
        <f>H708*S708</f>
        <v>0</v>
      </c>
      <c r="AR708" s="2624">
        <v>16</v>
      </c>
      <c r="AT708" s="2624" t="s">
        <v>168</v>
      </c>
      <c r="AU708" s="2624">
        <v>2</v>
      </c>
      <c r="AY708" s="2758" t="s">
        <v>163</v>
      </c>
      <c r="AZ708" s="2758"/>
      <c r="BA708" s="2758"/>
      <c r="BB708" s="2758"/>
      <c r="BC708" s="2758"/>
      <c r="BD708" s="2758"/>
      <c r="BE708" s="2758">
        <f>IF(N708="základní",J708,0)</f>
        <v>0</v>
      </c>
      <c r="BF708" s="2758">
        <f>IF(N708="snížená",J708,0)</f>
        <v>0</v>
      </c>
      <c r="BG708" s="2758">
        <f>IF(N708="zákl. přenesená",J708,0)</f>
        <v>0</v>
      </c>
      <c r="BH708" s="2758">
        <f>IF(N708="sníž. přenesená",J708,0)</f>
        <v>0</v>
      </c>
      <c r="BI708" s="2758">
        <f>IF(N708="nulová",J708,0)</f>
        <v>0</v>
      </c>
      <c r="BJ708" s="2624">
        <v>1</v>
      </c>
    </row>
    <row r="709" spans="2:62" x14ac:dyDescent="0.25">
      <c r="B709" s="2668"/>
      <c r="C709" s="86"/>
      <c r="D709" s="361" t="s">
        <v>173</v>
      </c>
      <c r="E709" s="86"/>
      <c r="F709" s="362" t="s">
        <v>2496</v>
      </c>
      <c r="G709" s="86"/>
      <c r="H709" s="86"/>
      <c r="I709" s="86"/>
      <c r="J709" s="86"/>
      <c r="K709" s="2670"/>
      <c r="L709" s="2667" t="s">
        <v>16</v>
      </c>
      <c r="M709" s="2759"/>
      <c r="N709" s="86"/>
      <c r="O709" s="86"/>
      <c r="P709" s="86"/>
      <c r="Q709" s="86"/>
      <c r="R709" s="86"/>
      <c r="S709" s="86"/>
      <c r="T709" s="2760"/>
      <c r="AT709" s="2761" t="s">
        <v>173</v>
      </c>
      <c r="AU709" s="2761">
        <v>0</v>
      </c>
      <c r="AV709" s="86"/>
      <c r="AW709" s="86"/>
      <c r="AX709" s="86"/>
      <c r="AY709" s="86" t="s">
        <v>163</v>
      </c>
      <c r="AZ709" s="86"/>
      <c r="BA709" s="86"/>
      <c r="BB709" s="86"/>
      <c r="BC709" s="86"/>
      <c r="BD709" s="86"/>
      <c r="BE709" s="86"/>
      <c r="BF709" s="86"/>
      <c r="BG709" s="86"/>
      <c r="BH709" s="86"/>
      <c r="BI709" s="86"/>
      <c r="BJ709" s="2624">
        <v>0</v>
      </c>
    </row>
    <row r="710" spans="2:62" ht="11.25" customHeight="1" x14ac:dyDescent="0.25">
      <c r="B710" s="2762"/>
      <c r="C710" s="2763"/>
      <c r="D710" s="361" t="s">
        <v>175</v>
      </c>
      <c r="E710" s="2764"/>
      <c r="F710" s="2765" t="s">
        <v>1917</v>
      </c>
      <c r="G710" s="2766"/>
      <c r="H710" s="2767">
        <v>18.72</v>
      </c>
      <c r="I710" s="2768"/>
      <c r="J710" s="2768"/>
      <c r="K710" s="2768"/>
      <c r="L710" s="2667" t="s">
        <v>16</v>
      </c>
      <c r="M710" s="2769"/>
      <c r="N710" s="2770"/>
      <c r="O710" s="2771"/>
      <c r="P710" s="2771"/>
      <c r="Q710" s="2771"/>
      <c r="R710" s="2771"/>
      <c r="S710" s="2771"/>
      <c r="T710" s="2772"/>
      <c r="AT710" s="2773" t="s">
        <v>175</v>
      </c>
      <c r="AU710" s="2773">
        <v>0</v>
      </c>
      <c r="AV710" s="2773">
        <v>2</v>
      </c>
      <c r="AW710" s="2773" t="b">
        <v>1</v>
      </c>
      <c r="AX710" s="2773"/>
      <c r="AY710" s="2773" t="s">
        <v>163</v>
      </c>
      <c r="AZ710" s="2773"/>
      <c r="BA710" s="2773"/>
      <c r="BB710" s="2773"/>
      <c r="BC710" s="2773"/>
      <c r="BD710" s="2773"/>
      <c r="BE710" s="2773"/>
      <c r="BF710" s="2773"/>
      <c r="BG710" s="2773"/>
      <c r="BH710" s="2773"/>
      <c r="BI710" s="2773"/>
      <c r="BJ710" s="2624">
        <v>0</v>
      </c>
    </row>
    <row r="711" spans="2:62" ht="11.25" customHeight="1" x14ac:dyDescent="0.25">
      <c r="B711" s="2762"/>
      <c r="C711" s="2763"/>
      <c r="D711" s="361" t="s">
        <v>175</v>
      </c>
      <c r="E711" s="2764"/>
      <c r="F711" s="2774" t="s">
        <v>178</v>
      </c>
      <c r="G711" s="2775"/>
      <c r="H711" s="2776">
        <v>18.72</v>
      </c>
      <c r="I711" s="2768"/>
      <c r="J711" s="2768"/>
      <c r="K711" s="2768"/>
      <c r="L711" s="2667" t="s">
        <v>16</v>
      </c>
      <c r="M711" s="2769"/>
      <c r="N711" s="2770"/>
      <c r="O711" s="2771"/>
      <c r="P711" s="2771"/>
      <c r="Q711" s="2771"/>
      <c r="R711" s="2771"/>
      <c r="S711" s="2771"/>
      <c r="T711" s="2772"/>
      <c r="AT711" s="2773" t="s">
        <v>175</v>
      </c>
      <c r="AU711" s="2773">
        <v>0</v>
      </c>
      <c r="AV711" s="2773">
        <v>4</v>
      </c>
      <c r="AW711" s="2773" t="b">
        <v>1</v>
      </c>
      <c r="AX711" s="2773" t="b">
        <v>1</v>
      </c>
      <c r="AY711" s="2773" t="s">
        <v>163</v>
      </c>
      <c r="AZ711" s="2773"/>
      <c r="BA711" s="2773"/>
      <c r="BB711" s="2773"/>
      <c r="BC711" s="2773"/>
      <c r="BD711" s="2773"/>
      <c r="BE711" s="2773"/>
      <c r="BF711" s="2773"/>
      <c r="BG711" s="2773"/>
      <c r="BH711" s="2773"/>
      <c r="BI711" s="2773"/>
      <c r="BJ711" s="2624">
        <v>0</v>
      </c>
    </row>
    <row r="712" spans="2:62" ht="24" x14ac:dyDescent="0.25">
      <c r="B712" s="2750"/>
      <c r="C712" s="2751" t="s">
        <v>2497</v>
      </c>
      <c r="D712" s="2751" t="s">
        <v>168</v>
      </c>
      <c r="E712" s="2752" t="s">
        <v>2498</v>
      </c>
      <c r="F712" s="351" t="s">
        <v>2499</v>
      </c>
      <c r="G712" s="2753" t="s">
        <v>218</v>
      </c>
      <c r="H712" s="353">
        <v>27.2</v>
      </c>
      <c r="I712" s="354"/>
      <c r="J712" s="355">
        <f>ROUND(H712*I712,2)</f>
        <v>0</v>
      </c>
      <c r="K712" s="355" t="s">
        <v>172</v>
      </c>
      <c r="L712" s="2667" t="s">
        <v>16</v>
      </c>
      <c r="M712" s="2754"/>
      <c r="N712" s="2755" t="s">
        <v>38</v>
      </c>
      <c r="O712" s="2756"/>
      <c r="P712" s="2756">
        <f>H712*O712</f>
        <v>0</v>
      </c>
      <c r="Q712" s="2756">
        <v>5.8E-4</v>
      </c>
      <c r="R712" s="2756">
        <f>H712*Q712</f>
        <v>1.5775999999999998E-2</v>
      </c>
      <c r="S712" s="2756">
        <v>0</v>
      </c>
      <c r="T712" s="2757">
        <f>H712*S712</f>
        <v>0</v>
      </c>
      <c r="AR712" s="2624">
        <v>16</v>
      </c>
      <c r="AT712" s="2624" t="s">
        <v>168</v>
      </c>
      <c r="AU712" s="2624">
        <v>2</v>
      </c>
      <c r="AY712" s="2758" t="s">
        <v>163</v>
      </c>
      <c r="AZ712" s="2758"/>
      <c r="BA712" s="2758"/>
      <c r="BB712" s="2758"/>
      <c r="BC712" s="2758"/>
      <c r="BD712" s="2758"/>
      <c r="BE712" s="2758">
        <f>IF(N712="základní",J712,0)</f>
        <v>0</v>
      </c>
      <c r="BF712" s="2758">
        <f>IF(N712="snížená",J712,0)</f>
        <v>0</v>
      </c>
      <c r="BG712" s="2758">
        <f>IF(N712="zákl. přenesená",J712,0)</f>
        <v>0</v>
      </c>
      <c r="BH712" s="2758">
        <f>IF(N712="sníž. přenesená",J712,0)</f>
        <v>0</v>
      </c>
      <c r="BI712" s="2758">
        <f>IF(N712="nulová",J712,0)</f>
        <v>0</v>
      </c>
      <c r="BJ712" s="2624">
        <v>1</v>
      </c>
    </row>
    <row r="713" spans="2:62" x14ac:dyDescent="0.25">
      <c r="B713" s="2668"/>
      <c r="C713" s="86"/>
      <c r="D713" s="361" t="s">
        <v>173</v>
      </c>
      <c r="E713" s="86"/>
      <c r="F713" s="362" t="s">
        <v>2500</v>
      </c>
      <c r="G713" s="86"/>
      <c r="H713" s="86"/>
      <c r="I713" s="86"/>
      <c r="J713" s="86"/>
      <c r="K713" s="2670"/>
      <c r="L713" s="2667" t="s">
        <v>16</v>
      </c>
      <c r="M713" s="2759"/>
      <c r="N713" s="86"/>
      <c r="O713" s="86"/>
      <c r="P713" s="86"/>
      <c r="Q713" s="86"/>
      <c r="R713" s="86"/>
      <c r="S713" s="86"/>
      <c r="T713" s="2760"/>
      <c r="AT713" s="2761" t="s">
        <v>173</v>
      </c>
      <c r="AU713" s="2761">
        <v>0</v>
      </c>
      <c r="AV713" s="86"/>
      <c r="AW713" s="86"/>
      <c r="AX713" s="86"/>
      <c r="AY713" s="86" t="s">
        <v>163</v>
      </c>
      <c r="AZ713" s="86"/>
      <c r="BA713" s="86"/>
      <c r="BB713" s="86"/>
      <c r="BC713" s="86"/>
      <c r="BD713" s="86"/>
      <c r="BE713" s="86"/>
      <c r="BF713" s="86"/>
      <c r="BG713" s="86"/>
      <c r="BH713" s="86"/>
      <c r="BI713" s="86"/>
      <c r="BJ713" s="2624">
        <v>0</v>
      </c>
    </row>
    <row r="714" spans="2:62" ht="11.25" customHeight="1" x14ac:dyDescent="0.25">
      <c r="B714" s="2762"/>
      <c r="C714" s="2763"/>
      <c r="D714" s="361" t="s">
        <v>175</v>
      </c>
      <c r="E714" s="2764"/>
      <c r="F714" s="2777" t="s">
        <v>2501</v>
      </c>
      <c r="G714" s="2775"/>
      <c r="H714" s="2778"/>
      <c r="I714" s="2768"/>
      <c r="J714" s="2768"/>
      <c r="K714" s="2768"/>
      <c r="L714" s="2667" t="s">
        <v>16</v>
      </c>
      <c r="M714" s="2769"/>
      <c r="N714" s="2770"/>
      <c r="O714" s="2771"/>
      <c r="P714" s="2771"/>
      <c r="Q714" s="2771"/>
      <c r="R714" s="2771"/>
      <c r="S714" s="2771"/>
      <c r="T714" s="2772"/>
      <c r="AT714" s="2773" t="s">
        <v>175</v>
      </c>
      <c r="AU714" s="2773">
        <v>0</v>
      </c>
      <c r="AV714" s="2773">
        <v>1</v>
      </c>
      <c r="AW714" s="2773" t="b">
        <v>1</v>
      </c>
      <c r="AX714" s="2773"/>
      <c r="AY714" s="2773" t="s">
        <v>163</v>
      </c>
      <c r="AZ714" s="2773"/>
      <c r="BA714" s="2773"/>
      <c r="BB714" s="2773"/>
      <c r="BC714" s="2773"/>
      <c r="BD714" s="2773"/>
      <c r="BE714" s="2773"/>
      <c r="BF714" s="2773"/>
      <c r="BG714" s="2773"/>
      <c r="BH714" s="2773"/>
      <c r="BI714" s="2773"/>
      <c r="BJ714" s="2624">
        <v>0</v>
      </c>
    </row>
    <row r="715" spans="2:62" ht="11.25" customHeight="1" x14ac:dyDescent="0.25">
      <c r="B715" s="2762"/>
      <c r="C715" s="2763"/>
      <c r="D715" s="361" t="s">
        <v>175</v>
      </c>
      <c r="E715" s="2764"/>
      <c r="F715" s="2765" t="s">
        <v>2502</v>
      </c>
      <c r="G715" s="2766"/>
      <c r="H715" s="2767">
        <v>13.4</v>
      </c>
      <c r="I715" s="2768"/>
      <c r="J715" s="2768"/>
      <c r="K715" s="2768"/>
      <c r="L715" s="2667" t="s">
        <v>16</v>
      </c>
      <c r="M715" s="2769"/>
      <c r="N715" s="2770"/>
      <c r="O715" s="2771"/>
      <c r="P715" s="2771"/>
      <c r="Q715" s="2771"/>
      <c r="R715" s="2771"/>
      <c r="S715" s="2771"/>
      <c r="T715" s="2772"/>
      <c r="AT715" s="2773" t="s">
        <v>175</v>
      </c>
      <c r="AU715" s="2773">
        <v>0</v>
      </c>
      <c r="AV715" s="2773">
        <v>2</v>
      </c>
      <c r="AW715" s="2773" t="b">
        <v>1</v>
      </c>
      <c r="AX715" s="2773"/>
      <c r="AY715" s="2773" t="s">
        <v>163</v>
      </c>
      <c r="AZ715" s="2773"/>
      <c r="BA715" s="2773"/>
      <c r="BB715" s="2773"/>
      <c r="BC715" s="2773"/>
      <c r="BD715" s="2773"/>
      <c r="BE715" s="2773"/>
      <c r="BF715" s="2773"/>
      <c r="BG715" s="2773"/>
      <c r="BH715" s="2773"/>
      <c r="BI715" s="2773"/>
      <c r="BJ715" s="2624">
        <v>0</v>
      </c>
    </row>
    <row r="716" spans="2:62" ht="11.25" customHeight="1" x14ac:dyDescent="0.25">
      <c r="B716" s="2762"/>
      <c r="C716" s="2763"/>
      <c r="D716" s="361" t="s">
        <v>175</v>
      </c>
      <c r="E716" s="2764"/>
      <c r="F716" s="2765" t="s">
        <v>2503</v>
      </c>
      <c r="G716" s="2766"/>
      <c r="H716" s="2767">
        <v>1.7</v>
      </c>
      <c r="I716" s="2768"/>
      <c r="J716" s="2768"/>
      <c r="K716" s="2768"/>
      <c r="L716" s="2667" t="s">
        <v>16</v>
      </c>
      <c r="M716" s="2769"/>
      <c r="N716" s="2770"/>
      <c r="O716" s="2771"/>
      <c r="P716" s="2771"/>
      <c r="Q716" s="2771"/>
      <c r="R716" s="2771"/>
      <c r="S716" s="2771"/>
      <c r="T716" s="2772"/>
      <c r="AT716" s="2773" t="s">
        <v>175</v>
      </c>
      <c r="AU716" s="2773">
        <v>0</v>
      </c>
      <c r="AV716" s="2773">
        <v>2</v>
      </c>
      <c r="AW716" s="2773" t="b">
        <v>1</v>
      </c>
      <c r="AX716" s="2773"/>
      <c r="AY716" s="2773" t="s">
        <v>163</v>
      </c>
      <c r="AZ716" s="2773"/>
      <c r="BA716" s="2773"/>
      <c r="BB716" s="2773"/>
      <c r="BC716" s="2773"/>
      <c r="BD716" s="2773"/>
      <c r="BE716" s="2773"/>
      <c r="BF716" s="2773"/>
      <c r="BG716" s="2773"/>
      <c r="BH716" s="2773"/>
      <c r="BI716" s="2773"/>
      <c r="BJ716" s="2624">
        <v>0</v>
      </c>
    </row>
    <row r="717" spans="2:62" ht="11.25" customHeight="1" x14ac:dyDescent="0.25">
      <c r="B717" s="2762"/>
      <c r="C717" s="2763"/>
      <c r="D717" s="361" t="s">
        <v>175</v>
      </c>
      <c r="E717" s="2764"/>
      <c r="F717" s="2765" t="s">
        <v>2504</v>
      </c>
      <c r="G717" s="2766"/>
      <c r="H717" s="2767">
        <v>6.05</v>
      </c>
      <c r="I717" s="2768"/>
      <c r="J717" s="2768"/>
      <c r="K717" s="2768"/>
      <c r="L717" s="2667" t="s">
        <v>16</v>
      </c>
      <c r="M717" s="2769"/>
      <c r="N717" s="2770"/>
      <c r="O717" s="2771"/>
      <c r="P717" s="2771"/>
      <c r="Q717" s="2771"/>
      <c r="R717" s="2771"/>
      <c r="S717" s="2771"/>
      <c r="T717" s="2772"/>
      <c r="AT717" s="2773" t="s">
        <v>175</v>
      </c>
      <c r="AU717" s="2773">
        <v>0</v>
      </c>
      <c r="AV717" s="2773">
        <v>2</v>
      </c>
      <c r="AW717" s="2773" t="b">
        <v>1</v>
      </c>
      <c r="AX717" s="2773"/>
      <c r="AY717" s="2773" t="s">
        <v>163</v>
      </c>
      <c r="AZ717" s="2773"/>
      <c r="BA717" s="2773"/>
      <c r="BB717" s="2773"/>
      <c r="BC717" s="2773"/>
      <c r="BD717" s="2773"/>
      <c r="BE717" s="2773"/>
      <c r="BF717" s="2773"/>
      <c r="BG717" s="2773"/>
      <c r="BH717" s="2773"/>
      <c r="BI717" s="2773"/>
      <c r="BJ717" s="2624">
        <v>0</v>
      </c>
    </row>
    <row r="718" spans="2:62" ht="11.25" customHeight="1" x14ac:dyDescent="0.25">
      <c r="B718" s="2762"/>
      <c r="C718" s="2763"/>
      <c r="D718" s="361" t="s">
        <v>175</v>
      </c>
      <c r="E718" s="2764"/>
      <c r="F718" s="2765" t="s">
        <v>2504</v>
      </c>
      <c r="G718" s="2766"/>
      <c r="H718" s="2767">
        <v>6.05</v>
      </c>
      <c r="I718" s="2768"/>
      <c r="J718" s="2768"/>
      <c r="K718" s="2768"/>
      <c r="L718" s="2667" t="s">
        <v>16</v>
      </c>
      <c r="M718" s="2769"/>
      <c r="N718" s="2770"/>
      <c r="O718" s="2771"/>
      <c r="P718" s="2771"/>
      <c r="Q718" s="2771"/>
      <c r="R718" s="2771"/>
      <c r="S718" s="2771"/>
      <c r="T718" s="2772"/>
      <c r="AT718" s="2773" t="s">
        <v>175</v>
      </c>
      <c r="AU718" s="2773">
        <v>0</v>
      </c>
      <c r="AV718" s="2773">
        <v>2</v>
      </c>
      <c r="AW718" s="2773" t="b">
        <v>1</v>
      </c>
      <c r="AX718" s="2773"/>
      <c r="AY718" s="2773" t="s">
        <v>163</v>
      </c>
      <c r="AZ718" s="2773"/>
      <c r="BA718" s="2773"/>
      <c r="BB718" s="2773"/>
      <c r="BC718" s="2773"/>
      <c r="BD718" s="2773"/>
      <c r="BE718" s="2773"/>
      <c r="BF718" s="2773"/>
      <c r="BG718" s="2773"/>
      <c r="BH718" s="2773"/>
      <c r="BI718" s="2773"/>
      <c r="BJ718" s="2624">
        <v>0</v>
      </c>
    </row>
    <row r="719" spans="2:62" ht="11.25" customHeight="1" x14ac:dyDescent="0.25">
      <c r="B719" s="2762"/>
      <c r="C719" s="2763"/>
      <c r="D719" s="361" t="s">
        <v>175</v>
      </c>
      <c r="E719" s="2764"/>
      <c r="F719" s="2774" t="s">
        <v>178</v>
      </c>
      <c r="G719" s="2775"/>
      <c r="H719" s="2776">
        <v>27.2</v>
      </c>
      <c r="I719" s="2768"/>
      <c r="J719" s="2768"/>
      <c r="K719" s="2768"/>
      <c r="L719" s="2667" t="s">
        <v>16</v>
      </c>
      <c r="M719" s="2769"/>
      <c r="N719" s="2770"/>
      <c r="O719" s="2771"/>
      <c r="P719" s="2771"/>
      <c r="Q719" s="2771"/>
      <c r="R719" s="2771"/>
      <c r="S719" s="2771"/>
      <c r="T719" s="2772"/>
      <c r="AT719" s="2773" t="s">
        <v>175</v>
      </c>
      <c r="AU719" s="2773">
        <v>0</v>
      </c>
      <c r="AV719" s="2773">
        <v>4</v>
      </c>
      <c r="AW719" s="2773" t="b">
        <v>1</v>
      </c>
      <c r="AX719" s="2773" t="b">
        <v>1</v>
      </c>
      <c r="AY719" s="2773" t="s">
        <v>163</v>
      </c>
      <c r="AZ719" s="2773"/>
      <c r="BA719" s="2773"/>
      <c r="BB719" s="2773"/>
      <c r="BC719" s="2773"/>
      <c r="BD719" s="2773"/>
      <c r="BE719" s="2773"/>
      <c r="BF719" s="2773"/>
      <c r="BG719" s="2773"/>
      <c r="BH719" s="2773"/>
      <c r="BI719" s="2773"/>
      <c r="BJ719" s="2624">
        <v>0</v>
      </c>
    </row>
    <row r="720" spans="2:62" ht="24" x14ac:dyDescent="0.25">
      <c r="B720" s="2788"/>
      <c r="C720" s="2789" t="s">
        <v>2505</v>
      </c>
      <c r="D720" s="2789" t="s">
        <v>241</v>
      </c>
      <c r="E720" s="2790" t="s">
        <v>2506</v>
      </c>
      <c r="F720" s="2790" t="s">
        <v>2507</v>
      </c>
      <c r="G720" s="2791" t="s">
        <v>218</v>
      </c>
      <c r="H720" s="353">
        <v>31.28</v>
      </c>
      <c r="I720" s="396"/>
      <c r="J720" s="397">
        <f>ROUND(H720*I720,2)</f>
        <v>0</v>
      </c>
      <c r="K720" s="397" t="s">
        <v>16</v>
      </c>
      <c r="L720" s="2667" t="s">
        <v>16</v>
      </c>
      <c r="M720" s="2792"/>
      <c r="N720" s="2793" t="s">
        <v>38</v>
      </c>
      <c r="O720" s="2794"/>
      <c r="P720" s="2794">
        <f>H720*O720</f>
        <v>0</v>
      </c>
      <c r="Q720" s="2794">
        <v>2.1999999999999999E-2</v>
      </c>
      <c r="R720" s="2794">
        <f>H720*Q720</f>
        <v>0.68815999999999999</v>
      </c>
      <c r="S720" s="2794">
        <v>0</v>
      </c>
      <c r="T720" s="2795">
        <f>H720*S720</f>
        <v>0</v>
      </c>
      <c r="AR720" s="2624">
        <v>32</v>
      </c>
      <c r="AT720" s="2624" t="s">
        <v>241</v>
      </c>
      <c r="AU720" s="2624">
        <v>2</v>
      </c>
      <c r="AY720" s="2796" t="s">
        <v>163</v>
      </c>
      <c r="AZ720" s="2796"/>
      <c r="BA720" s="2796"/>
      <c r="BB720" s="2796"/>
      <c r="BC720" s="2796"/>
      <c r="BD720" s="2796"/>
      <c r="BE720" s="2796">
        <f>IF(N720="základní",J720,0)</f>
        <v>0</v>
      </c>
      <c r="BF720" s="2796">
        <f>IF(N720="snížená",J720,0)</f>
        <v>0</v>
      </c>
      <c r="BG720" s="2796">
        <f>IF(N720="zákl. přenesená",J720,0)</f>
        <v>0</v>
      </c>
      <c r="BH720" s="2796">
        <f>IF(N720="sníž. přenesená",J720,0)</f>
        <v>0</v>
      </c>
      <c r="BI720" s="2796">
        <f>IF(N720="nulová",J720,0)</f>
        <v>0</v>
      </c>
      <c r="BJ720" s="2624">
        <v>1</v>
      </c>
    </row>
    <row r="721" spans="2:62" ht="11.25" customHeight="1" x14ac:dyDescent="0.25">
      <c r="B721" s="2762"/>
      <c r="C721" s="2763"/>
      <c r="D721" s="361" t="s">
        <v>175</v>
      </c>
      <c r="E721" s="2764"/>
      <c r="F721" s="2765" t="s">
        <v>2501</v>
      </c>
      <c r="G721" s="2766"/>
      <c r="H721" s="2767">
        <v>27.2</v>
      </c>
      <c r="I721" s="2768"/>
      <c r="J721" s="2768"/>
      <c r="K721" s="2768"/>
      <c r="L721" s="2667" t="s">
        <v>16</v>
      </c>
      <c r="M721" s="2769"/>
      <c r="N721" s="2770"/>
      <c r="O721" s="2771"/>
      <c r="P721" s="2771"/>
      <c r="Q721" s="2771"/>
      <c r="R721" s="2771"/>
      <c r="S721" s="2771"/>
      <c r="T721" s="2772"/>
      <c r="AT721" s="2773" t="s">
        <v>175</v>
      </c>
      <c r="AU721" s="2773">
        <v>0</v>
      </c>
      <c r="AV721" s="2773">
        <v>2</v>
      </c>
      <c r="AW721" s="2773" t="b">
        <v>1</v>
      </c>
      <c r="AX721" s="2773"/>
      <c r="AY721" s="2773" t="s">
        <v>163</v>
      </c>
      <c r="AZ721" s="2773"/>
      <c r="BA721" s="2773"/>
      <c r="BB721" s="2773"/>
      <c r="BC721" s="2773"/>
      <c r="BD721" s="2773"/>
      <c r="BE721" s="2773"/>
      <c r="BF721" s="2773"/>
      <c r="BG721" s="2773"/>
      <c r="BH721" s="2773"/>
      <c r="BI721" s="2773"/>
      <c r="BJ721" s="2624">
        <v>0</v>
      </c>
    </row>
    <row r="722" spans="2:62" ht="11.25" customHeight="1" x14ac:dyDescent="0.25">
      <c r="B722" s="2762"/>
      <c r="C722" s="2763"/>
      <c r="D722" s="361" t="s">
        <v>175</v>
      </c>
      <c r="E722" s="2764"/>
      <c r="F722" s="2774" t="s">
        <v>178</v>
      </c>
      <c r="G722" s="2775"/>
      <c r="H722" s="2776">
        <v>27.2</v>
      </c>
      <c r="I722" s="2768"/>
      <c r="J722" s="2768"/>
      <c r="K722" s="2768"/>
      <c r="L722" s="2667" t="s">
        <v>16</v>
      </c>
      <c r="M722" s="2769"/>
      <c r="N722" s="2770"/>
      <c r="O722" s="2771"/>
      <c r="P722" s="2771"/>
      <c r="Q722" s="2771"/>
      <c r="R722" s="2771"/>
      <c r="S722" s="2771"/>
      <c r="T722" s="2772"/>
      <c r="AT722" s="2773" t="s">
        <v>175</v>
      </c>
      <c r="AU722" s="2773">
        <v>0</v>
      </c>
      <c r="AV722" s="2773">
        <v>4</v>
      </c>
      <c r="AW722" s="2773" t="b">
        <v>1</v>
      </c>
      <c r="AX722" s="2773"/>
      <c r="AY722" s="2773" t="s">
        <v>163</v>
      </c>
      <c r="AZ722" s="2773"/>
      <c r="BA722" s="2773"/>
      <c r="BB722" s="2773"/>
      <c r="BC722" s="2773"/>
      <c r="BD722" s="2773"/>
      <c r="BE722" s="2773"/>
      <c r="BF722" s="2773"/>
      <c r="BG722" s="2773"/>
      <c r="BH722" s="2773"/>
      <c r="BI722" s="2773"/>
      <c r="BJ722" s="2624">
        <v>0</v>
      </c>
    </row>
    <row r="723" spans="2:62" ht="11.25" customHeight="1" x14ac:dyDescent="0.25">
      <c r="B723" s="2762"/>
      <c r="C723" s="2763"/>
      <c r="D723" s="361" t="s">
        <v>175</v>
      </c>
      <c r="E723" s="2764"/>
      <c r="F723" s="2765" t="s">
        <v>2508</v>
      </c>
      <c r="G723" s="2766"/>
      <c r="H723" s="2767">
        <v>31.28</v>
      </c>
      <c r="I723" s="2768"/>
      <c r="J723" s="2768"/>
      <c r="K723" s="2768"/>
      <c r="L723" s="2667" t="s">
        <v>16</v>
      </c>
      <c r="M723" s="2769"/>
      <c r="N723" s="2770"/>
      <c r="O723" s="2771"/>
      <c r="P723" s="2771"/>
      <c r="Q723" s="2771"/>
      <c r="R723" s="2771"/>
      <c r="S723" s="2771"/>
      <c r="T723" s="2772"/>
      <c r="AT723" s="2773" t="s">
        <v>175</v>
      </c>
      <c r="AU723" s="2773">
        <v>0</v>
      </c>
      <c r="AV723" s="2773">
        <v>2</v>
      </c>
      <c r="AW723" s="2773" t="b">
        <v>1</v>
      </c>
      <c r="AX723" s="2773" t="b">
        <v>1</v>
      </c>
      <c r="AY723" s="2773" t="s">
        <v>163</v>
      </c>
      <c r="AZ723" s="2773"/>
      <c r="BA723" s="2773"/>
      <c r="BB723" s="2773"/>
      <c r="BC723" s="2773"/>
      <c r="BD723" s="2773"/>
      <c r="BE723" s="2773"/>
      <c r="BF723" s="2773"/>
      <c r="BG723" s="2773"/>
      <c r="BH723" s="2773"/>
      <c r="BI723" s="2773"/>
      <c r="BJ723" s="2624">
        <v>0</v>
      </c>
    </row>
    <row r="724" spans="2:62" ht="24" x14ac:dyDescent="0.25">
      <c r="B724" s="2750"/>
      <c r="C724" s="2751" t="s">
        <v>2509</v>
      </c>
      <c r="D724" s="2751" t="s">
        <v>168</v>
      </c>
      <c r="E724" s="2752" t="s">
        <v>2510</v>
      </c>
      <c r="F724" s="351" t="s">
        <v>2511</v>
      </c>
      <c r="G724" s="2753" t="s">
        <v>196</v>
      </c>
      <c r="H724" s="353">
        <v>18.72</v>
      </c>
      <c r="I724" s="354"/>
      <c r="J724" s="355">
        <f>ROUND(H724*I724,2)</f>
        <v>0</v>
      </c>
      <c r="K724" s="355" t="s">
        <v>172</v>
      </c>
      <c r="L724" s="2667" t="s">
        <v>16</v>
      </c>
      <c r="M724" s="2754"/>
      <c r="N724" s="2755" t="s">
        <v>38</v>
      </c>
      <c r="O724" s="2756"/>
      <c r="P724" s="2756">
        <f>H724*O724</f>
        <v>0</v>
      </c>
      <c r="Q724" s="2756">
        <v>9.0299999999999998E-3</v>
      </c>
      <c r="R724" s="2756">
        <f>H724*Q724</f>
        <v>0.16904159999999999</v>
      </c>
      <c r="S724" s="2756">
        <v>0</v>
      </c>
      <c r="T724" s="2757">
        <f>H724*S724</f>
        <v>0</v>
      </c>
      <c r="AR724" s="2624">
        <v>16</v>
      </c>
      <c r="AT724" s="2624" t="s">
        <v>168</v>
      </c>
      <c r="AU724" s="2624">
        <v>2</v>
      </c>
      <c r="AY724" s="2758" t="s">
        <v>163</v>
      </c>
      <c r="AZ724" s="2758"/>
      <c r="BA724" s="2758"/>
      <c r="BB724" s="2758"/>
      <c r="BC724" s="2758"/>
      <c r="BD724" s="2758"/>
      <c r="BE724" s="2758">
        <f>IF(N724="základní",J724,0)</f>
        <v>0</v>
      </c>
      <c r="BF724" s="2758">
        <f>IF(N724="snížená",J724,0)</f>
        <v>0</v>
      </c>
      <c r="BG724" s="2758">
        <f>IF(N724="zákl. přenesená",J724,0)</f>
        <v>0</v>
      </c>
      <c r="BH724" s="2758">
        <f>IF(N724="sníž. přenesená",J724,0)</f>
        <v>0</v>
      </c>
      <c r="BI724" s="2758">
        <f>IF(N724="nulová",J724,0)</f>
        <v>0</v>
      </c>
      <c r="BJ724" s="2624">
        <v>1</v>
      </c>
    </row>
    <row r="725" spans="2:62" x14ac:dyDescent="0.25">
      <c r="B725" s="2668"/>
      <c r="C725" s="86"/>
      <c r="D725" s="361" t="s">
        <v>173</v>
      </c>
      <c r="E725" s="86"/>
      <c r="F725" s="362" t="s">
        <v>2512</v>
      </c>
      <c r="G725" s="86"/>
      <c r="H725" s="86"/>
      <c r="I725" s="86"/>
      <c r="J725" s="86"/>
      <c r="K725" s="2670"/>
      <c r="L725" s="2667" t="s">
        <v>16</v>
      </c>
      <c r="M725" s="2759"/>
      <c r="N725" s="86"/>
      <c r="O725" s="86"/>
      <c r="P725" s="86"/>
      <c r="Q725" s="86"/>
      <c r="R725" s="86"/>
      <c r="S725" s="86"/>
      <c r="T725" s="2760"/>
      <c r="AT725" s="2761" t="s">
        <v>173</v>
      </c>
      <c r="AU725" s="2761">
        <v>0</v>
      </c>
      <c r="AV725" s="86"/>
      <c r="AW725" s="86"/>
      <c r="AX725" s="86"/>
      <c r="AY725" s="86" t="s">
        <v>163</v>
      </c>
      <c r="AZ725" s="86"/>
      <c r="BA725" s="86"/>
      <c r="BB725" s="86"/>
      <c r="BC725" s="86"/>
      <c r="BD725" s="86"/>
      <c r="BE725" s="86"/>
      <c r="BF725" s="86"/>
      <c r="BG725" s="86"/>
      <c r="BH725" s="86"/>
      <c r="BI725" s="86"/>
      <c r="BJ725" s="2624">
        <v>0</v>
      </c>
    </row>
    <row r="726" spans="2:62" ht="11.25" customHeight="1" x14ac:dyDescent="0.25">
      <c r="B726" s="2762"/>
      <c r="C726" s="2763"/>
      <c r="D726" s="361" t="s">
        <v>175</v>
      </c>
      <c r="E726" s="2764"/>
      <c r="F726" s="2765" t="s">
        <v>1917</v>
      </c>
      <c r="G726" s="2766"/>
      <c r="H726" s="2767">
        <v>18.72</v>
      </c>
      <c r="I726" s="2768"/>
      <c r="J726" s="2768"/>
      <c r="K726" s="2768"/>
      <c r="L726" s="2667" t="s">
        <v>16</v>
      </c>
      <c r="M726" s="2769"/>
      <c r="N726" s="2770"/>
      <c r="O726" s="2771"/>
      <c r="P726" s="2771"/>
      <c r="Q726" s="2771"/>
      <c r="R726" s="2771"/>
      <c r="S726" s="2771"/>
      <c r="T726" s="2772"/>
      <c r="AT726" s="2773" t="s">
        <v>175</v>
      </c>
      <c r="AU726" s="2773">
        <v>0</v>
      </c>
      <c r="AV726" s="2773">
        <v>2</v>
      </c>
      <c r="AW726" s="2773" t="b">
        <v>1</v>
      </c>
      <c r="AX726" s="2773"/>
      <c r="AY726" s="2773" t="s">
        <v>163</v>
      </c>
      <c r="AZ726" s="2773"/>
      <c r="BA726" s="2773"/>
      <c r="BB726" s="2773"/>
      <c r="BC726" s="2773"/>
      <c r="BD726" s="2773"/>
      <c r="BE726" s="2773"/>
      <c r="BF726" s="2773"/>
      <c r="BG726" s="2773"/>
      <c r="BH726" s="2773"/>
      <c r="BI726" s="2773"/>
      <c r="BJ726" s="2624">
        <v>0</v>
      </c>
    </row>
    <row r="727" spans="2:62" ht="11.25" customHeight="1" x14ac:dyDescent="0.25">
      <c r="B727" s="2762"/>
      <c r="C727" s="2763"/>
      <c r="D727" s="361" t="s">
        <v>175</v>
      </c>
      <c r="E727" s="2764"/>
      <c r="F727" s="2774" t="s">
        <v>178</v>
      </c>
      <c r="G727" s="2775"/>
      <c r="H727" s="2776">
        <v>18.72</v>
      </c>
      <c r="I727" s="2768"/>
      <c r="J727" s="2768"/>
      <c r="K727" s="2768"/>
      <c r="L727" s="2667" t="s">
        <v>16</v>
      </c>
      <c r="M727" s="2769"/>
      <c r="N727" s="2770"/>
      <c r="O727" s="2771"/>
      <c r="P727" s="2771"/>
      <c r="Q727" s="2771"/>
      <c r="R727" s="2771"/>
      <c r="S727" s="2771"/>
      <c r="T727" s="2772"/>
      <c r="AT727" s="2773" t="s">
        <v>175</v>
      </c>
      <c r="AU727" s="2773">
        <v>0</v>
      </c>
      <c r="AV727" s="2773">
        <v>4</v>
      </c>
      <c r="AW727" s="2773" t="b">
        <v>1</v>
      </c>
      <c r="AX727" s="2773" t="b">
        <v>1</v>
      </c>
      <c r="AY727" s="2773" t="s">
        <v>163</v>
      </c>
      <c r="AZ727" s="2773"/>
      <c r="BA727" s="2773"/>
      <c r="BB727" s="2773"/>
      <c r="BC727" s="2773"/>
      <c r="BD727" s="2773"/>
      <c r="BE727" s="2773"/>
      <c r="BF727" s="2773"/>
      <c r="BG727" s="2773"/>
      <c r="BH727" s="2773"/>
      <c r="BI727" s="2773"/>
      <c r="BJ727" s="2624">
        <v>0</v>
      </c>
    </row>
    <row r="728" spans="2:62" ht="24" x14ac:dyDescent="0.25">
      <c r="B728" s="2788"/>
      <c r="C728" s="2789" t="s">
        <v>2513</v>
      </c>
      <c r="D728" s="2789" t="s">
        <v>241</v>
      </c>
      <c r="E728" s="2790" t="s">
        <v>2514</v>
      </c>
      <c r="F728" s="2790" t="s">
        <v>2515</v>
      </c>
      <c r="G728" s="2791" t="s">
        <v>196</v>
      </c>
      <c r="H728" s="353">
        <v>21.527999999999999</v>
      </c>
      <c r="I728" s="396"/>
      <c r="J728" s="397">
        <f>ROUND(H728*I728,2)</f>
        <v>0</v>
      </c>
      <c r="K728" s="397" t="s">
        <v>172</v>
      </c>
      <c r="L728" s="2667" t="s">
        <v>16</v>
      </c>
      <c r="M728" s="2792"/>
      <c r="N728" s="2793" t="s">
        <v>38</v>
      </c>
      <c r="O728" s="2794"/>
      <c r="P728" s="2794">
        <f>H728*O728</f>
        <v>0</v>
      </c>
      <c r="Q728" s="2794">
        <v>2.1999999999999999E-2</v>
      </c>
      <c r="R728" s="2794">
        <f>H728*Q728</f>
        <v>0.47361599999999993</v>
      </c>
      <c r="S728" s="2794">
        <v>0</v>
      </c>
      <c r="T728" s="2795">
        <f>H728*S728</f>
        <v>0</v>
      </c>
      <c r="AR728" s="2624">
        <v>32</v>
      </c>
      <c r="AT728" s="2624" t="s">
        <v>241</v>
      </c>
      <c r="AU728" s="2624">
        <v>2</v>
      </c>
      <c r="AY728" s="2796" t="s">
        <v>163</v>
      </c>
      <c r="AZ728" s="2796"/>
      <c r="BA728" s="2796"/>
      <c r="BB728" s="2796"/>
      <c r="BC728" s="2796"/>
      <c r="BD728" s="2796"/>
      <c r="BE728" s="2796">
        <f>IF(N728="základní",J728,0)</f>
        <v>0</v>
      </c>
      <c r="BF728" s="2796">
        <f>IF(N728="snížená",J728,0)</f>
        <v>0</v>
      </c>
      <c r="BG728" s="2796">
        <f>IF(N728="zákl. přenesená",J728,0)</f>
        <v>0</v>
      </c>
      <c r="BH728" s="2796">
        <f>IF(N728="sníž. přenesená",J728,0)</f>
        <v>0</v>
      </c>
      <c r="BI728" s="2796">
        <f>IF(N728="nulová",J728,0)</f>
        <v>0</v>
      </c>
      <c r="BJ728" s="2624">
        <v>1</v>
      </c>
    </row>
    <row r="729" spans="2:62" ht="11.25" customHeight="1" x14ac:dyDescent="0.25">
      <c r="B729" s="2762"/>
      <c r="C729" s="2763"/>
      <c r="D729" s="361" t="s">
        <v>175</v>
      </c>
      <c r="E729" s="2764"/>
      <c r="F729" s="2765" t="s">
        <v>1917</v>
      </c>
      <c r="G729" s="2766"/>
      <c r="H729" s="2767">
        <v>18.72</v>
      </c>
      <c r="I729" s="2768"/>
      <c r="J729" s="2768"/>
      <c r="K729" s="2768"/>
      <c r="L729" s="2667" t="s">
        <v>16</v>
      </c>
      <c r="M729" s="2769"/>
      <c r="N729" s="2770"/>
      <c r="O729" s="2771"/>
      <c r="P729" s="2771"/>
      <c r="Q729" s="2771"/>
      <c r="R729" s="2771"/>
      <c r="S729" s="2771"/>
      <c r="T729" s="2772"/>
      <c r="AT729" s="2773" t="s">
        <v>175</v>
      </c>
      <c r="AU729" s="2773">
        <v>0</v>
      </c>
      <c r="AV729" s="2773">
        <v>2</v>
      </c>
      <c r="AW729" s="2773" t="b">
        <v>1</v>
      </c>
      <c r="AX729" s="2773"/>
      <c r="AY729" s="2773" t="s">
        <v>163</v>
      </c>
      <c r="AZ729" s="2773"/>
      <c r="BA729" s="2773"/>
      <c r="BB729" s="2773"/>
      <c r="BC729" s="2773"/>
      <c r="BD729" s="2773"/>
      <c r="BE729" s="2773"/>
      <c r="BF729" s="2773"/>
      <c r="BG729" s="2773"/>
      <c r="BH729" s="2773"/>
      <c r="BI729" s="2773"/>
      <c r="BJ729" s="2624">
        <v>0</v>
      </c>
    </row>
    <row r="730" spans="2:62" ht="11.25" customHeight="1" x14ac:dyDescent="0.25">
      <c r="B730" s="2762"/>
      <c r="C730" s="2763"/>
      <c r="D730" s="361" t="s">
        <v>175</v>
      </c>
      <c r="E730" s="2764"/>
      <c r="F730" s="2774" t="s">
        <v>178</v>
      </c>
      <c r="G730" s="2775"/>
      <c r="H730" s="2776">
        <v>18.72</v>
      </c>
      <c r="I730" s="2768"/>
      <c r="J730" s="2768"/>
      <c r="K730" s="2768"/>
      <c r="L730" s="2667" t="s">
        <v>16</v>
      </c>
      <c r="M730" s="2769"/>
      <c r="N730" s="2770"/>
      <c r="O730" s="2771"/>
      <c r="P730" s="2771"/>
      <c r="Q730" s="2771"/>
      <c r="R730" s="2771"/>
      <c r="S730" s="2771"/>
      <c r="T730" s="2772"/>
      <c r="AT730" s="2773" t="s">
        <v>175</v>
      </c>
      <c r="AU730" s="2773">
        <v>0</v>
      </c>
      <c r="AV730" s="2773">
        <v>4</v>
      </c>
      <c r="AW730" s="2773" t="b">
        <v>1</v>
      </c>
      <c r="AX730" s="2773"/>
      <c r="AY730" s="2773" t="s">
        <v>163</v>
      </c>
      <c r="AZ730" s="2773"/>
      <c r="BA730" s="2773"/>
      <c r="BB730" s="2773"/>
      <c r="BC730" s="2773"/>
      <c r="BD730" s="2773"/>
      <c r="BE730" s="2773"/>
      <c r="BF730" s="2773"/>
      <c r="BG730" s="2773"/>
      <c r="BH730" s="2773"/>
      <c r="BI730" s="2773"/>
      <c r="BJ730" s="2624">
        <v>0</v>
      </c>
    </row>
    <row r="731" spans="2:62" ht="11.25" customHeight="1" x14ac:dyDescent="0.25">
      <c r="B731" s="2762"/>
      <c r="C731" s="2763"/>
      <c r="D731" s="361" t="s">
        <v>175</v>
      </c>
      <c r="E731" s="2764"/>
      <c r="F731" s="2765" t="s">
        <v>2516</v>
      </c>
      <c r="G731" s="2766"/>
      <c r="H731" s="2767">
        <v>21.527999999999999</v>
      </c>
      <c r="I731" s="2768"/>
      <c r="J731" s="2768"/>
      <c r="K731" s="2768"/>
      <c r="L731" s="2667" t="s">
        <v>16</v>
      </c>
      <c r="M731" s="2769"/>
      <c r="N731" s="2770"/>
      <c r="O731" s="2771"/>
      <c r="P731" s="2771"/>
      <c r="Q731" s="2771"/>
      <c r="R731" s="2771"/>
      <c r="S731" s="2771"/>
      <c r="T731" s="2772"/>
      <c r="AT731" s="2773" t="s">
        <v>175</v>
      </c>
      <c r="AU731" s="2773">
        <v>0</v>
      </c>
      <c r="AV731" s="2773">
        <v>2</v>
      </c>
      <c r="AW731" s="2773" t="b">
        <v>1</v>
      </c>
      <c r="AX731" s="2773" t="b">
        <v>1</v>
      </c>
      <c r="AY731" s="2773" t="s">
        <v>163</v>
      </c>
      <c r="AZ731" s="2773"/>
      <c r="BA731" s="2773"/>
      <c r="BB731" s="2773"/>
      <c r="BC731" s="2773"/>
      <c r="BD731" s="2773"/>
      <c r="BE731" s="2773"/>
      <c r="BF731" s="2773"/>
      <c r="BG731" s="2773"/>
      <c r="BH731" s="2773"/>
      <c r="BI731" s="2773"/>
      <c r="BJ731" s="2624">
        <v>0</v>
      </c>
    </row>
    <row r="732" spans="2:62" x14ac:dyDescent="0.25">
      <c r="B732" s="2750"/>
      <c r="C732" s="2751" t="s">
        <v>2517</v>
      </c>
      <c r="D732" s="2751" t="s">
        <v>168</v>
      </c>
      <c r="E732" s="2752" t="s">
        <v>2518</v>
      </c>
      <c r="F732" s="351" t="s">
        <v>2519</v>
      </c>
      <c r="G732" s="2753" t="s">
        <v>196</v>
      </c>
      <c r="H732" s="353">
        <v>4.68</v>
      </c>
      <c r="I732" s="354"/>
      <c r="J732" s="355">
        <f>ROUND(H732*I732,2)</f>
        <v>0</v>
      </c>
      <c r="K732" s="355" t="s">
        <v>172</v>
      </c>
      <c r="L732" s="2667" t="s">
        <v>16</v>
      </c>
      <c r="M732" s="2754"/>
      <c r="N732" s="2755" t="s">
        <v>38</v>
      </c>
      <c r="O732" s="2756"/>
      <c r="P732" s="2756">
        <f>H732*O732</f>
        <v>0</v>
      </c>
      <c r="Q732" s="2756">
        <v>1.5E-3</v>
      </c>
      <c r="R732" s="2756">
        <f>H732*Q732</f>
        <v>7.0199999999999993E-3</v>
      </c>
      <c r="S732" s="2756">
        <v>0</v>
      </c>
      <c r="T732" s="2757">
        <f>H732*S732</f>
        <v>0</v>
      </c>
      <c r="AR732" s="2624">
        <v>16</v>
      </c>
      <c r="AT732" s="2624" t="s">
        <v>168</v>
      </c>
      <c r="AU732" s="2624">
        <v>2</v>
      </c>
      <c r="AY732" s="2758" t="s">
        <v>163</v>
      </c>
      <c r="AZ732" s="2758"/>
      <c r="BA732" s="2758"/>
      <c r="BB732" s="2758"/>
      <c r="BC732" s="2758"/>
      <c r="BD732" s="2758"/>
      <c r="BE732" s="2758">
        <f>IF(N732="základní",J732,0)</f>
        <v>0</v>
      </c>
      <c r="BF732" s="2758">
        <f>IF(N732="snížená",J732,0)</f>
        <v>0</v>
      </c>
      <c r="BG732" s="2758">
        <f>IF(N732="zákl. přenesená",J732,0)</f>
        <v>0</v>
      </c>
      <c r="BH732" s="2758">
        <f>IF(N732="sníž. přenesená",J732,0)</f>
        <v>0</v>
      </c>
      <c r="BI732" s="2758">
        <f>IF(N732="nulová",J732,0)</f>
        <v>0</v>
      </c>
      <c r="BJ732" s="2624">
        <v>1</v>
      </c>
    </row>
    <row r="733" spans="2:62" x14ac:dyDescent="0.25">
      <c r="B733" s="2668"/>
      <c r="C733" s="86"/>
      <c r="D733" s="361" t="s">
        <v>173</v>
      </c>
      <c r="E733" s="86"/>
      <c r="F733" s="362" t="s">
        <v>2520</v>
      </c>
      <c r="G733" s="86"/>
      <c r="H733" s="86"/>
      <c r="I733" s="86"/>
      <c r="J733" s="86"/>
      <c r="K733" s="2670"/>
      <c r="L733" s="2667" t="s">
        <v>16</v>
      </c>
      <c r="M733" s="2759"/>
      <c r="N733" s="86"/>
      <c r="O733" s="86"/>
      <c r="P733" s="86"/>
      <c r="Q733" s="86"/>
      <c r="R733" s="86"/>
      <c r="S733" s="86"/>
      <c r="T733" s="2760"/>
      <c r="AT733" s="2761" t="s">
        <v>173</v>
      </c>
      <c r="AU733" s="2761">
        <v>0</v>
      </c>
      <c r="AV733" s="86"/>
      <c r="AW733" s="86"/>
      <c r="AX733" s="86"/>
      <c r="AY733" s="86" t="s">
        <v>163</v>
      </c>
      <c r="AZ733" s="86"/>
      <c r="BA733" s="86"/>
      <c r="BB733" s="86"/>
      <c r="BC733" s="86"/>
      <c r="BD733" s="86"/>
      <c r="BE733" s="86"/>
      <c r="BF733" s="86"/>
      <c r="BG733" s="86"/>
      <c r="BH733" s="86"/>
      <c r="BI733" s="86"/>
      <c r="BJ733" s="2624">
        <v>0</v>
      </c>
    </row>
    <row r="734" spans="2:62" ht="11.25" customHeight="1" x14ac:dyDescent="0.25">
      <c r="B734" s="2762"/>
      <c r="C734" s="2763"/>
      <c r="D734" s="361" t="s">
        <v>175</v>
      </c>
      <c r="E734" s="2764"/>
      <c r="F734" s="2777" t="s">
        <v>2521</v>
      </c>
      <c r="G734" s="2775"/>
      <c r="H734" s="2778"/>
      <c r="I734" s="2768"/>
      <c r="J734" s="2768"/>
      <c r="K734" s="2768"/>
      <c r="L734" s="2667" t="s">
        <v>16</v>
      </c>
      <c r="M734" s="2769"/>
      <c r="N734" s="2770"/>
      <c r="O734" s="2771"/>
      <c r="P734" s="2771"/>
      <c r="Q734" s="2771"/>
      <c r="R734" s="2771"/>
      <c r="S734" s="2771"/>
      <c r="T734" s="2772"/>
      <c r="AT734" s="2773" t="s">
        <v>175</v>
      </c>
      <c r="AU734" s="2773">
        <v>0</v>
      </c>
      <c r="AV734" s="2773">
        <v>1</v>
      </c>
      <c r="AW734" s="2773" t="b">
        <v>1</v>
      </c>
      <c r="AX734" s="2773"/>
      <c r="AY734" s="2773" t="s">
        <v>163</v>
      </c>
      <c r="AZ734" s="2773"/>
      <c r="BA734" s="2773"/>
      <c r="BB734" s="2773"/>
      <c r="BC734" s="2773"/>
      <c r="BD734" s="2773"/>
      <c r="BE734" s="2773"/>
      <c r="BF734" s="2773"/>
      <c r="BG734" s="2773"/>
      <c r="BH734" s="2773"/>
      <c r="BI734" s="2773"/>
      <c r="BJ734" s="2624">
        <v>0</v>
      </c>
    </row>
    <row r="735" spans="2:62" ht="11.25" customHeight="1" x14ac:dyDescent="0.25">
      <c r="B735" s="2762"/>
      <c r="C735" s="2763"/>
      <c r="D735" s="361" t="s">
        <v>175</v>
      </c>
      <c r="E735" s="2764"/>
      <c r="F735" s="2765" t="s">
        <v>2522</v>
      </c>
      <c r="G735" s="2766"/>
      <c r="H735" s="2767">
        <v>4.68</v>
      </c>
      <c r="I735" s="2768"/>
      <c r="J735" s="2768"/>
      <c r="K735" s="2768"/>
      <c r="L735" s="2667" t="s">
        <v>16</v>
      </c>
      <c r="M735" s="2769"/>
      <c r="N735" s="2770"/>
      <c r="O735" s="2771"/>
      <c r="P735" s="2771"/>
      <c r="Q735" s="2771"/>
      <c r="R735" s="2771"/>
      <c r="S735" s="2771"/>
      <c r="T735" s="2772"/>
      <c r="AT735" s="2773" t="s">
        <v>175</v>
      </c>
      <c r="AU735" s="2773">
        <v>0</v>
      </c>
      <c r="AV735" s="2773">
        <v>2</v>
      </c>
      <c r="AW735" s="2773" t="b">
        <v>1</v>
      </c>
      <c r="AX735" s="2773"/>
      <c r="AY735" s="2773" t="s">
        <v>163</v>
      </c>
      <c r="AZ735" s="2773"/>
      <c r="BA735" s="2773"/>
      <c r="BB735" s="2773"/>
      <c r="BC735" s="2773"/>
      <c r="BD735" s="2773"/>
      <c r="BE735" s="2773"/>
      <c r="BF735" s="2773"/>
      <c r="BG735" s="2773"/>
      <c r="BH735" s="2773"/>
      <c r="BI735" s="2773"/>
      <c r="BJ735" s="2624">
        <v>0</v>
      </c>
    </row>
    <row r="736" spans="2:62" ht="11.25" customHeight="1" x14ac:dyDescent="0.25">
      <c r="B736" s="2762"/>
      <c r="C736" s="2763"/>
      <c r="D736" s="361" t="s">
        <v>175</v>
      </c>
      <c r="E736" s="2764"/>
      <c r="F736" s="2774" t="s">
        <v>178</v>
      </c>
      <c r="G736" s="2775"/>
      <c r="H736" s="2776">
        <v>4.68</v>
      </c>
      <c r="I736" s="2768"/>
      <c r="J736" s="2768"/>
      <c r="K736" s="2768"/>
      <c r="L736" s="2667" t="s">
        <v>16</v>
      </c>
      <c r="M736" s="2769"/>
      <c r="N736" s="2770"/>
      <c r="O736" s="2771"/>
      <c r="P736" s="2771"/>
      <c r="Q736" s="2771"/>
      <c r="R736" s="2771"/>
      <c r="S736" s="2771"/>
      <c r="T736" s="2772"/>
      <c r="AT736" s="2773" t="s">
        <v>175</v>
      </c>
      <c r="AU736" s="2773">
        <v>0</v>
      </c>
      <c r="AV736" s="2773">
        <v>4</v>
      </c>
      <c r="AW736" s="2773" t="b">
        <v>1</v>
      </c>
      <c r="AX736" s="2773" t="b">
        <v>1</v>
      </c>
      <c r="AY736" s="2773" t="s">
        <v>163</v>
      </c>
      <c r="AZ736" s="2773"/>
      <c r="BA736" s="2773"/>
      <c r="BB736" s="2773"/>
      <c r="BC736" s="2773"/>
      <c r="BD736" s="2773"/>
      <c r="BE736" s="2773"/>
      <c r="BF736" s="2773"/>
      <c r="BG736" s="2773"/>
      <c r="BH736" s="2773"/>
      <c r="BI736" s="2773"/>
      <c r="BJ736" s="2624">
        <v>0</v>
      </c>
    </row>
    <row r="737" spans="2:62" x14ac:dyDescent="0.25">
      <c r="B737" s="2750"/>
      <c r="C737" s="2751" t="s">
        <v>2523</v>
      </c>
      <c r="D737" s="2751" t="s">
        <v>168</v>
      </c>
      <c r="E737" s="2752" t="s">
        <v>2524</v>
      </c>
      <c r="F737" s="351" t="s">
        <v>2525</v>
      </c>
      <c r="G737" s="2753" t="s">
        <v>218</v>
      </c>
      <c r="H737" s="353">
        <v>32.299999999999997</v>
      </c>
      <c r="I737" s="354"/>
      <c r="J737" s="355">
        <f>ROUND(H737*I737,2)</f>
        <v>0</v>
      </c>
      <c r="K737" s="355" t="s">
        <v>172</v>
      </c>
      <c r="L737" s="2667" t="s">
        <v>16</v>
      </c>
      <c r="M737" s="2754"/>
      <c r="N737" s="2755" t="s">
        <v>38</v>
      </c>
      <c r="O737" s="2756"/>
      <c r="P737" s="2756">
        <f>H737*O737</f>
        <v>0</v>
      </c>
      <c r="Q737" s="2756">
        <v>9.0000000000000006E-5</v>
      </c>
      <c r="R737" s="2756">
        <f>H737*Q737</f>
        <v>2.9069999999999999E-3</v>
      </c>
      <c r="S737" s="2756">
        <v>0</v>
      </c>
      <c r="T737" s="2757">
        <f>H737*S737</f>
        <v>0</v>
      </c>
      <c r="AR737" s="2624">
        <v>16</v>
      </c>
      <c r="AT737" s="2624" t="s">
        <v>168</v>
      </c>
      <c r="AU737" s="2624">
        <v>2</v>
      </c>
      <c r="AY737" s="2758" t="s">
        <v>163</v>
      </c>
      <c r="AZ737" s="2758"/>
      <c r="BA737" s="2758"/>
      <c r="BB737" s="2758"/>
      <c r="BC737" s="2758"/>
      <c r="BD737" s="2758"/>
      <c r="BE737" s="2758">
        <f>IF(N737="základní",J737,0)</f>
        <v>0</v>
      </c>
      <c r="BF737" s="2758">
        <f>IF(N737="snížená",J737,0)</f>
        <v>0</v>
      </c>
      <c r="BG737" s="2758">
        <f>IF(N737="zákl. přenesená",J737,0)</f>
        <v>0</v>
      </c>
      <c r="BH737" s="2758">
        <f>IF(N737="sníž. přenesená",J737,0)</f>
        <v>0</v>
      </c>
      <c r="BI737" s="2758">
        <f>IF(N737="nulová",J737,0)</f>
        <v>0</v>
      </c>
      <c r="BJ737" s="2624">
        <v>1</v>
      </c>
    </row>
    <row r="738" spans="2:62" x14ac:dyDescent="0.25">
      <c r="B738" s="2668"/>
      <c r="C738" s="86"/>
      <c r="D738" s="361" t="s">
        <v>173</v>
      </c>
      <c r="E738" s="86"/>
      <c r="F738" s="362" t="s">
        <v>2526</v>
      </c>
      <c r="G738" s="86"/>
      <c r="H738" s="86"/>
      <c r="I738" s="86"/>
      <c r="J738" s="86"/>
      <c r="K738" s="2670"/>
      <c r="L738" s="2667" t="s">
        <v>16</v>
      </c>
      <c r="M738" s="2759"/>
      <c r="N738" s="86"/>
      <c r="O738" s="86"/>
      <c r="P738" s="86"/>
      <c r="Q738" s="86"/>
      <c r="R738" s="86"/>
      <c r="S738" s="86"/>
      <c r="T738" s="2760"/>
      <c r="AT738" s="2761" t="s">
        <v>173</v>
      </c>
      <c r="AU738" s="2761">
        <v>0</v>
      </c>
      <c r="AV738" s="86"/>
      <c r="AW738" s="86"/>
      <c r="AX738" s="86"/>
      <c r="AY738" s="86" t="s">
        <v>163</v>
      </c>
      <c r="AZ738" s="86"/>
      <c r="BA738" s="86"/>
      <c r="BB738" s="86"/>
      <c r="BC738" s="86"/>
      <c r="BD738" s="86"/>
      <c r="BE738" s="86"/>
      <c r="BF738" s="86"/>
      <c r="BG738" s="86"/>
      <c r="BH738" s="86"/>
      <c r="BI738" s="86"/>
      <c r="BJ738" s="2624">
        <v>0</v>
      </c>
    </row>
    <row r="739" spans="2:62" ht="11.25" customHeight="1" x14ac:dyDescent="0.25">
      <c r="B739" s="2762"/>
      <c r="C739" s="2763"/>
      <c r="D739" s="361" t="s">
        <v>175</v>
      </c>
      <c r="E739" s="2764"/>
      <c r="F739" s="2777" t="s">
        <v>2527</v>
      </c>
      <c r="G739" s="2775"/>
      <c r="H739" s="2778"/>
      <c r="I739" s="2768"/>
      <c r="J739" s="2768"/>
      <c r="K739" s="2768"/>
      <c r="L739" s="2667" t="s">
        <v>16</v>
      </c>
      <c r="M739" s="2769"/>
      <c r="N739" s="2770"/>
      <c r="O739" s="2771"/>
      <c r="P739" s="2771"/>
      <c r="Q739" s="2771"/>
      <c r="R739" s="2771"/>
      <c r="S739" s="2771"/>
      <c r="T739" s="2772"/>
      <c r="AT739" s="2773" t="s">
        <v>175</v>
      </c>
      <c r="AU739" s="2773">
        <v>0</v>
      </c>
      <c r="AV739" s="2773">
        <v>1</v>
      </c>
      <c r="AW739" s="2773" t="b">
        <v>1</v>
      </c>
      <c r="AX739" s="2773"/>
      <c r="AY739" s="2773" t="s">
        <v>163</v>
      </c>
      <c r="AZ739" s="2773"/>
      <c r="BA739" s="2773"/>
      <c r="BB739" s="2773"/>
      <c r="BC739" s="2773"/>
      <c r="BD739" s="2773"/>
      <c r="BE739" s="2773"/>
      <c r="BF739" s="2773"/>
      <c r="BG739" s="2773"/>
      <c r="BH739" s="2773"/>
      <c r="BI739" s="2773"/>
      <c r="BJ739" s="2624">
        <v>0</v>
      </c>
    </row>
    <row r="740" spans="2:62" ht="11.25" customHeight="1" x14ac:dyDescent="0.25">
      <c r="B740" s="2762"/>
      <c r="C740" s="2763"/>
      <c r="D740" s="361" t="s">
        <v>175</v>
      </c>
      <c r="E740" s="2764"/>
      <c r="F740" s="2765" t="s">
        <v>2528</v>
      </c>
      <c r="G740" s="2766"/>
      <c r="H740" s="2767">
        <v>32.299999999999997</v>
      </c>
      <c r="I740" s="2768"/>
      <c r="J740" s="2768"/>
      <c r="K740" s="2768"/>
      <c r="L740" s="2667" t="s">
        <v>16</v>
      </c>
      <c r="M740" s="2769"/>
      <c r="N740" s="2770"/>
      <c r="O740" s="2771"/>
      <c r="P740" s="2771"/>
      <c r="Q740" s="2771"/>
      <c r="R740" s="2771"/>
      <c r="S740" s="2771"/>
      <c r="T740" s="2772"/>
      <c r="AT740" s="2773" t="s">
        <v>175</v>
      </c>
      <c r="AU740" s="2773">
        <v>0</v>
      </c>
      <c r="AV740" s="2773">
        <v>2</v>
      </c>
      <c r="AW740" s="2773" t="b">
        <v>1</v>
      </c>
      <c r="AX740" s="2773"/>
      <c r="AY740" s="2773" t="s">
        <v>163</v>
      </c>
      <c r="AZ740" s="2773"/>
      <c r="BA740" s="2773"/>
      <c r="BB740" s="2773"/>
      <c r="BC740" s="2773"/>
      <c r="BD740" s="2773"/>
      <c r="BE740" s="2773"/>
      <c r="BF740" s="2773"/>
      <c r="BG740" s="2773"/>
      <c r="BH740" s="2773"/>
      <c r="BI740" s="2773"/>
      <c r="BJ740" s="2624">
        <v>0</v>
      </c>
    </row>
    <row r="741" spans="2:62" ht="11.25" customHeight="1" x14ac:dyDescent="0.25">
      <c r="B741" s="2762"/>
      <c r="C741" s="2763"/>
      <c r="D741" s="361" t="s">
        <v>175</v>
      </c>
      <c r="E741" s="2764"/>
      <c r="F741" s="2774" t="s">
        <v>178</v>
      </c>
      <c r="G741" s="2775"/>
      <c r="H741" s="2776">
        <v>32.299999999999997</v>
      </c>
      <c r="I741" s="2768"/>
      <c r="J741" s="2768"/>
      <c r="K741" s="2768"/>
      <c r="L741" s="2667" t="s">
        <v>16</v>
      </c>
      <c r="M741" s="2769"/>
      <c r="N741" s="2770"/>
      <c r="O741" s="2771"/>
      <c r="P741" s="2771"/>
      <c r="Q741" s="2771"/>
      <c r="R741" s="2771"/>
      <c r="S741" s="2771"/>
      <c r="T741" s="2772"/>
      <c r="AT741" s="2773" t="s">
        <v>175</v>
      </c>
      <c r="AU741" s="2773">
        <v>0</v>
      </c>
      <c r="AV741" s="2773">
        <v>4</v>
      </c>
      <c r="AW741" s="2773" t="b">
        <v>1</v>
      </c>
      <c r="AX741" s="2773" t="b">
        <v>1</v>
      </c>
      <c r="AY741" s="2773" t="s">
        <v>163</v>
      </c>
      <c r="AZ741" s="2773"/>
      <c r="BA741" s="2773"/>
      <c r="BB741" s="2773"/>
      <c r="BC741" s="2773"/>
      <c r="BD741" s="2773"/>
      <c r="BE741" s="2773"/>
      <c r="BF741" s="2773"/>
      <c r="BG741" s="2773"/>
      <c r="BH741" s="2773"/>
      <c r="BI741" s="2773"/>
      <c r="BJ741" s="2624">
        <v>0</v>
      </c>
    </row>
    <row r="742" spans="2:62" x14ac:dyDescent="0.25">
      <c r="B742" s="2750"/>
      <c r="C742" s="2751" t="s">
        <v>2529</v>
      </c>
      <c r="D742" s="2751" t="s">
        <v>168</v>
      </c>
      <c r="E742" s="2752" t="s">
        <v>2530</v>
      </c>
      <c r="F742" s="351" t="s">
        <v>2531</v>
      </c>
      <c r="G742" s="2753" t="s">
        <v>218</v>
      </c>
      <c r="H742" s="353">
        <v>27.2</v>
      </c>
      <c r="I742" s="354"/>
      <c r="J742" s="355">
        <f>ROUND(H742*I742,2)</f>
        <v>0</v>
      </c>
      <c r="K742" s="355" t="s">
        <v>172</v>
      </c>
      <c r="L742" s="2667" t="s">
        <v>16</v>
      </c>
      <c r="M742" s="2754"/>
      <c r="N742" s="2755" t="s">
        <v>38</v>
      </c>
      <c r="O742" s="2756"/>
      <c r="P742" s="2756">
        <f>H742*O742</f>
        <v>0</v>
      </c>
      <c r="Q742" s="2756">
        <v>1.6000000000000001E-4</v>
      </c>
      <c r="R742" s="2756">
        <f>H742*Q742</f>
        <v>4.352E-3</v>
      </c>
      <c r="S742" s="2756">
        <v>0</v>
      </c>
      <c r="T742" s="2757">
        <f>H742*S742</f>
        <v>0</v>
      </c>
      <c r="AR742" s="2624">
        <v>16</v>
      </c>
      <c r="AT742" s="2624" t="s">
        <v>168</v>
      </c>
      <c r="AU742" s="2624">
        <v>2</v>
      </c>
      <c r="AY742" s="2758" t="s">
        <v>163</v>
      </c>
      <c r="AZ742" s="2758"/>
      <c r="BA742" s="2758"/>
      <c r="BB742" s="2758"/>
      <c r="BC742" s="2758"/>
      <c r="BD742" s="2758"/>
      <c r="BE742" s="2758">
        <f>IF(N742="základní",J742,0)</f>
        <v>0</v>
      </c>
      <c r="BF742" s="2758">
        <f>IF(N742="snížená",J742,0)</f>
        <v>0</v>
      </c>
      <c r="BG742" s="2758">
        <f>IF(N742="zákl. přenesená",J742,0)</f>
        <v>0</v>
      </c>
      <c r="BH742" s="2758">
        <f>IF(N742="sníž. přenesená",J742,0)</f>
        <v>0</v>
      </c>
      <c r="BI742" s="2758">
        <f>IF(N742="nulová",J742,0)</f>
        <v>0</v>
      </c>
      <c r="BJ742" s="2624">
        <v>1</v>
      </c>
    </row>
    <row r="743" spans="2:62" x14ac:dyDescent="0.25">
      <c r="B743" s="2668"/>
      <c r="C743" s="86"/>
      <c r="D743" s="361" t="s">
        <v>173</v>
      </c>
      <c r="E743" s="86"/>
      <c r="F743" s="362" t="s">
        <v>2532</v>
      </c>
      <c r="G743" s="86"/>
      <c r="H743" s="86"/>
      <c r="I743" s="86"/>
      <c r="J743" s="86"/>
      <c r="K743" s="2670"/>
      <c r="L743" s="2667" t="s">
        <v>16</v>
      </c>
      <c r="M743" s="2759"/>
      <c r="N743" s="86"/>
      <c r="O743" s="86"/>
      <c r="P743" s="86"/>
      <c r="Q743" s="86"/>
      <c r="R743" s="86"/>
      <c r="S743" s="86"/>
      <c r="T743" s="2760"/>
      <c r="AT743" s="2761" t="s">
        <v>173</v>
      </c>
      <c r="AU743" s="2761">
        <v>0</v>
      </c>
      <c r="AV743" s="86"/>
      <c r="AW743" s="86"/>
      <c r="AX743" s="86"/>
      <c r="AY743" s="86" t="s">
        <v>163</v>
      </c>
      <c r="AZ743" s="86"/>
      <c r="BA743" s="86"/>
      <c r="BB743" s="86"/>
      <c r="BC743" s="86"/>
      <c r="BD743" s="86"/>
      <c r="BE743" s="86"/>
      <c r="BF743" s="86"/>
      <c r="BG743" s="86"/>
      <c r="BH743" s="86"/>
      <c r="BI743" s="86"/>
      <c r="BJ743" s="2624">
        <v>0</v>
      </c>
    </row>
    <row r="744" spans="2:62" ht="11.25" customHeight="1" x14ac:dyDescent="0.25">
      <c r="B744" s="2762"/>
      <c r="C744" s="2763"/>
      <c r="D744" s="361" t="s">
        <v>175</v>
      </c>
      <c r="E744" s="2764"/>
      <c r="F744" s="2765" t="s">
        <v>2501</v>
      </c>
      <c r="G744" s="2766"/>
      <c r="H744" s="2767">
        <v>27.2</v>
      </c>
      <c r="I744" s="2768"/>
      <c r="J744" s="2768"/>
      <c r="K744" s="2768"/>
      <c r="L744" s="2667" t="s">
        <v>16</v>
      </c>
      <c r="M744" s="2769"/>
      <c r="N744" s="2770"/>
      <c r="O744" s="2771"/>
      <c r="P744" s="2771"/>
      <c r="Q744" s="2771"/>
      <c r="R744" s="2771"/>
      <c r="S744" s="2771"/>
      <c r="T744" s="2772"/>
      <c r="AT744" s="2773" t="s">
        <v>175</v>
      </c>
      <c r="AU744" s="2773">
        <v>0</v>
      </c>
      <c r="AV744" s="2773">
        <v>2</v>
      </c>
      <c r="AW744" s="2773" t="b">
        <v>1</v>
      </c>
      <c r="AX744" s="2773"/>
      <c r="AY744" s="2773" t="s">
        <v>163</v>
      </c>
      <c r="AZ744" s="2773"/>
      <c r="BA744" s="2773"/>
      <c r="BB744" s="2773"/>
      <c r="BC744" s="2773"/>
      <c r="BD744" s="2773"/>
      <c r="BE744" s="2773"/>
      <c r="BF744" s="2773"/>
      <c r="BG744" s="2773"/>
      <c r="BH744" s="2773"/>
      <c r="BI744" s="2773"/>
      <c r="BJ744" s="2624">
        <v>0</v>
      </c>
    </row>
    <row r="745" spans="2:62" ht="11.25" customHeight="1" x14ac:dyDescent="0.25">
      <c r="B745" s="2762"/>
      <c r="C745" s="2763"/>
      <c r="D745" s="361" t="s">
        <v>175</v>
      </c>
      <c r="E745" s="2764"/>
      <c r="F745" s="2774" t="s">
        <v>178</v>
      </c>
      <c r="G745" s="2775"/>
      <c r="H745" s="2776">
        <v>27.2</v>
      </c>
      <c r="I745" s="2768"/>
      <c r="J745" s="2768"/>
      <c r="K745" s="2768"/>
      <c r="L745" s="2667" t="s">
        <v>16</v>
      </c>
      <c r="M745" s="2769"/>
      <c r="N745" s="2770"/>
      <c r="O745" s="2771"/>
      <c r="P745" s="2771"/>
      <c r="Q745" s="2771"/>
      <c r="R745" s="2771"/>
      <c r="S745" s="2771"/>
      <c r="T745" s="2772"/>
      <c r="AT745" s="2773" t="s">
        <v>175</v>
      </c>
      <c r="AU745" s="2773">
        <v>0</v>
      </c>
      <c r="AV745" s="2773">
        <v>4</v>
      </c>
      <c r="AW745" s="2773" t="b">
        <v>1</v>
      </c>
      <c r="AX745" s="2773" t="b">
        <v>1</v>
      </c>
      <c r="AY745" s="2773" t="s">
        <v>163</v>
      </c>
      <c r="AZ745" s="2773"/>
      <c r="BA745" s="2773"/>
      <c r="BB745" s="2773"/>
      <c r="BC745" s="2773"/>
      <c r="BD745" s="2773"/>
      <c r="BE745" s="2773"/>
      <c r="BF745" s="2773"/>
      <c r="BG745" s="2773"/>
      <c r="BH745" s="2773"/>
      <c r="BI745" s="2773"/>
      <c r="BJ745" s="2624">
        <v>0</v>
      </c>
    </row>
    <row r="746" spans="2:62" x14ac:dyDescent="0.25">
      <c r="B746" s="2750"/>
      <c r="C746" s="2751" t="s">
        <v>2533</v>
      </c>
      <c r="D746" s="2751" t="s">
        <v>168</v>
      </c>
      <c r="E746" s="2752" t="s">
        <v>2534</v>
      </c>
      <c r="F746" s="351" t="s">
        <v>2535</v>
      </c>
      <c r="G746" s="2753" t="s">
        <v>526</v>
      </c>
      <c r="H746" s="403">
        <v>8</v>
      </c>
      <c r="I746" s="354"/>
      <c r="J746" s="355">
        <f>ROUND(H746*I746,2)</f>
        <v>0</v>
      </c>
      <c r="K746" s="355" t="s">
        <v>172</v>
      </c>
      <c r="L746" s="2667" t="s">
        <v>16</v>
      </c>
      <c r="M746" s="2754"/>
      <c r="N746" s="2755" t="s">
        <v>38</v>
      </c>
      <c r="O746" s="2756"/>
      <c r="P746" s="2756">
        <f>H746*O746</f>
        <v>0</v>
      </c>
      <c r="Q746" s="2756">
        <v>2.1000000000000001E-4</v>
      </c>
      <c r="R746" s="2756">
        <f>H746*Q746</f>
        <v>1.6800000000000001E-3</v>
      </c>
      <c r="S746" s="2756">
        <v>0</v>
      </c>
      <c r="T746" s="2757">
        <f>H746*S746</f>
        <v>0</v>
      </c>
      <c r="AR746" s="2624">
        <v>16</v>
      </c>
      <c r="AT746" s="2624" t="s">
        <v>168</v>
      </c>
      <c r="AU746" s="2624">
        <v>2</v>
      </c>
      <c r="AY746" s="2758" t="s">
        <v>163</v>
      </c>
      <c r="AZ746" s="2758"/>
      <c r="BA746" s="2758"/>
      <c r="BB746" s="2758"/>
      <c r="BC746" s="2758"/>
      <c r="BD746" s="2758"/>
      <c r="BE746" s="2758">
        <f>IF(N746="základní",J746,0)</f>
        <v>0</v>
      </c>
      <c r="BF746" s="2758">
        <f>IF(N746="snížená",J746,0)</f>
        <v>0</v>
      </c>
      <c r="BG746" s="2758">
        <f>IF(N746="zákl. přenesená",J746,0)</f>
        <v>0</v>
      </c>
      <c r="BH746" s="2758">
        <f>IF(N746="sníž. přenesená",J746,0)</f>
        <v>0</v>
      </c>
      <c r="BI746" s="2758">
        <f>IF(N746="nulová",J746,0)</f>
        <v>0</v>
      </c>
      <c r="BJ746" s="2624">
        <v>1</v>
      </c>
    </row>
    <row r="747" spans="2:62" x14ac:dyDescent="0.25">
      <c r="B747" s="2668"/>
      <c r="C747" s="86"/>
      <c r="D747" s="361" t="s">
        <v>173</v>
      </c>
      <c r="E747" s="86"/>
      <c r="F747" s="362" t="s">
        <v>2536</v>
      </c>
      <c r="G747" s="86"/>
      <c r="H747" s="86"/>
      <c r="I747" s="86"/>
      <c r="J747" s="86"/>
      <c r="K747" s="2670"/>
      <c r="L747" s="2667" t="s">
        <v>16</v>
      </c>
      <c r="M747" s="2759"/>
      <c r="N747" s="86"/>
      <c r="O747" s="86"/>
      <c r="P747" s="86"/>
      <c r="Q747" s="86"/>
      <c r="R747" s="86"/>
      <c r="S747" s="86"/>
      <c r="T747" s="2760"/>
      <c r="AT747" s="2761" t="s">
        <v>173</v>
      </c>
      <c r="AU747" s="2761">
        <v>0</v>
      </c>
      <c r="AV747" s="86"/>
      <c r="AW747" s="86"/>
      <c r="AX747" s="86"/>
      <c r="AY747" s="86" t="s">
        <v>163</v>
      </c>
      <c r="AZ747" s="86"/>
      <c r="BA747" s="86"/>
      <c r="BB747" s="86"/>
      <c r="BC747" s="86"/>
      <c r="BD747" s="86"/>
      <c r="BE747" s="86"/>
      <c r="BF747" s="86"/>
      <c r="BG747" s="86"/>
      <c r="BH747" s="86"/>
      <c r="BI747" s="86"/>
      <c r="BJ747" s="2624">
        <v>0</v>
      </c>
    </row>
    <row r="748" spans="2:62" x14ac:dyDescent="0.25">
      <c r="B748" s="2750"/>
      <c r="C748" s="2751" t="s">
        <v>2537</v>
      </c>
      <c r="D748" s="2751" t="s">
        <v>168</v>
      </c>
      <c r="E748" s="2752" t="s">
        <v>2538</v>
      </c>
      <c r="F748" s="351" t="s">
        <v>2539</v>
      </c>
      <c r="G748" s="2753" t="s">
        <v>218</v>
      </c>
      <c r="H748" s="353">
        <v>13.5</v>
      </c>
      <c r="I748" s="354"/>
      <c r="J748" s="355">
        <f>ROUND(H748*I748,2)</f>
        <v>0</v>
      </c>
      <c r="K748" s="355" t="s">
        <v>172</v>
      </c>
      <c r="L748" s="2667" t="s">
        <v>16</v>
      </c>
      <c r="M748" s="2754"/>
      <c r="N748" s="2755" t="s">
        <v>38</v>
      </c>
      <c r="O748" s="2756"/>
      <c r="P748" s="2756">
        <f>H748*O748</f>
        <v>0</v>
      </c>
      <c r="Q748" s="2756">
        <v>1.42E-3</v>
      </c>
      <c r="R748" s="2756">
        <f>H748*Q748</f>
        <v>1.917E-2</v>
      </c>
      <c r="S748" s="2756">
        <v>0</v>
      </c>
      <c r="T748" s="2757">
        <f>H748*S748</f>
        <v>0</v>
      </c>
      <c r="AR748" s="2624">
        <v>16</v>
      </c>
      <c r="AT748" s="2624" t="s">
        <v>168</v>
      </c>
      <c r="AU748" s="2624">
        <v>2</v>
      </c>
      <c r="AY748" s="2758" t="s">
        <v>163</v>
      </c>
      <c r="AZ748" s="2758"/>
      <c r="BA748" s="2758"/>
      <c r="BB748" s="2758"/>
      <c r="BC748" s="2758"/>
      <c r="BD748" s="2758"/>
      <c r="BE748" s="2758">
        <f>IF(N748="základní",J748,0)</f>
        <v>0</v>
      </c>
      <c r="BF748" s="2758">
        <f>IF(N748="snížená",J748,0)</f>
        <v>0</v>
      </c>
      <c r="BG748" s="2758">
        <f>IF(N748="zákl. přenesená",J748,0)</f>
        <v>0</v>
      </c>
      <c r="BH748" s="2758">
        <f>IF(N748="sníž. přenesená",J748,0)</f>
        <v>0</v>
      </c>
      <c r="BI748" s="2758">
        <f>IF(N748="nulová",J748,0)</f>
        <v>0</v>
      </c>
      <c r="BJ748" s="2624">
        <v>1</v>
      </c>
    </row>
    <row r="749" spans="2:62" x14ac:dyDescent="0.25">
      <c r="B749" s="2668"/>
      <c r="C749" s="86"/>
      <c r="D749" s="361" t="s">
        <v>173</v>
      </c>
      <c r="E749" s="86"/>
      <c r="F749" s="362" t="s">
        <v>2540</v>
      </c>
      <c r="G749" s="86"/>
      <c r="H749" s="86"/>
      <c r="I749" s="86"/>
      <c r="J749" s="86"/>
      <c r="K749" s="2670"/>
      <c r="L749" s="2667" t="s">
        <v>16</v>
      </c>
      <c r="M749" s="2759"/>
      <c r="N749" s="86"/>
      <c r="O749" s="86"/>
      <c r="P749" s="86"/>
      <c r="Q749" s="86"/>
      <c r="R749" s="86"/>
      <c r="S749" s="86"/>
      <c r="T749" s="2760"/>
      <c r="AT749" s="2761" t="s">
        <v>173</v>
      </c>
      <c r="AU749" s="2761">
        <v>0</v>
      </c>
      <c r="AV749" s="86"/>
      <c r="AW749" s="86"/>
      <c r="AX749" s="86"/>
      <c r="AY749" s="86" t="s">
        <v>163</v>
      </c>
      <c r="AZ749" s="86"/>
      <c r="BA749" s="86"/>
      <c r="BB749" s="86"/>
      <c r="BC749" s="86"/>
      <c r="BD749" s="86"/>
      <c r="BE749" s="86"/>
      <c r="BF749" s="86"/>
      <c r="BG749" s="86"/>
      <c r="BH749" s="86"/>
      <c r="BI749" s="86"/>
      <c r="BJ749" s="2624">
        <v>0</v>
      </c>
    </row>
    <row r="750" spans="2:62" ht="11.25" customHeight="1" x14ac:dyDescent="0.25">
      <c r="B750" s="2762"/>
      <c r="C750" s="2763"/>
      <c r="D750" s="361" t="s">
        <v>175</v>
      </c>
      <c r="E750" s="2764"/>
      <c r="F750" s="2777" t="s">
        <v>2541</v>
      </c>
      <c r="G750" s="2775"/>
      <c r="H750" s="2778"/>
      <c r="I750" s="2768"/>
      <c r="J750" s="2768"/>
      <c r="K750" s="2768"/>
      <c r="L750" s="2667" t="s">
        <v>16</v>
      </c>
      <c r="M750" s="2769"/>
      <c r="N750" s="2770"/>
      <c r="O750" s="2771"/>
      <c r="P750" s="2771"/>
      <c r="Q750" s="2771"/>
      <c r="R750" s="2771"/>
      <c r="S750" s="2771"/>
      <c r="T750" s="2772"/>
      <c r="AT750" s="2773" t="s">
        <v>175</v>
      </c>
      <c r="AU750" s="2773">
        <v>0</v>
      </c>
      <c r="AV750" s="2773">
        <v>1</v>
      </c>
      <c r="AW750" s="2773" t="b">
        <v>1</v>
      </c>
      <c r="AX750" s="2773"/>
      <c r="AY750" s="2773" t="s">
        <v>163</v>
      </c>
      <c r="AZ750" s="2773"/>
      <c r="BA750" s="2773"/>
      <c r="BB750" s="2773"/>
      <c r="BC750" s="2773"/>
      <c r="BD750" s="2773"/>
      <c r="BE750" s="2773"/>
      <c r="BF750" s="2773"/>
      <c r="BG750" s="2773"/>
      <c r="BH750" s="2773"/>
      <c r="BI750" s="2773"/>
      <c r="BJ750" s="2624">
        <v>0</v>
      </c>
    </row>
    <row r="751" spans="2:62" ht="11.25" customHeight="1" x14ac:dyDescent="0.25">
      <c r="B751" s="2762"/>
      <c r="C751" s="2763"/>
      <c r="D751" s="361" t="s">
        <v>175</v>
      </c>
      <c r="E751" s="2764"/>
      <c r="F751" s="2765" t="s">
        <v>2542</v>
      </c>
      <c r="G751" s="2766"/>
      <c r="H751" s="2767">
        <v>13.5</v>
      </c>
      <c r="I751" s="2768"/>
      <c r="J751" s="2768"/>
      <c r="K751" s="2768"/>
      <c r="L751" s="2667" t="s">
        <v>16</v>
      </c>
      <c r="M751" s="2769"/>
      <c r="N751" s="2770"/>
      <c r="O751" s="2771"/>
      <c r="P751" s="2771"/>
      <c r="Q751" s="2771"/>
      <c r="R751" s="2771"/>
      <c r="S751" s="2771"/>
      <c r="T751" s="2772"/>
      <c r="AT751" s="2773" t="s">
        <v>175</v>
      </c>
      <c r="AU751" s="2773">
        <v>0</v>
      </c>
      <c r="AV751" s="2773">
        <v>2</v>
      </c>
      <c r="AW751" s="2773" t="b">
        <v>1</v>
      </c>
      <c r="AX751" s="2773"/>
      <c r="AY751" s="2773" t="s">
        <v>163</v>
      </c>
      <c r="AZ751" s="2773"/>
      <c r="BA751" s="2773"/>
      <c r="BB751" s="2773"/>
      <c r="BC751" s="2773"/>
      <c r="BD751" s="2773"/>
      <c r="BE751" s="2773"/>
      <c r="BF751" s="2773"/>
      <c r="BG751" s="2773"/>
      <c r="BH751" s="2773"/>
      <c r="BI751" s="2773"/>
      <c r="BJ751" s="2624">
        <v>0</v>
      </c>
    </row>
    <row r="752" spans="2:62" ht="11.25" customHeight="1" x14ac:dyDescent="0.25">
      <c r="B752" s="2762"/>
      <c r="C752" s="2763"/>
      <c r="D752" s="361" t="s">
        <v>175</v>
      </c>
      <c r="E752" s="2764"/>
      <c r="F752" s="2774" t="s">
        <v>178</v>
      </c>
      <c r="G752" s="2775"/>
      <c r="H752" s="2776">
        <v>13.5</v>
      </c>
      <c r="I752" s="2768"/>
      <c r="J752" s="2768"/>
      <c r="K752" s="2768"/>
      <c r="L752" s="2667" t="s">
        <v>16</v>
      </c>
      <c r="M752" s="2769"/>
      <c r="N752" s="2770"/>
      <c r="O752" s="2771"/>
      <c r="P752" s="2771"/>
      <c r="Q752" s="2771"/>
      <c r="R752" s="2771"/>
      <c r="S752" s="2771"/>
      <c r="T752" s="2772"/>
      <c r="AT752" s="2773" t="s">
        <v>175</v>
      </c>
      <c r="AU752" s="2773">
        <v>0</v>
      </c>
      <c r="AV752" s="2773">
        <v>4</v>
      </c>
      <c r="AW752" s="2773" t="b">
        <v>1</v>
      </c>
      <c r="AX752" s="2773" t="b">
        <v>1</v>
      </c>
      <c r="AY752" s="2773" t="s">
        <v>163</v>
      </c>
      <c r="AZ752" s="2773"/>
      <c r="BA752" s="2773"/>
      <c r="BB752" s="2773"/>
      <c r="BC752" s="2773"/>
      <c r="BD752" s="2773"/>
      <c r="BE752" s="2773"/>
      <c r="BF752" s="2773"/>
      <c r="BG752" s="2773"/>
      <c r="BH752" s="2773"/>
      <c r="BI752" s="2773"/>
      <c r="BJ752" s="2624">
        <v>0</v>
      </c>
    </row>
    <row r="753" spans="2:62" ht="24" x14ac:dyDescent="0.25">
      <c r="B753" s="2750"/>
      <c r="C753" s="2751" t="s">
        <v>2543</v>
      </c>
      <c r="D753" s="2751" t="s">
        <v>168</v>
      </c>
      <c r="E753" s="2752" t="s">
        <v>2544</v>
      </c>
      <c r="F753" s="351" t="s">
        <v>2545</v>
      </c>
      <c r="G753" s="2753" t="s">
        <v>196</v>
      </c>
      <c r="H753" s="353">
        <v>18.72</v>
      </c>
      <c r="I753" s="354"/>
      <c r="J753" s="355">
        <f>ROUND(H753*I753,2)</f>
        <v>0</v>
      </c>
      <c r="K753" s="355" t="s">
        <v>172</v>
      </c>
      <c r="L753" s="2667" t="s">
        <v>16</v>
      </c>
      <c r="M753" s="2754"/>
      <c r="N753" s="2755" t="s">
        <v>38</v>
      </c>
      <c r="O753" s="2756"/>
      <c r="P753" s="2756">
        <f>H753*O753</f>
        <v>0</v>
      </c>
      <c r="Q753" s="2756">
        <v>5.0000000000000002E-5</v>
      </c>
      <c r="R753" s="2756">
        <f>H753*Q753</f>
        <v>9.3599999999999998E-4</v>
      </c>
      <c r="S753" s="2756">
        <v>0</v>
      </c>
      <c r="T753" s="2757">
        <f>H753*S753</f>
        <v>0</v>
      </c>
      <c r="AR753" s="2624">
        <v>16</v>
      </c>
      <c r="AT753" s="2624" t="s">
        <v>168</v>
      </c>
      <c r="AU753" s="2624">
        <v>2</v>
      </c>
      <c r="AY753" s="2758" t="s">
        <v>163</v>
      </c>
      <c r="AZ753" s="2758"/>
      <c r="BA753" s="2758"/>
      <c r="BB753" s="2758"/>
      <c r="BC753" s="2758"/>
      <c r="BD753" s="2758"/>
      <c r="BE753" s="2758">
        <f>IF(N753="základní",J753,0)</f>
        <v>0</v>
      </c>
      <c r="BF753" s="2758">
        <f>IF(N753="snížená",J753,0)</f>
        <v>0</v>
      </c>
      <c r="BG753" s="2758">
        <f>IF(N753="zákl. přenesená",J753,0)</f>
        <v>0</v>
      </c>
      <c r="BH753" s="2758">
        <f>IF(N753="sníž. přenesená",J753,0)</f>
        <v>0</v>
      </c>
      <c r="BI753" s="2758">
        <f>IF(N753="nulová",J753,0)</f>
        <v>0</v>
      </c>
      <c r="BJ753" s="2624">
        <v>1</v>
      </c>
    </row>
    <row r="754" spans="2:62" x14ac:dyDescent="0.25">
      <c r="B754" s="2668"/>
      <c r="C754" s="86"/>
      <c r="D754" s="361" t="s">
        <v>173</v>
      </c>
      <c r="E754" s="86"/>
      <c r="F754" s="362" t="s">
        <v>2546</v>
      </c>
      <c r="G754" s="86"/>
      <c r="H754" s="86"/>
      <c r="I754" s="86"/>
      <c r="J754" s="86"/>
      <c r="K754" s="2670"/>
      <c r="L754" s="2667" t="s">
        <v>16</v>
      </c>
      <c r="M754" s="2759"/>
      <c r="N754" s="86"/>
      <c r="O754" s="86"/>
      <c r="P754" s="86"/>
      <c r="Q754" s="86"/>
      <c r="R754" s="86"/>
      <c r="S754" s="86"/>
      <c r="T754" s="2760"/>
      <c r="AT754" s="2761" t="s">
        <v>173</v>
      </c>
      <c r="AU754" s="2761">
        <v>0</v>
      </c>
      <c r="AV754" s="86"/>
      <c r="AW754" s="86"/>
      <c r="AX754" s="86"/>
      <c r="AY754" s="86" t="s">
        <v>163</v>
      </c>
      <c r="AZ754" s="86"/>
      <c r="BA754" s="86"/>
      <c r="BB754" s="86"/>
      <c r="BC754" s="86"/>
      <c r="BD754" s="86"/>
      <c r="BE754" s="86"/>
      <c r="BF754" s="86"/>
      <c r="BG754" s="86"/>
      <c r="BH754" s="86"/>
      <c r="BI754" s="86"/>
      <c r="BJ754" s="2624">
        <v>0</v>
      </c>
    </row>
    <row r="755" spans="2:62" ht="11.25" customHeight="1" x14ac:dyDescent="0.25">
      <c r="B755" s="2762"/>
      <c r="C755" s="2763"/>
      <c r="D755" s="361" t="s">
        <v>175</v>
      </c>
      <c r="E755" s="2764"/>
      <c r="F755" s="2765" t="s">
        <v>1917</v>
      </c>
      <c r="G755" s="2766"/>
      <c r="H755" s="2767">
        <v>18.72</v>
      </c>
      <c r="I755" s="2768"/>
      <c r="J755" s="2768"/>
      <c r="K755" s="2768"/>
      <c r="L755" s="2667" t="s">
        <v>16</v>
      </c>
      <c r="M755" s="2769"/>
      <c r="N755" s="2770"/>
      <c r="O755" s="2771"/>
      <c r="P755" s="2771"/>
      <c r="Q755" s="2771"/>
      <c r="R755" s="2771"/>
      <c r="S755" s="2771"/>
      <c r="T755" s="2772"/>
      <c r="AT755" s="2773" t="s">
        <v>175</v>
      </c>
      <c r="AU755" s="2773">
        <v>0</v>
      </c>
      <c r="AV755" s="2773">
        <v>2</v>
      </c>
      <c r="AW755" s="2773" t="b">
        <v>1</v>
      </c>
      <c r="AX755" s="2773"/>
      <c r="AY755" s="2773" t="s">
        <v>163</v>
      </c>
      <c r="AZ755" s="2773"/>
      <c r="BA755" s="2773"/>
      <c r="BB755" s="2773"/>
      <c r="BC755" s="2773"/>
      <c r="BD755" s="2773"/>
      <c r="BE755" s="2773"/>
      <c r="BF755" s="2773"/>
      <c r="BG755" s="2773"/>
      <c r="BH755" s="2773"/>
      <c r="BI755" s="2773"/>
      <c r="BJ755" s="2624">
        <v>0</v>
      </c>
    </row>
    <row r="756" spans="2:62" ht="11.25" customHeight="1" x14ac:dyDescent="0.25">
      <c r="B756" s="2762"/>
      <c r="C756" s="2763"/>
      <c r="D756" s="361" t="s">
        <v>175</v>
      </c>
      <c r="E756" s="2764"/>
      <c r="F756" s="2774" t="s">
        <v>178</v>
      </c>
      <c r="G756" s="2775"/>
      <c r="H756" s="2776">
        <v>18.72</v>
      </c>
      <c r="I756" s="2768"/>
      <c r="J756" s="2768"/>
      <c r="K756" s="2768"/>
      <c r="L756" s="2667" t="s">
        <v>16</v>
      </c>
      <c r="M756" s="2769"/>
      <c r="N756" s="2770"/>
      <c r="O756" s="2771"/>
      <c r="P756" s="2771"/>
      <c r="Q756" s="2771"/>
      <c r="R756" s="2771"/>
      <c r="S756" s="2771"/>
      <c r="T756" s="2772"/>
      <c r="AT756" s="2773" t="s">
        <v>175</v>
      </c>
      <c r="AU756" s="2773">
        <v>0</v>
      </c>
      <c r="AV756" s="2773">
        <v>4</v>
      </c>
      <c r="AW756" s="2773" t="b">
        <v>1</v>
      </c>
      <c r="AX756" s="2773" t="b">
        <v>1</v>
      </c>
      <c r="AY756" s="2773" t="s">
        <v>163</v>
      </c>
      <c r="AZ756" s="2773"/>
      <c r="BA756" s="2773"/>
      <c r="BB756" s="2773"/>
      <c r="BC756" s="2773"/>
      <c r="BD756" s="2773"/>
      <c r="BE756" s="2773"/>
      <c r="BF756" s="2773"/>
      <c r="BG756" s="2773"/>
      <c r="BH756" s="2773"/>
      <c r="BI756" s="2773"/>
      <c r="BJ756" s="2624">
        <v>0</v>
      </c>
    </row>
    <row r="757" spans="2:62" x14ac:dyDescent="0.25">
      <c r="B757" s="2750"/>
      <c r="C757" s="2751" t="s">
        <v>2547</v>
      </c>
      <c r="D757" s="2751" t="s">
        <v>168</v>
      </c>
      <c r="E757" s="2752" t="s">
        <v>2548</v>
      </c>
      <c r="F757" s="351" t="s">
        <v>2549</v>
      </c>
      <c r="G757" s="2753" t="s">
        <v>202</v>
      </c>
      <c r="H757" s="403">
        <v>1.3879999999999999</v>
      </c>
      <c r="I757" s="354"/>
      <c r="J757" s="355">
        <f>ROUND(H757*I757,2)</f>
        <v>0</v>
      </c>
      <c r="K757" s="355" t="s">
        <v>172</v>
      </c>
      <c r="L757" s="2667" t="s">
        <v>16</v>
      </c>
      <c r="M757" s="2754"/>
      <c r="N757" s="2755" t="s">
        <v>38</v>
      </c>
      <c r="O757" s="2756"/>
      <c r="P757" s="2756">
        <f>H757*O757</f>
        <v>0</v>
      </c>
      <c r="Q757" s="2756">
        <v>0</v>
      </c>
      <c r="R757" s="2756">
        <f>H757*Q757</f>
        <v>0</v>
      </c>
      <c r="S757" s="2756">
        <v>0</v>
      </c>
      <c r="T757" s="2757">
        <f>H757*S757</f>
        <v>0</v>
      </c>
      <c r="AR757" s="2624">
        <v>16</v>
      </c>
      <c r="AT757" s="2624" t="s">
        <v>168</v>
      </c>
      <c r="AU757" s="2624">
        <v>2</v>
      </c>
      <c r="AY757" s="2758" t="s">
        <v>163</v>
      </c>
      <c r="AZ757" s="2758"/>
      <c r="BA757" s="2758"/>
      <c r="BB757" s="2758"/>
      <c r="BC757" s="2758"/>
      <c r="BD757" s="2758"/>
      <c r="BE757" s="2758">
        <f>IF(N757="základní",J757,0)</f>
        <v>0</v>
      </c>
      <c r="BF757" s="2758">
        <f>IF(N757="snížená",J757,0)</f>
        <v>0</v>
      </c>
      <c r="BG757" s="2758">
        <f>IF(N757="zákl. přenesená",J757,0)</f>
        <v>0</v>
      </c>
      <c r="BH757" s="2758">
        <f>IF(N757="sníž. přenesená",J757,0)</f>
        <v>0</v>
      </c>
      <c r="BI757" s="2758">
        <f>IF(N757="nulová",J757,0)</f>
        <v>0</v>
      </c>
      <c r="BJ757" s="2624">
        <v>1</v>
      </c>
    </row>
    <row r="758" spans="2:62" x14ac:dyDescent="0.25">
      <c r="B758" s="2668"/>
      <c r="C758" s="86"/>
      <c r="D758" s="361" t="s">
        <v>173</v>
      </c>
      <c r="E758" s="86"/>
      <c r="F758" s="362" t="s">
        <v>2550</v>
      </c>
      <c r="G758" s="86"/>
      <c r="H758" s="86"/>
      <c r="I758" s="86"/>
      <c r="J758" s="86"/>
      <c r="K758" s="2670"/>
      <c r="L758" s="2667" t="s">
        <v>16</v>
      </c>
      <c r="M758" s="2759"/>
      <c r="N758" s="86"/>
      <c r="O758" s="86"/>
      <c r="P758" s="86"/>
      <c r="Q758" s="86"/>
      <c r="R758" s="86"/>
      <c r="S758" s="86"/>
      <c r="T758" s="2760"/>
      <c r="AT758" s="2761" t="s">
        <v>173</v>
      </c>
      <c r="AU758" s="2761">
        <v>0</v>
      </c>
      <c r="AV758" s="86"/>
      <c r="AW758" s="86"/>
      <c r="AX758" s="86"/>
      <c r="AY758" s="86" t="s">
        <v>163</v>
      </c>
      <c r="AZ758" s="86"/>
      <c r="BA758" s="86"/>
      <c r="BB758" s="86"/>
      <c r="BC758" s="86"/>
      <c r="BD758" s="86"/>
      <c r="BE758" s="86"/>
      <c r="BF758" s="86"/>
      <c r="BG758" s="86"/>
      <c r="BH758" s="86"/>
      <c r="BI758" s="86"/>
      <c r="BJ758" s="2624">
        <v>0</v>
      </c>
    </row>
    <row r="759" spans="2:62" ht="24" x14ac:dyDescent="0.25">
      <c r="B759" s="2750"/>
      <c r="C759" s="2751" t="s">
        <v>2551</v>
      </c>
      <c r="D759" s="2751" t="s">
        <v>168</v>
      </c>
      <c r="E759" s="2752" t="s">
        <v>2552</v>
      </c>
      <c r="F759" s="351" t="s">
        <v>2553</v>
      </c>
      <c r="G759" s="2753" t="s">
        <v>202</v>
      </c>
      <c r="H759" s="403">
        <v>1.3879999999999999</v>
      </c>
      <c r="I759" s="354"/>
      <c r="J759" s="355">
        <f>ROUND(H759*I759,2)</f>
        <v>0</v>
      </c>
      <c r="K759" s="355" t="s">
        <v>172</v>
      </c>
      <c r="L759" s="2667" t="s">
        <v>16</v>
      </c>
      <c r="M759" s="2754"/>
      <c r="N759" s="2755" t="s">
        <v>38</v>
      </c>
      <c r="O759" s="2756"/>
      <c r="P759" s="2756">
        <f>H759*O759</f>
        <v>0</v>
      </c>
      <c r="Q759" s="2756">
        <v>0</v>
      </c>
      <c r="R759" s="2756">
        <f>H759*Q759</f>
        <v>0</v>
      </c>
      <c r="S759" s="2756">
        <v>0</v>
      </c>
      <c r="T759" s="2757">
        <f>H759*S759</f>
        <v>0</v>
      </c>
      <c r="AR759" s="2624">
        <v>16</v>
      </c>
      <c r="AT759" s="2624" t="s">
        <v>168</v>
      </c>
      <c r="AU759" s="2624">
        <v>2</v>
      </c>
      <c r="AY759" s="2758" t="s">
        <v>163</v>
      </c>
      <c r="AZ759" s="2758"/>
      <c r="BA759" s="2758"/>
      <c r="BB759" s="2758"/>
      <c r="BC759" s="2758"/>
      <c r="BD759" s="2758"/>
      <c r="BE759" s="2758">
        <f>IF(N759="základní",J759,0)</f>
        <v>0</v>
      </c>
      <c r="BF759" s="2758">
        <f>IF(N759="snížená",J759,0)</f>
        <v>0</v>
      </c>
      <c r="BG759" s="2758">
        <f>IF(N759="zákl. přenesená",J759,0)</f>
        <v>0</v>
      </c>
      <c r="BH759" s="2758">
        <f>IF(N759="sníž. přenesená",J759,0)</f>
        <v>0</v>
      </c>
      <c r="BI759" s="2758">
        <f>IF(N759="nulová",J759,0)</f>
        <v>0</v>
      </c>
      <c r="BJ759" s="2624">
        <v>1</v>
      </c>
    </row>
    <row r="760" spans="2:62" x14ac:dyDescent="0.25">
      <c r="B760" s="2668"/>
      <c r="C760" s="86"/>
      <c r="D760" s="361" t="s">
        <v>173</v>
      </c>
      <c r="E760" s="86"/>
      <c r="F760" s="362" t="s">
        <v>2554</v>
      </c>
      <c r="G760" s="86"/>
      <c r="H760" s="86"/>
      <c r="I760" s="86"/>
      <c r="J760" s="86"/>
      <c r="K760" s="2670"/>
      <c r="L760" s="2667" t="s">
        <v>16</v>
      </c>
      <c r="M760" s="2759"/>
      <c r="N760" s="86"/>
      <c r="O760" s="86"/>
      <c r="P760" s="86"/>
      <c r="Q760" s="86"/>
      <c r="R760" s="86"/>
      <c r="S760" s="86"/>
      <c r="T760" s="2760"/>
      <c r="AT760" s="2761" t="s">
        <v>173</v>
      </c>
      <c r="AU760" s="2761">
        <v>0</v>
      </c>
      <c r="AV760" s="86"/>
      <c r="AW760" s="86"/>
      <c r="AX760" s="86"/>
      <c r="AY760" s="86" t="s">
        <v>163</v>
      </c>
      <c r="AZ760" s="86"/>
      <c r="BA760" s="86"/>
      <c r="BB760" s="86"/>
      <c r="BC760" s="86"/>
      <c r="BD760" s="86"/>
      <c r="BE760" s="86"/>
      <c r="BF760" s="86"/>
      <c r="BG760" s="86"/>
      <c r="BH760" s="86"/>
      <c r="BI760" s="86"/>
      <c r="BJ760" s="2624">
        <v>0</v>
      </c>
    </row>
    <row r="761" spans="2:62" ht="23.1" customHeight="1" x14ac:dyDescent="0.25">
      <c r="B761" s="2692"/>
      <c r="C761" s="2693"/>
      <c r="D761" s="2731" t="s">
        <v>64</v>
      </c>
      <c r="E761" s="2739" t="s">
        <v>2555</v>
      </c>
      <c r="F761" s="2702" t="s">
        <v>2556</v>
      </c>
      <c r="G761" s="2740"/>
      <c r="H761" s="2741"/>
      <c r="I761" s="2742"/>
      <c r="J761" s="2742">
        <f>J762 + J767 + J771 + J775 + J779 + J786 + J789 + J793 + J795</f>
        <v>0</v>
      </c>
      <c r="K761" s="2742"/>
      <c r="L761" s="2667" t="s">
        <v>16</v>
      </c>
      <c r="M761" s="2743"/>
      <c r="N761" s="2690"/>
      <c r="O761" s="2691"/>
      <c r="P761" s="2691">
        <f>P762 + P767 + P771 + P775 + P779 + P786 + P789 + P793 + P795</f>
        <v>0</v>
      </c>
      <c r="Q761" s="2691"/>
      <c r="R761" s="2691">
        <f>R762 + R767 + R771 + R775 + R779 + R786 + R789 + R793 + R795</f>
        <v>0.1538091</v>
      </c>
      <c r="S761" s="2691"/>
      <c r="T761" s="2738">
        <f>T762 + T767 + T771 + T775 + T779 + T786 + T789 + T793 + T795</f>
        <v>0</v>
      </c>
      <c r="AR761" s="2624">
        <v>2</v>
      </c>
      <c r="AT761" s="2624" t="s">
        <v>64</v>
      </c>
      <c r="AU761" s="2624">
        <v>1</v>
      </c>
      <c r="AY761" s="90" t="s">
        <v>163</v>
      </c>
      <c r="AZ761" s="90"/>
      <c r="BA761" s="90"/>
      <c r="BB761" s="90"/>
      <c r="BC761" s="90"/>
      <c r="BD761" s="90"/>
      <c r="BE761" s="90"/>
      <c r="BF761" s="90"/>
      <c r="BG761" s="90"/>
      <c r="BH761" s="90"/>
      <c r="BI761" s="90"/>
      <c r="BJ761" s="2624">
        <v>0</v>
      </c>
    </row>
    <row r="762" spans="2:62" x14ac:dyDescent="0.25">
      <c r="B762" s="2750"/>
      <c r="C762" s="2751" t="s">
        <v>2557</v>
      </c>
      <c r="D762" s="2751" t="s">
        <v>168</v>
      </c>
      <c r="E762" s="2752" t="s">
        <v>2558</v>
      </c>
      <c r="F762" s="351" t="s">
        <v>2559</v>
      </c>
      <c r="G762" s="2753" t="s">
        <v>196</v>
      </c>
      <c r="H762" s="353">
        <v>4.68</v>
      </c>
      <c r="I762" s="354"/>
      <c r="J762" s="355">
        <f>ROUND(H762*I762,2)</f>
        <v>0</v>
      </c>
      <c r="K762" s="355" t="s">
        <v>172</v>
      </c>
      <c r="L762" s="2667" t="s">
        <v>16</v>
      </c>
      <c r="M762" s="2754"/>
      <c r="N762" s="2755" t="s">
        <v>38</v>
      </c>
      <c r="O762" s="2756"/>
      <c r="P762" s="2756">
        <f>H762*O762</f>
        <v>0</v>
      </c>
      <c r="Q762" s="2756">
        <v>0</v>
      </c>
      <c r="R762" s="2756">
        <f>H762*Q762</f>
        <v>0</v>
      </c>
      <c r="S762" s="2756">
        <v>0</v>
      </c>
      <c r="T762" s="2757">
        <f>H762*S762</f>
        <v>0</v>
      </c>
      <c r="AR762" s="2624">
        <v>16</v>
      </c>
      <c r="AT762" s="2624" t="s">
        <v>168</v>
      </c>
      <c r="AU762" s="2624">
        <v>2</v>
      </c>
      <c r="AY762" s="2758" t="s">
        <v>163</v>
      </c>
      <c r="AZ762" s="2758"/>
      <c r="BA762" s="2758"/>
      <c r="BB762" s="2758"/>
      <c r="BC762" s="2758"/>
      <c r="BD762" s="2758"/>
      <c r="BE762" s="2758">
        <f>IF(N762="základní",J762,0)</f>
        <v>0</v>
      </c>
      <c r="BF762" s="2758">
        <f>IF(N762="snížená",J762,0)</f>
        <v>0</v>
      </c>
      <c r="BG762" s="2758">
        <f>IF(N762="zákl. přenesená",J762,0)</f>
        <v>0</v>
      </c>
      <c r="BH762" s="2758">
        <f>IF(N762="sníž. přenesená",J762,0)</f>
        <v>0</v>
      </c>
      <c r="BI762" s="2758">
        <f>IF(N762="nulová",J762,0)</f>
        <v>0</v>
      </c>
      <c r="BJ762" s="2624">
        <v>1</v>
      </c>
    </row>
    <row r="763" spans="2:62" x14ac:dyDescent="0.25">
      <c r="B763" s="2668"/>
      <c r="C763" s="86"/>
      <c r="D763" s="361" t="s">
        <v>173</v>
      </c>
      <c r="E763" s="86"/>
      <c r="F763" s="362" t="s">
        <v>2560</v>
      </c>
      <c r="G763" s="86"/>
      <c r="H763" s="86"/>
      <c r="I763" s="86"/>
      <c r="J763" s="86"/>
      <c r="K763" s="2670"/>
      <c r="L763" s="2667" t="s">
        <v>16</v>
      </c>
      <c r="M763" s="2759"/>
      <c r="N763" s="86"/>
      <c r="O763" s="86"/>
      <c r="P763" s="86"/>
      <c r="Q763" s="86"/>
      <c r="R763" s="86"/>
      <c r="S763" s="86"/>
      <c r="T763" s="2760"/>
      <c r="AT763" s="2761" t="s">
        <v>173</v>
      </c>
      <c r="AU763" s="2761">
        <v>0</v>
      </c>
      <c r="AV763" s="86"/>
      <c r="AW763" s="86"/>
      <c r="AX763" s="86"/>
      <c r="AY763" s="86" t="s">
        <v>163</v>
      </c>
      <c r="AZ763" s="86"/>
      <c r="BA763" s="86"/>
      <c r="BB763" s="86"/>
      <c r="BC763" s="86"/>
      <c r="BD763" s="86"/>
      <c r="BE763" s="86"/>
      <c r="BF763" s="86"/>
      <c r="BG763" s="86"/>
      <c r="BH763" s="86"/>
      <c r="BI763" s="86"/>
      <c r="BJ763" s="2624">
        <v>0</v>
      </c>
    </row>
    <row r="764" spans="2:62" ht="11.25" customHeight="1" x14ac:dyDescent="0.25">
      <c r="B764" s="2762"/>
      <c r="C764" s="2763"/>
      <c r="D764" s="361" t="s">
        <v>175</v>
      </c>
      <c r="E764" s="2764"/>
      <c r="F764" s="2777" t="s">
        <v>2561</v>
      </c>
      <c r="G764" s="2775"/>
      <c r="H764" s="2778"/>
      <c r="I764" s="2768"/>
      <c r="J764" s="2768"/>
      <c r="K764" s="2768"/>
      <c r="L764" s="2667" t="s">
        <v>16</v>
      </c>
      <c r="M764" s="2769"/>
      <c r="N764" s="2770"/>
      <c r="O764" s="2771"/>
      <c r="P764" s="2771"/>
      <c r="Q764" s="2771"/>
      <c r="R764" s="2771"/>
      <c r="S764" s="2771"/>
      <c r="T764" s="2772"/>
      <c r="AT764" s="2773" t="s">
        <v>175</v>
      </c>
      <c r="AU764" s="2773">
        <v>0</v>
      </c>
      <c r="AV764" s="2773">
        <v>1</v>
      </c>
      <c r="AW764" s="2773" t="b">
        <v>1</v>
      </c>
      <c r="AX764" s="2773"/>
      <c r="AY764" s="2773" t="s">
        <v>163</v>
      </c>
      <c r="AZ764" s="2773"/>
      <c r="BA764" s="2773"/>
      <c r="BB764" s="2773"/>
      <c r="BC764" s="2773"/>
      <c r="BD764" s="2773"/>
      <c r="BE764" s="2773"/>
      <c r="BF764" s="2773"/>
      <c r="BG764" s="2773"/>
      <c r="BH764" s="2773"/>
      <c r="BI764" s="2773"/>
      <c r="BJ764" s="2624">
        <v>0</v>
      </c>
    </row>
    <row r="765" spans="2:62" ht="11.25" customHeight="1" x14ac:dyDescent="0.25">
      <c r="B765" s="2762"/>
      <c r="C765" s="2763"/>
      <c r="D765" s="361" t="s">
        <v>175</v>
      </c>
      <c r="E765" s="2764"/>
      <c r="F765" s="2765" t="s">
        <v>2562</v>
      </c>
      <c r="G765" s="2766"/>
      <c r="H765" s="2767">
        <v>4.68</v>
      </c>
      <c r="I765" s="2768"/>
      <c r="J765" s="2768"/>
      <c r="K765" s="2768"/>
      <c r="L765" s="2667" t="s">
        <v>16</v>
      </c>
      <c r="M765" s="2769"/>
      <c r="N765" s="2770"/>
      <c r="O765" s="2771"/>
      <c r="P765" s="2771"/>
      <c r="Q765" s="2771"/>
      <c r="R765" s="2771"/>
      <c r="S765" s="2771"/>
      <c r="T765" s="2772"/>
      <c r="AT765" s="2773" t="s">
        <v>175</v>
      </c>
      <c r="AU765" s="2773">
        <v>0</v>
      </c>
      <c r="AV765" s="2773">
        <v>2</v>
      </c>
      <c r="AW765" s="2773" t="b">
        <v>1</v>
      </c>
      <c r="AX765" s="2773"/>
      <c r="AY765" s="2773" t="s">
        <v>163</v>
      </c>
      <c r="AZ765" s="2773"/>
      <c r="BA765" s="2773"/>
      <c r="BB765" s="2773"/>
      <c r="BC765" s="2773"/>
      <c r="BD765" s="2773"/>
      <c r="BE765" s="2773"/>
      <c r="BF765" s="2773"/>
      <c r="BG765" s="2773"/>
      <c r="BH765" s="2773"/>
      <c r="BI765" s="2773"/>
      <c r="BJ765" s="2624">
        <v>0</v>
      </c>
    </row>
    <row r="766" spans="2:62" ht="11.25" customHeight="1" x14ac:dyDescent="0.25">
      <c r="B766" s="2762"/>
      <c r="C766" s="2763"/>
      <c r="D766" s="361" t="s">
        <v>175</v>
      </c>
      <c r="E766" s="2764"/>
      <c r="F766" s="2774" t="s">
        <v>178</v>
      </c>
      <c r="G766" s="2775"/>
      <c r="H766" s="2776">
        <v>4.68</v>
      </c>
      <c r="I766" s="2768"/>
      <c r="J766" s="2768"/>
      <c r="K766" s="2768"/>
      <c r="L766" s="2667" t="s">
        <v>16</v>
      </c>
      <c r="M766" s="2769"/>
      <c r="N766" s="2770"/>
      <c r="O766" s="2771"/>
      <c r="P766" s="2771"/>
      <c r="Q766" s="2771"/>
      <c r="R766" s="2771"/>
      <c r="S766" s="2771"/>
      <c r="T766" s="2772"/>
      <c r="AT766" s="2773" t="s">
        <v>175</v>
      </c>
      <c r="AU766" s="2773">
        <v>0</v>
      </c>
      <c r="AV766" s="2773">
        <v>4</v>
      </c>
      <c r="AW766" s="2773" t="b">
        <v>1</v>
      </c>
      <c r="AX766" s="2773" t="b">
        <v>1</v>
      </c>
      <c r="AY766" s="2773" t="s">
        <v>163</v>
      </c>
      <c r="AZ766" s="2773"/>
      <c r="BA766" s="2773"/>
      <c r="BB766" s="2773"/>
      <c r="BC766" s="2773"/>
      <c r="BD766" s="2773"/>
      <c r="BE766" s="2773"/>
      <c r="BF766" s="2773"/>
      <c r="BG766" s="2773"/>
      <c r="BH766" s="2773"/>
      <c r="BI766" s="2773"/>
      <c r="BJ766" s="2624">
        <v>0</v>
      </c>
    </row>
    <row r="767" spans="2:62" ht="24" x14ac:dyDescent="0.25">
      <c r="B767" s="2788"/>
      <c r="C767" s="2789" t="s">
        <v>2563</v>
      </c>
      <c r="D767" s="2789" t="s">
        <v>241</v>
      </c>
      <c r="E767" s="2790" t="s">
        <v>2564</v>
      </c>
      <c r="F767" s="2790" t="s">
        <v>2565</v>
      </c>
      <c r="G767" s="2791" t="s">
        <v>196</v>
      </c>
      <c r="H767" s="353">
        <v>5.3819999999999997</v>
      </c>
      <c r="I767" s="396"/>
      <c r="J767" s="397">
        <f>ROUND(H767*I767,2)</f>
        <v>0</v>
      </c>
      <c r="K767" s="397" t="s">
        <v>172</v>
      </c>
      <c r="L767" s="2667" t="s">
        <v>16</v>
      </c>
      <c r="M767" s="2792"/>
      <c r="N767" s="2793" t="s">
        <v>38</v>
      </c>
      <c r="O767" s="2794"/>
      <c r="P767" s="2794">
        <f>H767*O767</f>
        <v>0</v>
      </c>
      <c r="Q767" s="2794">
        <v>2.01E-2</v>
      </c>
      <c r="R767" s="2794">
        <f>H767*Q767</f>
        <v>0.10817819999999999</v>
      </c>
      <c r="S767" s="2794">
        <v>0</v>
      </c>
      <c r="T767" s="2795">
        <f>H767*S767</f>
        <v>0</v>
      </c>
      <c r="AR767" s="2624">
        <v>32</v>
      </c>
      <c r="AT767" s="2624" t="s">
        <v>241</v>
      </c>
      <c r="AU767" s="2624">
        <v>2</v>
      </c>
      <c r="AY767" s="2796" t="s">
        <v>163</v>
      </c>
      <c r="AZ767" s="2796"/>
      <c r="BA767" s="2796"/>
      <c r="BB767" s="2796"/>
      <c r="BC767" s="2796"/>
      <c r="BD767" s="2796"/>
      <c r="BE767" s="2796">
        <f>IF(N767="základní",J767,0)</f>
        <v>0</v>
      </c>
      <c r="BF767" s="2796">
        <f>IF(N767="snížená",J767,0)</f>
        <v>0</v>
      </c>
      <c r="BG767" s="2796">
        <f>IF(N767="zákl. přenesená",J767,0)</f>
        <v>0</v>
      </c>
      <c r="BH767" s="2796">
        <f>IF(N767="sníž. přenesená",J767,0)</f>
        <v>0</v>
      </c>
      <c r="BI767" s="2796">
        <f>IF(N767="nulová",J767,0)</f>
        <v>0</v>
      </c>
      <c r="BJ767" s="2624">
        <v>1</v>
      </c>
    </row>
    <row r="768" spans="2:62" ht="11.25" customHeight="1" x14ac:dyDescent="0.25">
      <c r="B768" s="2762"/>
      <c r="C768" s="2763"/>
      <c r="D768" s="361" t="s">
        <v>175</v>
      </c>
      <c r="E768" s="2764"/>
      <c r="F768" s="2765" t="s">
        <v>2561</v>
      </c>
      <c r="G768" s="2766"/>
      <c r="H768" s="2767">
        <v>4.68</v>
      </c>
      <c r="I768" s="2768"/>
      <c r="J768" s="2768"/>
      <c r="K768" s="2768"/>
      <c r="L768" s="2667" t="s">
        <v>16</v>
      </c>
      <c r="M768" s="2769"/>
      <c r="N768" s="2770"/>
      <c r="O768" s="2771"/>
      <c r="P768" s="2771"/>
      <c r="Q768" s="2771"/>
      <c r="R768" s="2771"/>
      <c r="S768" s="2771"/>
      <c r="T768" s="2772"/>
      <c r="AT768" s="2773" t="s">
        <v>175</v>
      </c>
      <c r="AU768" s="2773">
        <v>0</v>
      </c>
      <c r="AV768" s="2773">
        <v>2</v>
      </c>
      <c r="AW768" s="2773" t="b">
        <v>1</v>
      </c>
      <c r="AX768" s="2773"/>
      <c r="AY768" s="2773" t="s">
        <v>163</v>
      </c>
      <c r="AZ768" s="2773"/>
      <c r="BA768" s="2773"/>
      <c r="BB768" s="2773"/>
      <c r="BC768" s="2773"/>
      <c r="BD768" s="2773"/>
      <c r="BE768" s="2773"/>
      <c r="BF768" s="2773"/>
      <c r="BG768" s="2773"/>
      <c r="BH768" s="2773"/>
      <c r="BI768" s="2773"/>
      <c r="BJ768" s="2624">
        <v>0</v>
      </c>
    </row>
    <row r="769" spans="2:62" ht="11.25" customHeight="1" x14ac:dyDescent="0.25">
      <c r="B769" s="2762"/>
      <c r="C769" s="2763"/>
      <c r="D769" s="361" t="s">
        <v>175</v>
      </c>
      <c r="E769" s="2764"/>
      <c r="F769" s="2774" t="s">
        <v>178</v>
      </c>
      <c r="G769" s="2775"/>
      <c r="H769" s="2776">
        <v>4.68</v>
      </c>
      <c r="I769" s="2768"/>
      <c r="J769" s="2768"/>
      <c r="K769" s="2768"/>
      <c r="L769" s="2667" t="s">
        <v>16</v>
      </c>
      <c r="M769" s="2769"/>
      <c r="N769" s="2770"/>
      <c r="O769" s="2771"/>
      <c r="P769" s="2771"/>
      <c r="Q769" s="2771"/>
      <c r="R769" s="2771"/>
      <c r="S769" s="2771"/>
      <c r="T769" s="2772"/>
      <c r="AT769" s="2773" t="s">
        <v>175</v>
      </c>
      <c r="AU769" s="2773">
        <v>0</v>
      </c>
      <c r="AV769" s="2773">
        <v>4</v>
      </c>
      <c r="AW769" s="2773" t="b">
        <v>1</v>
      </c>
      <c r="AX769" s="2773"/>
      <c r="AY769" s="2773" t="s">
        <v>163</v>
      </c>
      <c r="AZ769" s="2773"/>
      <c r="BA769" s="2773"/>
      <c r="BB769" s="2773"/>
      <c r="BC769" s="2773"/>
      <c r="BD769" s="2773"/>
      <c r="BE769" s="2773"/>
      <c r="BF769" s="2773"/>
      <c r="BG769" s="2773"/>
      <c r="BH769" s="2773"/>
      <c r="BI769" s="2773"/>
      <c r="BJ769" s="2624">
        <v>0</v>
      </c>
    </row>
    <row r="770" spans="2:62" ht="11.25" customHeight="1" x14ac:dyDescent="0.25">
      <c r="B770" s="2762"/>
      <c r="C770" s="2763"/>
      <c r="D770" s="361" t="s">
        <v>175</v>
      </c>
      <c r="E770" s="2764"/>
      <c r="F770" s="2765" t="s">
        <v>2566</v>
      </c>
      <c r="G770" s="2766"/>
      <c r="H770" s="2767">
        <v>5.3819999999999997</v>
      </c>
      <c r="I770" s="2768"/>
      <c r="J770" s="2768"/>
      <c r="K770" s="2768"/>
      <c r="L770" s="2667" t="s">
        <v>16</v>
      </c>
      <c r="M770" s="2769"/>
      <c r="N770" s="2770"/>
      <c r="O770" s="2771"/>
      <c r="P770" s="2771"/>
      <c r="Q770" s="2771"/>
      <c r="R770" s="2771"/>
      <c r="S770" s="2771"/>
      <c r="T770" s="2772"/>
      <c r="AT770" s="2773" t="s">
        <v>175</v>
      </c>
      <c r="AU770" s="2773">
        <v>0</v>
      </c>
      <c r="AV770" s="2773">
        <v>2</v>
      </c>
      <c r="AW770" s="2773" t="b">
        <v>1</v>
      </c>
      <c r="AX770" s="2773" t="b">
        <v>1</v>
      </c>
      <c r="AY770" s="2773" t="s">
        <v>163</v>
      </c>
      <c r="AZ770" s="2773"/>
      <c r="BA770" s="2773"/>
      <c r="BB770" s="2773"/>
      <c r="BC770" s="2773"/>
      <c r="BD770" s="2773"/>
      <c r="BE770" s="2773"/>
      <c r="BF770" s="2773"/>
      <c r="BG770" s="2773"/>
      <c r="BH770" s="2773"/>
      <c r="BI770" s="2773"/>
      <c r="BJ770" s="2624">
        <v>0</v>
      </c>
    </row>
    <row r="771" spans="2:62" x14ac:dyDescent="0.25">
      <c r="B771" s="2750"/>
      <c r="C771" s="2751" t="s">
        <v>2567</v>
      </c>
      <c r="D771" s="2751" t="s">
        <v>168</v>
      </c>
      <c r="E771" s="2752" t="s">
        <v>2568</v>
      </c>
      <c r="F771" s="351" t="s">
        <v>2569</v>
      </c>
      <c r="G771" s="2753" t="s">
        <v>196</v>
      </c>
      <c r="H771" s="353">
        <v>4.68</v>
      </c>
      <c r="I771" s="354"/>
      <c r="J771" s="355">
        <f>ROUND(H771*I771,2)</f>
        <v>0</v>
      </c>
      <c r="K771" s="355" t="s">
        <v>172</v>
      </c>
      <c r="L771" s="2667" t="s">
        <v>16</v>
      </c>
      <c r="M771" s="2754"/>
      <c r="N771" s="2755" t="s">
        <v>38</v>
      </c>
      <c r="O771" s="2756"/>
      <c r="P771" s="2756">
        <f>H771*O771</f>
        <v>0</v>
      </c>
      <c r="Q771" s="2756">
        <v>2.9999999999999997E-4</v>
      </c>
      <c r="R771" s="2756">
        <f>H771*Q771</f>
        <v>1.4039999999999999E-3</v>
      </c>
      <c r="S771" s="2756">
        <v>0</v>
      </c>
      <c r="T771" s="2757">
        <f>H771*S771</f>
        <v>0</v>
      </c>
      <c r="AR771" s="2624">
        <v>16</v>
      </c>
      <c r="AT771" s="2624" t="s">
        <v>168</v>
      </c>
      <c r="AU771" s="2624">
        <v>2</v>
      </c>
      <c r="AY771" s="2758" t="s">
        <v>163</v>
      </c>
      <c r="AZ771" s="2758"/>
      <c r="BA771" s="2758"/>
      <c r="BB771" s="2758"/>
      <c r="BC771" s="2758"/>
      <c r="BD771" s="2758"/>
      <c r="BE771" s="2758">
        <f>IF(N771="základní",J771,0)</f>
        <v>0</v>
      </c>
      <c r="BF771" s="2758">
        <f>IF(N771="snížená",J771,0)</f>
        <v>0</v>
      </c>
      <c r="BG771" s="2758">
        <f>IF(N771="zákl. přenesená",J771,0)</f>
        <v>0</v>
      </c>
      <c r="BH771" s="2758">
        <f>IF(N771="sníž. přenesená",J771,0)</f>
        <v>0</v>
      </c>
      <c r="BI771" s="2758">
        <f>IF(N771="nulová",J771,0)</f>
        <v>0</v>
      </c>
      <c r="BJ771" s="2624">
        <v>1</v>
      </c>
    </row>
    <row r="772" spans="2:62" x14ac:dyDescent="0.25">
      <c r="B772" s="2668"/>
      <c r="C772" s="86"/>
      <c r="D772" s="361" t="s">
        <v>173</v>
      </c>
      <c r="E772" s="86"/>
      <c r="F772" s="362" t="s">
        <v>2570</v>
      </c>
      <c r="G772" s="86"/>
      <c r="H772" s="86"/>
      <c r="I772" s="86"/>
      <c r="J772" s="86"/>
      <c r="K772" s="2670"/>
      <c r="L772" s="2667" t="s">
        <v>16</v>
      </c>
      <c r="M772" s="2759"/>
      <c r="N772" s="86"/>
      <c r="O772" s="86"/>
      <c r="P772" s="86"/>
      <c r="Q772" s="86"/>
      <c r="R772" s="86"/>
      <c r="S772" s="86"/>
      <c r="T772" s="2760"/>
      <c r="AT772" s="2761" t="s">
        <v>173</v>
      </c>
      <c r="AU772" s="2761">
        <v>0</v>
      </c>
      <c r="AV772" s="86"/>
      <c r="AW772" s="86"/>
      <c r="AX772" s="86"/>
      <c r="AY772" s="86" t="s">
        <v>163</v>
      </c>
      <c r="AZ772" s="86"/>
      <c r="BA772" s="86"/>
      <c r="BB772" s="86"/>
      <c r="BC772" s="86"/>
      <c r="BD772" s="86"/>
      <c r="BE772" s="86"/>
      <c r="BF772" s="86"/>
      <c r="BG772" s="86"/>
      <c r="BH772" s="86"/>
      <c r="BI772" s="86"/>
      <c r="BJ772" s="2624">
        <v>0</v>
      </c>
    </row>
    <row r="773" spans="2:62" ht="11.25" customHeight="1" x14ac:dyDescent="0.25">
      <c r="B773" s="2762"/>
      <c r="C773" s="2763"/>
      <c r="D773" s="361" t="s">
        <v>175</v>
      </c>
      <c r="E773" s="2764"/>
      <c r="F773" s="2765" t="s">
        <v>2561</v>
      </c>
      <c r="G773" s="2766"/>
      <c r="H773" s="2767">
        <v>4.68</v>
      </c>
      <c r="I773" s="2768"/>
      <c r="J773" s="2768"/>
      <c r="K773" s="2768"/>
      <c r="L773" s="2667" t="s">
        <v>16</v>
      </c>
      <c r="M773" s="2769"/>
      <c r="N773" s="2770"/>
      <c r="O773" s="2771"/>
      <c r="P773" s="2771"/>
      <c r="Q773" s="2771"/>
      <c r="R773" s="2771"/>
      <c r="S773" s="2771"/>
      <c r="T773" s="2772"/>
      <c r="AT773" s="2773" t="s">
        <v>175</v>
      </c>
      <c r="AU773" s="2773">
        <v>0</v>
      </c>
      <c r="AV773" s="2773">
        <v>2</v>
      </c>
      <c r="AW773" s="2773" t="b">
        <v>1</v>
      </c>
      <c r="AX773" s="2773"/>
      <c r="AY773" s="2773" t="s">
        <v>163</v>
      </c>
      <c r="AZ773" s="2773"/>
      <c r="BA773" s="2773"/>
      <c r="BB773" s="2773"/>
      <c r="BC773" s="2773"/>
      <c r="BD773" s="2773"/>
      <c r="BE773" s="2773"/>
      <c r="BF773" s="2773"/>
      <c r="BG773" s="2773"/>
      <c r="BH773" s="2773"/>
      <c r="BI773" s="2773"/>
      <c r="BJ773" s="2624">
        <v>0</v>
      </c>
    </row>
    <row r="774" spans="2:62" ht="11.25" customHeight="1" x14ac:dyDescent="0.25">
      <c r="B774" s="2762"/>
      <c r="C774" s="2763"/>
      <c r="D774" s="361" t="s">
        <v>175</v>
      </c>
      <c r="E774" s="2764"/>
      <c r="F774" s="2774" t="s">
        <v>178</v>
      </c>
      <c r="G774" s="2775"/>
      <c r="H774" s="2776">
        <v>4.68</v>
      </c>
      <c r="I774" s="2768"/>
      <c r="J774" s="2768"/>
      <c r="K774" s="2768"/>
      <c r="L774" s="2667" t="s">
        <v>16</v>
      </c>
      <c r="M774" s="2769"/>
      <c r="N774" s="2770"/>
      <c r="O774" s="2771"/>
      <c r="P774" s="2771"/>
      <c r="Q774" s="2771"/>
      <c r="R774" s="2771"/>
      <c r="S774" s="2771"/>
      <c r="T774" s="2772"/>
      <c r="AT774" s="2773" t="s">
        <v>175</v>
      </c>
      <c r="AU774" s="2773">
        <v>0</v>
      </c>
      <c r="AV774" s="2773">
        <v>4</v>
      </c>
      <c r="AW774" s="2773" t="b">
        <v>1</v>
      </c>
      <c r="AX774" s="2773" t="b">
        <v>1</v>
      </c>
      <c r="AY774" s="2773" t="s">
        <v>163</v>
      </c>
      <c r="AZ774" s="2773"/>
      <c r="BA774" s="2773"/>
      <c r="BB774" s="2773"/>
      <c r="BC774" s="2773"/>
      <c r="BD774" s="2773"/>
      <c r="BE774" s="2773"/>
      <c r="BF774" s="2773"/>
      <c r="BG774" s="2773"/>
      <c r="BH774" s="2773"/>
      <c r="BI774" s="2773"/>
      <c r="BJ774" s="2624">
        <v>0</v>
      </c>
    </row>
    <row r="775" spans="2:62" ht="24" x14ac:dyDescent="0.25">
      <c r="B775" s="2750"/>
      <c r="C775" s="2751" t="s">
        <v>2571</v>
      </c>
      <c r="D775" s="2751" t="s">
        <v>168</v>
      </c>
      <c r="E775" s="2752" t="s">
        <v>2572</v>
      </c>
      <c r="F775" s="351" t="s">
        <v>2573</v>
      </c>
      <c r="G775" s="2753" t="s">
        <v>196</v>
      </c>
      <c r="H775" s="353">
        <v>4.68</v>
      </c>
      <c r="I775" s="354"/>
      <c r="J775" s="355">
        <f>ROUND(H775*I775,2)</f>
        <v>0</v>
      </c>
      <c r="K775" s="355" t="s">
        <v>172</v>
      </c>
      <c r="L775" s="2667" t="s">
        <v>16</v>
      </c>
      <c r="M775" s="2754"/>
      <c r="N775" s="2755" t="s">
        <v>38</v>
      </c>
      <c r="O775" s="2756"/>
      <c r="P775" s="2756">
        <f>H775*O775</f>
        <v>0</v>
      </c>
      <c r="Q775" s="2756">
        <v>9.0299999999999998E-3</v>
      </c>
      <c r="R775" s="2756">
        <f>H775*Q775</f>
        <v>4.2260399999999997E-2</v>
      </c>
      <c r="S775" s="2756">
        <v>0</v>
      </c>
      <c r="T775" s="2757">
        <f>H775*S775</f>
        <v>0</v>
      </c>
      <c r="AR775" s="2624">
        <v>16</v>
      </c>
      <c r="AT775" s="2624" t="s">
        <v>168</v>
      </c>
      <c r="AU775" s="2624">
        <v>2</v>
      </c>
      <c r="AY775" s="2758" t="s">
        <v>163</v>
      </c>
      <c r="AZ775" s="2758"/>
      <c r="BA775" s="2758"/>
      <c r="BB775" s="2758"/>
      <c r="BC775" s="2758"/>
      <c r="BD775" s="2758"/>
      <c r="BE775" s="2758">
        <f>IF(N775="základní",J775,0)</f>
        <v>0</v>
      </c>
      <c r="BF775" s="2758">
        <f>IF(N775="snížená",J775,0)</f>
        <v>0</v>
      </c>
      <c r="BG775" s="2758">
        <f>IF(N775="zákl. přenesená",J775,0)</f>
        <v>0</v>
      </c>
      <c r="BH775" s="2758">
        <f>IF(N775="sníž. přenesená",J775,0)</f>
        <v>0</v>
      </c>
      <c r="BI775" s="2758">
        <f>IF(N775="nulová",J775,0)</f>
        <v>0</v>
      </c>
      <c r="BJ775" s="2624">
        <v>1</v>
      </c>
    </row>
    <row r="776" spans="2:62" x14ac:dyDescent="0.25">
      <c r="B776" s="2668"/>
      <c r="C776" s="86"/>
      <c r="D776" s="361" t="s">
        <v>173</v>
      </c>
      <c r="E776" s="86"/>
      <c r="F776" s="362" t="s">
        <v>2574</v>
      </c>
      <c r="G776" s="86"/>
      <c r="H776" s="86"/>
      <c r="I776" s="86"/>
      <c r="J776" s="86"/>
      <c r="K776" s="2670"/>
      <c r="L776" s="2667" t="s">
        <v>16</v>
      </c>
      <c r="M776" s="2759"/>
      <c r="N776" s="86"/>
      <c r="O776" s="86"/>
      <c r="P776" s="86"/>
      <c r="Q776" s="86"/>
      <c r="R776" s="86"/>
      <c r="S776" s="86"/>
      <c r="T776" s="2760"/>
      <c r="AT776" s="2761" t="s">
        <v>173</v>
      </c>
      <c r="AU776" s="2761">
        <v>0</v>
      </c>
      <c r="AV776" s="86"/>
      <c r="AW776" s="86"/>
      <c r="AX776" s="86"/>
      <c r="AY776" s="86" t="s">
        <v>163</v>
      </c>
      <c r="AZ776" s="86"/>
      <c r="BA776" s="86"/>
      <c r="BB776" s="86"/>
      <c r="BC776" s="86"/>
      <c r="BD776" s="86"/>
      <c r="BE776" s="86"/>
      <c r="BF776" s="86"/>
      <c r="BG776" s="86"/>
      <c r="BH776" s="86"/>
      <c r="BI776" s="86"/>
      <c r="BJ776" s="2624">
        <v>0</v>
      </c>
    </row>
    <row r="777" spans="2:62" ht="11.25" customHeight="1" x14ac:dyDescent="0.25">
      <c r="B777" s="2762"/>
      <c r="C777" s="2763"/>
      <c r="D777" s="361" t="s">
        <v>175</v>
      </c>
      <c r="E777" s="2764"/>
      <c r="F777" s="2765" t="s">
        <v>2561</v>
      </c>
      <c r="G777" s="2766"/>
      <c r="H777" s="2767">
        <v>4.68</v>
      </c>
      <c r="I777" s="2768"/>
      <c r="J777" s="2768"/>
      <c r="K777" s="2768"/>
      <c r="L777" s="2667" t="s">
        <v>16</v>
      </c>
      <c r="M777" s="2769"/>
      <c r="N777" s="2770"/>
      <c r="O777" s="2771"/>
      <c r="P777" s="2771"/>
      <c r="Q777" s="2771"/>
      <c r="R777" s="2771"/>
      <c r="S777" s="2771"/>
      <c r="T777" s="2772"/>
      <c r="AT777" s="2773" t="s">
        <v>175</v>
      </c>
      <c r="AU777" s="2773">
        <v>0</v>
      </c>
      <c r="AV777" s="2773">
        <v>2</v>
      </c>
      <c r="AW777" s="2773" t="b">
        <v>1</v>
      </c>
      <c r="AX777" s="2773"/>
      <c r="AY777" s="2773" t="s">
        <v>163</v>
      </c>
      <c r="AZ777" s="2773"/>
      <c r="BA777" s="2773"/>
      <c r="BB777" s="2773"/>
      <c r="BC777" s="2773"/>
      <c r="BD777" s="2773"/>
      <c r="BE777" s="2773"/>
      <c r="BF777" s="2773"/>
      <c r="BG777" s="2773"/>
      <c r="BH777" s="2773"/>
      <c r="BI777" s="2773"/>
      <c r="BJ777" s="2624">
        <v>0</v>
      </c>
    </row>
    <row r="778" spans="2:62" ht="11.25" customHeight="1" x14ac:dyDescent="0.25">
      <c r="B778" s="2762"/>
      <c r="C778" s="2763"/>
      <c r="D778" s="361" t="s">
        <v>175</v>
      </c>
      <c r="E778" s="2764"/>
      <c r="F778" s="2774" t="s">
        <v>178</v>
      </c>
      <c r="G778" s="2775"/>
      <c r="H778" s="2776">
        <v>4.68</v>
      </c>
      <c r="I778" s="2768"/>
      <c r="J778" s="2768"/>
      <c r="K778" s="2768"/>
      <c r="L778" s="2667" t="s">
        <v>16</v>
      </c>
      <c r="M778" s="2769"/>
      <c r="N778" s="2770"/>
      <c r="O778" s="2771"/>
      <c r="P778" s="2771"/>
      <c r="Q778" s="2771"/>
      <c r="R778" s="2771"/>
      <c r="S778" s="2771"/>
      <c r="T778" s="2772"/>
      <c r="AT778" s="2773" t="s">
        <v>175</v>
      </c>
      <c r="AU778" s="2773">
        <v>0</v>
      </c>
      <c r="AV778" s="2773">
        <v>4</v>
      </c>
      <c r="AW778" s="2773" t="b">
        <v>1</v>
      </c>
      <c r="AX778" s="2773" t="b">
        <v>1</v>
      </c>
      <c r="AY778" s="2773" t="s">
        <v>163</v>
      </c>
      <c r="AZ778" s="2773"/>
      <c r="BA778" s="2773"/>
      <c r="BB778" s="2773"/>
      <c r="BC778" s="2773"/>
      <c r="BD778" s="2773"/>
      <c r="BE778" s="2773"/>
      <c r="BF778" s="2773"/>
      <c r="BG778" s="2773"/>
      <c r="BH778" s="2773"/>
      <c r="BI778" s="2773"/>
      <c r="BJ778" s="2624">
        <v>0</v>
      </c>
    </row>
    <row r="779" spans="2:62" x14ac:dyDescent="0.25">
      <c r="B779" s="2750"/>
      <c r="C779" s="2751" t="s">
        <v>2575</v>
      </c>
      <c r="D779" s="2751" t="s">
        <v>168</v>
      </c>
      <c r="E779" s="2752" t="s">
        <v>2576</v>
      </c>
      <c r="F779" s="351" t="s">
        <v>2577</v>
      </c>
      <c r="G779" s="2753" t="s">
        <v>218</v>
      </c>
      <c r="H779" s="353">
        <v>11.55</v>
      </c>
      <c r="I779" s="354"/>
      <c r="J779" s="355">
        <f>ROUND(H779*I779,2)</f>
        <v>0</v>
      </c>
      <c r="K779" s="355" t="s">
        <v>172</v>
      </c>
      <c r="L779" s="2667" t="s">
        <v>16</v>
      </c>
      <c r="M779" s="2754"/>
      <c r="N779" s="2755" t="s">
        <v>38</v>
      </c>
      <c r="O779" s="2756"/>
      <c r="P779" s="2756">
        <f>H779*O779</f>
        <v>0</v>
      </c>
      <c r="Q779" s="2756">
        <v>1.4999999999999999E-4</v>
      </c>
      <c r="R779" s="2756">
        <f>H779*Q779</f>
        <v>1.7324999999999999E-3</v>
      </c>
      <c r="S779" s="2756">
        <v>0</v>
      </c>
      <c r="T779" s="2757">
        <f>H779*S779</f>
        <v>0</v>
      </c>
      <c r="AR779" s="2624">
        <v>16</v>
      </c>
      <c r="AT779" s="2624" t="s">
        <v>168</v>
      </c>
      <c r="AU779" s="2624">
        <v>2</v>
      </c>
      <c r="AY779" s="2758" t="s">
        <v>163</v>
      </c>
      <c r="AZ779" s="2758"/>
      <c r="BA779" s="2758"/>
      <c r="BB779" s="2758"/>
      <c r="BC779" s="2758"/>
      <c r="BD779" s="2758"/>
      <c r="BE779" s="2758">
        <f>IF(N779="základní",J779,0)</f>
        <v>0</v>
      </c>
      <c r="BF779" s="2758">
        <f>IF(N779="snížená",J779,0)</f>
        <v>0</v>
      </c>
      <c r="BG779" s="2758">
        <f>IF(N779="zákl. přenesená",J779,0)</f>
        <v>0</v>
      </c>
      <c r="BH779" s="2758">
        <f>IF(N779="sníž. přenesená",J779,0)</f>
        <v>0</v>
      </c>
      <c r="BI779" s="2758">
        <f>IF(N779="nulová",J779,0)</f>
        <v>0</v>
      </c>
      <c r="BJ779" s="2624">
        <v>1</v>
      </c>
    </row>
    <row r="780" spans="2:62" x14ac:dyDescent="0.25">
      <c r="B780" s="2668"/>
      <c r="C780" s="86"/>
      <c r="D780" s="361" t="s">
        <v>173</v>
      </c>
      <c r="E780" s="86"/>
      <c r="F780" s="362" t="s">
        <v>2578</v>
      </c>
      <c r="G780" s="86"/>
      <c r="H780" s="86"/>
      <c r="I780" s="86"/>
      <c r="J780" s="86"/>
      <c r="K780" s="2670"/>
      <c r="L780" s="2667" t="s">
        <v>16</v>
      </c>
      <c r="M780" s="2759"/>
      <c r="N780" s="86"/>
      <c r="O780" s="86"/>
      <c r="P780" s="86"/>
      <c r="Q780" s="86"/>
      <c r="R780" s="86"/>
      <c r="S780" s="86"/>
      <c r="T780" s="2760"/>
      <c r="AT780" s="2761" t="s">
        <v>173</v>
      </c>
      <c r="AU780" s="2761">
        <v>0</v>
      </c>
      <c r="AV780" s="86"/>
      <c r="AW780" s="86"/>
      <c r="AX780" s="86"/>
      <c r="AY780" s="86" t="s">
        <v>163</v>
      </c>
      <c r="AZ780" s="86"/>
      <c r="BA780" s="86"/>
      <c r="BB780" s="86"/>
      <c r="BC780" s="86"/>
      <c r="BD780" s="86"/>
      <c r="BE780" s="86"/>
      <c r="BF780" s="86"/>
      <c r="BG780" s="86"/>
      <c r="BH780" s="86"/>
      <c r="BI780" s="86"/>
      <c r="BJ780" s="2624">
        <v>0</v>
      </c>
    </row>
    <row r="781" spans="2:62" ht="11.25" customHeight="1" x14ac:dyDescent="0.25">
      <c r="B781" s="2762"/>
      <c r="C781" s="2763"/>
      <c r="D781" s="361" t="s">
        <v>175</v>
      </c>
      <c r="E781" s="2764"/>
      <c r="F781" s="2777" t="s">
        <v>2579</v>
      </c>
      <c r="G781" s="2775"/>
      <c r="H781" s="2778"/>
      <c r="I781" s="2768"/>
      <c r="J781" s="2768"/>
      <c r="K781" s="2768"/>
      <c r="L781" s="2667" t="s">
        <v>16</v>
      </c>
      <c r="M781" s="2769"/>
      <c r="N781" s="2770"/>
      <c r="O781" s="2771"/>
      <c r="P781" s="2771"/>
      <c r="Q781" s="2771"/>
      <c r="R781" s="2771"/>
      <c r="S781" s="2771"/>
      <c r="T781" s="2772"/>
      <c r="AT781" s="2773" t="s">
        <v>175</v>
      </c>
      <c r="AU781" s="2773">
        <v>0</v>
      </c>
      <c r="AV781" s="2773">
        <v>1</v>
      </c>
      <c r="AW781" s="2773" t="b">
        <v>1</v>
      </c>
      <c r="AX781" s="2773"/>
      <c r="AY781" s="2773" t="s">
        <v>163</v>
      </c>
      <c r="AZ781" s="2773"/>
      <c r="BA781" s="2773"/>
      <c r="BB781" s="2773"/>
      <c r="BC781" s="2773"/>
      <c r="BD781" s="2773"/>
      <c r="BE781" s="2773"/>
      <c r="BF781" s="2773"/>
      <c r="BG781" s="2773"/>
      <c r="BH781" s="2773"/>
      <c r="BI781" s="2773"/>
      <c r="BJ781" s="2624">
        <v>0</v>
      </c>
    </row>
    <row r="782" spans="2:62" ht="11.25" customHeight="1" x14ac:dyDescent="0.25">
      <c r="B782" s="2762"/>
      <c r="C782" s="2763"/>
      <c r="D782" s="361" t="s">
        <v>175</v>
      </c>
      <c r="E782" s="2764"/>
      <c r="F782" s="2765" t="s">
        <v>2580</v>
      </c>
      <c r="G782" s="2766"/>
      <c r="H782" s="2767">
        <v>1.95</v>
      </c>
      <c r="I782" s="2768"/>
      <c r="J782" s="2768"/>
      <c r="K782" s="2768"/>
      <c r="L782" s="2667" t="s">
        <v>16</v>
      </c>
      <c r="M782" s="2769"/>
      <c r="N782" s="2770"/>
      <c r="O782" s="2771"/>
      <c r="P782" s="2771"/>
      <c r="Q782" s="2771"/>
      <c r="R782" s="2771"/>
      <c r="S782" s="2771"/>
      <c r="T782" s="2772"/>
      <c r="AT782" s="2773" t="s">
        <v>175</v>
      </c>
      <c r="AU782" s="2773">
        <v>0</v>
      </c>
      <c r="AV782" s="2773">
        <v>2</v>
      </c>
      <c r="AW782" s="2773" t="b">
        <v>1</v>
      </c>
      <c r="AX782" s="2773"/>
      <c r="AY782" s="2773" t="s">
        <v>163</v>
      </c>
      <c r="AZ782" s="2773"/>
      <c r="BA782" s="2773"/>
      <c r="BB782" s="2773"/>
      <c r="BC782" s="2773"/>
      <c r="BD782" s="2773"/>
      <c r="BE782" s="2773"/>
      <c r="BF782" s="2773"/>
      <c r="BG782" s="2773"/>
      <c r="BH782" s="2773"/>
      <c r="BI782" s="2773"/>
      <c r="BJ782" s="2624">
        <v>0</v>
      </c>
    </row>
    <row r="783" spans="2:62" ht="11.25" customHeight="1" x14ac:dyDescent="0.25">
      <c r="B783" s="2762"/>
      <c r="C783" s="2763"/>
      <c r="D783" s="361" t="s">
        <v>175</v>
      </c>
      <c r="E783" s="2764"/>
      <c r="F783" s="2777" t="s">
        <v>2581</v>
      </c>
      <c r="G783" s="2775"/>
      <c r="H783" s="2778"/>
      <c r="I783" s="2768"/>
      <c r="J783" s="2768"/>
      <c r="K783" s="2768"/>
      <c r="L783" s="2667" t="s">
        <v>16</v>
      </c>
      <c r="M783" s="2769"/>
      <c r="N783" s="2770"/>
      <c r="O783" s="2771"/>
      <c r="P783" s="2771"/>
      <c r="Q783" s="2771"/>
      <c r="R783" s="2771"/>
      <c r="S783" s="2771"/>
      <c r="T783" s="2772"/>
      <c r="AT783" s="2773" t="s">
        <v>175</v>
      </c>
      <c r="AU783" s="2773">
        <v>0</v>
      </c>
      <c r="AV783" s="2773">
        <v>1</v>
      </c>
      <c r="AW783" s="2773" t="b">
        <v>1</v>
      </c>
      <c r="AX783" s="2773"/>
      <c r="AY783" s="2773" t="s">
        <v>163</v>
      </c>
      <c r="AZ783" s="2773"/>
      <c r="BA783" s="2773"/>
      <c r="BB783" s="2773"/>
      <c r="BC783" s="2773"/>
      <c r="BD783" s="2773"/>
      <c r="BE783" s="2773"/>
      <c r="BF783" s="2773"/>
      <c r="BG783" s="2773"/>
      <c r="BH783" s="2773"/>
      <c r="BI783" s="2773"/>
      <c r="BJ783" s="2624">
        <v>0</v>
      </c>
    </row>
    <row r="784" spans="2:62" ht="11.25" customHeight="1" x14ac:dyDescent="0.25">
      <c r="B784" s="2762"/>
      <c r="C784" s="2763"/>
      <c r="D784" s="361" t="s">
        <v>175</v>
      </c>
      <c r="E784" s="2764"/>
      <c r="F784" s="2765" t="s">
        <v>2582</v>
      </c>
      <c r="G784" s="2766"/>
      <c r="H784" s="2767">
        <v>9.6</v>
      </c>
      <c r="I784" s="2768"/>
      <c r="J784" s="2768"/>
      <c r="K784" s="2768"/>
      <c r="L784" s="2667" t="s">
        <v>16</v>
      </c>
      <c r="M784" s="2769"/>
      <c r="N784" s="2770"/>
      <c r="O784" s="2771"/>
      <c r="P784" s="2771"/>
      <c r="Q784" s="2771"/>
      <c r="R784" s="2771"/>
      <c r="S784" s="2771"/>
      <c r="T784" s="2772"/>
      <c r="AT784" s="2773" t="s">
        <v>175</v>
      </c>
      <c r="AU784" s="2773">
        <v>0</v>
      </c>
      <c r="AV784" s="2773">
        <v>2</v>
      </c>
      <c r="AW784" s="2773" t="b">
        <v>1</v>
      </c>
      <c r="AX784" s="2773"/>
      <c r="AY784" s="2773" t="s">
        <v>163</v>
      </c>
      <c r="AZ784" s="2773"/>
      <c r="BA784" s="2773"/>
      <c r="BB784" s="2773"/>
      <c r="BC784" s="2773"/>
      <c r="BD784" s="2773"/>
      <c r="BE784" s="2773"/>
      <c r="BF784" s="2773"/>
      <c r="BG784" s="2773"/>
      <c r="BH784" s="2773"/>
      <c r="BI784" s="2773"/>
      <c r="BJ784" s="2624">
        <v>0</v>
      </c>
    </row>
    <row r="785" spans="2:62" ht="11.25" customHeight="1" x14ac:dyDescent="0.25">
      <c r="B785" s="2762"/>
      <c r="C785" s="2763"/>
      <c r="D785" s="361" t="s">
        <v>175</v>
      </c>
      <c r="E785" s="2764"/>
      <c r="F785" s="2774" t="s">
        <v>178</v>
      </c>
      <c r="G785" s="2775"/>
      <c r="H785" s="2776">
        <v>11.55</v>
      </c>
      <c r="I785" s="2768"/>
      <c r="J785" s="2768"/>
      <c r="K785" s="2768"/>
      <c r="L785" s="2667" t="s">
        <v>16</v>
      </c>
      <c r="M785" s="2769"/>
      <c r="N785" s="2770"/>
      <c r="O785" s="2771"/>
      <c r="P785" s="2771"/>
      <c r="Q785" s="2771"/>
      <c r="R785" s="2771"/>
      <c r="S785" s="2771"/>
      <c r="T785" s="2772"/>
      <c r="AT785" s="2773" t="s">
        <v>175</v>
      </c>
      <c r="AU785" s="2773">
        <v>0</v>
      </c>
      <c r="AV785" s="2773">
        <v>4</v>
      </c>
      <c r="AW785" s="2773" t="b">
        <v>1</v>
      </c>
      <c r="AX785" s="2773" t="b">
        <v>1</v>
      </c>
      <c r="AY785" s="2773" t="s">
        <v>163</v>
      </c>
      <c r="AZ785" s="2773"/>
      <c r="BA785" s="2773"/>
      <c r="BB785" s="2773"/>
      <c r="BC785" s="2773"/>
      <c r="BD785" s="2773"/>
      <c r="BE785" s="2773"/>
      <c r="BF785" s="2773"/>
      <c r="BG785" s="2773"/>
      <c r="BH785" s="2773"/>
      <c r="BI785" s="2773"/>
      <c r="BJ785" s="2624">
        <v>0</v>
      </c>
    </row>
    <row r="786" spans="2:62" x14ac:dyDescent="0.25">
      <c r="B786" s="2750"/>
      <c r="C786" s="2751" t="s">
        <v>2583</v>
      </c>
      <c r="D786" s="2751" t="s">
        <v>168</v>
      </c>
      <c r="E786" s="2752" t="s">
        <v>2584</v>
      </c>
      <c r="F786" s="351" t="s">
        <v>2585</v>
      </c>
      <c r="G786" s="2753" t="s">
        <v>526</v>
      </c>
      <c r="H786" s="403">
        <v>8</v>
      </c>
      <c r="I786" s="354"/>
      <c r="J786" s="355">
        <f>ROUND(H786*I786,2)</f>
        <v>0</v>
      </c>
      <c r="K786" s="355" t="s">
        <v>172</v>
      </c>
      <c r="L786" s="2667" t="s">
        <v>16</v>
      </c>
      <c r="M786" s="2754"/>
      <c r="N786" s="2755" t="s">
        <v>38</v>
      </c>
      <c r="O786" s="2756"/>
      <c r="P786" s="2756">
        <f>H786*O786</f>
        <v>0</v>
      </c>
      <c r="Q786" s="2756">
        <v>0</v>
      </c>
      <c r="R786" s="2756">
        <f>H786*Q786</f>
        <v>0</v>
      </c>
      <c r="S786" s="2756">
        <v>0</v>
      </c>
      <c r="T786" s="2757">
        <f>H786*S786</f>
        <v>0</v>
      </c>
      <c r="AR786" s="2624">
        <v>16</v>
      </c>
      <c r="AT786" s="2624" t="s">
        <v>168</v>
      </c>
      <c r="AU786" s="2624">
        <v>2</v>
      </c>
      <c r="AY786" s="2758" t="s">
        <v>163</v>
      </c>
      <c r="AZ786" s="2758"/>
      <c r="BA786" s="2758"/>
      <c r="BB786" s="2758"/>
      <c r="BC786" s="2758"/>
      <c r="BD786" s="2758"/>
      <c r="BE786" s="2758">
        <f>IF(N786="základní",J786,0)</f>
        <v>0</v>
      </c>
      <c r="BF786" s="2758">
        <f>IF(N786="snížená",J786,0)</f>
        <v>0</v>
      </c>
      <c r="BG786" s="2758">
        <f>IF(N786="zákl. přenesená",J786,0)</f>
        <v>0</v>
      </c>
      <c r="BH786" s="2758">
        <f>IF(N786="sníž. přenesená",J786,0)</f>
        <v>0</v>
      </c>
      <c r="BI786" s="2758">
        <f>IF(N786="nulová",J786,0)</f>
        <v>0</v>
      </c>
      <c r="BJ786" s="2624">
        <v>1</v>
      </c>
    </row>
    <row r="787" spans="2:62" x14ac:dyDescent="0.25">
      <c r="B787" s="2668"/>
      <c r="C787" s="86"/>
      <c r="D787" s="361" t="s">
        <v>173</v>
      </c>
      <c r="E787" s="86"/>
      <c r="F787" s="362" t="s">
        <v>2586</v>
      </c>
      <c r="G787" s="86"/>
      <c r="H787" s="86"/>
      <c r="I787" s="86"/>
      <c r="J787" s="86"/>
      <c r="K787" s="2670"/>
      <c r="L787" s="2667" t="s">
        <v>16</v>
      </c>
      <c r="M787" s="2759"/>
      <c r="N787" s="86"/>
      <c r="O787" s="86"/>
      <c r="P787" s="86"/>
      <c r="Q787" s="86"/>
      <c r="R787" s="86"/>
      <c r="S787" s="86"/>
      <c r="T787" s="2760"/>
      <c r="AT787" s="2761" t="s">
        <v>173</v>
      </c>
      <c r="AU787" s="2761">
        <v>0</v>
      </c>
      <c r="AV787" s="86"/>
      <c r="AW787" s="86"/>
      <c r="AX787" s="86"/>
      <c r="AY787" s="86" t="s">
        <v>163</v>
      </c>
      <c r="AZ787" s="86"/>
      <c r="BA787" s="86"/>
      <c r="BB787" s="86"/>
      <c r="BC787" s="86"/>
      <c r="BD787" s="86"/>
      <c r="BE787" s="86"/>
      <c r="BF787" s="86"/>
      <c r="BG787" s="86"/>
      <c r="BH787" s="86"/>
      <c r="BI787" s="86"/>
      <c r="BJ787" s="2624">
        <v>0</v>
      </c>
    </row>
    <row r="788" spans="2:62" ht="19.5" x14ac:dyDescent="0.25">
      <c r="B788" s="2750"/>
      <c r="C788" s="2779"/>
      <c r="D788" s="2780" t="s">
        <v>239</v>
      </c>
      <c r="E788" s="2781"/>
      <c r="F788" s="2782" t="s">
        <v>2587</v>
      </c>
      <c r="G788" s="2783"/>
      <c r="H788" s="2784"/>
      <c r="I788" s="2785"/>
      <c r="J788" s="2785"/>
      <c r="K788" s="2786"/>
      <c r="L788" s="2667" t="s">
        <v>16</v>
      </c>
      <c r="M788" s="2754"/>
      <c r="N788" s="2755"/>
      <c r="O788" s="2756"/>
      <c r="P788" s="2756"/>
      <c r="Q788" s="2756"/>
      <c r="R788" s="2756"/>
      <c r="S788" s="2756"/>
      <c r="T788" s="2757"/>
      <c r="AT788" s="2787" t="s">
        <v>239</v>
      </c>
      <c r="AU788" s="2787">
        <v>0</v>
      </c>
      <c r="AV788" s="2787"/>
      <c r="AW788" s="2787"/>
      <c r="AX788" s="2787"/>
      <c r="AY788" s="2787" t="s">
        <v>163</v>
      </c>
      <c r="AZ788" s="2787"/>
      <c r="BA788" s="2787"/>
      <c r="BB788" s="2787"/>
      <c r="BC788" s="2787"/>
      <c r="BD788" s="2787"/>
      <c r="BE788" s="2787"/>
      <c r="BF788" s="2787"/>
      <c r="BG788" s="2787"/>
      <c r="BH788" s="2787"/>
      <c r="BI788" s="2787"/>
      <c r="BJ788" s="2624">
        <v>0</v>
      </c>
    </row>
    <row r="789" spans="2:62" ht="24" x14ac:dyDescent="0.25">
      <c r="B789" s="2750"/>
      <c r="C789" s="2751" t="s">
        <v>2588</v>
      </c>
      <c r="D789" s="2751" t="s">
        <v>168</v>
      </c>
      <c r="E789" s="2752" t="s">
        <v>2589</v>
      </c>
      <c r="F789" s="351" t="s">
        <v>2590</v>
      </c>
      <c r="G789" s="2753" t="s">
        <v>196</v>
      </c>
      <c r="H789" s="353">
        <v>4.68</v>
      </c>
      <c r="I789" s="354"/>
      <c r="J789" s="355">
        <f>ROUND(H789*I789,2)</f>
        <v>0</v>
      </c>
      <c r="K789" s="355" t="s">
        <v>172</v>
      </c>
      <c r="L789" s="2667" t="s">
        <v>16</v>
      </c>
      <c r="M789" s="2754"/>
      <c r="N789" s="2755" t="s">
        <v>38</v>
      </c>
      <c r="O789" s="2756"/>
      <c r="P789" s="2756">
        <f>H789*O789</f>
        <v>0</v>
      </c>
      <c r="Q789" s="2756">
        <v>5.0000000000000002E-5</v>
      </c>
      <c r="R789" s="2756">
        <f>H789*Q789</f>
        <v>2.34E-4</v>
      </c>
      <c r="S789" s="2756">
        <v>0</v>
      </c>
      <c r="T789" s="2757">
        <f>H789*S789</f>
        <v>0</v>
      </c>
      <c r="AR789" s="2624">
        <v>16</v>
      </c>
      <c r="AT789" s="2624" t="s">
        <v>168</v>
      </c>
      <c r="AU789" s="2624">
        <v>2</v>
      </c>
      <c r="AY789" s="2758" t="s">
        <v>163</v>
      </c>
      <c r="AZ789" s="2758"/>
      <c r="BA789" s="2758"/>
      <c r="BB789" s="2758"/>
      <c r="BC789" s="2758"/>
      <c r="BD789" s="2758"/>
      <c r="BE789" s="2758">
        <f>IF(N789="základní",J789,0)</f>
        <v>0</v>
      </c>
      <c r="BF789" s="2758">
        <f>IF(N789="snížená",J789,0)</f>
        <v>0</v>
      </c>
      <c r="BG789" s="2758">
        <f>IF(N789="zákl. přenesená",J789,0)</f>
        <v>0</v>
      </c>
      <c r="BH789" s="2758">
        <f>IF(N789="sníž. přenesená",J789,0)</f>
        <v>0</v>
      </c>
      <c r="BI789" s="2758">
        <f>IF(N789="nulová",J789,0)</f>
        <v>0</v>
      </c>
      <c r="BJ789" s="2624">
        <v>1</v>
      </c>
    </row>
    <row r="790" spans="2:62" x14ac:dyDescent="0.25">
      <c r="B790" s="2668"/>
      <c r="C790" s="86"/>
      <c r="D790" s="361" t="s">
        <v>173</v>
      </c>
      <c r="E790" s="86"/>
      <c r="F790" s="362" t="s">
        <v>2591</v>
      </c>
      <c r="G790" s="86"/>
      <c r="H790" s="86"/>
      <c r="I790" s="86"/>
      <c r="J790" s="86"/>
      <c r="K790" s="2670"/>
      <c r="L790" s="2667" t="s">
        <v>16</v>
      </c>
      <c r="M790" s="2759"/>
      <c r="N790" s="86"/>
      <c r="O790" s="86"/>
      <c r="P790" s="86"/>
      <c r="Q790" s="86"/>
      <c r="R790" s="86"/>
      <c r="S790" s="86"/>
      <c r="T790" s="2760"/>
      <c r="AT790" s="2761" t="s">
        <v>173</v>
      </c>
      <c r="AU790" s="2761">
        <v>0</v>
      </c>
      <c r="AV790" s="86"/>
      <c r="AW790" s="86"/>
      <c r="AX790" s="86"/>
      <c r="AY790" s="86" t="s">
        <v>163</v>
      </c>
      <c r="AZ790" s="86"/>
      <c r="BA790" s="86"/>
      <c r="BB790" s="86"/>
      <c r="BC790" s="86"/>
      <c r="BD790" s="86"/>
      <c r="BE790" s="86"/>
      <c r="BF790" s="86"/>
      <c r="BG790" s="86"/>
      <c r="BH790" s="86"/>
      <c r="BI790" s="86"/>
      <c r="BJ790" s="2624">
        <v>0</v>
      </c>
    </row>
    <row r="791" spans="2:62" ht="11.25" customHeight="1" x14ac:dyDescent="0.25">
      <c r="B791" s="2762"/>
      <c r="C791" s="2763"/>
      <c r="D791" s="361" t="s">
        <v>175</v>
      </c>
      <c r="E791" s="2764"/>
      <c r="F791" s="2765" t="s">
        <v>2561</v>
      </c>
      <c r="G791" s="2766"/>
      <c r="H791" s="2767">
        <v>4.68</v>
      </c>
      <c r="I791" s="2768"/>
      <c r="J791" s="2768"/>
      <c r="K791" s="2768"/>
      <c r="L791" s="2667" t="s">
        <v>16</v>
      </c>
      <c r="M791" s="2769"/>
      <c r="N791" s="2770"/>
      <c r="O791" s="2771"/>
      <c r="P791" s="2771"/>
      <c r="Q791" s="2771"/>
      <c r="R791" s="2771"/>
      <c r="S791" s="2771"/>
      <c r="T791" s="2772"/>
      <c r="AT791" s="2773" t="s">
        <v>175</v>
      </c>
      <c r="AU791" s="2773">
        <v>0</v>
      </c>
      <c r="AV791" s="2773">
        <v>2</v>
      </c>
      <c r="AW791" s="2773" t="b">
        <v>1</v>
      </c>
      <c r="AX791" s="2773"/>
      <c r="AY791" s="2773" t="s">
        <v>163</v>
      </c>
      <c r="AZ791" s="2773"/>
      <c r="BA791" s="2773"/>
      <c r="BB791" s="2773"/>
      <c r="BC791" s="2773"/>
      <c r="BD791" s="2773"/>
      <c r="BE791" s="2773"/>
      <c r="BF791" s="2773"/>
      <c r="BG791" s="2773"/>
      <c r="BH791" s="2773"/>
      <c r="BI791" s="2773"/>
      <c r="BJ791" s="2624">
        <v>0</v>
      </c>
    </row>
    <row r="792" spans="2:62" ht="11.25" customHeight="1" x14ac:dyDescent="0.25">
      <c r="B792" s="2762"/>
      <c r="C792" s="2763"/>
      <c r="D792" s="361" t="s">
        <v>175</v>
      </c>
      <c r="E792" s="2764"/>
      <c r="F792" s="2774" t="s">
        <v>178</v>
      </c>
      <c r="G792" s="2775"/>
      <c r="H792" s="2776">
        <v>4.68</v>
      </c>
      <c r="I792" s="2768"/>
      <c r="J792" s="2768"/>
      <c r="K792" s="2768"/>
      <c r="L792" s="2667" t="s">
        <v>16</v>
      </c>
      <c r="M792" s="2769"/>
      <c r="N792" s="2770"/>
      <c r="O792" s="2771"/>
      <c r="P792" s="2771"/>
      <c r="Q792" s="2771"/>
      <c r="R792" s="2771"/>
      <c r="S792" s="2771"/>
      <c r="T792" s="2772"/>
      <c r="AT792" s="2773" t="s">
        <v>175</v>
      </c>
      <c r="AU792" s="2773">
        <v>0</v>
      </c>
      <c r="AV792" s="2773">
        <v>4</v>
      </c>
      <c r="AW792" s="2773" t="b">
        <v>1</v>
      </c>
      <c r="AX792" s="2773" t="b">
        <v>1</v>
      </c>
      <c r="AY792" s="2773" t="s">
        <v>163</v>
      </c>
      <c r="AZ792" s="2773"/>
      <c r="BA792" s="2773"/>
      <c r="BB792" s="2773"/>
      <c r="BC792" s="2773"/>
      <c r="BD792" s="2773"/>
      <c r="BE792" s="2773"/>
      <c r="BF792" s="2773"/>
      <c r="BG792" s="2773"/>
      <c r="BH792" s="2773"/>
      <c r="BI792" s="2773"/>
      <c r="BJ792" s="2624">
        <v>0</v>
      </c>
    </row>
    <row r="793" spans="2:62" x14ac:dyDescent="0.25">
      <c r="B793" s="2750"/>
      <c r="C793" s="2751" t="s">
        <v>2592</v>
      </c>
      <c r="D793" s="2751" t="s">
        <v>168</v>
      </c>
      <c r="E793" s="2752" t="s">
        <v>2593</v>
      </c>
      <c r="F793" s="351" t="s">
        <v>2594</v>
      </c>
      <c r="G793" s="2753" t="s">
        <v>202</v>
      </c>
      <c r="H793" s="403">
        <v>0.154</v>
      </c>
      <c r="I793" s="354"/>
      <c r="J793" s="355">
        <f>ROUND(H793*I793,2)</f>
        <v>0</v>
      </c>
      <c r="K793" s="355" t="s">
        <v>172</v>
      </c>
      <c r="L793" s="2667" t="s">
        <v>16</v>
      </c>
      <c r="M793" s="2754"/>
      <c r="N793" s="2755" t="s">
        <v>38</v>
      </c>
      <c r="O793" s="2756"/>
      <c r="P793" s="2756">
        <f>H793*O793</f>
        <v>0</v>
      </c>
      <c r="Q793" s="2756">
        <v>0</v>
      </c>
      <c r="R793" s="2756">
        <f>H793*Q793</f>
        <v>0</v>
      </c>
      <c r="S793" s="2756">
        <v>0</v>
      </c>
      <c r="T793" s="2757">
        <f>H793*S793</f>
        <v>0</v>
      </c>
      <c r="AR793" s="2624">
        <v>16</v>
      </c>
      <c r="AT793" s="2624" t="s">
        <v>168</v>
      </c>
      <c r="AU793" s="2624">
        <v>2</v>
      </c>
      <c r="AY793" s="2758" t="s">
        <v>163</v>
      </c>
      <c r="AZ793" s="2758"/>
      <c r="BA793" s="2758"/>
      <c r="BB793" s="2758"/>
      <c r="BC793" s="2758"/>
      <c r="BD793" s="2758"/>
      <c r="BE793" s="2758">
        <f>IF(N793="základní",J793,0)</f>
        <v>0</v>
      </c>
      <c r="BF793" s="2758">
        <f>IF(N793="snížená",J793,0)</f>
        <v>0</v>
      </c>
      <c r="BG793" s="2758">
        <f>IF(N793="zákl. přenesená",J793,0)</f>
        <v>0</v>
      </c>
      <c r="BH793" s="2758">
        <f>IF(N793="sníž. přenesená",J793,0)</f>
        <v>0</v>
      </c>
      <c r="BI793" s="2758">
        <f>IF(N793="nulová",J793,0)</f>
        <v>0</v>
      </c>
      <c r="BJ793" s="2624">
        <v>1</v>
      </c>
    </row>
    <row r="794" spans="2:62" x14ac:dyDescent="0.25">
      <c r="B794" s="2668"/>
      <c r="C794" s="86"/>
      <c r="D794" s="361" t="s">
        <v>173</v>
      </c>
      <c r="E794" s="86"/>
      <c r="F794" s="362" t="s">
        <v>2595</v>
      </c>
      <c r="G794" s="86"/>
      <c r="H794" s="86"/>
      <c r="I794" s="86"/>
      <c r="J794" s="86"/>
      <c r="K794" s="2670"/>
      <c r="L794" s="2667" t="s">
        <v>16</v>
      </c>
      <c r="M794" s="2759"/>
      <c r="N794" s="86"/>
      <c r="O794" s="86"/>
      <c r="P794" s="86"/>
      <c r="Q794" s="86"/>
      <c r="R794" s="86"/>
      <c r="S794" s="86"/>
      <c r="T794" s="2760"/>
      <c r="AT794" s="2761" t="s">
        <v>173</v>
      </c>
      <c r="AU794" s="2761">
        <v>0</v>
      </c>
      <c r="AV794" s="86"/>
      <c r="AW794" s="86"/>
      <c r="AX794" s="86"/>
      <c r="AY794" s="86" t="s">
        <v>163</v>
      </c>
      <c r="AZ794" s="86"/>
      <c r="BA794" s="86"/>
      <c r="BB794" s="86"/>
      <c r="BC794" s="86"/>
      <c r="BD794" s="86"/>
      <c r="BE794" s="86"/>
      <c r="BF794" s="86"/>
      <c r="BG794" s="86"/>
      <c r="BH794" s="86"/>
      <c r="BI794" s="86"/>
      <c r="BJ794" s="2624">
        <v>0</v>
      </c>
    </row>
    <row r="795" spans="2:62" ht="24" x14ac:dyDescent="0.25">
      <c r="B795" s="2750"/>
      <c r="C795" s="2751" t="s">
        <v>2596</v>
      </c>
      <c r="D795" s="2751" t="s">
        <v>168</v>
      </c>
      <c r="E795" s="2752" t="s">
        <v>2597</v>
      </c>
      <c r="F795" s="351" t="s">
        <v>2598</v>
      </c>
      <c r="G795" s="2753" t="s">
        <v>202</v>
      </c>
      <c r="H795" s="403">
        <v>0.154</v>
      </c>
      <c r="I795" s="354"/>
      <c r="J795" s="355">
        <f>ROUND(H795*I795,2)</f>
        <v>0</v>
      </c>
      <c r="K795" s="355" t="s">
        <v>172</v>
      </c>
      <c r="L795" s="2667" t="s">
        <v>16</v>
      </c>
      <c r="M795" s="2754"/>
      <c r="N795" s="2755" t="s">
        <v>38</v>
      </c>
      <c r="O795" s="2756"/>
      <c r="P795" s="2756">
        <f>H795*O795</f>
        <v>0</v>
      </c>
      <c r="Q795" s="2756">
        <v>0</v>
      </c>
      <c r="R795" s="2756">
        <f>H795*Q795</f>
        <v>0</v>
      </c>
      <c r="S795" s="2756">
        <v>0</v>
      </c>
      <c r="T795" s="2757">
        <f>H795*S795</f>
        <v>0</v>
      </c>
      <c r="AR795" s="2624">
        <v>16</v>
      </c>
      <c r="AT795" s="2624" t="s">
        <v>168</v>
      </c>
      <c r="AU795" s="2624">
        <v>2</v>
      </c>
      <c r="AY795" s="2758" t="s">
        <v>163</v>
      </c>
      <c r="AZ795" s="2758"/>
      <c r="BA795" s="2758"/>
      <c r="BB795" s="2758"/>
      <c r="BC795" s="2758"/>
      <c r="BD795" s="2758"/>
      <c r="BE795" s="2758">
        <f>IF(N795="základní",J795,0)</f>
        <v>0</v>
      </c>
      <c r="BF795" s="2758">
        <f>IF(N795="snížená",J795,0)</f>
        <v>0</v>
      </c>
      <c r="BG795" s="2758">
        <f>IF(N795="zákl. přenesená",J795,0)</f>
        <v>0</v>
      </c>
      <c r="BH795" s="2758">
        <f>IF(N795="sníž. přenesená",J795,0)</f>
        <v>0</v>
      </c>
      <c r="BI795" s="2758">
        <f>IF(N795="nulová",J795,0)</f>
        <v>0</v>
      </c>
      <c r="BJ795" s="2624">
        <v>1</v>
      </c>
    </row>
    <row r="796" spans="2:62" x14ac:dyDescent="0.25">
      <c r="B796" s="2668"/>
      <c r="C796" s="86"/>
      <c r="D796" s="361" t="s">
        <v>173</v>
      </c>
      <c r="E796" s="86"/>
      <c r="F796" s="362" t="s">
        <v>2599</v>
      </c>
      <c r="G796" s="86"/>
      <c r="H796" s="86"/>
      <c r="I796" s="86"/>
      <c r="J796" s="86"/>
      <c r="K796" s="2670"/>
      <c r="L796" s="2667" t="s">
        <v>16</v>
      </c>
      <c r="M796" s="2759"/>
      <c r="N796" s="86"/>
      <c r="O796" s="86"/>
      <c r="P796" s="86"/>
      <c r="Q796" s="86"/>
      <c r="R796" s="86"/>
      <c r="S796" s="86"/>
      <c r="T796" s="2760"/>
      <c r="AT796" s="2761" t="s">
        <v>173</v>
      </c>
      <c r="AU796" s="2761">
        <v>0</v>
      </c>
      <c r="AV796" s="86"/>
      <c r="AW796" s="86"/>
      <c r="AX796" s="86"/>
      <c r="AY796" s="86" t="s">
        <v>163</v>
      </c>
      <c r="AZ796" s="86"/>
      <c r="BA796" s="86"/>
      <c r="BB796" s="86"/>
      <c r="BC796" s="86"/>
      <c r="BD796" s="86"/>
      <c r="BE796" s="86"/>
      <c r="BF796" s="86"/>
      <c r="BG796" s="86"/>
      <c r="BH796" s="86"/>
      <c r="BI796" s="86"/>
      <c r="BJ796" s="2624">
        <v>0</v>
      </c>
    </row>
    <row r="797" spans="2:62" ht="23.1" customHeight="1" x14ac:dyDescent="0.25">
      <c r="B797" s="2692"/>
      <c r="C797" s="2693"/>
      <c r="D797" s="2731" t="s">
        <v>64</v>
      </c>
      <c r="E797" s="2739" t="s">
        <v>2600</v>
      </c>
      <c r="F797" s="2702" t="s">
        <v>2601</v>
      </c>
      <c r="G797" s="2740"/>
      <c r="H797" s="2741"/>
      <c r="I797" s="2742"/>
      <c r="J797" s="2742">
        <f>J798 + J804 + J810 + J815 + J821 + J827 + J833 + J839 + J844 + J849 + J853 + J858 + J862 + J867</f>
        <v>0</v>
      </c>
      <c r="K797" s="2742"/>
      <c r="L797" s="2667" t="s">
        <v>16</v>
      </c>
      <c r="M797" s="2743"/>
      <c r="N797" s="2690"/>
      <c r="O797" s="2691"/>
      <c r="P797" s="2691">
        <f>P798 + P804 + P810 + P815 + P821 + P827 + P833 + P839 + P844 + P849 + P853 + P858 + P862 + P867</f>
        <v>0</v>
      </c>
      <c r="Q797" s="2691"/>
      <c r="R797" s="2691">
        <f>R798 + R804 + R810 + R815 + R821 + R827 + R833 + R839 + R844 + R849 + R853 + R858 + R862 + R867</f>
        <v>0.17270410000000003</v>
      </c>
      <c r="S797" s="2691"/>
      <c r="T797" s="2738">
        <f>T798 + T804 + T810 + T815 + T821 + T827 + T833 + T839 + T844 + T849 + T853 + T858 + T862 + T867</f>
        <v>0</v>
      </c>
      <c r="AR797" s="2624">
        <v>2</v>
      </c>
      <c r="AT797" s="2624" t="s">
        <v>64</v>
      </c>
      <c r="AU797" s="2624">
        <v>1</v>
      </c>
      <c r="AY797" s="90" t="s">
        <v>163</v>
      </c>
      <c r="AZ797" s="90"/>
      <c r="BA797" s="90"/>
      <c r="BB797" s="90"/>
      <c r="BC797" s="90"/>
      <c r="BD797" s="90"/>
      <c r="BE797" s="90"/>
      <c r="BF797" s="90"/>
      <c r="BG797" s="90"/>
      <c r="BH797" s="90"/>
      <c r="BI797" s="90"/>
      <c r="BJ797" s="2624">
        <v>0</v>
      </c>
    </row>
    <row r="798" spans="2:62" x14ac:dyDescent="0.25">
      <c r="B798" s="2750"/>
      <c r="C798" s="2751" t="s">
        <v>2602</v>
      </c>
      <c r="D798" s="2751" t="s">
        <v>168</v>
      </c>
      <c r="E798" s="2752" t="s">
        <v>2603</v>
      </c>
      <c r="F798" s="351" t="s">
        <v>2604</v>
      </c>
      <c r="G798" s="2753" t="s">
        <v>196</v>
      </c>
      <c r="H798" s="353">
        <v>127.319</v>
      </c>
      <c r="I798" s="354"/>
      <c r="J798" s="355">
        <f>ROUND(H798*I798,2)</f>
        <v>0</v>
      </c>
      <c r="K798" s="355" t="s">
        <v>172</v>
      </c>
      <c r="L798" s="2667" t="s">
        <v>16</v>
      </c>
      <c r="M798" s="2754"/>
      <c r="N798" s="2755" t="s">
        <v>38</v>
      </c>
      <c r="O798" s="2756"/>
      <c r="P798" s="2756">
        <f>H798*O798</f>
        <v>0</v>
      </c>
      <c r="Q798" s="2756">
        <v>0</v>
      </c>
      <c r="R798" s="2756">
        <f>H798*Q798</f>
        <v>0</v>
      </c>
      <c r="S798" s="2756">
        <v>0</v>
      </c>
      <c r="T798" s="2757">
        <f>H798*S798</f>
        <v>0</v>
      </c>
      <c r="AR798" s="2624">
        <v>16</v>
      </c>
      <c r="AT798" s="2624" t="s">
        <v>168</v>
      </c>
      <c r="AU798" s="2624">
        <v>2</v>
      </c>
      <c r="AY798" s="2758" t="s">
        <v>163</v>
      </c>
      <c r="AZ798" s="2758"/>
      <c r="BA798" s="2758"/>
      <c r="BB798" s="2758"/>
      <c r="BC798" s="2758"/>
      <c r="BD798" s="2758"/>
      <c r="BE798" s="2758">
        <f>IF(N798="základní",J798,0)</f>
        <v>0</v>
      </c>
      <c r="BF798" s="2758">
        <f>IF(N798="snížená",J798,0)</f>
        <v>0</v>
      </c>
      <c r="BG798" s="2758">
        <f>IF(N798="zákl. přenesená",J798,0)</f>
        <v>0</v>
      </c>
      <c r="BH798" s="2758">
        <f>IF(N798="sníž. přenesená",J798,0)</f>
        <v>0</v>
      </c>
      <c r="BI798" s="2758">
        <f>IF(N798="nulová",J798,0)</f>
        <v>0</v>
      </c>
      <c r="BJ798" s="2624">
        <v>1</v>
      </c>
    </row>
    <row r="799" spans="2:62" x14ac:dyDescent="0.25">
      <c r="B799" s="2668"/>
      <c r="C799" s="86"/>
      <c r="D799" s="361" t="s">
        <v>173</v>
      </c>
      <c r="E799" s="86"/>
      <c r="F799" s="362" t="s">
        <v>2605</v>
      </c>
      <c r="G799" s="86"/>
      <c r="H799" s="86"/>
      <c r="I799" s="86"/>
      <c r="J799" s="86"/>
      <c r="K799" s="2670"/>
      <c r="L799" s="2667" t="s">
        <v>16</v>
      </c>
      <c r="M799" s="2759"/>
      <c r="N799" s="86"/>
      <c r="O799" s="86"/>
      <c r="P799" s="86"/>
      <c r="Q799" s="86"/>
      <c r="R799" s="86"/>
      <c r="S799" s="86"/>
      <c r="T799" s="2760"/>
      <c r="AT799" s="2761" t="s">
        <v>173</v>
      </c>
      <c r="AU799" s="2761">
        <v>0</v>
      </c>
      <c r="AV799" s="86"/>
      <c r="AW799" s="86"/>
      <c r="AX799" s="86"/>
      <c r="AY799" s="86" t="s">
        <v>163</v>
      </c>
      <c r="AZ799" s="86"/>
      <c r="BA799" s="86"/>
      <c r="BB799" s="86"/>
      <c r="BC799" s="86"/>
      <c r="BD799" s="86"/>
      <c r="BE799" s="86"/>
      <c r="BF799" s="86"/>
      <c r="BG799" s="86"/>
      <c r="BH799" s="86"/>
      <c r="BI799" s="86"/>
      <c r="BJ799" s="2624">
        <v>0</v>
      </c>
    </row>
    <row r="800" spans="2:62" ht="19.5" x14ac:dyDescent="0.25">
      <c r="B800" s="2750"/>
      <c r="C800" s="2779"/>
      <c r="D800" s="2780" t="s">
        <v>239</v>
      </c>
      <c r="E800" s="2781"/>
      <c r="F800" s="2782" t="s">
        <v>2606</v>
      </c>
      <c r="G800" s="2783"/>
      <c r="H800" s="2784"/>
      <c r="I800" s="2785"/>
      <c r="J800" s="2785"/>
      <c r="K800" s="2786"/>
      <c r="L800" s="2667" t="s">
        <v>16</v>
      </c>
      <c r="M800" s="2754"/>
      <c r="N800" s="2755"/>
      <c r="O800" s="2756"/>
      <c r="P800" s="2756"/>
      <c r="Q800" s="2756"/>
      <c r="R800" s="2756"/>
      <c r="S800" s="2756"/>
      <c r="T800" s="2757"/>
      <c r="AT800" s="2787" t="s">
        <v>239</v>
      </c>
      <c r="AU800" s="2787">
        <v>0</v>
      </c>
      <c r="AV800" s="2787"/>
      <c r="AW800" s="2787"/>
      <c r="AX800" s="2787"/>
      <c r="AY800" s="2787" t="s">
        <v>163</v>
      </c>
      <c r="AZ800" s="2787"/>
      <c r="BA800" s="2787"/>
      <c r="BB800" s="2787"/>
      <c r="BC800" s="2787"/>
      <c r="BD800" s="2787"/>
      <c r="BE800" s="2787"/>
      <c r="BF800" s="2787"/>
      <c r="BG800" s="2787"/>
      <c r="BH800" s="2787"/>
      <c r="BI800" s="2787"/>
      <c r="BJ800" s="2624">
        <v>0</v>
      </c>
    </row>
    <row r="801" spans="2:62" ht="11.25" customHeight="1" x14ac:dyDescent="0.25">
      <c r="B801" s="2762"/>
      <c r="C801" s="2763"/>
      <c r="D801" s="361" t="s">
        <v>175</v>
      </c>
      <c r="E801" s="2764"/>
      <c r="F801" s="2765" t="s">
        <v>2607</v>
      </c>
      <c r="G801" s="2766"/>
      <c r="H801" s="2767">
        <v>26.311</v>
      </c>
      <c r="I801" s="2768"/>
      <c r="J801" s="2768"/>
      <c r="K801" s="2768"/>
      <c r="L801" s="2667" t="s">
        <v>16</v>
      </c>
      <c r="M801" s="2769"/>
      <c r="N801" s="2770"/>
      <c r="O801" s="2771"/>
      <c r="P801" s="2771"/>
      <c r="Q801" s="2771"/>
      <c r="R801" s="2771"/>
      <c r="S801" s="2771"/>
      <c r="T801" s="2772"/>
      <c r="AT801" s="2773" t="s">
        <v>175</v>
      </c>
      <c r="AU801" s="2773">
        <v>0</v>
      </c>
      <c r="AV801" s="2773">
        <v>2</v>
      </c>
      <c r="AW801" s="2773" t="b">
        <v>1</v>
      </c>
      <c r="AX801" s="2773"/>
      <c r="AY801" s="2773" t="s">
        <v>163</v>
      </c>
      <c r="AZ801" s="2773"/>
      <c r="BA801" s="2773"/>
      <c r="BB801" s="2773"/>
      <c r="BC801" s="2773"/>
      <c r="BD801" s="2773"/>
      <c r="BE801" s="2773"/>
      <c r="BF801" s="2773"/>
      <c r="BG801" s="2773"/>
      <c r="BH801" s="2773"/>
      <c r="BI801" s="2773"/>
      <c r="BJ801" s="2624">
        <v>0</v>
      </c>
    </row>
    <row r="802" spans="2:62" ht="11.25" customHeight="1" x14ac:dyDescent="0.25">
      <c r="B802" s="2762"/>
      <c r="C802" s="2763"/>
      <c r="D802" s="361" t="s">
        <v>175</v>
      </c>
      <c r="E802" s="2764"/>
      <c r="F802" s="2765" t="s">
        <v>2608</v>
      </c>
      <c r="G802" s="2766"/>
      <c r="H802" s="2767">
        <v>101.008</v>
      </c>
      <c r="I802" s="2768"/>
      <c r="J802" s="2768"/>
      <c r="K802" s="2768"/>
      <c r="L802" s="2667" t="s">
        <v>16</v>
      </c>
      <c r="M802" s="2769"/>
      <c r="N802" s="2770"/>
      <c r="O802" s="2771"/>
      <c r="P802" s="2771"/>
      <c r="Q802" s="2771"/>
      <c r="R802" s="2771"/>
      <c r="S802" s="2771"/>
      <c r="T802" s="2772"/>
      <c r="AT802" s="2773" t="s">
        <v>175</v>
      </c>
      <c r="AU802" s="2773">
        <v>0</v>
      </c>
      <c r="AV802" s="2773">
        <v>2</v>
      </c>
      <c r="AW802" s="2773" t="b">
        <v>1</v>
      </c>
      <c r="AX802" s="2773"/>
      <c r="AY802" s="2773" t="s">
        <v>163</v>
      </c>
      <c r="AZ802" s="2773"/>
      <c r="BA802" s="2773"/>
      <c r="BB802" s="2773"/>
      <c r="BC802" s="2773"/>
      <c r="BD802" s="2773"/>
      <c r="BE802" s="2773"/>
      <c r="BF802" s="2773"/>
      <c r="BG802" s="2773"/>
      <c r="BH802" s="2773"/>
      <c r="BI802" s="2773"/>
      <c r="BJ802" s="2624">
        <v>0</v>
      </c>
    </row>
    <row r="803" spans="2:62" ht="11.25" customHeight="1" x14ac:dyDescent="0.25">
      <c r="B803" s="2762"/>
      <c r="C803" s="2763"/>
      <c r="D803" s="361" t="s">
        <v>175</v>
      </c>
      <c r="E803" s="2764"/>
      <c r="F803" s="2774" t="s">
        <v>178</v>
      </c>
      <c r="G803" s="2775"/>
      <c r="H803" s="2776">
        <v>127.319</v>
      </c>
      <c r="I803" s="2768"/>
      <c r="J803" s="2768"/>
      <c r="K803" s="2768"/>
      <c r="L803" s="2667" t="s">
        <v>16</v>
      </c>
      <c r="M803" s="2769"/>
      <c r="N803" s="2770"/>
      <c r="O803" s="2771"/>
      <c r="P803" s="2771"/>
      <c r="Q803" s="2771"/>
      <c r="R803" s="2771"/>
      <c r="S803" s="2771"/>
      <c r="T803" s="2772"/>
      <c r="AT803" s="2773" t="s">
        <v>175</v>
      </c>
      <c r="AU803" s="2773">
        <v>0</v>
      </c>
      <c r="AV803" s="2773">
        <v>4</v>
      </c>
      <c r="AW803" s="2773" t="b">
        <v>1</v>
      </c>
      <c r="AX803" s="2773" t="b">
        <v>1</v>
      </c>
      <c r="AY803" s="2773" t="s">
        <v>163</v>
      </c>
      <c r="AZ803" s="2773"/>
      <c r="BA803" s="2773"/>
      <c r="BB803" s="2773"/>
      <c r="BC803" s="2773"/>
      <c r="BD803" s="2773"/>
      <c r="BE803" s="2773"/>
      <c r="BF803" s="2773"/>
      <c r="BG803" s="2773"/>
      <c r="BH803" s="2773"/>
      <c r="BI803" s="2773"/>
      <c r="BJ803" s="2624">
        <v>0</v>
      </c>
    </row>
    <row r="804" spans="2:62" ht="24" x14ac:dyDescent="0.25">
      <c r="B804" s="2750"/>
      <c r="C804" s="2751" t="s">
        <v>2609</v>
      </c>
      <c r="D804" s="2751" t="s">
        <v>168</v>
      </c>
      <c r="E804" s="2752" t="s">
        <v>2610</v>
      </c>
      <c r="F804" s="351" t="s">
        <v>2611</v>
      </c>
      <c r="G804" s="2753" t="s">
        <v>196</v>
      </c>
      <c r="H804" s="353">
        <v>127.319</v>
      </c>
      <c r="I804" s="354"/>
      <c r="J804" s="355">
        <f>ROUND(H804*I804,2)</f>
        <v>0</v>
      </c>
      <c r="K804" s="355" t="s">
        <v>172</v>
      </c>
      <c r="L804" s="2667" t="s">
        <v>16</v>
      </c>
      <c r="M804" s="2754"/>
      <c r="N804" s="2755" t="s">
        <v>38</v>
      </c>
      <c r="O804" s="2756"/>
      <c r="P804" s="2756">
        <f>H804*O804</f>
        <v>0</v>
      </c>
      <c r="Q804" s="2756">
        <v>4.0000000000000002E-4</v>
      </c>
      <c r="R804" s="2756">
        <f>H804*Q804</f>
        <v>5.0927600000000003E-2</v>
      </c>
      <c r="S804" s="2756">
        <v>0</v>
      </c>
      <c r="T804" s="2757">
        <f>H804*S804</f>
        <v>0</v>
      </c>
      <c r="AR804" s="2624">
        <v>16</v>
      </c>
      <c r="AT804" s="2624" t="s">
        <v>168</v>
      </c>
      <c r="AU804" s="2624">
        <v>2</v>
      </c>
      <c r="AY804" s="2758" t="s">
        <v>163</v>
      </c>
      <c r="AZ804" s="2758"/>
      <c r="BA804" s="2758"/>
      <c r="BB804" s="2758"/>
      <c r="BC804" s="2758"/>
      <c r="BD804" s="2758"/>
      <c r="BE804" s="2758">
        <f>IF(N804="základní",J804,0)</f>
        <v>0</v>
      </c>
      <c r="BF804" s="2758">
        <f>IF(N804="snížená",J804,0)</f>
        <v>0</v>
      </c>
      <c r="BG804" s="2758">
        <f>IF(N804="zákl. přenesená",J804,0)</f>
        <v>0</v>
      </c>
      <c r="BH804" s="2758">
        <f>IF(N804="sníž. přenesená",J804,0)</f>
        <v>0</v>
      </c>
      <c r="BI804" s="2758">
        <f>IF(N804="nulová",J804,0)</f>
        <v>0</v>
      </c>
      <c r="BJ804" s="2624">
        <v>1</v>
      </c>
    </row>
    <row r="805" spans="2:62" x14ac:dyDescent="0.25">
      <c r="B805" s="2668"/>
      <c r="C805" s="86"/>
      <c r="D805" s="361" t="s">
        <v>173</v>
      </c>
      <c r="E805" s="86"/>
      <c r="F805" s="362" t="s">
        <v>2612</v>
      </c>
      <c r="G805" s="86"/>
      <c r="H805" s="86"/>
      <c r="I805" s="86"/>
      <c r="J805" s="86"/>
      <c r="K805" s="2670"/>
      <c r="L805" s="2667" t="s">
        <v>16</v>
      </c>
      <c r="M805" s="2759"/>
      <c r="N805" s="86"/>
      <c r="O805" s="86"/>
      <c r="P805" s="86"/>
      <c r="Q805" s="86"/>
      <c r="R805" s="86"/>
      <c r="S805" s="86"/>
      <c r="T805" s="2760"/>
      <c r="AT805" s="2761" t="s">
        <v>173</v>
      </c>
      <c r="AU805" s="2761">
        <v>0</v>
      </c>
      <c r="AV805" s="86"/>
      <c r="AW805" s="86"/>
      <c r="AX805" s="86"/>
      <c r="AY805" s="86" t="s">
        <v>163</v>
      </c>
      <c r="AZ805" s="86"/>
      <c r="BA805" s="86"/>
      <c r="BB805" s="86"/>
      <c r="BC805" s="86"/>
      <c r="BD805" s="86"/>
      <c r="BE805" s="86"/>
      <c r="BF805" s="86"/>
      <c r="BG805" s="86"/>
      <c r="BH805" s="86"/>
      <c r="BI805" s="86"/>
      <c r="BJ805" s="2624">
        <v>0</v>
      </c>
    </row>
    <row r="806" spans="2:62" ht="19.5" x14ac:dyDescent="0.25">
      <c r="B806" s="2750"/>
      <c r="C806" s="2779"/>
      <c r="D806" s="2780" t="s">
        <v>239</v>
      </c>
      <c r="E806" s="2781"/>
      <c r="F806" s="2782" t="s">
        <v>2606</v>
      </c>
      <c r="G806" s="2783"/>
      <c r="H806" s="2784"/>
      <c r="I806" s="2785"/>
      <c r="J806" s="2785"/>
      <c r="K806" s="2786"/>
      <c r="L806" s="2667" t="s">
        <v>16</v>
      </c>
      <c r="M806" s="2754"/>
      <c r="N806" s="2755"/>
      <c r="O806" s="2756"/>
      <c r="P806" s="2756"/>
      <c r="Q806" s="2756"/>
      <c r="R806" s="2756"/>
      <c r="S806" s="2756"/>
      <c r="T806" s="2757"/>
      <c r="AT806" s="2787" t="s">
        <v>239</v>
      </c>
      <c r="AU806" s="2787">
        <v>0</v>
      </c>
      <c r="AV806" s="2787"/>
      <c r="AW806" s="2787"/>
      <c r="AX806" s="2787"/>
      <c r="AY806" s="2787" t="s">
        <v>163</v>
      </c>
      <c r="AZ806" s="2787"/>
      <c r="BA806" s="2787"/>
      <c r="BB806" s="2787"/>
      <c r="BC806" s="2787"/>
      <c r="BD806" s="2787"/>
      <c r="BE806" s="2787"/>
      <c r="BF806" s="2787"/>
      <c r="BG806" s="2787"/>
      <c r="BH806" s="2787"/>
      <c r="BI806" s="2787"/>
      <c r="BJ806" s="2624">
        <v>0</v>
      </c>
    </row>
    <row r="807" spans="2:62" ht="11.25" customHeight="1" x14ac:dyDescent="0.25">
      <c r="B807" s="2762"/>
      <c r="C807" s="2763"/>
      <c r="D807" s="361" t="s">
        <v>175</v>
      </c>
      <c r="E807" s="2764"/>
      <c r="F807" s="2765" t="s">
        <v>2607</v>
      </c>
      <c r="G807" s="2766"/>
      <c r="H807" s="2767">
        <v>26.311</v>
      </c>
      <c r="I807" s="2768"/>
      <c r="J807" s="2768"/>
      <c r="K807" s="2768"/>
      <c r="L807" s="2667" t="s">
        <v>16</v>
      </c>
      <c r="M807" s="2769"/>
      <c r="N807" s="2770"/>
      <c r="O807" s="2771"/>
      <c r="P807" s="2771"/>
      <c r="Q807" s="2771"/>
      <c r="R807" s="2771"/>
      <c r="S807" s="2771"/>
      <c r="T807" s="2772"/>
      <c r="AT807" s="2773" t="s">
        <v>175</v>
      </c>
      <c r="AU807" s="2773">
        <v>0</v>
      </c>
      <c r="AV807" s="2773">
        <v>2</v>
      </c>
      <c r="AW807" s="2773" t="b">
        <v>1</v>
      </c>
      <c r="AX807" s="2773"/>
      <c r="AY807" s="2773" t="s">
        <v>163</v>
      </c>
      <c r="AZ807" s="2773"/>
      <c r="BA807" s="2773"/>
      <c r="BB807" s="2773"/>
      <c r="BC807" s="2773"/>
      <c r="BD807" s="2773"/>
      <c r="BE807" s="2773"/>
      <c r="BF807" s="2773"/>
      <c r="BG807" s="2773"/>
      <c r="BH807" s="2773"/>
      <c r="BI807" s="2773"/>
      <c r="BJ807" s="2624">
        <v>0</v>
      </c>
    </row>
    <row r="808" spans="2:62" ht="11.25" customHeight="1" x14ac:dyDescent="0.25">
      <c r="B808" s="2762"/>
      <c r="C808" s="2763"/>
      <c r="D808" s="361" t="s">
        <v>175</v>
      </c>
      <c r="E808" s="2764"/>
      <c r="F808" s="2765" t="s">
        <v>2608</v>
      </c>
      <c r="G808" s="2766"/>
      <c r="H808" s="2767">
        <v>101.008</v>
      </c>
      <c r="I808" s="2768"/>
      <c r="J808" s="2768"/>
      <c r="K808" s="2768"/>
      <c r="L808" s="2667" t="s">
        <v>16</v>
      </c>
      <c r="M808" s="2769"/>
      <c r="N808" s="2770"/>
      <c r="O808" s="2771"/>
      <c r="P808" s="2771"/>
      <c r="Q808" s="2771"/>
      <c r="R808" s="2771"/>
      <c r="S808" s="2771"/>
      <c r="T808" s="2772"/>
      <c r="AT808" s="2773" t="s">
        <v>175</v>
      </c>
      <c r="AU808" s="2773">
        <v>0</v>
      </c>
      <c r="AV808" s="2773">
        <v>2</v>
      </c>
      <c r="AW808" s="2773" t="b">
        <v>1</v>
      </c>
      <c r="AX808" s="2773"/>
      <c r="AY808" s="2773" t="s">
        <v>163</v>
      </c>
      <c r="AZ808" s="2773"/>
      <c r="BA808" s="2773"/>
      <c r="BB808" s="2773"/>
      <c r="BC808" s="2773"/>
      <c r="BD808" s="2773"/>
      <c r="BE808" s="2773"/>
      <c r="BF808" s="2773"/>
      <c r="BG808" s="2773"/>
      <c r="BH808" s="2773"/>
      <c r="BI808" s="2773"/>
      <c r="BJ808" s="2624">
        <v>0</v>
      </c>
    </row>
    <row r="809" spans="2:62" ht="11.25" customHeight="1" x14ac:dyDescent="0.25">
      <c r="B809" s="2762"/>
      <c r="C809" s="2763"/>
      <c r="D809" s="361" t="s">
        <v>175</v>
      </c>
      <c r="E809" s="2764"/>
      <c r="F809" s="2774" t="s">
        <v>178</v>
      </c>
      <c r="G809" s="2775"/>
      <c r="H809" s="2776">
        <v>127.319</v>
      </c>
      <c r="I809" s="2768"/>
      <c r="J809" s="2768"/>
      <c r="K809" s="2768"/>
      <c r="L809" s="2667" t="s">
        <v>16</v>
      </c>
      <c r="M809" s="2769"/>
      <c r="N809" s="2770"/>
      <c r="O809" s="2771"/>
      <c r="P809" s="2771"/>
      <c r="Q809" s="2771"/>
      <c r="R809" s="2771"/>
      <c r="S809" s="2771"/>
      <c r="T809" s="2772"/>
      <c r="AT809" s="2773" t="s">
        <v>175</v>
      </c>
      <c r="AU809" s="2773">
        <v>0</v>
      </c>
      <c r="AV809" s="2773">
        <v>4</v>
      </c>
      <c r="AW809" s="2773" t="b">
        <v>1</v>
      </c>
      <c r="AX809" s="2773" t="b">
        <v>1</v>
      </c>
      <c r="AY809" s="2773" t="s">
        <v>163</v>
      </c>
      <c r="AZ809" s="2773"/>
      <c r="BA809" s="2773"/>
      <c r="BB809" s="2773"/>
      <c r="BC809" s="2773"/>
      <c r="BD809" s="2773"/>
      <c r="BE809" s="2773"/>
      <c r="BF809" s="2773"/>
      <c r="BG809" s="2773"/>
      <c r="BH809" s="2773"/>
      <c r="BI809" s="2773"/>
      <c r="BJ809" s="2624">
        <v>0</v>
      </c>
    </row>
    <row r="810" spans="2:62" x14ac:dyDescent="0.25">
      <c r="B810" s="2750"/>
      <c r="C810" s="2751" t="s">
        <v>2613</v>
      </c>
      <c r="D810" s="2751" t="s">
        <v>168</v>
      </c>
      <c r="E810" s="2752" t="s">
        <v>2614</v>
      </c>
      <c r="F810" s="351" t="s">
        <v>2615</v>
      </c>
      <c r="G810" s="2753" t="s">
        <v>196</v>
      </c>
      <c r="H810" s="353">
        <v>202.01599999999999</v>
      </c>
      <c r="I810" s="354"/>
      <c r="J810" s="355">
        <f>ROUND(H810*I810,2)</f>
        <v>0</v>
      </c>
      <c r="K810" s="355" t="s">
        <v>172</v>
      </c>
      <c r="L810" s="2667" t="s">
        <v>16</v>
      </c>
      <c r="M810" s="2754"/>
      <c r="N810" s="2755" t="s">
        <v>38</v>
      </c>
      <c r="O810" s="2756"/>
      <c r="P810" s="2756">
        <f>H810*O810</f>
        <v>0</v>
      </c>
      <c r="Q810" s="2756">
        <v>1.7000000000000001E-4</v>
      </c>
      <c r="R810" s="2756">
        <f>H810*Q810</f>
        <v>3.434272E-2</v>
      </c>
      <c r="S810" s="2756">
        <v>0</v>
      </c>
      <c r="T810" s="2757">
        <f>H810*S810</f>
        <v>0</v>
      </c>
      <c r="AR810" s="2624">
        <v>16</v>
      </c>
      <c r="AT810" s="2624" t="s">
        <v>168</v>
      </c>
      <c r="AU810" s="2624">
        <v>2</v>
      </c>
      <c r="AY810" s="2758" t="s">
        <v>163</v>
      </c>
      <c r="AZ810" s="2758"/>
      <c r="BA810" s="2758"/>
      <c r="BB810" s="2758"/>
      <c r="BC810" s="2758"/>
      <c r="BD810" s="2758"/>
      <c r="BE810" s="2758">
        <f>IF(N810="základní",J810,0)</f>
        <v>0</v>
      </c>
      <c r="BF810" s="2758">
        <f>IF(N810="snížená",J810,0)</f>
        <v>0</v>
      </c>
      <c r="BG810" s="2758">
        <f>IF(N810="zákl. přenesená",J810,0)</f>
        <v>0</v>
      </c>
      <c r="BH810" s="2758">
        <f>IF(N810="sníž. přenesená",J810,0)</f>
        <v>0</v>
      </c>
      <c r="BI810" s="2758">
        <f>IF(N810="nulová",J810,0)</f>
        <v>0</v>
      </c>
      <c r="BJ810" s="2624">
        <v>1</v>
      </c>
    </row>
    <row r="811" spans="2:62" x14ac:dyDescent="0.25">
      <c r="B811" s="2668"/>
      <c r="C811" s="86"/>
      <c r="D811" s="361" t="s">
        <v>173</v>
      </c>
      <c r="E811" s="86"/>
      <c r="F811" s="362" t="s">
        <v>2616</v>
      </c>
      <c r="G811" s="86"/>
      <c r="H811" s="86"/>
      <c r="I811" s="86"/>
      <c r="J811" s="86"/>
      <c r="K811" s="2670"/>
      <c r="L811" s="2667" t="s">
        <v>16</v>
      </c>
      <c r="M811" s="2759"/>
      <c r="N811" s="86"/>
      <c r="O811" s="86"/>
      <c r="P811" s="86"/>
      <c r="Q811" s="86"/>
      <c r="R811" s="86"/>
      <c r="S811" s="86"/>
      <c r="T811" s="2760"/>
      <c r="AT811" s="2761" t="s">
        <v>173</v>
      </c>
      <c r="AU811" s="2761">
        <v>0</v>
      </c>
      <c r="AV811" s="86"/>
      <c r="AW811" s="86"/>
      <c r="AX811" s="86"/>
      <c r="AY811" s="86" t="s">
        <v>163</v>
      </c>
      <c r="AZ811" s="86"/>
      <c r="BA811" s="86"/>
      <c r="BB811" s="86"/>
      <c r="BC811" s="86"/>
      <c r="BD811" s="86"/>
      <c r="BE811" s="86"/>
      <c r="BF811" s="86"/>
      <c r="BG811" s="86"/>
      <c r="BH811" s="86"/>
      <c r="BI811" s="86"/>
      <c r="BJ811" s="2624">
        <v>0</v>
      </c>
    </row>
    <row r="812" spans="2:62" ht="29.25" x14ac:dyDescent="0.25">
      <c r="B812" s="2750"/>
      <c r="C812" s="2779"/>
      <c r="D812" s="2780" t="s">
        <v>239</v>
      </c>
      <c r="E812" s="2781"/>
      <c r="F812" s="2782" t="s">
        <v>2617</v>
      </c>
      <c r="G812" s="2783"/>
      <c r="H812" s="2784"/>
      <c r="I812" s="2785"/>
      <c r="J812" s="2785"/>
      <c r="K812" s="2786"/>
      <c r="L812" s="2667" t="s">
        <v>16</v>
      </c>
      <c r="M812" s="2754"/>
      <c r="N812" s="2755"/>
      <c r="O812" s="2756"/>
      <c r="P812" s="2756"/>
      <c r="Q812" s="2756"/>
      <c r="R812" s="2756"/>
      <c r="S812" s="2756"/>
      <c r="T812" s="2757"/>
      <c r="AT812" s="2787" t="s">
        <v>239</v>
      </c>
      <c r="AU812" s="2787">
        <v>0</v>
      </c>
      <c r="AV812" s="2787"/>
      <c r="AW812" s="2787"/>
      <c r="AX812" s="2787"/>
      <c r="AY812" s="2787" t="s">
        <v>163</v>
      </c>
      <c r="AZ812" s="2787"/>
      <c r="BA812" s="2787"/>
      <c r="BB812" s="2787"/>
      <c r="BC812" s="2787"/>
      <c r="BD812" s="2787"/>
      <c r="BE812" s="2787"/>
      <c r="BF812" s="2787"/>
      <c r="BG812" s="2787"/>
      <c r="BH812" s="2787"/>
      <c r="BI812" s="2787"/>
      <c r="BJ812" s="2624">
        <v>0</v>
      </c>
    </row>
    <row r="813" spans="2:62" ht="11.25" customHeight="1" x14ac:dyDescent="0.25">
      <c r="B813" s="2762"/>
      <c r="C813" s="2763"/>
      <c r="D813" s="361" t="s">
        <v>175</v>
      </c>
      <c r="E813" s="2764"/>
      <c r="F813" s="2765" t="s">
        <v>2618</v>
      </c>
      <c r="G813" s="2766"/>
      <c r="H813" s="2767">
        <v>202.01599999999999</v>
      </c>
      <c r="I813" s="2768"/>
      <c r="J813" s="2768"/>
      <c r="K813" s="2768"/>
      <c r="L813" s="2667" t="s">
        <v>16</v>
      </c>
      <c r="M813" s="2769"/>
      <c r="N813" s="2770"/>
      <c r="O813" s="2771"/>
      <c r="P813" s="2771"/>
      <c r="Q813" s="2771"/>
      <c r="R813" s="2771"/>
      <c r="S813" s="2771"/>
      <c r="T813" s="2772"/>
      <c r="AT813" s="2773" t="s">
        <v>175</v>
      </c>
      <c r="AU813" s="2773">
        <v>0</v>
      </c>
      <c r="AV813" s="2773">
        <v>2</v>
      </c>
      <c r="AW813" s="2773" t="b">
        <v>1</v>
      </c>
      <c r="AX813" s="2773"/>
      <c r="AY813" s="2773" t="s">
        <v>163</v>
      </c>
      <c r="AZ813" s="2773"/>
      <c r="BA813" s="2773"/>
      <c r="BB813" s="2773"/>
      <c r="BC813" s="2773"/>
      <c r="BD813" s="2773"/>
      <c r="BE813" s="2773"/>
      <c r="BF813" s="2773"/>
      <c r="BG813" s="2773"/>
      <c r="BH813" s="2773"/>
      <c r="BI813" s="2773"/>
      <c r="BJ813" s="2624">
        <v>0</v>
      </c>
    </row>
    <row r="814" spans="2:62" ht="11.25" customHeight="1" x14ac:dyDescent="0.25">
      <c r="B814" s="2762"/>
      <c r="C814" s="2763"/>
      <c r="D814" s="361" t="s">
        <v>175</v>
      </c>
      <c r="E814" s="2764"/>
      <c r="F814" s="2774" t="s">
        <v>178</v>
      </c>
      <c r="G814" s="2775"/>
      <c r="H814" s="2776">
        <v>202.01599999999999</v>
      </c>
      <c r="I814" s="2768"/>
      <c r="J814" s="2768"/>
      <c r="K814" s="2768"/>
      <c r="L814" s="2667" t="s">
        <v>16</v>
      </c>
      <c r="M814" s="2769"/>
      <c r="N814" s="2770"/>
      <c r="O814" s="2771"/>
      <c r="P814" s="2771"/>
      <c r="Q814" s="2771"/>
      <c r="R814" s="2771"/>
      <c r="S814" s="2771"/>
      <c r="T814" s="2772"/>
      <c r="AT814" s="2773" t="s">
        <v>175</v>
      </c>
      <c r="AU814" s="2773">
        <v>0</v>
      </c>
      <c r="AV814" s="2773">
        <v>4</v>
      </c>
      <c r="AW814" s="2773" t="b">
        <v>1</v>
      </c>
      <c r="AX814" s="2773" t="b">
        <v>1</v>
      </c>
      <c r="AY814" s="2773" t="s">
        <v>163</v>
      </c>
      <c r="AZ814" s="2773"/>
      <c r="BA814" s="2773"/>
      <c r="BB814" s="2773"/>
      <c r="BC814" s="2773"/>
      <c r="BD814" s="2773"/>
      <c r="BE814" s="2773"/>
      <c r="BF814" s="2773"/>
      <c r="BG814" s="2773"/>
      <c r="BH814" s="2773"/>
      <c r="BI814" s="2773"/>
      <c r="BJ814" s="2624">
        <v>0</v>
      </c>
    </row>
    <row r="815" spans="2:62" x14ac:dyDescent="0.25">
      <c r="B815" s="2750"/>
      <c r="C815" s="2751" t="s">
        <v>2619</v>
      </c>
      <c r="D815" s="2751" t="s">
        <v>168</v>
      </c>
      <c r="E815" s="2752" t="s">
        <v>2620</v>
      </c>
      <c r="F815" s="351" t="s">
        <v>2621</v>
      </c>
      <c r="G815" s="2753" t="s">
        <v>196</v>
      </c>
      <c r="H815" s="353">
        <v>10.374000000000001</v>
      </c>
      <c r="I815" s="354"/>
      <c r="J815" s="355">
        <f>ROUND(H815*I815,2)</f>
        <v>0</v>
      </c>
      <c r="K815" s="355" t="s">
        <v>172</v>
      </c>
      <c r="L815" s="2667" t="s">
        <v>16</v>
      </c>
      <c r="M815" s="2754"/>
      <c r="N815" s="2755" t="s">
        <v>38</v>
      </c>
      <c r="O815" s="2756"/>
      <c r="P815" s="2756">
        <f>H815*O815</f>
        <v>0</v>
      </c>
      <c r="Q815" s="2756">
        <v>6.9999999999999994E-5</v>
      </c>
      <c r="R815" s="2756">
        <f>H815*Q815</f>
        <v>7.2617999999999999E-4</v>
      </c>
      <c r="S815" s="2756">
        <v>0</v>
      </c>
      <c r="T815" s="2757">
        <f>H815*S815</f>
        <v>0</v>
      </c>
      <c r="AR815" s="2624">
        <v>16</v>
      </c>
      <c r="AT815" s="2624" t="s">
        <v>168</v>
      </c>
      <c r="AU815" s="2624">
        <v>2</v>
      </c>
      <c r="AY815" s="2758" t="s">
        <v>163</v>
      </c>
      <c r="AZ815" s="2758"/>
      <c r="BA815" s="2758"/>
      <c r="BB815" s="2758"/>
      <c r="BC815" s="2758"/>
      <c r="BD815" s="2758"/>
      <c r="BE815" s="2758">
        <f>IF(N815="základní",J815,0)</f>
        <v>0</v>
      </c>
      <c r="BF815" s="2758">
        <f>IF(N815="snížená",J815,0)</f>
        <v>0</v>
      </c>
      <c r="BG815" s="2758">
        <f>IF(N815="zákl. přenesená",J815,0)</f>
        <v>0</v>
      </c>
      <c r="BH815" s="2758">
        <f>IF(N815="sníž. přenesená",J815,0)</f>
        <v>0</v>
      </c>
      <c r="BI815" s="2758">
        <f>IF(N815="nulová",J815,0)</f>
        <v>0</v>
      </c>
      <c r="BJ815" s="2624">
        <v>1</v>
      </c>
    </row>
    <row r="816" spans="2:62" x14ac:dyDescent="0.25">
      <c r="B816" s="2668"/>
      <c r="C816" s="86"/>
      <c r="D816" s="361" t="s">
        <v>173</v>
      </c>
      <c r="E816" s="86"/>
      <c r="F816" s="362" t="s">
        <v>2622</v>
      </c>
      <c r="G816" s="86"/>
      <c r="H816" s="86"/>
      <c r="I816" s="86"/>
      <c r="J816" s="86"/>
      <c r="K816" s="2670"/>
      <c r="L816" s="2667" t="s">
        <v>16</v>
      </c>
      <c r="M816" s="2759"/>
      <c r="N816" s="86"/>
      <c r="O816" s="86"/>
      <c r="P816" s="86"/>
      <c r="Q816" s="86"/>
      <c r="R816" s="86"/>
      <c r="S816" s="86"/>
      <c r="T816" s="2760"/>
      <c r="AT816" s="2761" t="s">
        <v>173</v>
      </c>
      <c r="AU816" s="2761">
        <v>0</v>
      </c>
      <c r="AV816" s="86"/>
      <c r="AW816" s="86"/>
      <c r="AX816" s="86"/>
      <c r="AY816" s="86" t="s">
        <v>163</v>
      </c>
      <c r="AZ816" s="86"/>
      <c r="BA816" s="86"/>
      <c r="BB816" s="86"/>
      <c r="BC816" s="86"/>
      <c r="BD816" s="86"/>
      <c r="BE816" s="86"/>
      <c r="BF816" s="86"/>
      <c r="BG816" s="86"/>
      <c r="BH816" s="86"/>
      <c r="BI816" s="86"/>
      <c r="BJ816" s="2624">
        <v>0</v>
      </c>
    </row>
    <row r="817" spans="2:62" ht="19.5" x14ac:dyDescent="0.25">
      <c r="B817" s="2750"/>
      <c r="C817" s="2779"/>
      <c r="D817" s="2780" t="s">
        <v>239</v>
      </c>
      <c r="E817" s="2781"/>
      <c r="F817" s="2782" t="s">
        <v>2606</v>
      </c>
      <c r="G817" s="2783"/>
      <c r="H817" s="2784"/>
      <c r="I817" s="2785"/>
      <c r="J817" s="2785"/>
      <c r="K817" s="2786"/>
      <c r="L817" s="2667" t="s">
        <v>16</v>
      </c>
      <c r="M817" s="2754"/>
      <c r="N817" s="2755"/>
      <c r="O817" s="2756"/>
      <c r="P817" s="2756"/>
      <c r="Q817" s="2756"/>
      <c r="R817" s="2756"/>
      <c r="S817" s="2756"/>
      <c r="T817" s="2757"/>
      <c r="AT817" s="2787" t="s">
        <v>239</v>
      </c>
      <c r="AU817" s="2787">
        <v>0</v>
      </c>
      <c r="AV817" s="2787"/>
      <c r="AW817" s="2787"/>
      <c r="AX817" s="2787"/>
      <c r="AY817" s="2787" t="s">
        <v>163</v>
      </c>
      <c r="AZ817" s="2787"/>
      <c r="BA817" s="2787"/>
      <c r="BB817" s="2787"/>
      <c r="BC817" s="2787"/>
      <c r="BD817" s="2787"/>
      <c r="BE817" s="2787"/>
      <c r="BF817" s="2787"/>
      <c r="BG817" s="2787"/>
      <c r="BH817" s="2787"/>
      <c r="BI817" s="2787"/>
      <c r="BJ817" s="2624">
        <v>0</v>
      </c>
    </row>
    <row r="818" spans="2:62" ht="11.25" customHeight="1" x14ac:dyDescent="0.25">
      <c r="B818" s="2762"/>
      <c r="C818" s="2763"/>
      <c r="D818" s="361" t="s">
        <v>175</v>
      </c>
      <c r="E818" s="2764"/>
      <c r="F818" s="2765" t="s">
        <v>2623</v>
      </c>
      <c r="G818" s="2766"/>
      <c r="H818" s="2767">
        <v>6.484</v>
      </c>
      <c r="I818" s="2768"/>
      <c r="J818" s="2768"/>
      <c r="K818" s="2768"/>
      <c r="L818" s="2667" t="s">
        <v>16</v>
      </c>
      <c r="M818" s="2769"/>
      <c r="N818" s="2770"/>
      <c r="O818" s="2771"/>
      <c r="P818" s="2771"/>
      <c r="Q818" s="2771"/>
      <c r="R818" s="2771"/>
      <c r="S818" s="2771"/>
      <c r="T818" s="2772"/>
      <c r="AT818" s="2773" t="s">
        <v>175</v>
      </c>
      <c r="AU818" s="2773">
        <v>0</v>
      </c>
      <c r="AV818" s="2773">
        <v>2</v>
      </c>
      <c r="AW818" s="2773" t="b">
        <v>1</v>
      </c>
      <c r="AX818" s="2773"/>
      <c r="AY818" s="2773" t="s">
        <v>163</v>
      </c>
      <c r="AZ818" s="2773"/>
      <c r="BA818" s="2773"/>
      <c r="BB818" s="2773"/>
      <c r="BC818" s="2773"/>
      <c r="BD818" s="2773"/>
      <c r="BE818" s="2773"/>
      <c r="BF818" s="2773"/>
      <c r="BG818" s="2773"/>
      <c r="BH818" s="2773"/>
      <c r="BI818" s="2773"/>
      <c r="BJ818" s="2624">
        <v>0</v>
      </c>
    </row>
    <row r="819" spans="2:62" ht="11.25" customHeight="1" x14ac:dyDescent="0.25">
      <c r="B819" s="2762"/>
      <c r="C819" s="2763"/>
      <c r="D819" s="361" t="s">
        <v>175</v>
      </c>
      <c r="E819" s="2764"/>
      <c r="F819" s="2765" t="s">
        <v>2624</v>
      </c>
      <c r="G819" s="2766"/>
      <c r="H819" s="2767">
        <v>3.89</v>
      </c>
      <c r="I819" s="2768"/>
      <c r="J819" s="2768"/>
      <c r="K819" s="2768"/>
      <c r="L819" s="2667" t="s">
        <v>16</v>
      </c>
      <c r="M819" s="2769"/>
      <c r="N819" s="2770"/>
      <c r="O819" s="2771"/>
      <c r="P819" s="2771"/>
      <c r="Q819" s="2771"/>
      <c r="R819" s="2771"/>
      <c r="S819" s="2771"/>
      <c r="T819" s="2772"/>
      <c r="AT819" s="2773" t="s">
        <v>175</v>
      </c>
      <c r="AU819" s="2773">
        <v>0</v>
      </c>
      <c r="AV819" s="2773">
        <v>2</v>
      </c>
      <c r="AW819" s="2773" t="b">
        <v>1</v>
      </c>
      <c r="AX819" s="2773"/>
      <c r="AY819" s="2773" t="s">
        <v>163</v>
      </c>
      <c r="AZ819" s="2773"/>
      <c r="BA819" s="2773"/>
      <c r="BB819" s="2773"/>
      <c r="BC819" s="2773"/>
      <c r="BD819" s="2773"/>
      <c r="BE819" s="2773"/>
      <c r="BF819" s="2773"/>
      <c r="BG819" s="2773"/>
      <c r="BH819" s="2773"/>
      <c r="BI819" s="2773"/>
      <c r="BJ819" s="2624">
        <v>0</v>
      </c>
    </row>
    <row r="820" spans="2:62" ht="11.25" customHeight="1" x14ac:dyDescent="0.25">
      <c r="B820" s="2762"/>
      <c r="C820" s="2763"/>
      <c r="D820" s="361" t="s">
        <v>175</v>
      </c>
      <c r="E820" s="2764"/>
      <c r="F820" s="2774" t="s">
        <v>178</v>
      </c>
      <c r="G820" s="2775"/>
      <c r="H820" s="2776">
        <v>10.374000000000001</v>
      </c>
      <c r="I820" s="2768"/>
      <c r="J820" s="2768"/>
      <c r="K820" s="2768"/>
      <c r="L820" s="2667" t="s">
        <v>16</v>
      </c>
      <c r="M820" s="2769"/>
      <c r="N820" s="2770"/>
      <c r="O820" s="2771"/>
      <c r="P820" s="2771"/>
      <c r="Q820" s="2771"/>
      <c r="R820" s="2771"/>
      <c r="S820" s="2771"/>
      <c r="T820" s="2772"/>
      <c r="AT820" s="2773" t="s">
        <v>175</v>
      </c>
      <c r="AU820" s="2773">
        <v>0</v>
      </c>
      <c r="AV820" s="2773">
        <v>4</v>
      </c>
      <c r="AW820" s="2773" t="b">
        <v>1</v>
      </c>
      <c r="AX820" s="2773" t="b">
        <v>1</v>
      </c>
      <c r="AY820" s="2773" t="s">
        <v>163</v>
      </c>
      <c r="AZ820" s="2773"/>
      <c r="BA820" s="2773"/>
      <c r="BB820" s="2773"/>
      <c r="BC820" s="2773"/>
      <c r="BD820" s="2773"/>
      <c r="BE820" s="2773"/>
      <c r="BF820" s="2773"/>
      <c r="BG820" s="2773"/>
      <c r="BH820" s="2773"/>
      <c r="BI820" s="2773"/>
      <c r="BJ820" s="2624">
        <v>0</v>
      </c>
    </row>
    <row r="821" spans="2:62" ht="24" x14ac:dyDescent="0.25">
      <c r="B821" s="2750"/>
      <c r="C821" s="2751" t="s">
        <v>2625</v>
      </c>
      <c r="D821" s="2751" t="s">
        <v>168</v>
      </c>
      <c r="E821" s="2752" t="s">
        <v>2626</v>
      </c>
      <c r="F821" s="351" t="s">
        <v>2627</v>
      </c>
      <c r="G821" s="2753" t="s">
        <v>196</v>
      </c>
      <c r="H821" s="353">
        <v>10.374000000000001</v>
      </c>
      <c r="I821" s="354"/>
      <c r="J821" s="355">
        <f>ROUND(H821*I821,2)</f>
        <v>0</v>
      </c>
      <c r="K821" s="355" t="s">
        <v>172</v>
      </c>
      <c r="L821" s="2667" t="s">
        <v>16</v>
      </c>
      <c r="M821" s="2754"/>
      <c r="N821" s="2755" t="s">
        <v>38</v>
      </c>
      <c r="O821" s="2756"/>
      <c r="P821" s="2756">
        <f>H821*O821</f>
        <v>0</v>
      </c>
      <c r="Q821" s="2756">
        <v>8.0000000000000007E-5</v>
      </c>
      <c r="R821" s="2756">
        <f>H821*Q821</f>
        <v>8.2992000000000016E-4</v>
      </c>
      <c r="S821" s="2756">
        <v>0</v>
      </c>
      <c r="T821" s="2757">
        <f>H821*S821</f>
        <v>0</v>
      </c>
      <c r="AR821" s="2624">
        <v>16</v>
      </c>
      <c r="AT821" s="2624" t="s">
        <v>168</v>
      </c>
      <c r="AU821" s="2624">
        <v>2</v>
      </c>
      <c r="AY821" s="2758" t="s">
        <v>163</v>
      </c>
      <c r="AZ821" s="2758"/>
      <c r="BA821" s="2758"/>
      <c r="BB821" s="2758"/>
      <c r="BC821" s="2758"/>
      <c r="BD821" s="2758"/>
      <c r="BE821" s="2758">
        <f>IF(N821="základní",J821,0)</f>
        <v>0</v>
      </c>
      <c r="BF821" s="2758">
        <f>IF(N821="snížená",J821,0)</f>
        <v>0</v>
      </c>
      <c r="BG821" s="2758">
        <f>IF(N821="zákl. přenesená",J821,0)</f>
        <v>0</v>
      </c>
      <c r="BH821" s="2758">
        <f>IF(N821="sníž. přenesená",J821,0)</f>
        <v>0</v>
      </c>
      <c r="BI821" s="2758">
        <f>IF(N821="nulová",J821,0)</f>
        <v>0</v>
      </c>
      <c r="BJ821" s="2624">
        <v>1</v>
      </c>
    </row>
    <row r="822" spans="2:62" x14ac:dyDescent="0.25">
      <c r="B822" s="2668"/>
      <c r="C822" s="86"/>
      <c r="D822" s="361" t="s">
        <v>173</v>
      </c>
      <c r="E822" s="86"/>
      <c r="F822" s="362" t="s">
        <v>2628</v>
      </c>
      <c r="G822" s="86"/>
      <c r="H822" s="86"/>
      <c r="I822" s="86"/>
      <c r="J822" s="86"/>
      <c r="K822" s="2670"/>
      <c r="L822" s="2667" t="s">
        <v>16</v>
      </c>
      <c r="M822" s="2759"/>
      <c r="N822" s="86"/>
      <c r="O822" s="86"/>
      <c r="P822" s="86"/>
      <c r="Q822" s="86"/>
      <c r="R822" s="86"/>
      <c r="S822" s="86"/>
      <c r="T822" s="2760"/>
      <c r="AT822" s="2761" t="s">
        <v>173</v>
      </c>
      <c r="AU822" s="2761">
        <v>0</v>
      </c>
      <c r="AV822" s="86"/>
      <c r="AW822" s="86"/>
      <c r="AX822" s="86"/>
      <c r="AY822" s="86" t="s">
        <v>163</v>
      </c>
      <c r="AZ822" s="86"/>
      <c r="BA822" s="86"/>
      <c r="BB822" s="86"/>
      <c r="BC822" s="86"/>
      <c r="BD822" s="86"/>
      <c r="BE822" s="86"/>
      <c r="BF822" s="86"/>
      <c r="BG822" s="86"/>
      <c r="BH822" s="86"/>
      <c r="BI822" s="86"/>
      <c r="BJ822" s="2624">
        <v>0</v>
      </c>
    </row>
    <row r="823" spans="2:62" ht="19.5" x14ac:dyDescent="0.25">
      <c r="B823" s="2750"/>
      <c r="C823" s="2779"/>
      <c r="D823" s="2780" t="s">
        <v>239</v>
      </c>
      <c r="E823" s="2781"/>
      <c r="F823" s="2782" t="s">
        <v>2606</v>
      </c>
      <c r="G823" s="2783"/>
      <c r="H823" s="2784"/>
      <c r="I823" s="2785"/>
      <c r="J823" s="2785"/>
      <c r="K823" s="2786"/>
      <c r="L823" s="2667" t="s">
        <v>16</v>
      </c>
      <c r="M823" s="2754"/>
      <c r="N823" s="2755"/>
      <c r="O823" s="2756"/>
      <c r="P823" s="2756"/>
      <c r="Q823" s="2756"/>
      <c r="R823" s="2756"/>
      <c r="S823" s="2756"/>
      <c r="T823" s="2757"/>
      <c r="AT823" s="2787" t="s">
        <v>239</v>
      </c>
      <c r="AU823" s="2787">
        <v>0</v>
      </c>
      <c r="AV823" s="2787"/>
      <c r="AW823" s="2787"/>
      <c r="AX823" s="2787"/>
      <c r="AY823" s="2787" t="s">
        <v>163</v>
      </c>
      <c r="AZ823" s="2787"/>
      <c r="BA823" s="2787"/>
      <c r="BB823" s="2787"/>
      <c r="BC823" s="2787"/>
      <c r="BD823" s="2787"/>
      <c r="BE823" s="2787"/>
      <c r="BF823" s="2787"/>
      <c r="BG823" s="2787"/>
      <c r="BH823" s="2787"/>
      <c r="BI823" s="2787"/>
      <c r="BJ823" s="2624">
        <v>0</v>
      </c>
    </row>
    <row r="824" spans="2:62" ht="11.25" customHeight="1" x14ac:dyDescent="0.25">
      <c r="B824" s="2762"/>
      <c r="C824" s="2763"/>
      <c r="D824" s="361" t="s">
        <v>175</v>
      </c>
      <c r="E824" s="2764"/>
      <c r="F824" s="2765" t="s">
        <v>2623</v>
      </c>
      <c r="G824" s="2766"/>
      <c r="H824" s="2767">
        <v>6.484</v>
      </c>
      <c r="I824" s="2768"/>
      <c r="J824" s="2768"/>
      <c r="K824" s="2768"/>
      <c r="L824" s="2667" t="s">
        <v>16</v>
      </c>
      <c r="M824" s="2769"/>
      <c r="N824" s="2770"/>
      <c r="O824" s="2771"/>
      <c r="P824" s="2771"/>
      <c r="Q824" s="2771"/>
      <c r="R824" s="2771"/>
      <c r="S824" s="2771"/>
      <c r="T824" s="2772"/>
      <c r="AT824" s="2773" t="s">
        <v>175</v>
      </c>
      <c r="AU824" s="2773">
        <v>0</v>
      </c>
      <c r="AV824" s="2773">
        <v>2</v>
      </c>
      <c r="AW824" s="2773" t="b">
        <v>1</v>
      </c>
      <c r="AX824" s="2773"/>
      <c r="AY824" s="2773" t="s">
        <v>163</v>
      </c>
      <c r="AZ824" s="2773"/>
      <c r="BA824" s="2773"/>
      <c r="BB824" s="2773"/>
      <c r="BC824" s="2773"/>
      <c r="BD824" s="2773"/>
      <c r="BE824" s="2773"/>
      <c r="BF824" s="2773"/>
      <c r="BG824" s="2773"/>
      <c r="BH824" s="2773"/>
      <c r="BI824" s="2773"/>
      <c r="BJ824" s="2624">
        <v>0</v>
      </c>
    </row>
    <row r="825" spans="2:62" ht="11.25" customHeight="1" x14ac:dyDescent="0.25">
      <c r="B825" s="2762"/>
      <c r="C825" s="2763"/>
      <c r="D825" s="361" t="s">
        <v>175</v>
      </c>
      <c r="E825" s="2764"/>
      <c r="F825" s="2765" t="s">
        <v>2624</v>
      </c>
      <c r="G825" s="2766"/>
      <c r="H825" s="2767">
        <v>3.89</v>
      </c>
      <c r="I825" s="2768"/>
      <c r="J825" s="2768"/>
      <c r="K825" s="2768"/>
      <c r="L825" s="2667" t="s">
        <v>16</v>
      </c>
      <c r="M825" s="2769"/>
      <c r="N825" s="2770"/>
      <c r="O825" s="2771"/>
      <c r="P825" s="2771"/>
      <c r="Q825" s="2771"/>
      <c r="R825" s="2771"/>
      <c r="S825" s="2771"/>
      <c r="T825" s="2772"/>
      <c r="AT825" s="2773" t="s">
        <v>175</v>
      </c>
      <c r="AU825" s="2773">
        <v>0</v>
      </c>
      <c r="AV825" s="2773">
        <v>2</v>
      </c>
      <c r="AW825" s="2773" t="b">
        <v>1</v>
      </c>
      <c r="AX825" s="2773"/>
      <c r="AY825" s="2773" t="s">
        <v>163</v>
      </c>
      <c r="AZ825" s="2773"/>
      <c r="BA825" s="2773"/>
      <c r="BB825" s="2773"/>
      <c r="BC825" s="2773"/>
      <c r="BD825" s="2773"/>
      <c r="BE825" s="2773"/>
      <c r="BF825" s="2773"/>
      <c r="BG825" s="2773"/>
      <c r="BH825" s="2773"/>
      <c r="BI825" s="2773"/>
      <c r="BJ825" s="2624">
        <v>0</v>
      </c>
    </row>
    <row r="826" spans="2:62" ht="11.25" customHeight="1" x14ac:dyDescent="0.25">
      <c r="B826" s="2762"/>
      <c r="C826" s="2763"/>
      <c r="D826" s="361" t="s">
        <v>175</v>
      </c>
      <c r="E826" s="2764"/>
      <c r="F826" s="2774" t="s">
        <v>178</v>
      </c>
      <c r="G826" s="2775"/>
      <c r="H826" s="2776">
        <v>10.374000000000001</v>
      </c>
      <c r="I826" s="2768"/>
      <c r="J826" s="2768"/>
      <c r="K826" s="2768"/>
      <c r="L826" s="2667" t="s">
        <v>16</v>
      </c>
      <c r="M826" s="2769"/>
      <c r="N826" s="2770"/>
      <c r="O826" s="2771"/>
      <c r="P826" s="2771"/>
      <c r="Q826" s="2771"/>
      <c r="R826" s="2771"/>
      <c r="S826" s="2771"/>
      <c r="T826" s="2772"/>
      <c r="AT826" s="2773" t="s">
        <v>175</v>
      </c>
      <c r="AU826" s="2773">
        <v>0</v>
      </c>
      <c r="AV826" s="2773">
        <v>4</v>
      </c>
      <c r="AW826" s="2773" t="b">
        <v>1</v>
      </c>
      <c r="AX826" s="2773" t="b">
        <v>1</v>
      </c>
      <c r="AY826" s="2773" t="s">
        <v>163</v>
      </c>
      <c r="AZ826" s="2773"/>
      <c r="BA826" s="2773"/>
      <c r="BB826" s="2773"/>
      <c r="BC826" s="2773"/>
      <c r="BD826" s="2773"/>
      <c r="BE826" s="2773"/>
      <c r="BF826" s="2773"/>
      <c r="BG826" s="2773"/>
      <c r="BH826" s="2773"/>
      <c r="BI826" s="2773"/>
      <c r="BJ826" s="2624">
        <v>0</v>
      </c>
    </row>
    <row r="827" spans="2:62" x14ac:dyDescent="0.25">
      <c r="B827" s="2750"/>
      <c r="C827" s="2751" t="s">
        <v>2629</v>
      </c>
      <c r="D827" s="2751" t="s">
        <v>168</v>
      </c>
      <c r="E827" s="2752" t="s">
        <v>2630</v>
      </c>
      <c r="F827" s="351" t="s">
        <v>2631</v>
      </c>
      <c r="G827" s="2753" t="s">
        <v>196</v>
      </c>
      <c r="H827" s="353">
        <v>10.374000000000001</v>
      </c>
      <c r="I827" s="354"/>
      <c r="J827" s="355">
        <f>ROUND(H827*I827,2)</f>
        <v>0</v>
      </c>
      <c r="K827" s="355" t="s">
        <v>172</v>
      </c>
      <c r="L827" s="2667" t="s">
        <v>16</v>
      </c>
      <c r="M827" s="2754"/>
      <c r="N827" s="2755" t="s">
        <v>38</v>
      </c>
      <c r="O827" s="2756"/>
      <c r="P827" s="2756">
        <f>H827*O827</f>
        <v>0</v>
      </c>
      <c r="Q827" s="2756">
        <v>0</v>
      </c>
      <c r="R827" s="2756">
        <f>H827*Q827</f>
        <v>0</v>
      </c>
      <c r="S827" s="2756">
        <v>0</v>
      </c>
      <c r="T827" s="2757">
        <f>H827*S827</f>
        <v>0</v>
      </c>
      <c r="AR827" s="2624">
        <v>16</v>
      </c>
      <c r="AT827" s="2624" t="s">
        <v>168</v>
      </c>
      <c r="AU827" s="2624">
        <v>2</v>
      </c>
      <c r="AY827" s="2758" t="s">
        <v>163</v>
      </c>
      <c r="AZ827" s="2758"/>
      <c r="BA827" s="2758"/>
      <c r="BB827" s="2758"/>
      <c r="BC827" s="2758"/>
      <c r="BD827" s="2758"/>
      <c r="BE827" s="2758">
        <f>IF(N827="základní",J827,0)</f>
        <v>0</v>
      </c>
      <c r="BF827" s="2758">
        <f>IF(N827="snížená",J827,0)</f>
        <v>0</v>
      </c>
      <c r="BG827" s="2758">
        <f>IF(N827="zákl. přenesená",J827,0)</f>
        <v>0</v>
      </c>
      <c r="BH827" s="2758">
        <f>IF(N827="sníž. přenesená",J827,0)</f>
        <v>0</v>
      </c>
      <c r="BI827" s="2758">
        <f>IF(N827="nulová",J827,0)</f>
        <v>0</v>
      </c>
      <c r="BJ827" s="2624">
        <v>1</v>
      </c>
    </row>
    <row r="828" spans="2:62" x14ac:dyDescent="0.25">
      <c r="B828" s="2668"/>
      <c r="C828" s="86"/>
      <c r="D828" s="361" t="s">
        <v>173</v>
      </c>
      <c r="E828" s="86"/>
      <c r="F828" s="362" t="s">
        <v>2632</v>
      </c>
      <c r="G828" s="86"/>
      <c r="H828" s="86"/>
      <c r="I828" s="86"/>
      <c r="J828" s="86"/>
      <c r="K828" s="2670"/>
      <c r="L828" s="2667" t="s">
        <v>16</v>
      </c>
      <c r="M828" s="2759"/>
      <c r="N828" s="86"/>
      <c r="O828" s="86"/>
      <c r="P828" s="86"/>
      <c r="Q828" s="86"/>
      <c r="R828" s="86"/>
      <c r="S828" s="86"/>
      <c r="T828" s="2760"/>
      <c r="AT828" s="2761" t="s">
        <v>173</v>
      </c>
      <c r="AU828" s="2761">
        <v>0</v>
      </c>
      <c r="AV828" s="86"/>
      <c r="AW828" s="86"/>
      <c r="AX828" s="86"/>
      <c r="AY828" s="86" t="s">
        <v>163</v>
      </c>
      <c r="AZ828" s="86"/>
      <c r="BA828" s="86"/>
      <c r="BB828" s="86"/>
      <c r="BC828" s="86"/>
      <c r="BD828" s="86"/>
      <c r="BE828" s="86"/>
      <c r="BF828" s="86"/>
      <c r="BG828" s="86"/>
      <c r="BH828" s="86"/>
      <c r="BI828" s="86"/>
      <c r="BJ828" s="2624">
        <v>0</v>
      </c>
    </row>
    <row r="829" spans="2:62" ht="19.5" x14ac:dyDescent="0.25">
      <c r="B829" s="2750"/>
      <c r="C829" s="2779"/>
      <c r="D829" s="2780" t="s">
        <v>239</v>
      </c>
      <c r="E829" s="2781"/>
      <c r="F829" s="2782" t="s">
        <v>2606</v>
      </c>
      <c r="G829" s="2783"/>
      <c r="H829" s="2784"/>
      <c r="I829" s="2785"/>
      <c r="J829" s="2785"/>
      <c r="K829" s="2786"/>
      <c r="L829" s="2667" t="s">
        <v>16</v>
      </c>
      <c r="M829" s="2754"/>
      <c r="N829" s="2755"/>
      <c r="O829" s="2756"/>
      <c r="P829" s="2756"/>
      <c r="Q829" s="2756"/>
      <c r="R829" s="2756"/>
      <c r="S829" s="2756"/>
      <c r="T829" s="2757"/>
      <c r="AT829" s="2787" t="s">
        <v>239</v>
      </c>
      <c r="AU829" s="2787">
        <v>0</v>
      </c>
      <c r="AV829" s="2787"/>
      <c r="AW829" s="2787"/>
      <c r="AX829" s="2787"/>
      <c r="AY829" s="2787" t="s">
        <v>163</v>
      </c>
      <c r="AZ829" s="2787"/>
      <c r="BA829" s="2787"/>
      <c r="BB829" s="2787"/>
      <c r="BC829" s="2787"/>
      <c r="BD829" s="2787"/>
      <c r="BE829" s="2787"/>
      <c r="BF829" s="2787"/>
      <c r="BG829" s="2787"/>
      <c r="BH829" s="2787"/>
      <c r="BI829" s="2787"/>
      <c r="BJ829" s="2624">
        <v>0</v>
      </c>
    </row>
    <row r="830" spans="2:62" ht="11.25" customHeight="1" x14ac:dyDescent="0.25">
      <c r="B830" s="2762"/>
      <c r="C830" s="2763"/>
      <c r="D830" s="361" t="s">
        <v>175</v>
      </c>
      <c r="E830" s="2764"/>
      <c r="F830" s="2765" t="s">
        <v>2623</v>
      </c>
      <c r="G830" s="2766"/>
      <c r="H830" s="2767">
        <v>6.484</v>
      </c>
      <c r="I830" s="2768"/>
      <c r="J830" s="2768"/>
      <c r="K830" s="2768"/>
      <c r="L830" s="2667" t="s">
        <v>16</v>
      </c>
      <c r="M830" s="2769"/>
      <c r="N830" s="2770"/>
      <c r="O830" s="2771"/>
      <c r="P830" s="2771"/>
      <c r="Q830" s="2771"/>
      <c r="R830" s="2771"/>
      <c r="S830" s="2771"/>
      <c r="T830" s="2772"/>
      <c r="AT830" s="2773" t="s">
        <v>175</v>
      </c>
      <c r="AU830" s="2773">
        <v>0</v>
      </c>
      <c r="AV830" s="2773">
        <v>2</v>
      </c>
      <c r="AW830" s="2773" t="b">
        <v>1</v>
      </c>
      <c r="AX830" s="2773"/>
      <c r="AY830" s="2773" t="s">
        <v>163</v>
      </c>
      <c r="AZ830" s="2773"/>
      <c r="BA830" s="2773"/>
      <c r="BB830" s="2773"/>
      <c r="BC830" s="2773"/>
      <c r="BD830" s="2773"/>
      <c r="BE830" s="2773"/>
      <c r="BF830" s="2773"/>
      <c r="BG830" s="2773"/>
      <c r="BH830" s="2773"/>
      <c r="BI830" s="2773"/>
      <c r="BJ830" s="2624">
        <v>0</v>
      </c>
    </row>
    <row r="831" spans="2:62" ht="11.25" customHeight="1" x14ac:dyDescent="0.25">
      <c r="B831" s="2762"/>
      <c r="C831" s="2763"/>
      <c r="D831" s="361" t="s">
        <v>175</v>
      </c>
      <c r="E831" s="2764"/>
      <c r="F831" s="2765" t="s">
        <v>2624</v>
      </c>
      <c r="G831" s="2766"/>
      <c r="H831" s="2767">
        <v>3.89</v>
      </c>
      <c r="I831" s="2768"/>
      <c r="J831" s="2768"/>
      <c r="K831" s="2768"/>
      <c r="L831" s="2667" t="s">
        <v>16</v>
      </c>
      <c r="M831" s="2769"/>
      <c r="N831" s="2770"/>
      <c r="O831" s="2771"/>
      <c r="P831" s="2771"/>
      <c r="Q831" s="2771"/>
      <c r="R831" s="2771"/>
      <c r="S831" s="2771"/>
      <c r="T831" s="2772"/>
      <c r="AT831" s="2773" t="s">
        <v>175</v>
      </c>
      <c r="AU831" s="2773">
        <v>0</v>
      </c>
      <c r="AV831" s="2773">
        <v>2</v>
      </c>
      <c r="AW831" s="2773" t="b">
        <v>1</v>
      </c>
      <c r="AX831" s="2773"/>
      <c r="AY831" s="2773" t="s">
        <v>163</v>
      </c>
      <c r="AZ831" s="2773"/>
      <c r="BA831" s="2773"/>
      <c r="BB831" s="2773"/>
      <c r="BC831" s="2773"/>
      <c r="BD831" s="2773"/>
      <c r="BE831" s="2773"/>
      <c r="BF831" s="2773"/>
      <c r="BG831" s="2773"/>
      <c r="BH831" s="2773"/>
      <c r="BI831" s="2773"/>
      <c r="BJ831" s="2624">
        <v>0</v>
      </c>
    </row>
    <row r="832" spans="2:62" ht="11.25" customHeight="1" x14ac:dyDescent="0.25">
      <c r="B832" s="2762"/>
      <c r="C832" s="2763"/>
      <c r="D832" s="361" t="s">
        <v>175</v>
      </c>
      <c r="E832" s="2764"/>
      <c r="F832" s="2774" t="s">
        <v>178</v>
      </c>
      <c r="G832" s="2775"/>
      <c r="H832" s="2776">
        <v>10.374000000000001</v>
      </c>
      <c r="I832" s="2768"/>
      <c r="J832" s="2768"/>
      <c r="K832" s="2768"/>
      <c r="L832" s="2667" t="s">
        <v>16</v>
      </c>
      <c r="M832" s="2769"/>
      <c r="N832" s="2770"/>
      <c r="O832" s="2771"/>
      <c r="P832" s="2771"/>
      <c r="Q832" s="2771"/>
      <c r="R832" s="2771"/>
      <c r="S832" s="2771"/>
      <c r="T832" s="2772"/>
      <c r="AT832" s="2773" t="s">
        <v>175</v>
      </c>
      <c r="AU832" s="2773">
        <v>0</v>
      </c>
      <c r="AV832" s="2773">
        <v>4</v>
      </c>
      <c r="AW832" s="2773" t="b">
        <v>1</v>
      </c>
      <c r="AX832" s="2773" t="b">
        <v>1</v>
      </c>
      <c r="AY832" s="2773" t="s">
        <v>163</v>
      </c>
      <c r="AZ832" s="2773"/>
      <c r="BA832" s="2773"/>
      <c r="BB832" s="2773"/>
      <c r="BC832" s="2773"/>
      <c r="BD832" s="2773"/>
      <c r="BE832" s="2773"/>
      <c r="BF832" s="2773"/>
      <c r="BG832" s="2773"/>
      <c r="BH832" s="2773"/>
      <c r="BI832" s="2773"/>
      <c r="BJ832" s="2624">
        <v>0</v>
      </c>
    </row>
    <row r="833" spans="2:62" ht="24" x14ac:dyDescent="0.25">
      <c r="B833" s="2750"/>
      <c r="C833" s="2751" t="s">
        <v>2633</v>
      </c>
      <c r="D833" s="2751" t="s">
        <v>168</v>
      </c>
      <c r="E833" s="2752" t="s">
        <v>2634</v>
      </c>
      <c r="F833" s="351" t="s">
        <v>2635</v>
      </c>
      <c r="G833" s="2753" t="s">
        <v>196</v>
      </c>
      <c r="H833" s="353">
        <v>10.374000000000001</v>
      </c>
      <c r="I833" s="354"/>
      <c r="J833" s="355">
        <f>ROUND(H833*I833,2)</f>
        <v>0</v>
      </c>
      <c r="K833" s="355" t="s">
        <v>172</v>
      </c>
      <c r="L833" s="2667" t="s">
        <v>16</v>
      </c>
      <c r="M833" s="2754"/>
      <c r="N833" s="2755" t="s">
        <v>38</v>
      </c>
      <c r="O833" s="2756"/>
      <c r="P833" s="2756">
        <f>H833*O833</f>
        <v>0</v>
      </c>
      <c r="Q833" s="2756">
        <v>1.3999999999999999E-4</v>
      </c>
      <c r="R833" s="2756">
        <f>H833*Q833</f>
        <v>1.45236E-3</v>
      </c>
      <c r="S833" s="2756">
        <v>0</v>
      </c>
      <c r="T833" s="2757">
        <f>H833*S833</f>
        <v>0</v>
      </c>
      <c r="AR833" s="2624">
        <v>16</v>
      </c>
      <c r="AT833" s="2624" t="s">
        <v>168</v>
      </c>
      <c r="AU833" s="2624">
        <v>2</v>
      </c>
      <c r="AY833" s="2758" t="s">
        <v>163</v>
      </c>
      <c r="AZ833" s="2758"/>
      <c r="BA833" s="2758"/>
      <c r="BB833" s="2758"/>
      <c r="BC833" s="2758"/>
      <c r="BD833" s="2758"/>
      <c r="BE833" s="2758">
        <f>IF(N833="základní",J833,0)</f>
        <v>0</v>
      </c>
      <c r="BF833" s="2758">
        <f>IF(N833="snížená",J833,0)</f>
        <v>0</v>
      </c>
      <c r="BG833" s="2758">
        <f>IF(N833="zákl. přenesená",J833,0)</f>
        <v>0</v>
      </c>
      <c r="BH833" s="2758">
        <f>IF(N833="sníž. přenesená",J833,0)</f>
        <v>0</v>
      </c>
      <c r="BI833" s="2758">
        <f>IF(N833="nulová",J833,0)</f>
        <v>0</v>
      </c>
      <c r="BJ833" s="2624">
        <v>1</v>
      </c>
    </row>
    <row r="834" spans="2:62" x14ac:dyDescent="0.25">
      <c r="B834" s="2668"/>
      <c r="C834" s="86"/>
      <c r="D834" s="361" t="s">
        <v>173</v>
      </c>
      <c r="E834" s="86"/>
      <c r="F834" s="362" t="s">
        <v>2636</v>
      </c>
      <c r="G834" s="86"/>
      <c r="H834" s="86"/>
      <c r="I834" s="86"/>
      <c r="J834" s="86"/>
      <c r="K834" s="2670"/>
      <c r="L834" s="2667" t="s">
        <v>16</v>
      </c>
      <c r="M834" s="2759"/>
      <c r="N834" s="86"/>
      <c r="O834" s="86"/>
      <c r="P834" s="86"/>
      <c r="Q834" s="86"/>
      <c r="R834" s="86"/>
      <c r="S834" s="86"/>
      <c r="T834" s="2760"/>
      <c r="AT834" s="2761" t="s">
        <v>173</v>
      </c>
      <c r="AU834" s="2761">
        <v>0</v>
      </c>
      <c r="AV834" s="86"/>
      <c r="AW834" s="86"/>
      <c r="AX834" s="86"/>
      <c r="AY834" s="86" t="s">
        <v>163</v>
      </c>
      <c r="AZ834" s="86"/>
      <c r="BA834" s="86"/>
      <c r="BB834" s="86"/>
      <c r="BC834" s="86"/>
      <c r="BD834" s="86"/>
      <c r="BE834" s="86"/>
      <c r="BF834" s="86"/>
      <c r="BG834" s="86"/>
      <c r="BH834" s="86"/>
      <c r="BI834" s="86"/>
      <c r="BJ834" s="2624">
        <v>0</v>
      </c>
    </row>
    <row r="835" spans="2:62" ht="19.5" x14ac:dyDescent="0.25">
      <c r="B835" s="2750"/>
      <c r="C835" s="2779"/>
      <c r="D835" s="2780" t="s">
        <v>239</v>
      </c>
      <c r="E835" s="2781"/>
      <c r="F835" s="2782" t="s">
        <v>2606</v>
      </c>
      <c r="G835" s="2783"/>
      <c r="H835" s="2784"/>
      <c r="I835" s="2785"/>
      <c r="J835" s="2785"/>
      <c r="K835" s="2786"/>
      <c r="L835" s="2667" t="s">
        <v>16</v>
      </c>
      <c r="M835" s="2754"/>
      <c r="N835" s="2755"/>
      <c r="O835" s="2756"/>
      <c r="P835" s="2756"/>
      <c r="Q835" s="2756"/>
      <c r="R835" s="2756"/>
      <c r="S835" s="2756"/>
      <c r="T835" s="2757"/>
      <c r="AT835" s="2787" t="s">
        <v>239</v>
      </c>
      <c r="AU835" s="2787">
        <v>0</v>
      </c>
      <c r="AV835" s="2787"/>
      <c r="AW835" s="2787"/>
      <c r="AX835" s="2787"/>
      <c r="AY835" s="2787" t="s">
        <v>163</v>
      </c>
      <c r="AZ835" s="2787"/>
      <c r="BA835" s="2787"/>
      <c r="BB835" s="2787"/>
      <c r="BC835" s="2787"/>
      <c r="BD835" s="2787"/>
      <c r="BE835" s="2787"/>
      <c r="BF835" s="2787"/>
      <c r="BG835" s="2787"/>
      <c r="BH835" s="2787"/>
      <c r="BI835" s="2787"/>
      <c r="BJ835" s="2624">
        <v>0</v>
      </c>
    </row>
    <row r="836" spans="2:62" ht="11.25" customHeight="1" x14ac:dyDescent="0.25">
      <c r="B836" s="2762"/>
      <c r="C836" s="2763"/>
      <c r="D836" s="361" t="s">
        <v>175</v>
      </c>
      <c r="E836" s="2764"/>
      <c r="F836" s="2765" t="s">
        <v>2623</v>
      </c>
      <c r="G836" s="2766"/>
      <c r="H836" s="2767">
        <v>6.484</v>
      </c>
      <c r="I836" s="2768"/>
      <c r="J836" s="2768"/>
      <c r="K836" s="2768"/>
      <c r="L836" s="2667" t="s">
        <v>16</v>
      </c>
      <c r="M836" s="2769"/>
      <c r="N836" s="2770"/>
      <c r="O836" s="2771"/>
      <c r="P836" s="2771"/>
      <c r="Q836" s="2771"/>
      <c r="R836" s="2771"/>
      <c r="S836" s="2771"/>
      <c r="T836" s="2772"/>
      <c r="AT836" s="2773" t="s">
        <v>175</v>
      </c>
      <c r="AU836" s="2773">
        <v>0</v>
      </c>
      <c r="AV836" s="2773">
        <v>2</v>
      </c>
      <c r="AW836" s="2773" t="b">
        <v>1</v>
      </c>
      <c r="AX836" s="2773"/>
      <c r="AY836" s="2773" t="s">
        <v>163</v>
      </c>
      <c r="AZ836" s="2773"/>
      <c r="BA836" s="2773"/>
      <c r="BB836" s="2773"/>
      <c r="BC836" s="2773"/>
      <c r="BD836" s="2773"/>
      <c r="BE836" s="2773"/>
      <c r="BF836" s="2773"/>
      <c r="BG836" s="2773"/>
      <c r="BH836" s="2773"/>
      <c r="BI836" s="2773"/>
      <c r="BJ836" s="2624">
        <v>0</v>
      </c>
    </row>
    <row r="837" spans="2:62" ht="11.25" customHeight="1" x14ac:dyDescent="0.25">
      <c r="B837" s="2762"/>
      <c r="C837" s="2763"/>
      <c r="D837" s="361" t="s">
        <v>175</v>
      </c>
      <c r="E837" s="2764"/>
      <c r="F837" s="2765" t="s">
        <v>2624</v>
      </c>
      <c r="G837" s="2766"/>
      <c r="H837" s="2767">
        <v>3.89</v>
      </c>
      <c r="I837" s="2768"/>
      <c r="J837" s="2768"/>
      <c r="K837" s="2768"/>
      <c r="L837" s="2667" t="s">
        <v>16</v>
      </c>
      <c r="M837" s="2769"/>
      <c r="N837" s="2770"/>
      <c r="O837" s="2771"/>
      <c r="P837" s="2771"/>
      <c r="Q837" s="2771"/>
      <c r="R837" s="2771"/>
      <c r="S837" s="2771"/>
      <c r="T837" s="2772"/>
      <c r="AT837" s="2773" t="s">
        <v>175</v>
      </c>
      <c r="AU837" s="2773">
        <v>0</v>
      </c>
      <c r="AV837" s="2773">
        <v>2</v>
      </c>
      <c r="AW837" s="2773" t="b">
        <v>1</v>
      </c>
      <c r="AX837" s="2773"/>
      <c r="AY837" s="2773" t="s">
        <v>163</v>
      </c>
      <c r="AZ837" s="2773"/>
      <c r="BA837" s="2773"/>
      <c r="BB837" s="2773"/>
      <c r="BC837" s="2773"/>
      <c r="BD837" s="2773"/>
      <c r="BE837" s="2773"/>
      <c r="BF837" s="2773"/>
      <c r="BG837" s="2773"/>
      <c r="BH837" s="2773"/>
      <c r="BI837" s="2773"/>
      <c r="BJ837" s="2624">
        <v>0</v>
      </c>
    </row>
    <row r="838" spans="2:62" ht="11.25" customHeight="1" x14ac:dyDescent="0.25">
      <c r="B838" s="2762"/>
      <c r="C838" s="2763"/>
      <c r="D838" s="361" t="s">
        <v>175</v>
      </c>
      <c r="E838" s="2764"/>
      <c r="F838" s="2774" t="s">
        <v>178</v>
      </c>
      <c r="G838" s="2775"/>
      <c r="H838" s="2776">
        <v>10.374000000000001</v>
      </c>
      <c r="I838" s="2768"/>
      <c r="J838" s="2768"/>
      <c r="K838" s="2768"/>
      <c r="L838" s="2667" t="s">
        <v>16</v>
      </c>
      <c r="M838" s="2769"/>
      <c r="N838" s="2770"/>
      <c r="O838" s="2771"/>
      <c r="P838" s="2771"/>
      <c r="Q838" s="2771"/>
      <c r="R838" s="2771"/>
      <c r="S838" s="2771"/>
      <c r="T838" s="2772"/>
      <c r="AT838" s="2773" t="s">
        <v>175</v>
      </c>
      <c r="AU838" s="2773">
        <v>0</v>
      </c>
      <c r="AV838" s="2773">
        <v>4</v>
      </c>
      <c r="AW838" s="2773" t="b">
        <v>1</v>
      </c>
      <c r="AX838" s="2773" t="b">
        <v>1</v>
      </c>
      <c r="AY838" s="2773" t="s">
        <v>163</v>
      </c>
      <c r="AZ838" s="2773"/>
      <c r="BA838" s="2773"/>
      <c r="BB838" s="2773"/>
      <c r="BC838" s="2773"/>
      <c r="BD838" s="2773"/>
      <c r="BE838" s="2773"/>
      <c r="BF838" s="2773"/>
      <c r="BG838" s="2773"/>
      <c r="BH838" s="2773"/>
      <c r="BI838" s="2773"/>
      <c r="BJ838" s="2624">
        <v>0</v>
      </c>
    </row>
    <row r="839" spans="2:62" ht="24" x14ac:dyDescent="0.25">
      <c r="B839" s="2750"/>
      <c r="C839" s="2751" t="s">
        <v>2637</v>
      </c>
      <c r="D839" s="2751" t="s">
        <v>168</v>
      </c>
      <c r="E839" s="2752" t="s">
        <v>2638</v>
      </c>
      <c r="F839" s="351" t="s">
        <v>2639</v>
      </c>
      <c r="G839" s="2753" t="s">
        <v>196</v>
      </c>
      <c r="H839" s="353">
        <v>12.968</v>
      </c>
      <c r="I839" s="354"/>
      <c r="J839" s="355">
        <f>ROUND(H839*I839,2)</f>
        <v>0</v>
      </c>
      <c r="K839" s="355" t="s">
        <v>172</v>
      </c>
      <c r="L839" s="2667" t="s">
        <v>16</v>
      </c>
      <c r="M839" s="2754"/>
      <c r="N839" s="2755" t="s">
        <v>38</v>
      </c>
      <c r="O839" s="2756"/>
      <c r="P839" s="2756">
        <f>H839*O839</f>
        <v>0</v>
      </c>
      <c r="Q839" s="2756">
        <v>1.3999999999999999E-4</v>
      </c>
      <c r="R839" s="2756">
        <f>H839*Q839</f>
        <v>1.8155199999999999E-3</v>
      </c>
      <c r="S839" s="2756">
        <v>0</v>
      </c>
      <c r="T839" s="2757">
        <f>H839*S839</f>
        <v>0</v>
      </c>
      <c r="AR839" s="2624">
        <v>16</v>
      </c>
      <c r="AT839" s="2624" t="s">
        <v>168</v>
      </c>
      <c r="AU839" s="2624">
        <v>2</v>
      </c>
      <c r="AY839" s="2758" t="s">
        <v>163</v>
      </c>
      <c r="AZ839" s="2758"/>
      <c r="BA839" s="2758"/>
      <c r="BB839" s="2758"/>
      <c r="BC839" s="2758"/>
      <c r="BD839" s="2758"/>
      <c r="BE839" s="2758">
        <f>IF(N839="základní",J839,0)</f>
        <v>0</v>
      </c>
      <c r="BF839" s="2758">
        <f>IF(N839="snížená",J839,0)</f>
        <v>0</v>
      </c>
      <c r="BG839" s="2758">
        <f>IF(N839="zákl. přenesená",J839,0)</f>
        <v>0</v>
      </c>
      <c r="BH839" s="2758">
        <f>IF(N839="sníž. přenesená",J839,0)</f>
        <v>0</v>
      </c>
      <c r="BI839" s="2758">
        <f>IF(N839="nulová",J839,0)</f>
        <v>0</v>
      </c>
      <c r="BJ839" s="2624">
        <v>1</v>
      </c>
    </row>
    <row r="840" spans="2:62" x14ac:dyDescent="0.25">
      <c r="B840" s="2668"/>
      <c r="C840" s="86"/>
      <c r="D840" s="361" t="s">
        <v>173</v>
      </c>
      <c r="E840" s="86"/>
      <c r="F840" s="362" t="s">
        <v>2640</v>
      </c>
      <c r="G840" s="86"/>
      <c r="H840" s="86"/>
      <c r="I840" s="86"/>
      <c r="J840" s="86"/>
      <c r="K840" s="2670"/>
      <c r="L840" s="2667" t="s">
        <v>16</v>
      </c>
      <c r="M840" s="2759"/>
      <c r="N840" s="86"/>
      <c r="O840" s="86"/>
      <c r="P840" s="86"/>
      <c r="Q840" s="86"/>
      <c r="R840" s="86"/>
      <c r="S840" s="86"/>
      <c r="T840" s="2760"/>
      <c r="AT840" s="2761" t="s">
        <v>173</v>
      </c>
      <c r="AU840" s="2761">
        <v>0</v>
      </c>
      <c r="AV840" s="86"/>
      <c r="AW840" s="86"/>
      <c r="AX840" s="86"/>
      <c r="AY840" s="86" t="s">
        <v>163</v>
      </c>
      <c r="AZ840" s="86"/>
      <c r="BA840" s="86"/>
      <c r="BB840" s="86"/>
      <c r="BC840" s="86"/>
      <c r="BD840" s="86"/>
      <c r="BE840" s="86"/>
      <c r="BF840" s="86"/>
      <c r="BG840" s="86"/>
      <c r="BH840" s="86"/>
      <c r="BI840" s="86"/>
      <c r="BJ840" s="2624">
        <v>0</v>
      </c>
    </row>
    <row r="841" spans="2:62" ht="29.25" x14ac:dyDescent="0.25">
      <c r="B841" s="2750"/>
      <c r="C841" s="2779"/>
      <c r="D841" s="2780" t="s">
        <v>239</v>
      </c>
      <c r="E841" s="2781"/>
      <c r="F841" s="2782" t="s">
        <v>2617</v>
      </c>
      <c r="G841" s="2783"/>
      <c r="H841" s="2784"/>
      <c r="I841" s="2785"/>
      <c r="J841" s="2785"/>
      <c r="K841" s="2786"/>
      <c r="L841" s="2667" t="s">
        <v>16</v>
      </c>
      <c r="M841" s="2754"/>
      <c r="N841" s="2755"/>
      <c r="O841" s="2756"/>
      <c r="P841" s="2756"/>
      <c r="Q841" s="2756"/>
      <c r="R841" s="2756"/>
      <c r="S841" s="2756"/>
      <c r="T841" s="2757"/>
      <c r="AT841" s="2787" t="s">
        <v>239</v>
      </c>
      <c r="AU841" s="2787">
        <v>0</v>
      </c>
      <c r="AV841" s="2787"/>
      <c r="AW841" s="2787"/>
      <c r="AX841" s="2787"/>
      <c r="AY841" s="2787" t="s">
        <v>163</v>
      </c>
      <c r="AZ841" s="2787"/>
      <c r="BA841" s="2787"/>
      <c r="BB841" s="2787"/>
      <c r="BC841" s="2787"/>
      <c r="BD841" s="2787"/>
      <c r="BE841" s="2787"/>
      <c r="BF841" s="2787"/>
      <c r="BG841" s="2787"/>
      <c r="BH841" s="2787"/>
      <c r="BI841" s="2787"/>
      <c r="BJ841" s="2624">
        <v>0</v>
      </c>
    </row>
    <row r="842" spans="2:62" ht="11.25" customHeight="1" x14ac:dyDescent="0.25">
      <c r="B842" s="2762"/>
      <c r="C842" s="2763"/>
      <c r="D842" s="361" t="s">
        <v>175</v>
      </c>
      <c r="E842" s="2764"/>
      <c r="F842" s="2765" t="s">
        <v>2641</v>
      </c>
      <c r="G842" s="2766"/>
      <c r="H842" s="2767">
        <v>12.968</v>
      </c>
      <c r="I842" s="2768"/>
      <c r="J842" s="2768"/>
      <c r="K842" s="2768"/>
      <c r="L842" s="2667" t="s">
        <v>16</v>
      </c>
      <c r="M842" s="2769"/>
      <c r="N842" s="2770"/>
      <c r="O842" s="2771"/>
      <c r="P842" s="2771"/>
      <c r="Q842" s="2771"/>
      <c r="R842" s="2771"/>
      <c r="S842" s="2771"/>
      <c r="T842" s="2772"/>
      <c r="AT842" s="2773" t="s">
        <v>175</v>
      </c>
      <c r="AU842" s="2773">
        <v>0</v>
      </c>
      <c r="AV842" s="2773">
        <v>2</v>
      </c>
      <c r="AW842" s="2773" t="b">
        <v>1</v>
      </c>
      <c r="AX842" s="2773"/>
      <c r="AY842" s="2773" t="s">
        <v>163</v>
      </c>
      <c r="AZ842" s="2773"/>
      <c r="BA842" s="2773"/>
      <c r="BB842" s="2773"/>
      <c r="BC842" s="2773"/>
      <c r="BD842" s="2773"/>
      <c r="BE842" s="2773"/>
      <c r="BF842" s="2773"/>
      <c r="BG842" s="2773"/>
      <c r="BH842" s="2773"/>
      <c r="BI842" s="2773"/>
      <c r="BJ842" s="2624">
        <v>0</v>
      </c>
    </row>
    <row r="843" spans="2:62" ht="11.25" customHeight="1" x14ac:dyDescent="0.25">
      <c r="B843" s="2762"/>
      <c r="C843" s="2763"/>
      <c r="D843" s="361" t="s">
        <v>175</v>
      </c>
      <c r="E843" s="2764"/>
      <c r="F843" s="2774" t="s">
        <v>178</v>
      </c>
      <c r="G843" s="2775"/>
      <c r="H843" s="2776">
        <v>12.968</v>
      </c>
      <c r="I843" s="2768"/>
      <c r="J843" s="2768"/>
      <c r="K843" s="2768"/>
      <c r="L843" s="2667" t="s">
        <v>16</v>
      </c>
      <c r="M843" s="2769"/>
      <c r="N843" s="2770"/>
      <c r="O843" s="2771"/>
      <c r="P843" s="2771"/>
      <c r="Q843" s="2771"/>
      <c r="R843" s="2771"/>
      <c r="S843" s="2771"/>
      <c r="T843" s="2772"/>
      <c r="AT843" s="2773" t="s">
        <v>175</v>
      </c>
      <c r="AU843" s="2773">
        <v>0</v>
      </c>
      <c r="AV843" s="2773">
        <v>4</v>
      </c>
      <c r="AW843" s="2773" t="b">
        <v>1</v>
      </c>
      <c r="AX843" s="2773" t="b">
        <v>1</v>
      </c>
      <c r="AY843" s="2773" t="s">
        <v>163</v>
      </c>
      <c r="AZ843" s="2773"/>
      <c r="BA843" s="2773"/>
      <c r="BB843" s="2773"/>
      <c r="BC843" s="2773"/>
      <c r="BD843" s="2773"/>
      <c r="BE843" s="2773"/>
      <c r="BF843" s="2773"/>
      <c r="BG843" s="2773"/>
      <c r="BH843" s="2773"/>
      <c r="BI843" s="2773"/>
      <c r="BJ843" s="2624">
        <v>0</v>
      </c>
    </row>
    <row r="844" spans="2:62" x14ac:dyDescent="0.25">
      <c r="B844" s="2750"/>
      <c r="C844" s="2751" t="s">
        <v>2642</v>
      </c>
      <c r="D844" s="2751" t="s">
        <v>168</v>
      </c>
      <c r="E844" s="2752" t="s">
        <v>2643</v>
      </c>
      <c r="F844" s="351" t="s">
        <v>2644</v>
      </c>
      <c r="G844" s="2753" t="s">
        <v>196</v>
      </c>
      <c r="H844" s="353">
        <v>25.13</v>
      </c>
      <c r="I844" s="354"/>
      <c r="J844" s="355">
        <f>ROUND(H844*I844,2)</f>
        <v>0</v>
      </c>
      <c r="K844" s="355" t="s">
        <v>172</v>
      </c>
      <c r="L844" s="2667" t="s">
        <v>16</v>
      </c>
      <c r="M844" s="2754"/>
      <c r="N844" s="2755" t="s">
        <v>38</v>
      </c>
      <c r="O844" s="2756"/>
      <c r="P844" s="2756">
        <f>H844*O844</f>
        <v>0</v>
      </c>
      <c r="Q844" s="2756">
        <v>0</v>
      </c>
      <c r="R844" s="2756">
        <f>H844*Q844</f>
        <v>0</v>
      </c>
      <c r="S844" s="2756">
        <v>0</v>
      </c>
      <c r="T844" s="2757">
        <f>H844*S844</f>
        <v>0</v>
      </c>
      <c r="AR844" s="2624">
        <v>16</v>
      </c>
      <c r="AT844" s="2624" t="s">
        <v>168</v>
      </c>
      <c r="AU844" s="2624">
        <v>2</v>
      </c>
      <c r="AY844" s="2758" t="s">
        <v>163</v>
      </c>
      <c r="AZ844" s="2758"/>
      <c r="BA844" s="2758"/>
      <c r="BB844" s="2758"/>
      <c r="BC844" s="2758"/>
      <c r="BD844" s="2758"/>
      <c r="BE844" s="2758">
        <f>IF(N844="základní",J844,0)</f>
        <v>0</v>
      </c>
      <c r="BF844" s="2758">
        <f>IF(N844="snížená",J844,0)</f>
        <v>0</v>
      </c>
      <c r="BG844" s="2758">
        <f>IF(N844="zákl. přenesená",J844,0)</f>
        <v>0</v>
      </c>
      <c r="BH844" s="2758">
        <f>IF(N844="sníž. přenesená",J844,0)</f>
        <v>0</v>
      </c>
      <c r="BI844" s="2758">
        <f>IF(N844="nulová",J844,0)</f>
        <v>0</v>
      </c>
      <c r="BJ844" s="2624">
        <v>1</v>
      </c>
    </row>
    <row r="845" spans="2:62" x14ac:dyDescent="0.25">
      <c r="B845" s="2668"/>
      <c r="C845" s="86"/>
      <c r="D845" s="361" t="s">
        <v>173</v>
      </c>
      <c r="E845" s="86"/>
      <c r="F845" s="362" t="s">
        <v>2645</v>
      </c>
      <c r="G845" s="86"/>
      <c r="H845" s="86"/>
      <c r="I845" s="86"/>
      <c r="J845" s="86"/>
      <c r="K845" s="2670"/>
      <c r="L845" s="2667" t="s">
        <v>16</v>
      </c>
      <c r="M845" s="2759"/>
      <c r="N845" s="86"/>
      <c r="O845" s="86"/>
      <c r="P845" s="86"/>
      <c r="Q845" s="86"/>
      <c r="R845" s="86"/>
      <c r="S845" s="86"/>
      <c r="T845" s="2760"/>
      <c r="AT845" s="2761" t="s">
        <v>173</v>
      </c>
      <c r="AU845" s="2761">
        <v>0</v>
      </c>
      <c r="AV845" s="86"/>
      <c r="AW845" s="86"/>
      <c r="AX845" s="86"/>
      <c r="AY845" s="86" t="s">
        <v>163</v>
      </c>
      <c r="AZ845" s="86"/>
      <c r="BA845" s="86"/>
      <c r="BB845" s="86"/>
      <c r="BC845" s="86"/>
      <c r="BD845" s="86"/>
      <c r="BE845" s="86"/>
      <c r="BF845" s="86"/>
      <c r="BG845" s="86"/>
      <c r="BH845" s="86"/>
      <c r="BI845" s="86"/>
      <c r="BJ845" s="2624">
        <v>0</v>
      </c>
    </row>
    <row r="846" spans="2:62" ht="11.25" customHeight="1" x14ac:dyDescent="0.25">
      <c r="B846" s="2762"/>
      <c r="C846" s="2763"/>
      <c r="D846" s="361" t="s">
        <v>175</v>
      </c>
      <c r="E846" s="2764"/>
      <c r="F846" s="2777" t="s">
        <v>2646</v>
      </c>
      <c r="G846" s="2775"/>
      <c r="H846" s="2778"/>
      <c r="I846" s="2768"/>
      <c r="J846" s="2768"/>
      <c r="K846" s="2768"/>
      <c r="L846" s="2667" t="s">
        <v>16</v>
      </c>
      <c r="M846" s="2769"/>
      <c r="N846" s="2770"/>
      <c r="O846" s="2771"/>
      <c r="P846" s="2771"/>
      <c r="Q846" s="2771"/>
      <c r="R846" s="2771"/>
      <c r="S846" s="2771"/>
      <c r="T846" s="2772"/>
      <c r="AT846" s="2773" t="s">
        <v>175</v>
      </c>
      <c r="AU846" s="2773">
        <v>0</v>
      </c>
      <c r="AV846" s="2773">
        <v>1</v>
      </c>
      <c r="AW846" s="2773" t="b">
        <v>1</v>
      </c>
      <c r="AX846" s="2773"/>
      <c r="AY846" s="2773" t="s">
        <v>163</v>
      </c>
      <c r="AZ846" s="2773"/>
      <c r="BA846" s="2773"/>
      <c r="BB846" s="2773"/>
      <c r="BC846" s="2773"/>
      <c r="BD846" s="2773"/>
      <c r="BE846" s="2773"/>
      <c r="BF846" s="2773"/>
      <c r="BG846" s="2773"/>
      <c r="BH846" s="2773"/>
      <c r="BI846" s="2773"/>
      <c r="BJ846" s="2624">
        <v>0</v>
      </c>
    </row>
    <row r="847" spans="2:62" ht="11.25" customHeight="1" x14ac:dyDescent="0.25">
      <c r="B847" s="2762"/>
      <c r="C847" s="2763"/>
      <c r="D847" s="361" t="s">
        <v>175</v>
      </c>
      <c r="E847" s="2764"/>
      <c r="F847" s="2765" t="s">
        <v>2647</v>
      </c>
      <c r="G847" s="2766"/>
      <c r="H847" s="2767">
        <v>25.13</v>
      </c>
      <c r="I847" s="2768"/>
      <c r="J847" s="2768"/>
      <c r="K847" s="2768"/>
      <c r="L847" s="2667" t="s">
        <v>16</v>
      </c>
      <c r="M847" s="2769"/>
      <c r="N847" s="2770"/>
      <c r="O847" s="2771"/>
      <c r="P847" s="2771"/>
      <c r="Q847" s="2771"/>
      <c r="R847" s="2771"/>
      <c r="S847" s="2771"/>
      <c r="T847" s="2772"/>
      <c r="AT847" s="2773" t="s">
        <v>175</v>
      </c>
      <c r="AU847" s="2773">
        <v>0</v>
      </c>
      <c r="AV847" s="2773">
        <v>2</v>
      </c>
      <c r="AW847" s="2773" t="b">
        <v>1</v>
      </c>
      <c r="AX847" s="2773"/>
      <c r="AY847" s="2773" t="s">
        <v>163</v>
      </c>
      <c r="AZ847" s="2773"/>
      <c r="BA847" s="2773"/>
      <c r="BB847" s="2773"/>
      <c r="BC847" s="2773"/>
      <c r="BD847" s="2773"/>
      <c r="BE847" s="2773"/>
      <c r="BF847" s="2773"/>
      <c r="BG847" s="2773"/>
      <c r="BH847" s="2773"/>
      <c r="BI847" s="2773"/>
      <c r="BJ847" s="2624">
        <v>0</v>
      </c>
    </row>
    <row r="848" spans="2:62" ht="11.25" customHeight="1" x14ac:dyDescent="0.25">
      <c r="B848" s="2762"/>
      <c r="C848" s="2763"/>
      <c r="D848" s="361" t="s">
        <v>175</v>
      </c>
      <c r="E848" s="2764"/>
      <c r="F848" s="2774" t="s">
        <v>178</v>
      </c>
      <c r="G848" s="2775"/>
      <c r="H848" s="2776">
        <v>25.13</v>
      </c>
      <c r="I848" s="2768"/>
      <c r="J848" s="2768"/>
      <c r="K848" s="2768"/>
      <c r="L848" s="2667" t="s">
        <v>16</v>
      </c>
      <c r="M848" s="2769"/>
      <c r="N848" s="2770"/>
      <c r="O848" s="2771"/>
      <c r="P848" s="2771"/>
      <c r="Q848" s="2771"/>
      <c r="R848" s="2771"/>
      <c r="S848" s="2771"/>
      <c r="T848" s="2772"/>
      <c r="AT848" s="2773" t="s">
        <v>175</v>
      </c>
      <c r="AU848" s="2773">
        <v>0</v>
      </c>
      <c r="AV848" s="2773">
        <v>4</v>
      </c>
      <c r="AW848" s="2773" t="b">
        <v>1</v>
      </c>
      <c r="AX848" s="2773" t="b">
        <v>1</v>
      </c>
      <c r="AY848" s="2773" t="s">
        <v>163</v>
      </c>
      <c r="AZ848" s="2773"/>
      <c r="BA848" s="2773"/>
      <c r="BB848" s="2773"/>
      <c r="BC848" s="2773"/>
      <c r="BD848" s="2773"/>
      <c r="BE848" s="2773"/>
      <c r="BF848" s="2773"/>
      <c r="BG848" s="2773"/>
      <c r="BH848" s="2773"/>
      <c r="BI848" s="2773"/>
      <c r="BJ848" s="2624">
        <v>0</v>
      </c>
    </row>
    <row r="849" spans="2:62" x14ac:dyDescent="0.25">
      <c r="B849" s="2750"/>
      <c r="C849" s="2751" t="s">
        <v>2648</v>
      </c>
      <c r="D849" s="2751" t="s">
        <v>168</v>
      </c>
      <c r="E849" s="2752" t="s">
        <v>2649</v>
      </c>
      <c r="F849" s="351" t="s">
        <v>2650</v>
      </c>
      <c r="G849" s="2753" t="s">
        <v>196</v>
      </c>
      <c r="H849" s="353">
        <v>55.86</v>
      </c>
      <c r="I849" s="354"/>
      <c r="J849" s="355">
        <f>ROUND(H849*I849,2)</f>
        <v>0</v>
      </c>
      <c r="K849" s="355" t="s">
        <v>16</v>
      </c>
      <c r="L849" s="2667" t="s">
        <v>16</v>
      </c>
      <c r="M849" s="2754"/>
      <c r="N849" s="2755" t="s">
        <v>38</v>
      </c>
      <c r="O849" s="2756"/>
      <c r="P849" s="2756">
        <f>H849*O849</f>
        <v>0</v>
      </c>
      <c r="Q849" s="2756">
        <v>0</v>
      </c>
      <c r="R849" s="2756">
        <f>H849*Q849</f>
        <v>0</v>
      </c>
      <c r="S849" s="2756">
        <v>0</v>
      </c>
      <c r="T849" s="2757">
        <f>H849*S849</f>
        <v>0</v>
      </c>
      <c r="AR849" s="2624">
        <v>16</v>
      </c>
      <c r="AT849" s="2624" t="s">
        <v>168</v>
      </c>
      <c r="AU849" s="2624">
        <v>2</v>
      </c>
      <c r="AY849" s="2758" t="s">
        <v>163</v>
      </c>
      <c r="AZ849" s="2758"/>
      <c r="BA849" s="2758"/>
      <c r="BB849" s="2758"/>
      <c r="BC849" s="2758"/>
      <c r="BD849" s="2758"/>
      <c r="BE849" s="2758">
        <f>IF(N849="základní",J849,0)</f>
        <v>0</v>
      </c>
      <c r="BF849" s="2758">
        <f>IF(N849="snížená",J849,0)</f>
        <v>0</v>
      </c>
      <c r="BG849" s="2758">
        <f>IF(N849="zákl. přenesená",J849,0)</f>
        <v>0</v>
      </c>
      <c r="BH849" s="2758">
        <f>IF(N849="sníž. přenesená",J849,0)</f>
        <v>0</v>
      </c>
      <c r="BI849" s="2758">
        <f>IF(N849="nulová",J849,0)</f>
        <v>0</v>
      </c>
      <c r="BJ849" s="2624">
        <v>1</v>
      </c>
    </row>
    <row r="850" spans="2:62" ht="11.25" customHeight="1" x14ac:dyDescent="0.25">
      <c r="B850" s="2762"/>
      <c r="C850" s="2763"/>
      <c r="D850" s="361" t="s">
        <v>175</v>
      </c>
      <c r="E850" s="2764"/>
      <c r="F850" s="2777" t="s">
        <v>2651</v>
      </c>
      <c r="G850" s="2775"/>
      <c r="H850" s="2778"/>
      <c r="I850" s="2768"/>
      <c r="J850" s="2768"/>
      <c r="K850" s="2768"/>
      <c r="L850" s="2667" t="s">
        <v>16</v>
      </c>
      <c r="M850" s="2769"/>
      <c r="N850" s="2770"/>
      <c r="O850" s="2771"/>
      <c r="P850" s="2771"/>
      <c r="Q850" s="2771"/>
      <c r="R850" s="2771"/>
      <c r="S850" s="2771"/>
      <c r="T850" s="2772"/>
      <c r="AT850" s="2773" t="s">
        <v>175</v>
      </c>
      <c r="AU850" s="2773">
        <v>0</v>
      </c>
      <c r="AV850" s="2773">
        <v>1</v>
      </c>
      <c r="AW850" s="2773" t="b">
        <v>1</v>
      </c>
      <c r="AX850" s="2773"/>
      <c r="AY850" s="2773" t="s">
        <v>163</v>
      </c>
      <c r="AZ850" s="2773"/>
      <c r="BA850" s="2773"/>
      <c r="BB850" s="2773"/>
      <c r="BC850" s="2773"/>
      <c r="BD850" s="2773"/>
      <c r="BE850" s="2773"/>
      <c r="BF850" s="2773"/>
      <c r="BG850" s="2773"/>
      <c r="BH850" s="2773"/>
      <c r="BI850" s="2773"/>
      <c r="BJ850" s="2624">
        <v>0</v>
      </c>
    </row>
    <row r="851" spans="2:62" ht="11.25" customHeight="1" x14ac:dyDescent="0.25">
      <c r="B851" s="2762"/>
      <c r="C851" s="2763"/>
      <c r="D851" s="361" t="s">
        <v>175</v>
      </c>
      <c r="E851" s="2764"/>
      <c r="F851" s="2765" t="s">
        <v>1852</v>
      </c>
      <c r="G851" s="2766"/>
      <c r="H851" s="2767">
        <v>55.86</v>
      </c>
      <c r="I851" s="2768"/>
      <c r="J851" s="2768"/>
      <c r="K851" s="2768"/>
      <c r="L851" s="2667" t="s">
        <v>16</v>
      </c>
      <c r="M851" s="2769"/>
      <c r="N851" s="2770"/>
      <c r="O851" s="2771"/>
      <c r="P851" s="2771"/>
      <c r="Q851" s="2771"/>
      <c r="R851" s="2771"/>
      <c r="S851" s="2771"/>
      <c r="T851" s="2772"/>
      <c r="AT851" s="2773" t="s">
        <v>175</v>
      </c>
      <c r="AU851" s="2773">
        <v>0</v>
      </c>
      <c r="AV851" s="2773">
        <v>2</v>
      </c>
      <c r="AW851" s="2773" t="b">
        <v>1</v>
      </c>
      <c r="AX851" s="2773"/>
      <c r="AY851" s="2773" t="s">
        <v>163</v>
      </c>
      <c r="AZ851" s="2773"/>
      <c r="BA851" s="2773"/>
      <c r="BB851" s="2773"/>
      <c r="BC851" s="2773"/>
      <c r="BD851" s="2773"/>
      <c r="BE851" s="2773"/>
      <c r="BF851" s="2773"/>
      <c r="BG851" s="2773"/>
      <c r="BH851" s="2773"/>
      <c r="BI851" s="2773"/>
      <c r="BJ851" s="2624">
        <v>0</v>
      </c>
    </row>
    <row r="852" spans="2:62" ht="11.25" customHeight="1" x14ac:dyDescent="0.25">
      <c r="B852" s="2762"/>
      <c r="C852" s="2763"/>
      <c r="D852" s="361" t="s">
        <v>175</v>
      </c>
      <c r="E852" s="2764"/>
      <c r="F852" s="2774" t="s">
        <v>178</v>
      </c>
      <c r="G852" s="2775"/>
      <c r="H852" s="2776">
        <v>55.86</v>
      </c>
      <c r="I852" s="2768"/>
      <c r="J852" s="2768"/>
      <c r="K852" s="2768"/>
      <c r="L852" s="2667" t="s">
        <v>16</v>
      </c>
      <c r="M852" s="2769"/>
      <c r="N852" s="2770"/>
      <c r="O852" s="2771"/>
      <c r="P852" s="2771"/>
      <c r="Q852" s="2771"/>
      <c r="R852" s="2771"/>
      <c r="S852" s="2771"/>
      <c r="T852" s="2772"/>
      <c r="AT852" s="2773" t="s">
        <v>175</v>
      </c>
      <c r="AU852" s="2773">
        <v>0</v>
      </c>
      <c r="AV852" s="2773">
        <v>4</v>
      </c>
      <c r="AW852" s="2773" t="b">
        <v>1</v>
      </c>
      <c r="AX852" s="2773" t="b">
        <v>1</v>
      </c>
      <c r="AY852" s="2773" t="s">
        <v>163</v>
      </c>
      <c r="AZ852" s="2773"/>
      <c r="BA852" s="2773"/>
      <c r="BB852" s="2773"/>
      <c r="BC852" s="2773"/>
      <c r="BD852" s="2773"/>
      <c r="BE852" s="2773"/>
      <c r="BF852" s="2773"/>
      <c r="BG852" s="2773"/>
      <c r="BH852" s="2773"/>
      <c r="BI852" s="2773"/>
      <c r="BJ852" s="2624">
        <v>0</v>
      </c>
    </row>
    <row r="853" spans="2:62" x14ac:dyDescent="0.25">
      <c r="B853" s="2750"/>
      <c r="C853" s="2751" t="s">
        <v>2652</v>
      </c>
      <c r="D853" s="2751" t="s">
        <v>168</v>
      </c>
      <c r="E853" s="2752" t="s">
        <v>2653</v>
      </c>
      <c r="F853" s="351" t="s">
        <v>2654</v>
      </c>
      <c r="G853" s="2753" t="s">
        <v>196</v>
      </c>
      <c r="H853" s="353">
        <v>25.13</v>
      </c>
      <c r="I853" s="354"/>
      <c r="J853" s="355">
        <f>ROUND(H853*I853,2)</f>
        <v>0</v>
      </c>
      <c r="K853" s="355" t="s">
        <v>172</v>
      </c>
      <c r="L853" s="2667" t="s">
        <v>16</v>
      </c>
      <c r="M853" s="2754"/>
      <c r="N853" s="2755" t="s">
        <v>38</v>
      </c>
      <c r="O853" s="2756"/>
      <c r="P853" s="2756">
        <f>H853*O853</f>
        <v>0</v>
      </c>
      <c r="Q853" s="2756">
        <v>3.6000000000000002E-4</v>
      </c>
      <c r="R853" s="2756">
        <f>H853*Q853</f>
        <v>9.0468000000000007E-3</v>
      </c>
      <c r="S853" s="2756">
        <v>0</v>
      </c>
      <c r="T853" s="2757">
        <f>H853*S853</f>
        <v>0</v>
      </c>
      <c r="AR853" s="2624">
        <v>16</v>
      </c>
      <c r="AT853" s="2624" t="s">
        <v>168</v>
      </c>
      <c r="AU853" s="2624">
        <v>2</v>
      </c>
      <c r="AY853" s="2758" t="s">
        <v>163</v>
      </c>
      <c r="AZ853" s="2758"/>
      <c r="BA853" s="2758"/>
      <c r="BB853" s="2758"/>
      <c r="BC853" s="2758"/>
      <c r="BD853" s="2758"/>
      <c r="BE853" s="2758">
        <f>IF(N853="základní",J853,0)</f>
        <v>0</v>
      </c>
      <c r="BF853" s="2758">
        <f>IF(N853="snížená",J853,0)</f>
        <v>0</v>
      </c>
      <c r="BG853" s="2758">
        <f>IF(N853="zákl. přenesená",J853,0)</f>
        <v>0</v>
      </c>
      <c r="BH853" s="2758">
        <f>IF(N853="sníž. přenesená",J853,0)</f>
        <v>0</v>
      </c>
      <c r="BI853" s="2758">
        <f>IF(N853="nulová",J853,0)</f>
        <v>0</v>
      </c>
      <c r="BJ853" s="2624">
        <v>1</v>
      </c>
    </row>
    <row r="854" spans="2:62" x14ac:dyDescent="0.25">
      <c r="B854" s="2668"/>
      <c r="C854" s="86"/>
      <c r="D854" s="361" t="s">
        <v>173</v>
      </c>
      <c r="E854" s="86"/>
      <c r="F854" s="362" t="s">
        <v>2655</v>
      </c>
      <c r="G854" s="86"/>
      <c r="H854" s="86"/>
      <c r="I854" s="86"/>
      <c r="J854" s="86"/>
      <c r="K854" s="2670"/>
      <c r="L854" s="2667" t="s">
        <v>16</v>
      </c>
      <c r="M854" s="2759"/>
      <c r="N854" s="86"/>
      <c r="O854" s="86"/>
      <c r="P854" s="86"/>
      <c r="Q854" s="86"/>
      <c r="R854" s="86"/>
      <c r="S854" s="86"/>
      <c r="T854" s="2760"/>
      <c r="AT854" s="2761" t="s">
        <v>173</v>
      </c>
      <c r="AU854" s="2761">
        <v>0</v>
      </c>
      <c r="AV854" s="86"/>
      <c r="AW854" s="86"/>
      <c r="AX854" s="86"/>
      <c r="AY854" s="86" t="s">
        <v>163</v>
      </c>
      <c r="AZ854" s="86"/>
      <c r="BA854" s="86"/>
      <c r="BB854" s="86"/>
      <c r="BC854" s="86"/>
      <c r="BD854" s="86"/>
      <c r="BE854" s="86"/>
      <c r="BF854" s="86"/>
      <c r="BG854" s="86"/>
      <c r="BH854" s="86"/>
      <c r="BI854" s="86"/>
      <c r="BJ854" s="2624">
        <v>0</v>
      </c>
    </row>
    <row r="855" spans="2:62" ht="11.25" customHeight="1" x14ac:dyDescent="0.25">
      <c r="B855" s="2762"/>
      <c r="C855" s="2763"/>
      <c r="D855" s="361" t="s">
        <v>175</v>
      </c>
      <c r="E855" s="2764"/>
      <c r="F855" s="2777" t="s">
        <v>2646</v>
      </c>
      <c r="G855" s="2775"/>
      <c r="H855" s="2778"/>
      <c r="I855" s="2768"/>
      <c r="J855" s="2768"/>
      <c r="K855" s="2768"/>
      <c r="L855" s="2667" t="s">
        <v>16</v>
      </c>
      <c r="M855" s="2769"/>
      <c r="N855" s="2770"/>
      <c r="O855" s="2771"/>
      <c r="P855" s="2771"/>
      <c r="Q855" s="2771"/>
      <c r="R855" s="2771"/>
      <c r="S855" s="2771"/>
      <c r="T855" s="2772"/>
      <c r="AT855" s="2773" t="s">
        <v>175</v>
      </c>
      <c r="AU855" s="2773">
        <v>0</v>
      </c>
      <c r="AV855" s="2773">
        <v>1</v>
      </c>
      <c r="AW855" s="2773" t="b">
        <v>1</v>
      </c>
      <c r="AX855" s="2773"/>
      <c r="AY855" s="2773" t="s">
        <v>163</v>
      </c>
      <c r="AZ855" s="2773"/>
      <c r="BA855" s="2773"/>
      <c r="BB855" s="2773"/>
      <c r="BC855" s="2773"/>
      <c r="BD855" s="2773"/>
      <c r="BE855" s="2773"/>
      <c r="BF855" s="2773"/>
      <c r="BG855" s="2773"/>
      <c r="BH855" s="2773"/>
      <c r="BI855" s="2773"/>
      <c r="BJ855" s="2624">
        <v>0</v>
      </c>
    </row>
    <row r="856" spans="2:62" ht="11.25" customHeight="1" x14ac:dyDescent="0.25">
      <c r="B856" s="2762"/>
      <c r="C856" s="2763"/>
      <c r="D856" s="361" t="s">
        <v>175</v>
      </c>
      <c r="E856" s="2764"/>
      <c r="F856" s="2765" t="s">
        <v>2647</v>
      </c>
      <c r="G856" s="2766"/>
      <c r="H856" s="2767">
        <v>25.13</v>
      </c>
      <c r="I856" s="2768"/>
      <c r="J856" s="2768"/>
      <c r="K856" s="2768"/>
      <c r="L856" s="2667" t="s">
        <v>16</v>
      </c>
      <c r="M856" s="2769"/>
      <c r="N856" s="2770"/>
      <c r="O856" s="2771"/>
      <c r="P856" s="2771"/>
      <c r="Q856" s="2771"/>
      <c r="R856" s="2771"/>
      <c r="S856" s="2771"/>
      <c r="T856" s="2772"/>
      <c r="AT856" s="2773" t="s">
        <v>175</v>
      </c>
      <c r="AU856" s="2773">
        <v>0</v>
      </c>
      <c r="AV856" s="2773">
        <v>2</v>
      </c>
      <c r="AW856" s="2773" t="b">
        <v>1</v>
      </c>
      <c r="AX856" s="2773"/>
      <c r="AY856" s="2773" t="s">
        <v>163</v>
      </c>
      <c r="AZ856" s="2773"/>
      <c r="BA856" s="2773"/>
      <c r="BB856" s="2773"/>
      <c r="BC856" s="2773"/>
      <c r="BD856" s="2773"/>
      <c r="BE856" s="2773"/>
      <c r="BF856" s="2773"/>
      <c r="BG856" s="2773"/>
      <c r="BH856" s="2773"/>
      <c r="BI856" s="2773"/>
      <c r="BJ856" s="2624">
        <v>0</v>
      </c>
    </row>
    <row r="857" spans="2:62" ht="11.25" customHeight="1" x14ac:dyDescent="0.25">
      <c r="B857" s="2762"/>
      <c r="C857" s="2763"/>
      <c r="D857" s="361" t="s">
        <v>175</v>
      </c>
      <c r="E857" s="2764"/>
      <c r="F857" s="2774" t="s">
        <v>178</v>
      </c>
      <c r="G857" s="2775"/>
      <c r="H857" s="2776">
        <v>25.13</v>
      </c>
      <c r="I857" s="2768"/>
      <c r="J857" s="2768"/>
      <c r="K857" s="2768"/>
      <c r="L857" s="2667" t="s">
        <v>16</v>
      </c>
      <c r="M857" s="2769"/>
      <c r="N857" s="2770"/>
      <c r="O857" s="2771"/>
      <c r="P857" s="2771"/>
      <c r="Q857" s="2771"/>
      <c r="R857" s="2771"/>
      <c r="S857" s="2771"/>
      <c r="T857" s="2772"/>
      <c r="AT857" s="2773" t="s">
        <v>175</v>
      </c>
      <c r="AU857" s="2773">
        <v>0</v>
      </c>
      <c r="AV857" s="2773">
        <v>4</v>
      </c>
      <c r="AW857" s="2773" t="b">
        <v>1</v>
      </c>
      <c r="AX857" s="2773" t="b">
        <v>1</v>
      </c>
      <c r="AY857" s="2773" t="s">
        <v>163</v>
      </c>
      <c r="AZ857" s="2773"/>
      <c r="BA857" s="2773"/>
      <c r="BB857" s="2773"/>
      <c r="BC857" s="2773"/>
      <c r="BD857" s="2773"/>
      <c r="BE857" s="2773"/>
      <c r="BF857" s="2773"/>
      <c r="BG857" s="2773"/>
      <c r="BH857" s="2773"/>
      <c r="BI857" s="2773"/>
      <c r="BJ857" s="2624">
        <v>0</v>
      </c>
    </row>
    <row r="858" spans="2:62" x14ac:dyDescent="0.25">
      <c r="B858" s="2750"/>
      <c r="C858" s="2751" t="s">
        <v>2656</v>
      </c>
      <c r="D858" s="2751" t="s">
        <v>168</v>
      </c>
      <c r="E858" s="2752" t="s">
        <v>2657</v>
      </c>
      <c r="F858" s="351" t="s">
        <v>2658</v>
      </c>
      <c r="G858" s="2753" t="s">
        <v>196</v>
      </c>
      <c r="H858" s="353">
        <v>55.86</v>
      </c>
      <c r="I858" s="354"/>
      <c r="J858" s="355">
        <f>ROUND(H858*I858,2)</f>
        <v>0</v>
      </c>
      <c r="K858" s="355" t="s">
        <v>16</v>
      </c>
      <c r="L858" s="2667" t="s">
        <v>16</v>
      </c>
      <c r="M858" s="2754"/>
      <c r="N858" s="2755" t="s">
        <v>38</v>
      </c>
      <c r="O858" s="2756"/>
      <c r="P858" s="2756">
        <f>H858*O858</f>
        <v>0</v>
      </c>
      <c r="Q858" s="2756">
        <v>3.6000000000000002E-4</v>
      </c>
      <c r="R858" s="2756">
        <f>H858*Q858</f>
        <v>2.0109600000000002E-2</v>
      </c>
      <c r="S858" s="2756">
        <v>0</v>
      </c>
      <c r="T858" s="2757">
        <f>H858*S858</f>
        <v>0</v>
      </c>
      <c r="AR858" s="2624">
        <v>16</v>
      </c>
      <c r="AT858" s="2624" t="s">
        <v>168</v>
      </c>
      <c r="AU858" s="2624">
        <v>2</v>
      </c>
      <c r="AY858" s="2758" t="s">
        <v>163</v>
      </c>
      <c r="AZ858" s="2758"/>
      <c r="BA858" s="2758"/>
      <c r="BB858" s="2758"/>
      <c r="BC858" s="2758"/>
      <c r="BD858" s="2758"/>
      <c r="BE858" s="2758">
        <f>IF(N858="základní",J858,0)</f>
        <v>0</v>
      </c>
      <c r="BF858" s="2758">
        <f>IF(N858="snížená",J858,0)</f>
        <v>0</v>
      </c>
      <c r="BG858" s="2758">
        <f>IF(N858="zákl. přenesená",J858,0)</f>
        <v>0</v>
      </c>
      <c r="BH858" s="2758">
        <f>IF(N858="sníž. přenesená",J858,0)</f>
        <v>0</v>
      </c>
      <c r="BI858" s="2758">
        <f>IF(N858="nulová",J858,0)</f>
        <v>0</v>
      </c>
      <c r="BJ858" s="2624">
        <v>1</v>
      </c>
    </row>
    <row r="859" spans="2:62" ht="11.25" customHeight="1" x14ac:dyDescent="0.25">
      <c r="B859" s="2762"/>
      <c r="C859" s="2763"/>
      <c r="D859" s="361" t="s">
        <v>175</v>
      </c>
      <c r="E859" s="2764"/>
      <c r="F859" s="2777" t="s">
        <v>2651</v>
      </c>
      <c r="G859" s="2775"/>
      <c r="H859" s="2778"/>
      <c r="I859" s="2768"/>
      <c r="J859" s="2768"/>
      <c r="K859" s="2768"/>
      <c r="L859" s="2667" t="s">
        <v>16</v>
      </c>
      <c r="M859" s="2769"/>
      <c r="N859" s="2770"/>
      <c r="O859" s="2771"/>
      <c r="P859" s="2771"/>
      <c r="Q859" s="2771"/>
      <c r="R859" s="2771"/>
      <c r="S859" s="2771"/>
      <c r="T859" s="2772"/>
      <c r="AT859" s="2773" t="s">
        <v>175</v>
      </c>
      <c r="AU859" s="2773">
        <v>0</v>
      </c>
      <c r="AV859" s="2773">
        <v>1</v>
      </c>
      <c r="AW859" s="2773" t="b">
        <v>1</v>
      </c>
      <c r="AX859" s="2773"/>
      <c r="AY859" s="2773" t="s">
        <v>163</v>
      </c>
      <c r="AZ859" s="2773"/>
      <c r="BA859" s="2773"/>
      <c r="BB859" s="2773"/>
      <c r="BC859" s="2773"/>
      <c r="BD859" s="2773"/>
      <c r="BE859" s="2773"/>
      <c r="BF859" s="2773"/>
      <c r="BG859" s="2773"/>
      <c r="BH859" s="2773"/>
      <c r="BI859" s="2773"/>
      <c r="BJ859" s="2624">
        <v>0</v>
      </c>
    </row>
    <row r="860" spans="2:62" ht="11.25" customHeight="1" x14ac:dyDescent="0.25">
      <c r="B860" s="2762"/>
      <c r="C860" s="2763"/>
      <c r="D860" s="361" t="s">
        <v>175</v>
      </c>
      <c r="E860" s="2764"/>
      <c r="F860" s="2765" t="s">
        <v>1852</v>
      </c>
      <c r="G860" s="2766"/>
      <c r="H860" s="2767">
        <v>55.86</v>
      </c>
      <c r="I860" s="2768"/>
      <c r="J860" s="2768"/>
      <c r="K860" s="2768"/>
      <c r="L860" s="2667" t="s">
        <v>16</v>
      </c>
      <c r="M860" s="2769"/>
      <c r="N860" s="2770"/>
      <c r="O860" s="2771"/>
      <c r="P860" s="2771"/>
      <c r="Q860" s="2771"/>
      <c r="R860" s="2771"/>
      <c r="S860" s="2771"/>
      <c r="T860" s="2772"/>
      <c r="AT860" s="2773" t="s">
        <v>175</v>
      </c>
      <c r="AU860" s="2773">
        <v>0</v>
      </c>
      <c r="AV860" s="2773">
        <v>2</v>
      </c>
      <c r="AW860" s="2773" t="b">
        <v>1</v>
      </c>
      <c r="AX860" s="2773"/>
      <c r="AY860" s="2773" t="s">
        <v>163</v>
      </c>
      <c r="AZ860" s="2773"/>
      <c r="BA860" s="2773"/>
      <c r="BB860" s="2773"/>
      <c r="BC860" s="2773"/>
      <c r="BD860" s="2773"/>
      <c r="BE860" s="2773"/>
      <c r="BF860" s="2773"/>
      <c r="BG860" s="2773"/>
      <c r="BH860" s="2773"/>
      <c r="BI860" s="2773"/>
      <c r="BJ860" s="2624">
        <v>0</v>
      </c>
    </row>
    <row r="861" spans="2:62" ht="11.25" customHeight="1" x14ac:dyDescent="0.25">
      <c r="B861" s="2762"/>
      <c r="C861" s="2763"/>
      <c r="D861" s="361" t="s">
        <v>175</v>
      </c>
      <c r="E861" s="2764"/>
      <c r="F861" s="2774" t="s">
        <v>178</v>
      </c>
      <c r="G861" s="2775"/>
      <c r="H861" s="2776">
        <v>55.86</v>
      </c>
      <c r="I861" s="2768"/>
      <c r="J861" s="2768"/>
      <c r="K861" s="2768"/>
      <c r="L861" s="2667" t="s">
        <v>16</v>
      </c>
      <c r="M861" s="2769"/>
      <c r="N861" s="2770"/>
      <c r="O861" s="2771"/>
      <c r="P861" s="2771"/>
      <c r="Q861" s="2771"/>
      <c r="R861" s="2771"/>
      <c r="S861" s="2771"/>
      <c r="T861" s="2772"/>
      <c r="AT861" s="2773" t="s">
        <v>175</v>
      </c>
      <c r="AU861" s="2773">
        <v>0</v>
      </c>
      <c r="AV861" s="2773">
        <v>4</v>
      </c>
      <c r="AW861" s="2773" t="b">
        <v>1</v>
      </c>
      <c r="AX861" s="2773" t="b">
        <v>1</v>
      </c>
      <c r="AY861" s="2773" t="s">
        <v>163</v>
      </c>
      <c r="AZ861" s="2773"/>
      <c r="BA861" s="2773"/>
      <c r="BB861" s="2773"/>
      <c r="BC861" s="2773"/>
      <c r="BD861" s="2773"/>
      <c r="BE861" s="2773"/>
      <c r="BF861" s="2773"/>
      <c r="BG861" s="2773"/>
      <c r="BH861" s="2773"/>
      <c r="BI861" s="2773"/>
      <c r="BJ861" s="2624">
        <v>0</v>
      </c>
    </row>
    <row r="862" spans="2:62" x14ac:dyDescent="0.25">
      <c r="B862" s="2750"/>
      <c r="C862" s="2751" t="s">
        <v>2659</v>
      </c>
      <c r="D862" s="2751" t="s">
        <v>168</v>
      </c>
      <c r="E862" s="2752" t="s">
        <v>2660</v>
      </c>
      <c r="F862" s="351" t="s">
        <v>2661</v>
      </c>
      <c r="G862" s="2753" t="s">
        <v>196</v>
      </c>
      <c r="H862" s="353">
        <v>25.13</v>
      </c>
      <c r="I862" s="354"/>
      <c r="J862" s="355">
        <f>ROUND(H862*I862,2)</f>
        <v>0</v>
      </c>
      <c r="K862" s="355" t="s">
        <v>172</v>
      </c>
      <c r="L862" s="2667" t="s">
        <v>16</v>
      </c>
      <c r="M862" s="2754"/>
      <c r="N862" s="2755" t="s">
        <v>38</v>
      </c>
      <c r="O862" s="2756"/>
      <c r="P862" s="2756">
        <f>H862*O862</f>
        <v>0</v>
      </c>
      <c r="Q862" s="2756">
        <v>6.6E-4</v>
      </c>
      <c r="R862" s="2756">
        <f>H862*Q862</f>
        <v>1.6585799999999998E-2</v>
      </c>
      <c r="S862" s="2756">
        <v>0</v>
      </c>
      <c r="T862" s="2757">
        <f>H862*S862</f>
        <v>0</v>
      </c>
      <c r="AR862" s="2624">
        <v>16</v>
      </c>
      <c r="AT862" s="2624" t="s">
        <v>168</v>
      </c>
      <c r="AU862" s="2624">
        <v>2</v>
      </c>
      <c r="AY862" s="2758" t="s">
        <v>163</v>
      </c>
      <c r="AZ862" s="2758"/>
      <c r="BA862" s="2758"/>
      <c r="BB862" s="2758"/>
      <c r="BC862" s="2758"/>
      <c r="BD862" s="2758"/>
      <c r="BE862" s="2758">
        <f>IF(N862="základní",J862,0)</f>
        <v>0</v>
      </c>
      <c r="BF862" s="2758">
        <f>IF(N862="snížená",J862,0)</f>
        <v>0</v>
      </c>
      <c r="BG862" s="2758">
        <f>IF(N862="zákl. přenesená",J862,0)</f>
        <v>0</v>
      </c>
      <c r="BH862" s="2758">
        <f>IF(N862="sníž. přenesená",J862,0)</f>
        <v>0</v>
      </c>
      <c r="BI862" s="2758">
        <f>IF(N862="nulová",J862,0)</f>
        <v>0</v>
      </c>
      <c r="BJ862" s="2624">
        <v>1</v>
      </c>
    </row>
    <row r="863" spans="2:62" x14ac:dyDescent="0.25">
      <c r="B863" s="2668"/>
      <c r="C863" s="86"/>
      <c r="D863" s="361" t="s">
        <v>173</v>
      </c>
      <c r="E863" s="86"/>
      <c r="F863" s="362" t="s">
        <v>2662</v>
      </c>
      <c r="G863" s="86"/>
      <c r="H863" s="86"/>
      <c r="I863" s="86"/>
      <c r="J863" s="86"/>
      <c r="K863" s="2670"/>
      <c r="L863" s="2667" t="s">
        <v>16</v>
      </c>
      <c r="M863" s="2759"/>
      <c r="N863" s="86"/>
      <c r="O863" s="86"/>
      <c r="P863" s="86"/>
      <c r="Q863" s="86"/>
      <c r="R863" s="86"/>
      <c r="S863" s="86"/>
      <c r="T863" s="2760"/>
      <c r="AT863" s="2761" t="s">
        <v>173</v>
      </c>
      <c r="AU863" s="2761">
        <v>0</v>
      </c>
      <c r="AV863" s="86"/>
      <c r="AW863" s="86"/>
      <c r="AX863" s="86"/>
      <c r="AY863" s="86" t="s">
        <v>163</v>
      </c>
      <c r="AZ863" s="86"/>
      <c r="BA863" s="86"/>
      <c r="BB863" s="86"/>
      <c r="BC863" s="86"/>
      <c r="BD863" s="86"/>
      <c r="BE863" s="86"/>
      <c r="BF863" s="86"/>
      <c r="BG863" s="86"/>
      <c r="BH863" s="86"/>
      <c r="BI863" s="86"/>
      <c r="BJ863" s="2624">
        <v>0</v>
      </c>
    </row>
    <row r="864" spans="2:62" ht="11.25" customHeight="1" x14ac:dyDescent="0.25">
      <c r="B864" s="2762"/>
      <c r="C864" s="2763"/>
      <c r="D864" s="361" t="s">
        <v>175</v>
      </c>
      <c r="E864" s="2764"/>
      <c r="F864" s="2777" t="s">
        <v>2646</v>
      </c>
      <c r="G864" s="2775"/>
      <c r="H864" s="2778"/>
      <c r="I864" s="2768"/>
      <c r="J864" s="2768"/>
      <c r="K864" s="2768"/>
      <c r="L864" s="2667" t="s">
        <v>16</v>
      </c>
      <c r="M864" s="2769"/>
      <c r="N864" s="2770"/>
      <c r="O864" s="2771"/>
      <c r="P864" s="2771"/>
      <c r="Q864" s="2771"/>
      <c r="R864" s="2771"/>
      <c r="S864" s="2771"/>
      <c r="T864" s="2772"/>
      <c r="AT864" s="2773" t="s">
        <v>175</v>
      </c>
      <c r="AU864" s="2773">
        <v>0</v>
      </c>
      <c r="AV864" s="2773">
        <v>1</v>
      </c>
      <c r="AW864" s="2773" t="b">
        <v>1</v>
      </c>
      <c r="AX864" s="2773"/>
      <c r="AY864" s="2773" t="s">
        <v>163</v>
      </c>
      <c r="AZ864" s="2773"/>
      <c r="BA864" s="2773"/>
      <c r="BB864" s="2773"/>
      <c r="BC864" s="2773"/>
      <c r="BD864" s="2773"/>
      <c r="BE864" s="2773"/>
      <c r="BF864" s="2773"/>
      <c r="BG864" s="2773"/>
      <c r="BH864" s="2773"/>
      <c r="BI864" s="2773"/>
      <c r="BJ864" s="2624">
        <v>0</v>
      </c>
    </row>
    <row r="865" spans="2:62" ht="11.25" customHeight="1" x14ac:dyDescent="0.25">
      <c r="B865" s="2762"/>
      <c r="C865" s="2763"/>
      <c r="D865" s="361" t="s">
        <v>175</v>
      </c>
      <c r="E865" s="2764"/>
      <c r="F865" s="2765" t="s">
        <v>2647</v>
      </c>
      <c r="G865" s="2766"/>
      <c r="H865" s="2767">
        <v>25.13</v>
      </c>
      <c r="I865" s="2768"/>
      <c r="J865" s="2768"/>
      <c r="K865" s="2768"/>
      <c r="L865" s="2667" t="s">
        <v>16</v>
      </c>
      <c r="M865" s="2769"/>
      <c r="N865" s="2770"/>
      <c r="O865" s="2771"/>
      <c r="P865" s="2771"/>
      <c r="Q865" s="2771"/>
      <c r="R865" s="2771"/>
      <c r="S865" s="2771"/>
      <c r="T865" s="2772"/>
      <c r="AT865" s="2773" t="s">
        <v>175</v>
      </c>
      <c r="AU865" s="2773">
        <v>0</v>
      </c>
      <c r="AV865" s="2773">
        <v>2</v>
      </c>
      <c r="AW865" s="2773" t="b">
        <v>1</v>
      </c>
      <c r="AX865" s="2773"/>
      <c r="AY865" s="2773" t="s">
        <v>163</v>
      </c>
      <c r="AZ865" s="2773"/>
      <c r="BA865" s="2773"/>
      <c r="BB865" s="2773"/>
      <c r="BC865" s="2773"/>
      <c r="BD865" s="2773"/>
      <c r="BE865" s="2773"/>
      <c r="BF865" s="2773"/>
      <c r="BG865" s="2773"/>
      <c r="BH865" s="2773"/>
      <c r="BI865" s="2773"/>
      <c r="BJ865" s="2624">
        <v>0</v>
      </c>
    </row>
    <row r="866" spans="2:62" ht="11.25" customHeight="1" x14ac:dyDescent="0.25">
      <c r="B866" s="2762"/>
      <c r="C866" s="2763"/>
      <c r="D866" s="361" t="s">
        <v>175</v>
      </c>
      <c r="E866" s="2764"/>
      <c r="F866" s="2774" t="s">
        <v>178</v>
      </c>
      <c r="G866" s="2775"/>
      <c r="H866" s="2776">
        <v>25.13</v>
      </c>
      <c r="I866" s="2768"/>
      <c r="J866" s="2768"/>
      <c r="K866" s="2768"/>
      <c r="L866" s="2667" t="s">
        <v>16</v>
      </c>
      <c r="M866" s="2769"/>
      <c r="N866" s="2770"/>
      <c r="O866" s="2771"/>
      <c r="P866" s="2771"/>
      <c r="Q866" s="2771"/>
      <c r="R866" s="2771"/>
      <c r="S866" s="2771"/>
      <c r="T866" s="2772"/>
      <c r="AT866" s="2773" t="s">
        <v>175</v>
      </c>
      <c r="AU866" s="2773">
        <v>0</v>
      </c>
      <c r="AV866" s="2773">
        <v>4</v>
      </c>
      <c r="AW866" s="2773" t="b">
        <v>1</v>
      </c>
      <c r="AX866" s="2773" t="b">
        <v>1</v>
      </c>
      <c r="AY866" s="2773" t="s">
        <v>163</v>
      </c>
      <c r="AZ866" s="2773"/>
      <c r="BA866" s="2773"/>
      <c r="BB866" s="2773"/>
      <c r="BC866" s="2773"/>
      <c r="BD866" s="2773"/>
      <c r="BE866" s="2773"/>
      <c r="BF866" s="2773"/>
      <c r="BG866" s="2773"/>
      <c r="BH866" s="2773"/>
      <c r="BI866" s="2773"/>
      <c r="BJ866" s="2624">
        <v>0</v>
      </c>
    </row>
    <row r="867" spans="2:62" x14ac:dyDescent="0.25">
      <c r="B867" s="2750"/>
      <c r="C867" s="2751" t="s">
        <v>2663</v>
      </c>
      <c r="D867" s="2751" t="s">
        <v>168</v>
      </c>
      <c r="E867" s="2752" t="s">
        <v>2664</v>
      </c>
      <c r="F867" s="351" t="s">
        <v>2665</v>
      </c>
      <c r="G867" s="2753" t="s">
        <v>196</v>
      </c>
      <c r="H867" s="353">
        <v>55.86</v>
      </c>
      <c r="I867" s="354"/>
      <c r="J867" s="355">
        <f>ROUND(H867*I867,2)</f>
        <v>0</v>
      </c>
      <c r="K867" s="355" t="s">
        <v>16</v>
      </c>
      <c r="L867" s="2667" t="s">
        <v>16</v>
      </c>
      <c r="M867" s="2754"/>
      <c r="N867" s="2755" t="s">
        <v>38</v>
      </c>
      <c r="O867" s="2756"/>
      <c r="P867" s="2756">
        <f>H867*O867</f>
        <v>0</v>
      </c>
      <c r="Q867" s="2756">
        <v>6.6E-4</v>
      </c>
      <c r="R867" s="2756">
        <f>H867*Q867</f>
        <v>3.68676E-2</v>
      </c>
      <c r="S867" s="2756">
        <v>0</v>
      </c>
      <c r="T867" s="2757">
        <f>H867*S867</f>
        <v>0</v>
      </c>
      <c r="AR867" s="2624">
        <v>16</v>
      </c>
      <c r="AT867" s="2624" t="s">
        <v>168</v>
      </c>
      <c r="AU867" s="2624">
        <v>2</v>
      </c>
      <c r="AY867" s="2758" t="s">
        <v>163</v>
      </c>
      <c r="AZ867" s="2758"/>
      <c r="BA867" s="2758"/>
      <c r="BB867" s="2758"/>
      <c r="BC867" s="2758"/>
      <c r="BD867" s="2758"/>
      <c r="BE867" s="2758">
        <f>IF(N867="základní",J867,0)</f>
        <v>0</v>
      </c>
      <c r="BF867" s="2758">
        <f>IF(N867="snížená",J867,0)</f>
        <v>0</v>
      </c>
      <c r="BG867" s="2758">
        <f>IF(N867="zákl. přenesená",J867,0)</f>
        <v>0</v>
      </c>
      <c r="BH867" s="2758">
        <f>IF(N867="sníž. přenesená",J867,0)</f>
        <v>0</v>
      </c>
      <c r="BI867" s="2758">
        <f>IF(N867="nulová",J867,0)</f>
        <v>0</v>
      </c>
      <c r="BJ867" s="2624">
        <v>1</v>
      </c>
    </row>
    <row r="868" spans="2:62" ht="11.25" customHeight="1" x14ac:dyDescent="0.25">
      <c r="B868" s="2762"/>
      <c r="C868" s="2763"/>
      <c r="D868" s="361" t="s">
        <v>175</v>
      </c>
      <c r="E868" s="2764"/>
      <c r="F868" s="2777" t="s">
        <v>2651</v>
      </c>
      <c r="G868" s="2775"/>
      <c r="H868" s="2778"/>
      <c r="I868" s="2768"/>
      <c r="J868" s="2768"/>
      <c r="K868" s="2768"/>
      <c r="L868" s="2667" t="s">
        <v>16</v>
      </c>
      <c r="M868" s="2769"/>
      <c r="N868" s="2770"/>
      <c r="O868" s="2771"/>
      <c r="P868" s="2771"/>
      <c r="Q868" s="2771"/>
      <c r="R868" s="2771"/>
      <c r="S868" s="2771"/>
      <c r="T868" s="2772"/>
      <c r="AT868" s="2773" t="s">
        <v>175</v>
      </c>
      <c r="AU868" s="2773">
        <v>0</v>
      </c>
      <c r="AV868" s="2773">
        <v>1</v>
      </c>
      <c r="AW868" s="2773" t="b">
        <v>1</v>
      </c>
      <c r="AX868" s="2773"/>
      <c r="AY868" s="2773" t="s">
        <v>163</v>
      </c>
      <c r="AZ868" s="2773"/>
      <c r="BA868" s="2773"/>
      <c r="BB868" s="2773"/>
      <c r="BC868" s="2773"/>
      <c r="BD868" s="2773"/>
      <c r="BE868" s="2773"/>
      <c r="BF868" s="2773"/>
      <c r="BG868" s="2773"/>
      <c r="BH868" s="2773"/>
      <c r="BI868" s="2773"/>
      <c r="BJ868" s="2624">
        <v>0</v>
      </c>
    </row>
    <row r="869" spans="2:62" ht="11.25" customHeight="1" x14ac:dyDescent="0.25">
      <c r="B869" s="2762"/>
      <c r="C869" s="2763"/>
      <c r="D869" s="361" t="s">
        <v>175</v>
      </c>
      <c r="E869" s="2764"/>
      <c r="F869" s="2765" t="s">
        <v>1852</v>
      </c>
      <c r="G869" s="2766"/>
      <c r="H869" s="2767">
        <v>55.86</v>
      </c>
      <c r="I869" s="2768"/>
      <c r="J869" s="2768"/>
      <c r="K869" s="2768"/>
      <c r="L869" s="2667" t="s">
        <v>16</v>
      </c>
      <c r="M869" s="2769"/>
      <c r="N869" s="2770"/>
      <c r="O869" s="2771"/>
      <c r="P869" s="2771"/>
      <c r="Q869" s="2771"/>
      <c r="R869" s="2771"/>
      <c r="S869" s="2771"/>
      <c r="T869" s="2772"/>
      <c r="AT869" s="2773" t="s">
        <v>175</v>
      </c>
      <c r="AU869" s="2773">
        <v>0</v>
      </c>
      <c r="AV869" s="2773">
        <v>2</v>
      </c>
      <c r="AW869" s="2773" t="b">
        <v>1</v>
      </c>
      <c r="AX869" s="2773"/>
      <c r="AY869" s="2773" t="s">
        <v>163</v>
      </c>
      <c r="AZ869" s="2773"/>
      <c r="BA869" s="2773"/>
      <c r="BB869" s="2773"/>
      <c r="BC869" s="2773"/>
      <c r="BD869" s="2773"/>
      <c r="BE869" s="2773"/>
      <c r="BF869" s="2773"/>
      <c r="BG869" s="2773"/>
      <c r="BH869" s="2773"/>
      <c r="BI869" s="2773"/>
      <c r="BJ869" s="2624">
        <v>0</v>
      </c>
    </row>
    <row r="870" spans="2:62" ht="11.25" customHeight="1" x14ac:dyDescent="0.25">
      <c r="B870" s="2762"/>
      <c r="C870" s="2763"/>
      <c r="D870" s="361" t="s">
        <v>175</v>
      </c>
      <c r="E870" s="2764"/>
      <c r="F870" s="2774" t="s">
        <v>178</v>
      </c>
      <c r="G870" s="2775"/>
      <c r="H870" s="2776">
        <v>55.86</v>
      </c>
      <c r="I870" s="2768"/>
      <c r="J870" s="2768"/>
      <c r="K870" s="2768"/>
      <c r="L870" s="2667" t="s">
        <v>16</v>
      </c>
      <c r="M870" s="2769"/>
      <c r="N870" s="2770"/>
      <c r="O870" s="2771"/>
      <c r="P870" s="2771"/>
      <c r="Q870" s="2771"/>
      <c r="R870" s="2771"/>
      <c r="S870" s="2771"/>
      <c r="T870" s="2772"/>
      <c r="AT870" s="2773" t="s">
        <v>175</v>
      </c>
      <c r="AU870" s="2773">
        <v>0</v>
      </c>
      <c r="AV870" s="2773">
        <v>4</v>
      </c>
      <c r="AW870" s="2773" t="b">
        <v>1</v>
      </c>
      <c r="AX870" s="2773" t="b">
        <v>1</v>
      </c>
      <c r="AY870" s="2773" t="s">
        <v>163</v>
      </c>
      <c r="AZ870" s="2773"/>
      <c r="BA870" s="2773"/>
      <c r="BB870" s="2773"/>
      <c r="BC870" s="2773"/>
      <c r="BD870" s="2773"/>
      <c r="BE870" s="2773"/>
      <c r="BF870" s="2773"/>
      <c r="BG870" s="2773"/>
      <c r="BH870" s="2773"/>
      <c r="BI870" s="2773"/>
      <c r="BJ870" s="2624">
        <v>0</v>
      </c>
    </row>
    <row r="871" spans="2:62" ht="23.1" customHeight="1" x14ac:dyDescent="0.25">
      <c r="B871" s="2692"/>
      <c r="C871" s="2693"/>
      <c r="D871" s="2731" t="s">
        <v>64</v>
      </c>
      <c r="E871" s="2739" t="s">
        <v>2666</v>
      </c>
      <c r="F871" s="2702" t="s">
        <v>2667</v>
      </c>
      <c r="G871" s="2740"/>
      <c r="H871" s="2741"/>
      <c r="I871" s="2742"/>
      <c r="J871" s="2742">
        <f>J872 + J882 + J886</f>
        <v>0</v>
      </c>
      <c r="K871" s="2742"/>
      <c r="L871" s="2667" t="s">
        <v>16</v>
      </c>
      <c r="M871" s="2743"/>
      <c r="N871" s="2690"/>
      <c r="O871" s="2691"/>
      <c r="P871" s="2691">
        <f>P872 + P882 + P886</f>
        <v>0</v>
      </c>
      <c r="Q871" s="2691"/>
      <c r="R871" s="2691">
        <f>R872 + R882 + R886</f>
        <v>3.7890000000000007E-2</v>
      </c>
      <c r="S871" s="2691"/>
      <c r="T871" s="2738">
        <f>T872 + T882 + T886</f>
        <v>0</v>
      </c>
      <c r="AR871" s="2624">
        <v>2</v>
      </c>
      <c r="AT871" s="2624" t="s">
        <v>64</v>
      </c>
      <c r="AU871" s="2624">
        <v>1</v>
      </c>
      <c r="AY871" s="90" t="s">
        <v>163</v>
      </c>
      <c r="AZ871" s="90"/>
      <c r="BA871" s="90"/>
      <c r="BB871" s="90"/>
      <c r="BC871" s="90"/>
      <c r="BD871" s="90"/>
      <c r="BE871" s="90"/>
      <c r="BF871" s="90"/>
      <c r="BG871" s="90"/>
      <c r="BH871" s="90"/>
      <c r="BI871" s="90"/>
      <c r="BJ871" s="2624">
        <v>0</v>
      </c>
    </row>
    <row r="872" spans="2:62" x14ac:dyDescent="0.25">
      <c r="B872" s="2750"/>
      <c r="C872" s="2751" t="s">
        <v>2668</v>
      </c>
      <c r="D872" s="2751" t="s">
        <v>168</v>
      </c>
      <c r="E872" s="2752" t="s">
        <v>2669</v>
      </c>
      <c r="F872" s="351" t="s">
        <v>2670</v>
      </c>
      <c r="G872" s="2753" t="s">
        <v>196</v>
      </c>
      <c r="H872" s="353">
        <v>75.78</v>
      </c>
      <c r="I872" s="354"/>
      <c r="J872" s="355">
        <f>ROUND(H872*I872,2)</f>
        <v>0</v>
      </c>
      <c r="K872" s="355" t="s">
        <v>172</v>
      </c>
      <c r="L872" s="2667" t="s">
        <v>16</v>
      </c>
      <c r="M872" s="2754"/>
      <c r="N872" s="2755" t="s">
        <v>38</v>
      </c>
      <c r="O872" s="2756"/>
      <c r="P872" s="2756">
        <f>H872*O872</f>
        <v>0</v>
      </c>
      <c r="Q872" s="2756">
        <v>0</v>
      </c>
      <c r="R872" s="2756">
        <f>H872*Q872</f>
        <v>0</v>
      </c>
      <c r="S872" s="2756">
        <v>0</v>
      </c>
      <c r="T872" s="2757">
        <f>H872*S872</f>
        <v>0</v>
      </c>
      <c r="AR872" s="2624">
        <v>16</v>
      </c>
      <c r="AT872" s="2624" t="s">
        <v>168</v>
      </c>
      <c r="AU872" s="2624">
        <v>2</v>
      </c>
      <c r="AY872" s="2758" t="s">
        <v>163</v>
      </c>
      <c r="AZ872" s="2758"/>
      <c r="BA872" s="2758"/>
      <c r="BB872" s="2758"/>
      <c r="BC872" s="2758"/>
      <c r="BD872" s="2758"/>
      <c r="BE872" s="2758">
        <f>IF(N872="základní",J872,0)</f>
        <v>0</v>
      </c>
      <c r="BF872" s="2758">
        <f>IF(N872="snížená",J872,0)</f>
        <v>0</v>
      </c>
      <c r="BG872" s="2758">
        <f>IF(N872="zákl. přenesená",J872,0)</f>
        <v>0</v>
      </c>
      <c r="BH872" s="2758">
        <f>IF(N872="sníž. přenesená",J872,0)</f>
        <v>0</v>
      </c>
      <c r="BI872" s="2758">
        <f>IF(N872="nulová",J872,0)</f>
        <v>0</v>
      </c>
      <c r="BJ872" s="2624">
        <v>1</v>
      </c>
    </row>
    <row r="873" spans="2:62" x14ac:dyDescent="0.25">
      <c r="B873" s="2668"/>
      <c r="C873" s="86"/>
      <c r="D873" s="361" t="s">
        <v>173</v>
      </c>
      <c r="E873" s="86"/>
      <c r="F873" s="362" t="s">
        <v>2671</v>
      </c>
      <c r="G873" s="86"/>
      <c r="H873" s="86"/>
      <c r="I873" s="86"/>
      <c r="J873" s="86"/>
      <c r="K873" s="2670"/>
      <c r="L873" s="2667" t="s">
        <v>16</v>
      </c>
      <c r="M873" s="2759"/>
      <c r="N873" s="86"/>
      <c r="O873" s="86"/>
      <c r="P873" s="86"/>
      <c r="Q873" s="86"/>
      <c r="R873" s="86"/>
      <c r="S873" s="86"/>
      <c r="T873" s="2760"/>
      <c r="AT873" s="2761" t="s">
        <v>173</v>
      </c>
      <c r="AU873" s="2761">
        <v>0</v>
      </c>
      <c r="AV873" s="86"/>
      <c r="AW873" s="86"/>
      <c r="AX873" s="86"/>
      <c r="AY873" s="86" t="s">
        <v>163</v>
      </c>
      <c r="AZ873" s="86"/>
      <c r="BA873" s="86"/>
      <c r="BB873" s="86"/>
      <c r="BC873" s="86"/>
      <c r="BD873" s="86"/>
      <c r="BE873" s="86"/>
      <c r="BF873" s="86"/>
      <c r="BG873" s="86"/>
      <c r="BH873" s="86"/>
      <c r="BI873" s="86"/>
      <c r="BJ873" s="2624">
        <v>0</v>
      </c>
    </row>
    <row r="874" spans="2:62" ht="11.25" customHeight="1" x14ac:dyDescent="0.25">
      <c r="B874" s="2762"/>
      <c r="C874" s="2763"/>
      <c r="D874" s="361" t="s">
        <v>175</v>
      </c>
      <c r="E874" s="2764"/>
      <c r="F874" s="2777" t="s">
        <v>2672</v>
      </c>
      <c r="G874" s="2775"/>
      <c r="H874" s="2778"/>
      <c r="I874" s="2768"/>
      <c r="J874" s="2768"/>
      <c r="K874" s="2768"/>
      <c r="L874" s="2667" t="s">
        <v>16</v>
      </c>
      <c r="M874" s="2769"/>
      <c r="N874" s="2770"/>
      <c r="O874" s="2771"/>
      <c r="P874" s="2771"/>
      <c r="Q874" s="2771"/>
      <c r="R874" s="2771"/>
      <c r="S874" s="2771"/>
      <c r="T874" s="2772"/>
      <c r="AT874" s="2773" t="s">
        <v>175</v>
      </c>
      <c r="AU874" s="2773">
        <v>0</v>
      </c>
      <c r="AV874" s="2773">
        <v>1</v>
      </c>
      <c r="AW874" s="2773" t="b">
        <v>1</v>
      </c>
      <c r="AX874" s="2773"/>
      <c r="AY874" s="2773" t="s">
        <v>163</v>
      </c>
      <c r="AZ874" s="2773"/>
      <c r="BA874" s="2773"/>
      <c r="BB874" s="2773"/>
      <c r="BC874" s="2773"/>
      <c r="BD874" s="2773"/>
      <c r="BE874" s="2773"/>
      <c r="BF874" s="2773"/>
      <c r="BG874" s="2773"/>
      <c r="BH874" s="2773"/>
      <c r="BI874" s="2773"/>
      <c r="BJ874" s="2624">
        <v>0</v>
      </c>
    </row>
    <row r="875" spans="2:62" ht="11.25" customHeight="1" x14ac:dyDescent="0.25">
      <c r="B875" s="2762"/>
      <c r="C875" s="2763"/>
      <c r="D875" s="361" t="s">
        <v>175</v>
      </c>
      <c r="E875" s="2764"/>
      <c r="F875" s="2765" t="s">
        <v>1918</v>
      </c>
      <c r="G875" s="2766"/>
      <c r="H875" s="2767">
        <v>18.72</v>
      </c>
      <c r="I875" s="2768"/>
      <c r="J875" s="2768"/>
      <c r="K875" s="2768"/>
      <c r="L875" s="2667" t="s">
        <v>16</v>
      </c>
      <c r="M875" s="2769"/>
      <c r="N875" s="2770"/>
      <c r="O875" s="2771"/>
      <c r="P875" s="2771"/>
      <c r="Q875" s="2771"/>
      <c r="R875" s="2771"/>
      <c r="S875" s="2771"/>
      <c r="T875" s="2772"/>
      <c r="AT875" s="2773" t="s">
        <v>175</v>
      </c>
      <c r="AU875" s="2773">
        <v>0</v>
      </c>
      <c r="AV875" s="2773">
        <v>2</v>
      </c>
      <c r="AW875" s="2773" t="b">
        <v>1</v>
      </c>
      <c r="AX875" s="2773"/>
      <c r="AY875" s="2773" t="s">
        <v>163</v>
      </c>
      <c r="AZ875" s="2773"/>
      <c r="BA875" s="2773"/>
      <c r="BB875" s="2773"/>
      <c r="BC875" s="2773"/>
      <c r="BD875" s="2773"/>
      <c r="BE875" s="2773"/>
      <c r="BF875" s="2773"/>
      <c r="BG875" s="2773"/>
      <c r="BH875" s="2773"/>
      <c r="BI875" s="2773"/>
      <c r="BJ875" s="2624">
        <v>0</v>
      </c>
    </row>
    <row r="876" spans="2:62" ht="11.25" customHeight="1" x14ac:dyDescent="0.25">
      <c r="B876" s="2762"/>
      <c r="C876" s="2763"/>
      <c r="D876" s="361" t="s">
        <v>175</v>
      </c>
      <c r="E876" s="2764"/>
      <c r="F876" s="2777" t="s">
        <v>2673</v>
      </c>
      <c r="G876" s="2775"/>
      <c r="H876" s="2778"/>
      <c r="I876" s="2768"/>
      <c r="J876" s="2768"/>
      <c r="K876" s="2768"/>
      <c r="L876" s="2667" t="s">
        <v>16</v>
      </c>
      <c r="M876" s="2769"/>
      <c r="N876" s="2770"/>
      <c r="O876" s="2771"/>
      <c r="P876" s="2771"/>
      <c r="Q876" s="2771"/>
      <c r="R876" s="2771"/>
      <c r="S876" s="2771"/>
      <c r="T876" s="2772"/>
      <c r="AT876" s="2773" t="s">
        <v>175</v>
      </c>
      <c r="AU876" s="2773">
        <v>0</v>
      </c>
      <c r="AV876" s="2773">
        <v>1</v>
      </c>
      <c r="AW876" s="2773" t="b">
        <v>1</v>
      </c>
      <c r="AX876" s="2773"/>
      <c r="AY876" s="2773" t="s">
        <v>163</v>
      </c>
      <c r="AZ876" s="2773"/>
      <c r="BA876" s="2773"/>
      <c r="BB876" s="2773"/>
      <c r="BC876" s="2773"/>
      <c r="BD876" s="2773"/>
      <c r="BE876" s="2773"/>
      <c r="BF876" s="2773"/>
      <c r="BG876" s="2773"/>
      <c r="BH876" s="2773"/>
      <c r="BI876" s="2773"/>
      <c r="BJ876" s="2624">
        <v>0</v>
      </c>
    </row>
    <row r="877" spans="2:62" ht="11.25" customHeight="1" x14ac:dyDescent="0.25">
      <c r="B877" s="2762"/>
      <c r="C877" s="2763"/>
      <c r="D877" s="361" t="s">
        <v>175</v>
      </c>
      <c r="E877" s="2764"/>
      <c r="F877" s="2765" t="s">
        <v>2674</v>
      </c>
      <c r="G877" s="2766"/>
      <c r="H877" s="2767">
        <v>28.2</v>
      </c>
      <c r="I877" s="2768"/>
      <c r="J877" s="2768"/>
      <c r="K877" s="2768"/>
      <c r="L877" s="2667" t="s">
        <v>16</v>
      </c>
      <c r="M877" s="2769"/>
      <c r="N877" s="2770"/>
      <c r="O877" s="2771"/>
      <c r="P877" s="2771"/>
      <c r="Q877" s="2771"/>
      <c r="R877" s="2771"/>
      <c r="S877" s="2771"/>
      <c r="T877" s="2772"/>
      <c r="AT877" s="2773" t="s">
        <v>175</v>
      </c>
      <c r="AU877" s="2773">
        <v>0</v>
      </c>
      <c r="AV877" s="2773">
        <v>2</v>
      </c>
      <c r="AW877" s="2773" t="b">
        <v>1</v>
      </c>
      <c r="AX877" s="2773"/>
      <c r="AY877" s="2773" t="s">
        <v>163</v>
      </c>
      <c r="AZ877" s="2773"/>
      <c r="BA877" s="2773"/>
      <c r="BB877" s="2773"/>
      <c r="BC877" s="2773"/>
      <c r="BD877" s="2773"/>
      <c r="BE877" s="2773"/>
      <c r="BF877" s="2773"/>
      <c r="BG877" s="2773"/>
      <c r="BH877" s="2773"/>
      <c r="BI877" s="2773"/>
      <c r="BJ877" s="2624">
        <v>0</v>
      </c>
    </row>
    <row r="878" spans="2:62" ht="11.25" customHeight="1" x14ac:dyDescent="0.25">
      <c r="B878" s="2762"/>
      <c r="C878" s="2763"/>
      <c r="D878" s="361" t="s">
        <v>175</v>
      </c>
      <c r="E878" s="2764"/>
      <c r="F878" s="2765" t="s">
        <v>2675</v>
      </c>
      <c r="G878" s="2766"/>
      <c r="H878" s="2767">
        <v>4.08</v>
      </c>
      <c r="I878" s="2768"/>
      <c r="J878" s="2768"/>
      <c r="K878" s="2768"/>
      <c r="L878" s="2667" t="s">
        <v>16</v>
      </c>
      <c r="M878" s="2769"/>
      <c r="N878" s="2770"/>
      <c r="O878" s="2771"/>
      <c r="P878" s="2771"/>
      <c r="Q878" s="2771"/>
      <c r="R878" s="2771"/>
      <c r="S878" s="2771"/>
      <c r="T878" s="2772"/>
      <c r="AT878" s="2773" t="s">
        <v>175</v>
      </c>
      <c r="AU878" s="2773">
        <v>0</v>
      </c>
      <c r="AV878" s="2773">
        <v>2</v>
      </c>
      <c r="AW878" s="2773" t="b">
        <v>1</v>
      </c>
      <c r="AX878" s="2773"/>
      <c r="AY878" s="2773" t="s">
        <v>163</v>
      </c>
      <c r="AZ878" s="2773"/>
      <c r="BA878" s="2773"/>
      <c r="BB878" s="2773"/>
      <c r="BC878" s="2773"/>
      <c r="BD878" s="2773"/>
      <c r="BE878" s="2773"/>
      <c r="BF878" s="2773"/>
      <c r="BG878" s="2773"/>
      <c r="BH878" s="2773"/>
      <c r="BI878" s="2773"/>
      <c r="BJ878" s="2624">
        <v>0</v>
      </c>
    </row>
    <row r="879" spans="2:62" ht="11.25" customHeight="1" x14ac:dyDescent="0.25">
      <c r="B879" s="2762"/>
      <c r="C879" s="2763"/>
      <c r="D879" s="361" t="s">
        <v>175</v>
      </c>
      <c r="E879" s="2764"/>
      <c r="F879" s="2765" t="s">
        <v>2676</v>
      </c>
      <c r="G879" s="2766"/>
      <c r="H879" s="2767">
        <v>12.39</v>
      </c>
      <c r="I879" s="2768"/>
      <c r="J879" s="2768"/>
      <c r="K879" s="2768"/>
      <c r="L879" s="2667" t="s">
        <v>16</v>
      </c>
      <c r="M879" s="2769"/>
      <c r="N879" s="2770"/>
      <c r="O879" s="2771"/>
      <c r="P879" s="2771"/>
      <c r="Q879" s="2771"/>
      <c r="R879" s="2771"/>
      <c r="S879" s="2771"/>
      <c r="T879" s="2772"/>
      <c r="AT879" s="2773" t="s">
        <v>175</v>
      </c>
      <c r="AU879" s="2773">
        <v>0</v>
      </c>
      <c r="AV879" s="2773">
        <v>2</v>
      </c>
      <c r="AW879" s="2773" t="b">
        <v>1</v>
      </c>
      <c r="AX879" s="2773"/>
      <c r="AY879" s="2773" t="s">
        <v>163</v>
      </c>
      <c r="AZ879" s="2773"/>
      <c r="BA879" s="2773"/>
      <c r="BB879" s="2773"/>
      <c r="BC879" s="2773"/>
      <c r="BD879" s="2773"/>
      <c r="BE879" s="2773"/>
      <c r="BF879" s="2773"/>
      <c r="BG879" s="2773"/>
      <c r="BH879" s="2773"/>
      <c r="BI879" s="2773"/>
      <c r="BJ879" s="2624">
        <v>0</v>
      </c>
    </row>
    <row r="880" spans="2:62" ht="11.25" customHeight="1" x14ac:dyDescent="0.25">
      <c r="B880" s="2762"/>
      <c r="C880" s="2763"/>
      <c r="D880" s="361" t="s">
        <v>175</v>
      </c>
      <c r="E880" s="2764"/>
      <c r="F880" s="2765" t="s">
        <v>2676</v>
      </c>
      <c r="G880" s="2766"/>
      <c r="H880" s="2767">
        <v>12.39</v>
      </c>
      <c r="I880" s="2768"/>
      <c r="J880" s="2768"/>
      <c r="K880" s="2768"/>
      <c r="L880" s="2667" t="s">
        <v>16</v>
      </c>
      <c r="M880" s="2769"/>
      <c r="N880" s="2770"/>
      <c r="O880" s="2771"/>
      <c r="P880" s="2771"/>
      <c r="Q880" s="2771"/>
      <c r="R880" s="2771"/>
      <c r="S880" s="2771"/>
      <c r="T880" s="2772"/>
      <c r="AT880" s="2773" t="s">
        <v>175</v>
      </c>
      <c r="AU880" s="2773">
        <v>0</v>
      </c>
      <c r="AV880" s="2773">
        <v>2</v>
      </c>
      <c r="AW880" s="2773" t="b">
        <v>1</v>
      </c>
      <c r="AX880" s="2773"/>
      <c r="AY880" s="2773" t="s">
        <v>163</v>
      </c>
      <c r="AZ880" s="2773"/>
      <c r="BA880" s="2773"/>
      <c r="BB880" s="2773"/>
      <c r="BC880" s="2773"/>
      <c r="BD880" s="2773"/>
      <c r="BE880" s="2773"/>
      <c r="BF880" s="2773"/>
      <c r="BG880" s="2773"/>
      <c r="BH880" s="2773"/>
      <c r="BI880" s="2773"/>
      <c r="BJ880" s="2624">
        <v>0</v>
      </c>
    </row>
    <row r="881" spans="2:62" ht="11.25" customHeight="1" x14ac:dyDescent="0.25">
      <c r="B881" s="2762"/>
      <c r="C881" s="2763"/>
      <c r="D881" s="361" t="s">
        <v>175</v>
      </c>
      <c r="E881" s="2764"/>
      <c r="F881" s="2774" t="s">
        <v>178</v>
      </c>
      <c r="G881" s="2775"/>
      <c r="H881" s="2776">
        <v>75.78</v>
      </c>
      <c r="I881" s="2768"/>
      <c r="J881" s="2768"/>
      <c r="K881" s="2768"/>
      <c r="L881" s="2667" t="s">
        <v>16</v>
      </c>
      <c r="M881" s="2769"/>
      <c r="N881" s="2770"/>
      <c r="O881" s="2771"/>
      <c r="P881" s="2771"/>
      <c r="Q881" s="2771"/>
      <c r="R881" s="2771"/>
      <c r="S881" s="2771"/>
      <c r="T881" s="2772"/>
      <c r="AT881" s="2773" t="s">
        <v>175</v>
      </c>
      <c r="AU881" s="2773">
        <v>0</v>
      </c>
      <c r="AV881" s="2773">
        <v>4</v>
      </c>
      <c r="AW881" s="2773" t="b">
        <v>1</v>
      </c>
      <c r="AX881" s="2773" t="b">
        <v>1</v>
      </c>
      <c r="AY881" s="2773" t="s">
        <v>163</v>
      </c>
      <c r="AZ881" s="2773"/>
      <c r="BA881" s="2773"/>
      <c r="BB881" s="2773"/>
      <c r="BC881" s="2773"/>
      <c r="BD881" s="2773"/>
      <c r="BE881" s="2773"/>
      <c r="BF881" s="2773"/>
      <c r="BG881" s="2773"/>
      <c r="BH881" s="2773"/>
      <c r="BI881" s="2773"/>
      <c r="BJ881" s="2624">
        <v>0</v>
      </c>
    </row>
    <row r="882" spans="2:62" ht="24" x14ac:dyDescent="0.25">
      <c r="B882" s="2750"/>
      <c r="C882" s="2751" t="s">
        <v>2677</v>
      </c>
      <c r="D882" s="2751" t="s">
        <v>168</v>
      </c>
      <c r="E882" s="2752" t="s">
        <v>2678</v>
      </c>
      <c r="F882" s="351" t="s">
        <v>2679</v>
      </c>
      <c r="G882" s="2753" t="s">
        <v>196</v>
      </c>
      <c r="H882" s="353">
        <v>75.78</v>
      </c>
      <c r="I882" s="354"/>
      <c r="J882" s="355">
        <f>ROUND(H882*I882,2)</f>
        <v>0</v>
      </c>
      <c r="K882" s="355" t="s">
        <v>172</v>
      </c>
      <c r="L882" s="2667" t="s">
        <v>16</v>
      </c>
      <c r="M882" s="2754"/>
      <c r="N882" s="2755" t="s">
        <v>38</v>
      </c>
      <c r="O882" s="2756"/>
      <c r="P882" s="2756">
        <f>H882*O882</f>
        <v>0</v>
      </c>
      <c r="Q882" s="2756">
        <v>2.1000000000000001E-4</v>
      </c>
      <c r="R882" s="2756">
        <f>H882*Q882</f>
        <v>1.5913800000000002E-2</v>
      </c>
      <c r="S882" s="2756">
        <v>0</v>
      </c>
      <c r="T882" s="2757">
        <f>H882*S882</f>
        <v>0</v>
      </c>
      <c r="AR882" s="2624">
        <v>16</v>
      </c>
      <c r="AT882" s="2624" t="s">
        <v>168</v>
      </c>
      <c r="AU882" s="2624">
        <v>2</v>
      </c>
      <c r="AY882" s="2758" t="s">
        <v>163</v>
      </c>
      <c r="AZ882" s="2758"/>
      <c r="BA882" s="2758"/>
      <c r="BB882" s="2758"/>
      <c r="BC882" s="2758"/>
      <c r="BD882" s="2758"/>
      <c r="BE882" s="2758">
        <f>IF(N882="základní",J882,0)</f>
        <v>0</v>
      </c>
      <c r="BF882" s="2758">
        <f>IF(N882="snížená",J882,0)</f>
        <v>0</v>
      </c>
      <c r="BG882" s="2758">
        <f>IF(N882="zákl. přenesená",J882,0)</f>
        <v>0</v>
      </c>
      <c r="BH882" s="2758">
        <f>IF(N882="sníž. přenesená",J882,0)</f>
        <v>0</v>
      </c>
      <c r="BI882" s="2758">
        <f>IF(N882="nulová",J882,0)</f>
        <v>0</v>
      </c>
      <c r="BJ882" s="2624">
        <v>1</v>
      </c>
    </row>
    <row r="883" spans="2:62" x14ac:dyDescent="0.25">
      <c r="B883" s="2668"/>
      <c r="C883" s="86"/>
      <c r="D883" s="361" t="s">
        <v>173</v>
      </c>
      <c r="E883" s="86"/>
      <c r="F883" s="362" t="s">
        <v>2680</v>
      </c>
      <c r="G883" s="86"/>
      <c r="H883" s="86"/>
      <c r="I883" s="86"/>
      <c r="J883" s="86"/>
      <c r="K883" s="2670"/>
      <c r="L883" s="2667" t="s">
        <v>16</v>
      </c>
      <c r="M883" s="2759"/>
      <c r="N883" s="86"/>
      <c r="O883" s="86"/>
      <c r="P883" s="86"/>
      <c r="Q883" s="86"/>
      <c r="R883" s="86"/>
      <c r="S883" s="86"/>
      <c r="T883" s="2760"/>
      <c r="AT883" s="2761" t="s">
        <v>173</v>
      </c>
      <c r="AU883" s="2761">
        <v>0</v>
      </c>
      <c r="AV883" s="86"/>
      <c r="AW883" s="86"/>
      <c r="AX883" s="86"/>
      <c r="AY883" s="86" t="s">
        <v>163</v>
      </c>
      <c r="AZ883" s="86"/>
      <c r="BA883" s="86"/>
      <c r="BB883" s="86"/>
      <c r="BC883" s="86"/>
      <c r="BD883" s="86"/>
      <c r="BE883" s="86"/>
      <c r="BF883" s="86"/>
      <c r="BG883" s="86"/>
      <c r="BH883" s="86"/>
      <c r="BI883" s="86"/>
      <c r="BJ883" s="2624">
        <v>0</v>
      </c>
    </row>
    <row r="884" spans="2:62" ht="11.25" customHeight="1" x14ac:dyDescent="0.25">
      <c r="B884" s="2762"/>
      <c r="C884" s="2763"/>
      <c r="D884" s="361" t="s">
        <v>175</v>
      </c>
      <c r="E884" s="2764"/>
      <c r="F884" s="2765" t="s">
        <v>2681</v>
      </c>
      <c r="G884" s="2766"/>
      <c r="H884" s="2767">
        <v>75.78</v>
      </c>
      <c r="I884" s="2768"/>
      <c r="J884" s="2768"/>
      <c r="K884" s="2768"/>
      <c r="L884" s="2667" t="s">
        <v>16</v>
      </c>
      <c r="M884" s="2769"/>
      <c r="N884" s="2770"/>
      <c r="O884" s="2771"/>
      <c r="P884" s="2771"/>
      <c r="Q884" s="2771"/>
      <c r="R884" s="2771"/>
      <c r="S884" s="2771"/>
      <c r="T884" s="2772"/>
      <c r="AT884" s="2773" t="s">
        <v>175</v>
      </c>
      <c r="AU884" s="2773">
        <v>0</v>
      </c>
      <c r="AV884" s="2773">
        <v>2</v>
      </c>
      <c r="AW884" s="2773" t="b">
        <v>1</v>
      </c>
      <c r="AX884" s="2773"/>
      <c r="AY884" s="2773" t="s">
        <v>163</v>
      </c>
      <c r="AZ884" s="2773"/>
      <c r="BA884" s="2773"/>
      <c r="BB884" s="2773"/>
      <c r="BC884" s="2773"/>
      <c r="BD884" s="2773"/>
      <c r="BE884" s="2773"/>
      <c r="BF884" s="2773"/>
      <c r="BG884" s="2773"/>
      <c r="BH884" s="2773"/>
      <c r="BI884" s="2773"/>
      <c r="BJ884" s="2624">
        <v>0</v>
      </c>
    </row>
    <row r="885" spans="2:62" ht="11.25" customHeight="1" x14ac:dyDescent="0.25">
      <c r="B885" s="2762"/>
      <c r="C885" s="2763"/>
      <c r="D885" s="361" t="s">
        <v>175</v>
      </c>
      <c r="E885" s="2764"/>
      <c r="F885" s="2774" t="s">
        <v>178</v>
      </c>
      <c r="G885" s="2775"/>
      <c r="H885" s="2776">
        <v>75.78</v>
      </c>
      <c r="I885" s="2768"/>
      <c r="J885" s="2768"/>
      <c r="K885" s="2768"/>
      <c r="L885" s="2667" t="s">
        <v>16</v>
      </c>
      <c r="M885" s="2769"/>
      <c r="N885" s="2770"/>
      <c r="O885" s="2771"/>
      <c r="P885" s="2771"/>
      <c r="Q885" s="2771"/>
      <c r="R885" s="2771"/>
      <c r="S885" s="2771"/>
      <c r="T885" s="2772"/>
      <c r="AT885" s="2773" t="s">
        <v>175</v>
      </c>
      <c r="AU885" s="2773">
        <v>0</v>
      </c>
      <c r="AV885" s="2773">
        <v>4</v>
      </c>
      <c r="AW885" s="2773" t="b">
        <v>1</v>
      </c>
      <c r="AX885" s="2773" t="b">
        <v>1</v>
      </c>
      <c r="AY885" s="2773" t="s">
        <v>163</v>
      </c>
      <c r="AZ885" s="2773"/>
      <c r="BA885" s="2773"/>
      <c r="BB885" s="2773"/>
      <c r="BC885" s="2773"/>
      <c r="BD885" s="2773"/>
      <c r="BE885" s="2773"/>
      <c r="BF885" s="2773"/>
      <c r="BG885" s="2773"/>
      <c r="BH885" s="2773"/>
      <c r="BI885" s="2773"/>
      <c r="BJ885" s="2624">
        <v>0</v>
      </c>
    </row>
    <row r="886" spans="2:62" ht="24" x14ac:dyDescent="0.25">
      <c r="B886" s="2750"/>
      <c r="C886" s="2751" t="s">
        <v>2682</v>
      </c>
      <c r="D886" s="2751" t="s">
        <v>168</v>
      </c>
      <c r="E886" s="2752" t="s">
        <v>2683</v>
      </c>
      <c r="F886" s="351" t="s">
        <v>2684</v>
      </c>
      <c r="G886" s="2753" t="s">
        <v>196</v>
      </c>
      <c r="H886" s="353">
        <v>75.78</v>
      </c>
      <c r="I886" s="354"/>
      <c r="J886" s="355">
        <f>ROUND(H886*I886,2)</f>
        <v>0</v>
      </c>
      <c r="K886" s="355" t="s">
        <v>172</v>
      </c>
      <c r="L886" s="2667" t="s">
        <v>16</v>
      </c>
      <c r="M886" s="2754"/>
      <c r="N886" s="2755" t="s">
        <v>38</v>
      </c>
      <c r="O886" s="2756"/>
      <c r="P886" s="2756">
        <f>H886*O886</f>
        <v>0</v>
      </c>
      <c r="Q886" s="2756">
        <v>2.9E-4</v>
      </c>
      <c r="R886" s="2756">
        <f>H886*Q886</f>
        <v>2.1976200000000001E-2</v>
      </c>
      <c r="S886" s="2756">
        <v>0</v>
      </c>
      <c r="T886" s="2757">
        <f>H886*S886</f>
        <v>0</v>
      </c>
      <c r="AR886" s="2624">
        <v>16</v>
      </c>
      <c r="AT886" s="2624" t="s">
        <v>168</v>
      </c>
      <c r="AU886" s="2624">
        <v>2</v>
      </c>
      <c r="AY886" s="2758" t="s">
        <v>163</v>
      </c>
      <c r="AZ886" s="2758"/>
      <c r="BA886" s="2758"/>
      <c r="BB886" s="2758"/>
      <c r="BC886" s="2758"/>
      <c r="BD886" s="2758"/>
      <c r="BE886" s="2758">
        <f>IF(N886="základní",J886,0)</f>
        <v>0</v>
      </c>
      <c r="BF886" s="2758">
        <f>IF(N886="snížená",J886,0)</f>
        <v>0</v>
      </c>
      <c r="BG886" s="2758">
        <f>IF(N886="zákl. přenesená",J886,0)</f>
        <v>0</v>
      </c>
      <c r="BH886" s="2758">
        <f>IF(N886="sníž. přenesená",J886,0)</f>
        <v>0</v>
      </c>
      <c r="BI886" s="2758">
        <f>IF(N886="nulová",J886,0)</f>
        <v>0</v>
      </c>
      <c r="BJ886" s="2624">
        <v>1</v>
      </c>
    </row>
    <row r="887" spans="2:62" x14ac:dyDescent="0.25">
      <c r="B887" s="2668"/>
      <c r="C887" s="86"/>
      <c r="D887" s="361" t="s">
        <v>173</v>
      </c>
      <c r="E887" s="86"/>
      <c r="F887" s="362" t="s">
        <v>2685</v>
      </c>
      <c r="G887" s="86"/>
      <c r="H887" s="86"/>
      <c r="I887" s="86"/>
      <c r="J887" s="86"/>
      <c r="K887" s="2670"/>
      <c r="L887" s="2667" t="s">
        <v>16</v>
      </c>
      <c r="M887" s="2759"/>
      <c r="N887" s="86"/>
      <c r="O887" s="86"/>
      <c r="P887" s="86"/>
      <c r="Q887" s="86"/>
      <c r="R887" s="86"/>
      <c r="S887" s="86"/>
      <c r="T887" s="2760"/>
      <c r="AT887" s="2761" t="s">
        <v>173</v>
      </c>
      <c r="AU887" s="2761">
        <v>0</v>
      </c>
      <c r="AV887" s="86"/>
      <c r="AW887" s="86"/>
      <c r="AX887" s="86"/>
      <c r="AY887" s="86" t="s">
        <v>163</v>
      </c>
      <c r="AZ887" s="86"/>
      <c r="BA887" s="86"/>
      <c r="BB887" s="86"/>
      <c r="BC887" s="86"/>
      <c r="BD887" s="86"/>
      <c r="BE887" s="86"/>
      <c r="BF887" s="86"/>
      <c r="BG887" s="86"/>
      <c r="BH887" s="86"/>
      <c r="BI887" s="86"/>
      <c r="BJ887" s="2624">
        <v>0</v>
      </c>
    </row>
    <row r="888" spans="2:62" ht="11.25" customHeight="1" x14ac:dyDescent="0.25">
      <c r="B888" s="2762"/>
      <c r="C888" s="2763"/>
      <c r="D888" s="361" t="s">
        <v>175</v>
      </c>
      <c r="E888" s="2764"/>
      <c r="F888" s="2765" t="s">
        <v>2681</v>
      </c>
      <c r="G888" s="2766"/>
      <c r="H888" s="2767">
        <v>75.78</v>
      </c>
      <c r="I888" s="2768"/>
      <c r="J888" s="2768"/>
      <c r="K888" s="2768"/>
      <c r="L888" s="2667" t="s">
        <v>16</v>
      </c>
      <c r="M888" s="2769"/>
      <c r="N888" s="2770"/>
      <c r="O888" s="2771"/>
      <c r="P888" s="2771"/>
      <c r="Q888" s="2771"/>
      <c r="R888" s="2771"/>
      <c r="S888" s="2771"/>
      <c r="T888" s="2772"/>
      <c r="AT888" s="2773" t="s">
        <v>175</v>
      </c>
      <c r="AU888" s="2773">
        <v>0</v>
      </c>
      <c r="AV888" s="2773">
        <v>2</v>
      </c>
      <c r="AW888" s="2773" t="b">
        <v>1</v>
      </c>
      <c r="AX888" s="2773"/>
      <c r="AY888" s="2773" t="s">
        <v>163</v>
      </c>
      <c r="AZ888" s="2773"/>
      <c r="BA888" s="2773"/>
      <c r="BB888" s="2773"/>
      <c r="BC888" s="2773"/>
      <c r="BD888" s="2773"/>
      <c r="BE888" s="2773"/>
      <c r="BF888" s="2773"/>
      <c r="BG888" s="2773"/>
      <c r="BH888" s="2773"/>
      <c r="BI888" s="2773"/>
      <c r="BJ888" s="2624">
        <v>0</v>
      </c>
    </row>
    <row r="889" spans="2:62" ht="11.25" customHeight="1" x14ac:dyDescent="0.25">
      <c r="B889" s="2762"/>
      <c r="C889" s="2763"/>
      <c r="D889" s="361" t="s">
        <v>175</v>
      </c>
      <c r="E889" s="2764"/>
      <c r="F889" s="2774" t="s">
        <v>178</v>
      </c>
      <c r="G889" s="2775"/>
      <c r="H889" s="2776">
        <v>75.78</v>
      </c>
      <c r="I889" s="2768"/>
      <c r="J889" s="2768"/>
      <c r="K889" s="2768"/>
      <c r="L889" s="2667" t="s">
        <v>16</v>
      </c>
      <c r="M889" s="2769"/>
      <c r="N889" s="2770"/>
      <c r="O889" s="2771"/>
      <c r="P889" s="2771"/>
      <c r="Q889" s="2771"/>
      <c r="R889" s="2771"/>
      <c r="S889" s="2771"/>
      <c r="T889" s="2772"/>
      <c r="AT889" s="2773" t="s">
        <v>175</v>
      </c>
      <c r="AU889" s="2773">
        <v>0</v>
      </c>
      <c r="AV889" s="2773">
        <v>4</v>
      </c>
      <c r="AW889" s="2773" t="b">
        <v>1</v>
      </c>
      <c r="AX889" s="2773" t="b">
        <v>1</v>
      </c>
      <c r="AY889" s="2773" t="s">
        <v>163</v>
      </c>
      <c r="AZ889" s="2773"/>
      <c r="BA889" s="2773"/>
      <c r="BB889" s="2773"/>
      <c r="BC889" s="2773"/>
      <c r="BD889" s="2773"/>
      <c r="BE889" s="2773"/>
      <c r="BF889" s="2773"/>
      <c r="BG889" s="2773"/>
      <c r="BH889" s="2773"/>
      <c r="BI889" s="2773"/>
      <c r="BJ889" s="2624">
        <v>0</v>
      </c>
    </row>
    <row r="890" spans="2:62" ht="26.1" customHeight="1" x14ac:dyDescent="0.25">
      <c r="B890" s="2683"/>
      <c r="C890" s="2684"/>
      <c r="D890" s="2731" t="s">
        <v>64</v>
      </c>
      <c r="E890" s="2732" t="s">
        <v>2686</v>
      </c>
      <c r="F890" s="89" t="s">
        <v>2687</v>
      </c>
      <c r="G890" s="2733"/>
      <c r="H890" s="2734"/>
      <c r="I890" s="2735"/>
      <c r="J890" s="2735">
        <f>J891 + J897</f>
        <v>0</v>
      </c>
      <c r="K890" s="2736"/>
      <c r="L890" s="2667" t="s">
        <v>16</v>
      </c>
      <c r="M890" s="2737"/>
      <c r="N890" s="2690"/>
      <c r="O890" s="2691"/>
      <c r="P890" s="2691">
        <f>P891 + P897</f>
        <v>0</v>
      </c>
      <c r="Q890" s="2691"/>
      <c r="R890" s="2691">
        <f>R891 + R897</f>
        <v>0</v>
      </c>
      <c r="S890" s="2691"/>
      <c r="T890" s="2738">
        <f>T891 + T897</f>
        <v>0</v>
      </c>
      <c r="AR890" s="2624">
        <v>4</v>
      </c>
      <c r="AT890" s="2624" t="s">
        <v>64</v>
      </c>
      <c r="AU890" s="2624">
        <v>0</v>
      </c>
      <c r="AY890" s="89" t="s">
        <v>163</v>
      </c>
      <c r="AZ890" s="89"/>
      <c r="BA890" s="89"/>
      <c r="BB890" s="89"/>
      <c r="BC890" s="89"/>
      <c r="BD890" s="89"/>
      <c r="BE890" s="89"/>
      <c r="BF890" s="89"/>
      <c r="BG890" s="89"/>
      <c r="BH890" s="89"/>
      <c r="BI890" s="89"/>
      <c r="BJ890" s="2624">
        <v>0</v>
      </c>
    </row>
    <row r="891" spans="2:62" ht="23.1" customHeight="1" x14ac:dyDescent="0.25">
      <c r="B891" s="2692"/>
      <c r="C891" s="2693"/>
      <c r="D891" s="2731" t="s">
        <v>64</v>
      </c>
      <c r="E891" s="2739" t="s">
        <v>2688</v>
      </c>
      <c r="F891" s="2702" t="s">
        <v>2689</v>
      </c>
      <c r="G891" s="2740"/>
      <c r="H891" s="2741"/>
      <c r="I891" s="2742"/>
      <c r="J891" s="2742">
        <f>SUM(J892:J896)</f>
        <v>0</v>
      </c>
      <c r="K891" s="2742"/>
      <c r="L891" s="2667" t="s">
        <v>16</v>
      </c>
      <c r="M891" s="2743"/>
      <c r="N891" s="2690"/>
      <c r="O891" s="2691"/>
      <c r="P891" s="2691">
        <f>SUM(P892:P896)</f>
        <v>0</v>
      </c>
      <c r="Q891" s="2691"/>
      <c r="R891" s="2691">
        <f>SUM(R892:R896)</f>
        <v>0</v>
      </c>
      <c r="S891" s="2691"/>
      <c r="T891" s="2738">
        <f>SUM(T892:T896)</f>
        <v>0</v>
      </c>
      <c r="AR891" s="2624">
        <v>1</v>
      </c>
      <c r="AT891" s="2624" t="s">
        <v>64</v>
      </c>
      <c r="AU891" s="2624">
        <v>1</v>
      </c>
      <c r="AY891" s="90" t="s">
        <v>163</v>
      </c>
      <c r="AZ891" s="90"/>
      <c r="BA891" s="90"/>
      <c r="BB891" s="90"/>
      <c r="BC891" s="90"/>
      <c r="BD891" s="90"/>
      <c r="BE891" s="90"/>
      <c r="BF891" s="90"/>
      <c r="BG891" s="90"/>
      <c r="BH891" s="90"/>
      <c r="BI891" s="90"/>
      <c r="BJ891" s="2624">
        <v>0</v>
      </c>
    </row>
    <row r="892" spans="2:62" x14ac:dyDescent="0.25">
      <c r="B892" s="2750"/>
      <c r="C892" s="2751" t="s">
        <v>2690</v>
      </c>
      <c r="D892" s="2751" t="s">
        <v>168</v>
      </c>
      <c r="E892" s="2752" t="s">
        <v>2691</v>
      </c>
      <c r="F892" s="351" t="s">
        <v>2692</v>
      </c>
      <c r="G892" s="2753" t="s">
        <v>1394</v>
      </c>
      <c r="H892" s="403">
        <v>1</v>
      </c>
      <c r="I892" s="354"/>
      <c r="J892" s="355">
        <f>ROUND(H892*I892,2)</f>
        <v>0</v>
      </c>
      <c r="K892" s="355"/>
      <c r="L892" s="2667" t="s">
        <v>16</v>
      </c>
      <c r="M892" s="2754"/>
      <c r="N892" s="2755" t="s">
        <v>38</v>
      </c>
      <c r="O892" s="2756"/>
      <c r="P892" s="2756">
        <f>H892*O892</f>
        <v>0</v>
      </c>
      <c r="Q892" s="2756">
        <v>0</v>
      </c>
      <c r="R892" s="2756">
        <f>H892*Q892</f>
        <v>0</v>
      </c>
      <c r="S892" s="2756">
        <v>0</v>
      </c>
      <c r="T892" s="2757">
        <f>H892*S892</f>
        <v>0</v>
      </c>
      <c r="AR892" s="2624">
        <v>4</v>
      </c>
      <c r="AT892" s="2624" t="s">
        <v>168</v>
      </c>
      <c r="AU892" s="2624">
        <v>2</v>
      </c>
      <c r="AY892" s="2758" t="s">
        <v>163</v>
      </c>
      <c r="AZ892" s="2758"/>
      <c r="BA892" s="2758"/>
      <c r="BB892" s="2758"/>
      <c r="BC892" s="2758"/>
      <c r="BD892" s="2758"/>
      <c r="BE892" s="2758">
        <f>IF(N892="základní",J892,0)</f>
        <v>0</v>
      </c>
      <c r="BF892" s="2758">
        <f>IF(N892="snížená",J892,0)</f>
        <v>0</v>
      </c>
      <c r="BG892" s="2758">
        <f>IF(N892="zákl. přenesená",J892,0)</f>
        <v>0</v>
      </c>
      <c r="BH892" s="2758">
        <f>IF(N892="sníž. přenesená",J892,0)</f>
        <v>0</v>
      </c>
      <c r="BI892" s="2758">
        <f>IF(N892="nulová",J892,0)</f>
        <v>0</v>
      </c>
      <c r="BJ892" s="2624">
        <v>1</v>
      </c>
    </row>
    <row r="893" spans="2:62" ht="24" x14ac:dyDescent="0.25">
      <c r="B893" s="2750"/>
      <c r="C893" s="2751" t="s">
        <v>2693</v>
      </c>
      <c r="D893" s="2751" t="s">
        <v>168</v>
      </c>
      <c r="E893" s="2752" t="s">
        <v>2694</v>
      </c>
      <c r="F893" s="351" t="s">
        <v>2695</v>
      </c>
      <c r="G893" s="2753" t="s">
        <v>1394</v>
      </c>
      <c r="H893" s="403">
        <v>1</v>
      </c>
      <c r="I893" s="354"/>
      <c r="J893" s="355">
        <f>ROUND(H893*I893,2)</f>
        <v>0</v>
      </c>
      <c r="K893" s="355"/>
      <c r="L893" s="2667" t="s">
        <v>16</v>
      </c>
      <c r="M893" s="2754"/>
      <c r="N893" s="2755" t="s">
        <v>38</v>
      </c>
      <c r="O893" s="2756"/>
      <c r="P893" s="2756">
        <f>H893*O893</f>
        <v>0</v>
      </c>
      <c r="Q893" s="2756">
        <v>0</v>
      </c>
      <c r="R893" s="2756">
        <f>H893*Q893</f>
        <v>0</v>
      </c>
      <c r="S893" s="2756">
        <v>0</v>
      </c>
      <c r="T893" s="2757">
        <f>H893*S893</f>
        <v>0</v>
      </c>
      <c r="AR893" s="2624">
        <v>4</v>
      </c>
      <c r="AT893" s="2624" t="s">
        <v>168</v>
      </c>
      <c r="AU893" s="2624">
        <v>2</v>
      </c>
      <c r="AY893" s="2758" t="s">
        <v>163</v>
      </c>
      <c r="AZ893" s="2758"/>
      <c r="BA893" s="2758"/>
      <c r="BB893" s="2758"/>
      <c r="BC893" s="2758"/>
      <c r="BD893" s="2758"/>
      <c r="BE893" s="2758">
        <f>IF(N893="základní",J893,0)</f>
        <v>0</v>
      </c>
      <c r="BF893" s="2758">
        <f>IF(N893="snížená",J893,0)</f>
        <v>0</v>
      </c>
      <c r="BG893" s="2758">
        <f>IF(N893="zákl. přenesená",J893,0)</f>
        <v>0</v>
      </c>
      <c r="BH893" s="2758">
        <f>IF(N893="sníž. přenesená",J893,0)</f>
        <v>0</v>
      </c>
      <c r="BI893" s="2758">
        <f>IF(N893="nulová",J893,0)</f>
        <v>0</v>
      </c>
      <c r="BJ893" s="2624">
        <v>1</v>
      </c>
    </row>
    <row r="894" spans="2:62" x14ac:dyDescent="0.25">
      <c r="B894" s="2750"/>
      <c r="C894" s="2751" t="s">
        <v>2696</v>
      </c>
      <c r="D894" s="2751" t="s">
        <v>168</v>
      </c>
      <c r="E894" s="2752" t="s">
        <v>2697</v>
      </c>
      <c r="F894" s="351" t="s">
        <v>2698</v>
      </c>
      <c r="G894" s="2753" t="s">
        <v>1394</v>
      </c>
      <c r="H894" s="403">
        <v>1</v>
      </c>
      <c r="I894" s="354"/>
      <c r="J894" s="355">
        <f>ROUND(H894*I894,2)</f>
        <v>0</v>
      </c>
      <c r="K894" s="355"/>
      <c r="L894" s="2667" t="s">
        <v>16</v>
      </c>
      <c r="M894" s="2754"/>
      <c r="N894" s="2755" t="s">
        <v>38</v>
      </c>
      <c r="O894" s="2756"/>
      <c r="P894" s="2756">
        <f>H894*O894</f>
        <v>0</v>
      </c>
      <c r="Q894" s="2756">
        <v>0</v>
      </c>
      <c r="R894" s="2756">
        <f>H894*Q894</f>
        <v>0</v>
      </c>
      <c r="S894" s="2756">
        <v>0</v>
      </c>
      <c r="T894" s="2757">
        <f>H894*S894</f>
        <v>0</v>
      </c>
      <c r="AR894" s="2624">
        <v>4</v>
      </c>
      <c r="AT894" s="2624" t="s">
        <v>168</v>
      </c>
      <c r="AU894" s="2624">
        <v>2</v>
      </c>
      <c r="AY894" s="2758" t="s">
        <v>163</v>
      </c>
      <c r="AZ894" s="2758"/>
      <c r="BA894" s="2758"/>
      <c r="BB894" s="2758"/>
      <c r="BC894" s="2758"/>
      <c r="BD894" s="2758"/>
      <c r="BE894" s="2758">
        <f>IF(N894="základní",J894,0)</f>
        <v>0</v>
      </c>
      <c r="BF894" s="2758">
        <f>IF(N894="snížená",J894,0)</f>
        <v>0</v>
      </c>
      <c r="BG894" s="2758">
        <f>IF(N894="zákl. přenesená",J894,0)</f>
        <v>0</v>
      </c>
      <c r="BH894" s="2758">
        <f>IF(N894="sníž. přenesená",J894,0)</f>
        <v>0</v>
      </c>
      <c r="BI894" s="2758">
        <f>IF(N894="nulová",J894,0)</f>
        <v>0</v>
      </c>
      <c r="BJ894" s="2624">
        <v>1</v>
      </c>
    </row>
    <row r="895" spans="2:62" x14ac:dyDescent="0.25">
      <c r="B895" s="2750"/>
      <c r="C895" s="2751" t="s">
        <v>2699</v>
      </c>
      <c r="D895" s="2751" t="s">
        <v>168</v>
      </c>
      <c r="E895" s="2752" t="s">
        <v>2700</v>
      </c>
      <c r="F895" s="351" t="s">
        <v>2701</v>
      </c>
      <c r="G895" s="2753" t="s">
        <v>1394</v>
      </c>
      <c r="H895" s="403">
        <v>1</v>
      </c>
      <c r="I895" s="354"/>
      <c r="J895" s="355">
        <f>ROUND(H895*I895,2)</f>
        <v>0</v>
      </c>
      <c r="K895" s="355"/>
      <c r="L895" s="2667" t="s">
        <v>16</v>
      </c>
      <c r="M895" s="2754"/>
      <c r="N895" s="2755" t="s">
        <v>38</v>
      </c>
      <c r="O895" s="2756"/>
      <c r="P895" s="2756">
        <f>H895*O895</f>
        <v>0</v>
      </c>
      <c r="Q895" s="2756">
        <v>0</v>
      </c>
      <c r="R895" s="2756">
        <f>H895*Q895</f>
        <v>0</v>
      </c>
      <c r="S895" s="2756">
        <v>0</v>
      </c>
      <c r="T895" s="2757">
        <f>H895*S895</f>
        <v>0</v>
      </c>
      <c r="AR895" s="2624">
        <v>4</v>
      </c>
      <c r="AT895" s="2624" t="s">
        <v>168</v>
      </c>
      <c r="AU895" s="2624">
        <v>2</v>
      </c>
      <c r="AY895" s="2758" t="s">
        <v>163</v>
      </c>
      <c r="AZ895" s="2758"/>
      <c r="BA895" s="2758"/>
      <c r="BB895" s="2758"/>
      <c r="BC895" s="2758"/>
      <c r="BD895" s="2758"/>
      <c r="BE895" s="2758">
        <f>IF(N895="základní",J895,0)</f>
        <v>0</v>
      </c>
      <c r="BF895" s="2758">
        <f>IF(N895="snížená",J895,0)</f>
        <v>0</v>
      </c>
      <c r="BG895" s="2758">
        <f>IF(N895="zákl. přenesená",J895,0)</f>
        <v>0</v>
      </c>
      <c r="BH895" s="2758">
        <f>IF(N895="sníž. přenesená",J895,0)</f>
        <v>0</v>
      </c>
      <c r="BI895" s="2758">
        <f>IF(N895="nulová",J895,0)</f>
        <v>0</v>
      </c>
      <c r="BJ895" s="2624">
        <v>1</v>
      </c>
    </row>
    <row r="896" spans="2:62" x14ac:dyDescent="0.25">
      <c r="B896" s="2750"/>
      <c r="C896" s="2751" t="s">
        <v>2702</v>
      </c>
      <c r="D896" s="2751" t="s">
        <v>168</v>
      </c>
      <c r="E896" s="2752" t="s">
        <v>2703</v>
      </c>
      <c r="F896" s="351" t="s">
        <v>2704</v>
      </c>
      <c r="G896" s="2753" t="s">
        <v>1394</v>
      </c>
      <c r="H896" s="403">
        <v>1</v>
      </c>
      <c r="I896" s="354"/>
      <c r="J896" s="355">
        <f>ROUND(H896*I896,2)</f>
        <v>0</v>
      </c>
      <c r="K896" s="355"/>
      <c r="L896" s="2667" t="s">
        <v>16</v>
      </c>
      <c r="M896" s="2754"/>
      <c r="N896" s="2755" t="s">
        <v>38</v>
      </c>
      <c r="O896" s="2756"/>
      <c r="P896" s="2756">
        <f>H896*O896</f>
        <v>0</v>
      </c>
      <c r="Q896" s="2756">
        <v>0</v>
      </c>
      <c r="R896" s="2756">
        <f>H896*Q896</f>
        <v>0</v>
      </c>
      <c r="S896" s="2756">
        <v>0</v>
      </c>
      <c r="T896" s="2757">
        <f>H896*S896</f>
        <v>0</v>
      </c>
      <c r="AR896" s="2624">
        <v>4</v>
      </c>
      <c r="AT896" s="2624" t="s">
        <v>168</v>
      </c>
      <c r="AU896" s="2624">
        <v>2</v>
      </c>
      <c r="AY896" s="2758" t="s">
        <v>163</v>
      </c>
      <c r="AZ896" s="2758"/>
      <c r="BA896" s="2758"/>
      <c r="BB896" s="2758"/>
      <c r="BC896" s="2758"/>
      <c r="BD896" s="2758"/>
      <c r="BE896" s="2758">
        <f>IF(N896="základní",J896,0)</f>
        <v>0</v>
      </c>
      <c r="BF896" s="2758">
        <f>IF(N896="snížená",J896,0)</f>
        <v>0</v>
      </c>
      <c r="BG896" s="2758">
        <f>IF(N896="zákl. přenesená",J896,0)</f>
        <v>0</v>
      </c>
      <c r="BH896" s="2758">
        <f>IF(N896="sníž. přenesená",J896,0)</f>
        <v>0</v>
      </c>
      <c r="BI896" s="2758">
        <f>IF(N896="nulová",J896,0)</f>
        <v>0</v>
      </c>
      <c r="BJ896" s="2624">
        <v>1</v>
      </c>
    </row>
    <row r="897" spans="2:62" ht="23.1" customHeight="1" x14ac:dyDescent="0.25">
      <c r="B897" s="2692"/>
      <c r="C897" s="2693"/>
      <c r="D897" s="2731" t="s">
        <v>64</v>
      </c>
      <c r="E897" s="2739" t="s">
        <v>2705</v>
      </c>
      <c r="F897" s="2702" t="s">
        <v>2706</v>
      </c>
      <c r="G897" s="2740"/>
      <c r="H897" s="2741"/>
      <c r="I897" s="2742"/>
      <c r="J897" s="2742">
        <f>SUM(J898:J903)</f>
        <v>0</v>
      </c>
      <c r="K897" s="2742"/>
      <c r="L897" s="2667" t="s">
        <v>16</v>
      </c>
      <c r="M897" s="2743"/>
      <c r="N897" s="2690"/>
      <c r="O897" s="2691"/>
      <c r="P897" s="2691">
        <f>SUM(P898:P903)</f>
        <v>0</v>
      </c>
      <c r="Q897" s="2691"/>
      <c r="R897" s="2691">
        <f>SUM(R898:R903)</f>
        <v>0</v>
      </c>
      <c r="S897" s="2691"/>
      <c r="T897" s="2738">
        <f>SUM(T898:T903)</f>
        <v>0</v>
      </c>
      <c r="AR897" s="2624">
        <v>1</v>
      </c>
      <c r="AT897" s="2624" t="s">
        <v>64</v>
      </c>
      <c r="AU897" s="2624">
        <v>1</v>
      </c>
      <c r="AY897" s="90" t="s">
        <v>163</v>
      </c>
      <c r="AZ897" s="90"/>
      <c r="BA897" s="90"/>
      <c r="BB897" s="90"/>
      <c r="BC897" s="90"/>
      <c r="BD897" s="90"/>
      <c r="BE897" s="90"/>
      <c r="BF897" s="90"/>
      <c r="BG897" s="90"/>
      <c r="BH897" s="90"/>
      <c r="BI897" s="90"/>
      <c r="BJ897" s="2624">
        <v>0</v>
      </c>
    </row>
    <row r="898" spans="2:62" x14ac:dyDescent="0.25">
      <c r="B898" s="2750"/>
      <c r="C898" s="2751" t="s">
        <v>2707</v>
      </c>
      <c r="D898" s="2751" t="s">
        <v>168</v>
      </c>
      <c r="E898" s="2752" t="s">
        <v>2708</v>
      </c>
      <c r="F898" s="351" t="s">
        <v>2709</v>
      </c>
      <c r="G898" s="2753" t="s">
        <v>984</v>
      </c>
      <c r="H898" s="403">
        <v>1</v>
      </c>
      <c r="I898" s="354"/>
      <c r="J898" s="355">
        <f t="shared" ref="J898:J903" si="63">ROUND(H898*I898,2)</f>
        <v>0</v>
      </c>
      <c r="K898" s="355"/>
      <c r="L898" s="2667" t="s">
        <v>16</v>
      </c>
      <c r="M898" s="2754"/>
      <c r="N898" s="2755" t="s">
        <v>38</v>
      </c>
      <c r="O898" s="2756"/>
      <c r="P898" s="2756">
        <f t="shared" ref="P898:P903" si="64">H898*O898</f>
        <v>0</v>
      </c>
      <c r="Q898" s="2756">
        <v>0</v>
      </c>
      <c r="R898" s="2756">
        <f t="shared" ref="R898:R903" si="65">H898*Q898</f>
        <v>0</v>
      </c>
      <c r="S898" s="2756">
        <v>0</v>
      </c>
      <c r="T898" s="2757">
        <f t="shared" ref="T898:T903" si="66">H898*S898</f>
        <v>0</v>
      </c>
      <c r="AR898" s="2624">
        <v>4</v>
      </c>
      <c r="AT898" s="2624" t="s">
        <v>168</v>
      </c>
      <c r="AU898" s="2624">
        <v>2</v>
      </c>
      <c r="AY898" s="2758" t="s">
        <v>163</v>
      </c>
      <c r="AZ898" s="2758"/>
      <c r="BA898" s="2758"/>
      <c r="BB898" s="2758"/>
      <c r="BC898" s="2758"/>
      <c r="BD898" s="2758"/>
      <c r="BE898" s="2758">
        <f t="shared" ref="BE898:BE903" si="67">IF(N898="základní",J898,0)</f>
        <v>0</v>
      </c>
      <c r="BF898" s="2758">
        <f t="shared" ref="BF898:BF903" si="68">IF(N898="snížená",J898,0)</f>
        <v>0</v>
      </c>
      <c r="BG898" s="2758">
        <f t="shared" ref="BG898:BG903" si="69">IF(N898="zákl. přenesená",J898,0)</f>
        <v>0</v>
      </c>
      <c r="BH898" s="2758">
        <f t="shared" ref="BH898:BH903" si="70">IF(N898="sníž. přenesená",J898,0)</f>
        <v>0</v>
      </c>
      <c r="BI898" s="2758">
        <f t="shared" ref="BI898:BI903" si="71">IF(N898="nulová",J898,0)</f>
        <v>0</v>
      </c>
      <c r="BJ898" s="2624">
        <v>1</v>
      </c>
    </row>
    <row r="899" spans="2:62" ht="24" x14ac:dyDescent="0.25">
      <c r="B899" s="2750"/>
      <c r="C899" s="2751" t="s">
        <v>2710</v>
      </c>
      <c r="D899" s="2751" t="s">
        <v>168</v>
      </c>
      <c r="E899" s="2752" t="s">
        <v>2711</v>
      </c>
      <c r="F899" s="351" t="s">
        <v>2712</v>
      </c>
      <c r="G899" s="2753" t="s">
        <v>984</v>
      </c>
      <c r="H899" s="403">
        <v>1</v>
      </c>
      <c r="I899" s="354"/>
      <c r="J899" s="355">
        <f t="shared" si="63"/>
        <v>0</v>
      </c>
      <c r="K899" s="355"/>
      <c r="L899" s="2667" t="s">
        <v>16</v>
      </c>
      <c r="M899" s="2754"/>
      <c r="N899" s="2755" t="s">
        <v>38</v>
      </c>
      <c r="O899" s="2756"/>
      <c r="P899" s="2756">
        <f t="shared" si="64"/>
        <v>0</v>
      </c>
      <c r="Q899" s="2756">
        <v>0</v>
      </c>
      <c r="R899" s="2756">
        <f t="shared" si="65"/>
        <v>0</v>
      </c>
      <c r="S899" s="2756">
        <v>0</v>
      </c>
      <c r="T899" s="2757">
        <f t="shared" si="66"/>
        <v>0</v>
      </c>
      <c r="AR899" s="2624">
        <v>4</v>
      </c>
      <c r="AT899" s="2624" t="s">
        <v>168</v>
      </c>
      <c r="AU899" s="2624">
        <v>2</v>
      </c>
      <c r="AY899" s="2758" t="s">
        <v>163</v>
      </c>
      <c r="AZ899" s="2758"/>
      <c r="BA899" s="2758"/>
      <c r="BB899" s="2758"/>
      <c r="BC899" s="2758"/>
      <c r="BD899" s="2758"/>
      <c r="BE899" s="2758">
        <f t="shared" si="67"/>
        <v>0</v>
      </c>
      <c r="BF899" s="2758">
        <f t="shared" si="68"/>
        <v>0</v>
      </c>
      <c r="BG899" s="2758">
        <f t="shared" si="69"/>
        <v>0</v>
      </c>
      <c r="BH899" s="2758">
        <f t="shared" si="70"/>
        <v>0</v>
      </c>
      <c r="BI899" s="2758">
        <f t="shared" si="71"/>
        <v>0</v>
      </c>
      <c r="BJ899" s="2624">
        <v>1</v>
      </c>
    </row>
    <row r="900" spans="2:62" x14ac:dyDescent="0.25">
      <c r="B900" s="2750"/>
      <c r="C900" s="2751" t="s">
        <v>2713</v>
      </c>
      <c r="D900" s="2751" t="s">
        <v>168</v>
      </c>
      <c r="E900" s="2752" t="s">
        <v>2714</v>
      </c>
      <c r="F900" s="351" t="s">
        <v>2715</v>
      </c>
      <c r="G900" s="2753" t="s">
        <v>984</v>
      </c>
      <c r="H900" s="403">
        <v>1</v>
      </c>
      <c r="I900" s="354"/>
      <c r="J900" s="355">
        <f t="shared" si="63"/>
        <v>0</v>
      </c>
      <c r="K900" s="355"/>
      <c r="L900" s="2667" t="s">
        <v>16</v>
      </c>
      <c r="M900" s="2754"/>
      <c r="N900" s="2755" t="s">
        <v>38</v>
      </c>
      <c r="O900" s="2756"/>
      <c r="P900" s="2756">
        <f t="shared" si="64"/>
        <v>0</v>
      </c>
      <c r="Q900" s="2756">
        <v>0</v>
      </c>
      <c r="R900" s="2756">
        <f t="shared" si="65"/>
        <v>0</v>
      </c>
      <c r="S900" s="2756">
        <v>0</v>
      </c>
      <c r="T900" s="2757">
        <f t="shared" si="66"/>
        <v>0</v>
      </c>
      <c r="AR900" s="2624">
        <v>4</v>
      </c>
      <c r="AT900" s="2624" t="s">
        <v>168</v>
      </c>
      <c r="AU900" s="2624">
        <v>2</v>
      </c>
      <c r="AY900" s="2758" t="s">
        <v>163</v>
      </c>
      <c r="AZ900" s="2758"/>
      <c r="BA900" s="2758"/>
      <c r="BB900" s="2758"/>
      <c r="BC900" s="2758"/>
      <c r="BD900" s="2758"/>
      <c r="BE900" s="2758">
        <f t="shared" si="67"/>
        <v>0</v>
      </c>
      <c r="BF900" s="2758">
        <f t="shared" si="68"/>
        <v>0</v>
      </c>
      <c r="BG900" s="2758">
        <f t="shared" si="69"/>
        <v>0</v>
      </c>
      <c r="BH900" s="2758">
        <f t="shared" si="70"/>
        <v>0</v>
      </c>
      <c r="BI900" s="2758">
        <f t="shared" si="71"/>
        <v>0</v>
      </c>
      <c r="BJ900" s="2624">
        <v>1</v>
      </c>
    </row>
    <row r="901" spans="2:62" x14ac:dyDescent="0.25">
      <c r="B901" s="2750"/>
      <c r="C901" s="2751" t="s">
        <v>2716</v>
      </c>
      <c r="D901" s="2751" t="s">
        <v>168</v>
      </c>
      <c r="E901" s="2752" t="s">
        <v>2717</v>
      </c>
      <c r="F901" s="351" t="s">
        <v>2718</v>
      </c>
      <c r="G901" s="2753" t="s">
        <v>984</v>
      </c>
      <c r="H901" s="403">
        <v>1</v>
      </c>
      <c r="I901" s="354"/>
      <c r="J901" s="355">
        <f t="shared" si="63"/>
        <v>0</v>
      </c>
      <c r="K901" s="355"/>
      <c r="L901" s="2667" t="s">
        <v>16</v>
      </c>
      <c r="M901" s="2754"/>
      <c r="N901" s="2755" t="s">
        <v>38</v>
      </c>
      <c r="O901" s="2756"/>
      <c r="P901" s="2756">
        <f t="shared" si="64"/>
        <v>0</v>
      </c>
      <c r="Q901" s="2756">
        <v>0</v>
      </c>
      <c r="R901" s="2756">
        <f t="shared" si="65"/>
        <v>0</v>
      </c>
      <c r="S901" s="2756">
        <v>0</v>
      </c>
      <c r="T901" s="2757">
        <f t="shared" si="66"/>
        <v>0</v>
      </c>
      <c r="AR901" s="2624">
        <v>4</v>
      </c>
      <c r="AT901" s="2624" t="s">
        <v>168</v>
      </c>
      <c r="AU901" s="2624">
        <v>2</v>
      </c>
      <c r="AY901" s="2758" t="s">
        <v>163</v>
      </c>
      <c r="AZ901" s="2758"/>
      <c r="BA901" s="2758"/>
      <c r="BB901" s="2758"/>
      <c r="BC901" s="2758"/>
      <c r="BD901" s="2758"/>
      <c r="BE901" s="2758">
        <f t="shared" si="67"/>
        <v>0</v>
      </c>
      <c r="BF901" s="2758">
        <f t="shared" si="68"/>
        <v>0</v>
      </c>
      <c r="BG901" s="2758">
        <f t="shared" si="69"/>
        <v>0</v>
      </c>
      <c r="BH901" s="2758">
        <f t="shared" si="70"/>
        <v>0</v>
      </c>
      <c r="BI901" s="2758">
        <f t="shared" si="71"/>
        <v>0</v>
      </c>
      <c r="BJ901" s="2624">
        <v>1</v>
      </c>
    </row>
    <row r="902" spans="2:62" x14ac:dyDescent="0.25">
      <c r="B902" s="2750"/>
      <c r="C902" s="2751" t="s">
        <v>2719</v>
      </c>
      <c r="D902" s="2751" t="s">
        <v>168</v>
      </c>
      <c r="E902" s="2752" t="s">
        <v>2720</v>
      </c>
      <c r="F902" s="351" t="s">
        <v>2721</v>
      </c>
      <c r="G902" s="2753" t="s">
        <v>984</v>
      </c>
      <c r="H902" s="403">
        <v>1</v>
      </c>
      <c r="I902" s="354"/>
      <c r="J902" s="355">
        <f t="shared" si="63"/>
        <v>0</v>
      </c>
      <c r="K902" s="355"/>
      <c r="L902" s="2667" t="s">
        <v>16</v>
      </c>
      <c r="M902" s="2754"/>
      <c r="N902" s="2755" t="s">
        <v>38</v>
      </c>
      <c r="O902" s="2756"/>
      <c r="P902" s="2756">
        <f t="shared" si="64"/>
        <v>0</v>
      </c>
      <c r="Q902" s="2756">
        <v>0</v>
      </c>
      <c r="R902" s="2756">
        <f t="shared" si="65"/>
        <v>0</v>
      </c>
      <c r="S902" s="2756">
        <v>0</v>
      </c>
      <c r="T902" s="2757">
        <f t="shared" si="66"/>
        <v>0</v>
      </c>
      <c r="AR902" s="2624">
        <v>4</v>
      </c>
      <c r="AT902" s="2624" t="s">
        <v>168</v>
      </c>
      <c r="AU902" s="2624">
        <v>2</v>
      </c>
      <c r="AY902" s="2758" t="s">
        <v>163</v>
      </c>
      <c r="AZ902" s="2758"/>
      <c r="BA902" s="2758"/>
      <c r="BB902" s="2758"/>
      <c r="BC902" s="2758"/>
      <c r="BD902" s="2758"/>
      <c r="BE902" s="2758">
        <f t="shared" si="67"/>
        <v>0</v>
      </c>
      <c r="BF902" s="2758">
        <f t="shared" si="68"/>
        <v>0</v>
      </c>
      <c r="BG902" s="2758">
        <f t="shared" si="69"/>
        <v>0</v>
      </c>
      <c r="BH902" s="2758">
        <f t="shared" si="70"/>
        <v>0</v>
      </c>
      <c r="BI902" s="2758">
        <f t="shared" si="71"/>
        <v>0</v>
      </c>
      <c r="BJ902" s="2624">
        <v>1</v>
      </c>
    </row>
    <row r="903" spans="2:62" x14ac:dyDescent="0.25">
      <c r="B903" s="2750"/>
      <c r="C903" s="2751" t="s">
        <v>2722</v>
      </c>
      <c r="D903" s="2751" t="s">
        <v>168</v>
      </c>
      <c r="E903" s="2752" t="s">
        <v>2723</v>
      </c>
      <c r="F903" s="351" t="s">
        <v>2724</v>
      </c>
      <c r="G903" s="2753" t="s">
        <v>1394</v>
      </c>
      <c r="H903" s="403">
        <v>3</v>
      </c>
      <c r="I903" s="354"/>
      <c r="J903" s="355">
        <f t="shared" si="63"/>
        <v>0</v>
      </c>
      <c r="K903" s="355"/>
      <c r="L903" s="2667" t="s">
        <v>16</v>
      </c>
      <c r="M903" s="2754"/>
      <c r="N903" s="2755" t="s">
        <v>38</v>
      </c>
      <c r="O903" s="2756"/>
      <c r="P903" s="2756">
        <f t="shared" si="64"/>
        <v>0</v>
      </c>
      <c r="Q903" s="2756">
        <v>0</v>
      </c>
      <c r="R903" s="2756">
        <f t="shared" si="65"/>
        <v>0</v>
      </c>
      <c r="S903" s="2756">
        <v>0</v>
      </c>
      <c r="T903" s="2757">
        <f t="shared" si="66"/>
        <v>0</v>
      </c>
      <c r="AR903" s="2624">
        <v>4</v>
      </c>
      <c r="AT903" s="2624" t="s">
        <v>168</v>
      </c>
      <c r="AU903" s="2624">
        <v>2</v>
      </c>
      <c r="AY903" s="2758" t="s">
        <v>163</v>
      </c>
      <c r="AZ903" s="2758"/>
      <c r="BA903" s="2758"/>
      <c r="BB903" s="2758"/>
      <c r="BC903" s="2758"/>
      <c r="BD903" s="2758"/>
      <c r="BE903" s="2758">
        <f t="shared" si="67"/>
        <v>0</v>
      </c>
      <c r="BF903" s="2758">
        <f t="shared" si="68"/>
        <v>0</v>
      </c>
      <c r="BG903" s="2758">
        <f t="shared" si="69"/>
        <v>0</v>
      </c>
      <c r="BH903" s="2758">
        <f t="shared" si="70"/>
        <v>0</v>
      </c>
      <c r="BI903" s="2758">
        <f t="shared" si="71"/>
        <v>0</v>
      </c>
      <c r="BJ903" s="2624">
        <v>1</v>
      </c>
    </row>
    <row r="904" spans="2:62" ht="14.45" customHeight="1" x14ac:dyDescent="0.25">
      <c r="B904" s="2762"/>
      <c r="C904" s="2763"/>
      <c r="D904" s="2763"/>
      <c r="E904" s="2764"/>
      <c r="F904" s="2797"/>
      <c r="G904" s="2775"/>
      <c r="H904" s="2778"/>
      <c r="I904" s="2768"/>
      <c r="J904" s="2768"/>
      <c r="K904" s="2768"/>
      <c r="L904" s="2667"/>
      <c r="M904" s="2769"/>
      <c r="N904" s="2770"/>
      <c r="O904" s="2771"/>
      <c r="P904" s="2771"/>
      <c r="Q904" s="2771"/>
      <c r="R904" s="2771"/>
      <c r="S904" s="2771"/>
      <c r="T904" s="2798"/>
    </row>
    <row r="905" spans="2:62" ht="42" customHeight="1" x14ac:dyDescent="0.25">
      <c r="B905" s="2762"/>
      <c r="C905" s="3365" t="s">
        <v>272</v>
      </c>
      <c r="D905" s="3365"/>
      <c r="E905" s="3365"/>
      <c r="F905" s="3365"/>
      <c r="G905" s="3365"/>
      <c r="H905" s="3365"/>
      <c r="I905" s="3365"/>
      <c r="J905" s="3365"/>
      <c r="K905" s="3366"/>
      <c r="L905" s="2667"/>
      <c r="M905" s="2799"/>
      <c r="N905" s="2770"/>
      <c r="O905" s="2771"/>
      <c r="P905" s="2771"/>
      <c r="Q905" s="2771"/>
      <c r="R905" s="2771"/>
      <c r="S905" s="2771"/>
      <c r="T905" s="2800"/>
    </row>
    <row r="906" spans="2:62" x14ac:dyDescent="0.25">
      <c r="B906" s="2715"/>
      <c r="C906" s="2716"/>
      <c r="D906" s="2716"/>
      <c r="E906" s="2716"/>
      <c r="F906" s="2716"/>
      <c r="G906" s="2716"/>
      <c r="H906" s="2716"/>
      <c r="I906" s="2716"/>
      <c r="J906" s="2716"/>
      <c r="K906" s="2719"/>
      <c r="L906" s="2667"/>
    </row>
  </sheetData>
  <autoFilter ref="C149:K150"/>
  <mergeCells count="13">
    <mergeCell ref="E78:H78"/>
    <mergeCell ref="E24:H24"/>
    <mergeCell ref="E27:H27"/>
    <mergeCell ref="E80:H80"/>
    <mergeCell ref="C905:K905"/>
    <mergeCell ref="E142:H142"/>
    <mergeCell ref="E140:H140"/>
    <mergeCell ref="L2:V2"/>
    <mergeCell ref="E7:H7"/>
    <mergeCell ref="E21:H21"/>
    <mergeCell ref="E15:H15"/>
    <mergeCell ref="E9:H9"/>
    <mergeCell ref="E18:H18"/>
  </mergeCells>
  <hyperlinks>
    <hyperlink ref="F887" r:id="rId1"/>
    <hyperlink ref="H886" r:id="rId2" display="75,78000000"/>
    <hyperlink ref="F883" r:id="rId3"/>
    <hyperlink ref="H882" r:id="rId4" display="75,78000000"/>
    <hyperlink ref="F873" r:id="rId5"/>
    <hyperlink ref="H872" r:id="rId6" display="75,78000000"/>
    <hyperlink ref="H867" r:id="rId7" display="55,86000000"/>
    <hyperlink ref="F863" r:id="rId8"/>
    <hyperlink ref="H862" r:id="rId9" display="25,13000000"/>
    <hyperlink ref="H858" r:id="rId10" display="55,86000000"/>
    <hyperlink ref="F854" r:id="rId11"/>
    <hyperlink ref="H853" r:id="rId12" display="25,13000000"/>
    <hyperlink ref="H849" r:id="rId13" display="55,86000000"/>
    <hyperlink ref="F845" r:id="rId14"/>
    <hyperlink ref="H844" r:id="rId15" display="25,13000000"/>
    <hyperlink ref="F840" r:id="rId16"/>
    <hyperlink ref="H839" r:id="rId17" display="12,96800000"/>
    <hyperlink ref="F834" r:id="rId18"/>
    <hyperlink ref="H833" r:id="rId19" display="10,37400000"/>
    <hyperlink ref="F828" r:id="rId20"/>
    <hyperlink ref="H827" r:id="rId21" display="10,37400000"/>
    <hyperlink ref="F822" r:id="rId22"/>
    <hyperlink ref="H821" r:id="rId23" display="10,37400000"/>
    <hyperlink ref="F816" r:id="rId24"/>
    <hyperlink ref="H815" r:id="rId25" display="10,37400000"/>
    <hyperlink ref="F811" r:id="rId26"/>
    <hyperlink ref="H810" r:id="rId27" display="202,01600000"/>
    <hyperlink ref="F805" r:id="rId28"/>
    <hyperlink ref="H804" r:id="rId29" display="127,31900000"/>
    <hyperlink ref="F799" r:id="rId30"/>
    <hyperlink ref="H798" r:id="rId31" display="127,31900000"/>
    <hyperlink ref="F796" r:id="rId32"/>
    <hyperlink ref="F794" r:id="rId33"/>
    <hyperlink ref="F790" r:id="rId34"/>
    <hyperlink ref="H789" r:id="rId35" display="4,68000000"/>
    <hyperlink ref="F787" r:id="rId36"/>
    <hyperlink ref="F780" r:id="rId37"/>
    <hyperlink ref="H779" r:id="rId38" display="11,55000000"/>
    <hyperlink ref="F776" r:id="rId39"/>
    <hyperlink ref="H775" r:id="rId40" display="4,68000000"/>
    <hyperlink ref="F772" r:id="rId41"/>
    <hyperlink ref="H771" r:id="rId42" display="4,68000000"/>
    <hyperlink ref="H767" r:id="rId43" display="5,38200000"/>
    <hyperlink ref="F763" r:id="rId44"/>
    <hyperlink ref="H762" r:id="rId45" display="4,68000000"/>
    <hyperlink ref="F760" r:id="rId46"/>
    <hyperlink ref="F758" r:id="rId47"/>
    <hyperlink ref="F754" r:id="rId48"/>
    <hyperlink ref="H753" r:id="rId49" display="18,72000000"/>
    <hyperlink ref="F749" r:id="rId50"/>
    <hyperlink ref="H748" r:id="rId51" display="13,50000000"/>
    <hyperlink ref="F747" r:id="rId52"/>
    <hyperlink ref="F743" r:id="rId53"/>
    <hyperlink ref="H742" r:id="rId54" display="27,20000000"/>
    <hyperlink ref="F738" r:id="rId55"/>
    <hyperlink ref="H737" r:id="rId56" display="32,30000000"/>
    <hyperlink ref="F733" r:id="rId57"/>
    <hyperlink ref="H732" r:id="rId58" display="4,68000000"/>
    <hyperlink ref="H728" r:id="rId59" display="21,52800000"/>
    <hyperlink ref="F725" r:id="rId60"/>
    <hyperlink ref="H724" r:id="rId61" display="18,72000000"/>
    <hyperlink ref="H720" r:id="rId62" display="31,28000000"/>
    <hyperlink ref="F713" r:id="rId63"/>
    <hyperlink ref="H712" r:id="rId64" display="27,20000000"/>
    <hyperlink ref="F709" r:id="rId65"/>
    <hyperlink ref="H708" r:id="rId66" display="18,72000000"/>
    <hyperlink ref="F705" r:id="rId67"/>
    <hyperlink ref="H704" r:id="rId68" display="18,72000000"/>
    <hyperlink ref="F702" r:id="rId69"/>
    <hyperlink ref="F700" r:id="rId70"/>
    <hyperlink ref="H694" r:id="rId71" display="24,78000000"/>
    <hyperlink ref="F690" r:id="rId72"/>
    <hyperlink ref="H689" r:id="rId73" display="391,99600000"/>
    <hyperlink ref="F687" r:id="rId74"/>
    <hyperlink ref="F685" r:id="rId75"/>
    <hyperlink ref="F676" r:id="rId76"/>
    <hyperlink ref="H675" r:id="rId77" display="3,00000000"/>
    <hyperlink ref="H664" r:id="rId78" display="104,83400000"/>
    <hyperlink ref="F654" r:id="rId79"/>
    <hyperlink ref="H653" r:id="rId80" display="94,36000000"/>
    <hyperlink ref="H648" r:id="rId81" display="0,17500000"/>
    <hyperlink ref="F644" r:id="rId82"/>
    <hyperlink ref="H643" r:id="rId83" display="101,00800000"/>
    <hyperlink ref="H638" r:id="rId84" display="27,77700000"/>
    <hyperlink ref="F632" r:id="rId85"/>
    <hyperlink ref="H631" r:id="rId86" display="50,50400000"/>
    <hyperlink ref="F621" r:id="rId87"/>
    <hyperlink ref="F619" r:id="rId88"/>
    <hyperlink ref="F615" r:id="rId89"/>
    <hyperlink ref="H614" r:id="rId90" display="29,70300000"/>
    <hyperlink ref="F612" r:id="rId91"/>
    <hyperlink ref="F610" r:id="rId92"/>
    <hyperlink ref="F606" r:id="rId93"/>
    <hyperlink ref="H605" r:id="rId94" display="4,06000000"/>
    <hyperlink ref="F602" r:id="rId95"/>
    <hyperlink ref="H601" r:id="rId96" display="4,06000000"/>
    <hyperlink ref="F596" r:id="rId97"/>
    <hyperlink ref="H595" r:id="rId98" display="21,45000000"/>
    <hyperlink ref="F589" r:id="rId99"/>
    <hyperlink ref="H588" r:id="rId100" display="21,45000000"/>
    <hyperlink ref="F576" r:id="rId101"/>
    <hyperlink ref="H575" r:id="rId102" display="57,22000000"/>
    <hyperlink ref="F572" r:id="rId103"/>
    <hyperlink ref="H571" r:id="rId104" display="37,44000000"/>
    <hyperlink ref="H564" r:id="rId105" display="57,26700000"/>
    <hyperlink ref="F558" r:id="rId106"/>
    <hyperlink ref="H557" r:id="rId107" display="54,54000000"/>
    <hyperlink ref="F549" r:id="rId108"/>
    <hyperlink ref="H548" r:id="rId109" display="3,00000000"/>
    <hyperlink ref="H544" r:id="rId110" display="21,03200000"/>
    <hyperlink ref="F541" r:id="rId111"/>
    <hyperlink ref="H540" r:id="rId112" display="18,72000000"/>
    <hyperlink ref="F537" r:id="rId113"/>
    <hyperlink ref="H536" r:id="rId114" display="18,72000000"/>
    <hyperlink ref="F534" r:id="rId115"/>
    <hyperlink ref="F532" r:id="rId116"/>
    <hyperlink ref="H523" r:id="rId117" display="0,14600000"/>
    <hyperlink ref="F516" r:id="rId118"/>
    <hyperlink ref="H515" r:id="rId119" display="50,75000000"/>
    <hyperlink ref="F427" r:id="rId120"/>
    <hyperlink ref="F425" r:id="rId121"/>
    <hyperlink ref="H420" r:id="rId122" display="53,28800000"/>
    <hyperlink ref="F417" r:id="rId123"/>
    <hyperlink ref="H416" r:id="rId124" display="50,75000000"/>
    <hyperlink ref="F414" r:id="rId125"/>
    <hyperlink ref="F412" r:id="rId126"/>
    <hyperlink ref="H407" r:id="rId127" display="30,29700000"/>
    <hyperlink ref="F404" r:id="rId128"/>
    <hyperlink ref="H403" r:id="rId129" display="29,70300000"/>
    <hyperlink ref="H399" r:id="rId130" display="40,51000000"/>
    <hyperlink ref="F395" r:id="rId131"/>
    <hyperlink ref="H394" r:id="rId132" display="40,51000000"/>
    <hyperlink ref="H391" r:id="rId133" display="3,24100000"/>
    <hyperlink ref="F388" r:id="rId134"/>
    <hyperlink ref="H387" r:id="rId135" display="40,51000000"/>
    <hyperlink ref="F382" r:id="rId136"/>
    <hyperlink ref="H381" r:id="rId137" display="40,51000000"/>
    <hyperlink ref="H377" r:id="rId138" display="46,78900000"/>
    <hyperlink ref="H373" r:id="rId139" display="46,78900000"/>
    <hyperlink ref="F370" r:id="rId140"/>
    <hyperlink ref="H369" r:id="rId141" display="81,02000000"/>
    <hyperlink ref="H365" r:id="rId142" display="47,21400000"/>
    <hyperlink ref="H361" r:id="rId143" display="47,21400000"/>
    <hyperlink ref="F358" r:id="rId144"/>
    <hyperlink ref="H357" r:id="rId145" display="81,02000000"/>
    <hyperlink ref="H353" r:id="rId146" display="47,21400000"/>
    <hyperlink ref="F350" r:id="rId147"/>
    <hyperlink ref="H349" r:id="rId148" display="40,51000000"/>
    <hyperlink ref="F344" r:id="rId149"/>
    <hyperlink ref="H343" r:id="rId150" display="40,51000000"/>
    <hyperlink ref="F340" r:id="rId151"/>
    <hyperlink ref="F338" r:id="rId152"/>
    <hyperlink ref="F334" r:id="rId153"/>
    <hyperlink ref="F331" r:id="rId154"/>
    <hyperlink ref="F327" r:id="rId155"/>
    <hyperlink ref="H326" r:id="rId156" display="126,14500000"/>
    <hyperlink ref="F321" r:id="rId157"/>
    <hyperlink ref="H320" r:id="rId158" display="18,72000000"/>
    <hyperlink ref="F316" r:id="rId159"/>
    <hyperlink ref="H315" r:id="rId160" display="7,68500000"/>
    <hyperlink ref="F311" r:id="rId161"/>
    <hyperlink ref="H310" r:id="rId162" display="7,68500000"/>
    <hyperlink ref="F306" r:id="rId163"/>
    <hyperlink ref="H305" r:id="rId164" display="7,68500000"/>
    <hyperlink ref="F301" r:id="rId165"/>
    <hyperlink ref="H300" r:id="rId166" display="7,68500000"/>
    <hyperlink ref="F296" r:id="rId167"/>
    <hyperlink ref="H295" r:id="rId168" display="3,12000000"/>
    <hyperlink ref="F291" r:id="rId169"/>
    <hyperlink ref="H290" r:id="rId170" display="3,12000000"/>
    <hyperlink ref="F286" r:id="rId171"/>
    <hyperlink ref="H285" r:id="rId172" display="3,12000000"/>
    <hyperlink ref="F281" r:id="rId173"/>
    <hyperlink ref="H280" r:id="rId174" display="3,12000000"/>
    <hyperlink ref="F270" r:id="rId175"/>
    <hyperlink ref="H269" r:id="rId176" display="0,41800000"/>
    <hyperlink ref="F265" r:id="rId177"/>
    <hyperlink ref="H264" r:id="rId178" display="55,86000000"/>
    <hyperlink ref="F260" r:id="rId179"/>
    <hyperlink ref="H259" r:id="rId180" display="55,86000000"/>
    <hyperlink ref="F254" r:id="rId181"/>
    <hyperlink ref="H253" r:id="rId182" display="61,11000000"/>
    <hyperlink ref="F248" r:id="rId183"/>
    <hyperlink ref="H247" r:id="rId184" display="61,11000000"/>
    <hyperlink ref="F242" r:id="rId185"/>
    <hyperlink ref="H241" r:id="rId186" display="61,11000000"/>
    <hyperlink ref="F237" r:id="rId187"/>
    <hyperlink ref="H236" r:id="rId188" display="8,37900000"/>
    <hyperlink ref="F229" r:id="rId189"/>
    <hyperlink ref="H228" r:id="rId190" display="0,03400000"/>
    <hyperlink ref="F224" r:id="rId191"/>
    <hyperlink ref="H223" r:id="rId192" display="9,78000000"/>
    <hyperlink ref="F219" r:id="rId193"/>
    <hyperlink ref="H218" r:id="rId194" display="9,78000000"/>
    <hyperlink ref="F214" r:id="rId195"/>
    <hyperlink ref="H213" r:id="rId196" display="0,34200000"/>
    <hyperlink ref="F209" r:id="rId197"/>
    <hyperlink ref="H208" r:id="rId198" display="5,56500000"/>
    <hyperlink ref="F204" r:id="rId199"/>
    <hyperlink ref="H203" r:id="rId200" display="49,76800000"/>
    <hyperlink ref="F200" r:id="rId201"/>
    <hyperlink ref="H199" r:id="rId202" display="49,76800000"/>
    <hyperlink ref="F195" r:id="rId203"/>
    <hyperlink ref="H194" r:id="rId204" display="20,41500000"/>
    <hyperlink ref="F190" r:id="rId205"/>
    <hyperlink ref="H189" r:id="rId206" display="0,56000000"/>
    <hyperlink ref="F186" r:id="rId207"/>
    <hyperlink ref="H185" r:id="rId208" display="6,22100000"/>
    <hyperlink ref="F182" r:id="rId209"/>
    <hyperlink ref="H181" r:id="rId210" display="6,22100000"/>
    <hyperlink ref="F178" r:id="rId211"/>
    <hyperlink ref="H177" r:id="rId212" display="6,58100000"/>
    <hyperlink ref="F172" r:id="rId213"/>
    <hyperlink ref="H171" r:id="rId214" display="53,05000000"/>
    <hyperlink ref="F166" r:id="rId215"/>
    <hyperlink ref="H165" r:id="rId216" display="17,76200000"/>
    <hyperlink ref="F161" r:id="rId217"/>
    <hyperlink ref="H160" r:id="rId218" display="17,76200000"/>
    <hyperlink ref="F155" r:id="rId219"/>
    <hyperlink ref="H154" r:id="rId220" display="17,762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57"/>
  <sheetViews>
    <sheetView showGridLines="0" workbookViewId="0">
      <selection activeCell="A29" sqref="A29:XFD29"/>
    </sheetView>
  </sheetViews>
  <sheetFormatPr defaultColWidth="9.140625" defaultRowHeight="15" x14ac:dyDescent="0.25"/>
  <cols>
    <col min="1" max="1" width="7.140625" style="2801" customWidth="1"/>
    <col min="2" max="2" width="1" style="2801" customWidth="1"/>
    <col min="3" max="3" width="3.5703125" style="2801" customWidth="1"/>
    <col min="4" max="4" width="4.140625" style="2801" customWidth="1"/>
    <col min="5" max="5" width="17.7109375" style="2801" customWidth="1"/>
    <col min="6" max="6" width="55.7109375" style="2801" customWidth="1"/>
    <col min="7" max="7" width="6.7109375" style="2801" customWidth="1"/>
    <col min="8" max="9" width="14.7109375" style="2801" customWidth="1"/>
    <col min="10" max="11" width="20.7109375" style="2801" customWidth="1"/>
    <col min="12" max="12" width="7.7109375" style="2801" customWidth="1"/>
    <col min="13" max="13" width="24.85546875" style="2801" hidden="1" customWidth="1"/>
    <col min="14" max="14" width="12.140625" style="2801" hidden="1" customWidth="1"/>
    <col min="15" max="15" width="10.28515625" style="2801" hidden="1" customWidth="1"/>
    <col min="16" max="16" width="11.140625" style="2801" hidden="1" customWidth="1"/>
    <col min="17" max="18" width="12.42578125" style="2801" hidden="1" customWidth="1"/>
    <col min="19" max="19" width="10.85546875" style="2801" hidden="1" customWidth="1"/>
    <col min="20" max="20" width="8.28515625" style="2801" hidden="1" customWidth="1"/>
    <col min="21" max="21" width="4.140625" style="2801" hidden="1" customWidth="1"/>
    <col min="22" max="22" width="10.5703125" style="2801" customWidth="1"/>
    <col min="23" max="23" width="14" style="2801" customWidth="1"/>
    <col min="24" max="24" width="10.5703125" style="2801" customWidth="1"/>
    <col min="25" max="25" width="12.85546875" style="2801" customWidth="1"/>
    <col min="26" max="26" width="9.42578125" style="2801" customWidth="1"/>
    <col min="27" max="27" width="94.85546875" style="2801" hidden="1" customWidth="1"/>
    <col min="28" max="28" width="14" style="2801" customWidth="1"/>
    <col min="29" max="29" width="9.42578125" style="2801" customWidth="1"/>
    <col min="30" max="30" width="12.85546875" style="2801" customWidth="1"/>
    <col min="31" max="31" width="14" style="2801" customWidth="1"/>
    <col min="32" max="43" width="9.140625" style="2801"/>
    <col min="44" max="65" width="9.140625" style="2801" hidden="1"/>
    <col min="66" max="16384" width="9.140625" style="2801"/>
  </cols>
  <sheetData>
    <row r="1" spans="1:61" ht="11.25" customHeight="1" x14ac:dyDescent="0.25">
      <c r="A1" s="2802"/>
      <c r="B1" s="2802"/>
      <c r="C1" s="2802"/>
      <c r="D1" s="2802"/>
      <c r="E1" s="2802"/>
      <c r="F1" s="2802"/>
      <c r="G1" s="2802"/>
      <c r="H1" s="2802"/>
      <c r="I1" s="2802"/>
      <c r="J1" s="2802"/>
      <c r="K1" s="2802"/>
      <c r="L1" s="2802"/>
      <c r="M1" s="2802"/>
      <c r="N1" s="2802"/>
      <c r="O1" s="2802"/>
      <c r="P1" s="2802"/>
      <c r="Q1" s="2802"/>
      <c r="R1" s="2802"/>
      <c r="S1" s="2802"/>
      <c r="T1" s="2802"/>
      <c r="U1" s="2802"/>
      <c r="V1" s="2802"/>
      <c r="W1" s="2802"/>
      <c r="X1" s="2802"/>
      <c r="Y1" s="2802"/>
      <c r="Z1" s="2802"/>
      <c r="AA1" s="2802"/>
      <c r="AB1" s="2802"/>
      <c r="AC1" s="2802"/>
      <c r="AD1" s="2802"/>
      <c r="AE1" s="2802"/>
      <c r="AF1" s="2802"/>
      <c r="AG1" s="2802"/>
      <c r="AH1" s="2802"/>
      <c r="AI1" s="2802"/>
      <c r="AJ1" s="2802"/>
      <c r="AK1" s="2802"/>
      <c r="AL1" s="2802"/>
      <c r="AM1" s="2802"/>
      <c r="AN1" s="2802"/>
      <c r="AO1" s="2802"/>
      <c r="AP1" s="2802"/>
      <c r="AQ1" s="2802"/>
      <c r="AR1" s="2802"/>
      <c r="AS1" s="2802"/>
      <c r="AT1" s="2802"/>
      <c r="AU1" s="2802"/>
      <c r="AV1" s="2802"/>
      <c r="AW1" s="2802"/>
      <c r="AX1" s="2802"/>
      <c r="AY1" s="2802"/>
      <c r="AZ1" s="2802"/>
      <c r="BA1" s="2802"/>
      <c r="BB1" s="2802"/>
      <c r="BC1" s="2802"/>
      <c r="BD1" s="2802"/>
      <c r="BE1" s="2802"/>
      <c r="BF1" s="2802"/>
      <c r="BG1" s="2802"/>
      <c r="BH1" s="2802"/>
      <c r="BI1" s="2802"/>
    </row>
    <row r="2" spans="1:61" ht="36.75" customHeight="1" x14ac:dyDescent="0.25">
      <c r="A2" s="2802"/>
      <c r="B2" s="2802"/>
      <c r="C2" s="2802"/>
      <c r="D2" s="2802"/>
      <c r="E2" s="2802"/>
      <c r="F2" s="2802"/>
      <c r="G2" s="2802"/>
      <c r="H2" s="2802"/>
      <c r="I2" s="2802"/>
      <c r="J2" s="2802"/>
      <c r="K2" s="2802"/>
      <c r="L2" s="3368" t="s">
        <v>5</v>
      </c>
      <c r="M2" s="3369"/>
      <c r="N2" s="3369"/>
      <c r="O2" s="3369"/>
      <c r="P2" s="3369"/>
      <c r="Q2" s="3369"/>
      <c r="R2" s="3369"/>
      <c r="S2" s="3369"/>
      <c r="T2" s="3369"/>
      <c r="U2" s="3369"/>
      <c r="V2" s="3369"/>
      <c r="W2" s="2802"/>
      <c r="X2" s="2802"/>
      <c r="Y2" s="2802"/>
      <c r="Z2" s="2802"/>
      <c r="AA2" s="2802"/>
      <c r="AB2" s="2802"/>
      <c r="AC2" s="2802"/>
      <c r="AD2" s="2802"/>
      <c r="AE2" s="2802"/>
      <c r="AF2" s="2802"/>
      <c r="AG2" s="2802"/>
      <c r="AH2" s="2802"/>
      <c r="AI2" s="2802"/>
      <c r="AJ2" s="2802"/>
      <c r="AK2" s="2802"/>
      <c r="AL2" s="2802"/>
      <c r="AM2" s="2802"/>
      <c r="AN2" s="2802"/>
      <c r="AO2" s="2802"/>
      <c r="AP2" s="2802"/>
      <c r="AQ2" s="2802"/>
      <c r="AR2" s="2802"/>
      <c r="AS2" s="2802"/>
      <c r="AT2" s="2802" t="s">
        <v>126</v>
      </c>
      <c r="AU2" s="2802"/>
      <c r="AV2" s="2802"/>
      <c r="AW2" s="2802"/>
      <c r="AX2" s="2802"/>
      <c r="AY2" s="2802"/>
      <c r="AZ2" s="2802"/>
      <c r="BA2" s="2802"/>
      <c r="BB2" s="2802"/>
      <c r="BC2" s="2802"/>
      <c r="BD2" s="2802"/>
      <c r="BE2" s="2802"/>
      <c r="BF2" s="2802"/>
      <c r="BG2" s="2802"/>
      <c r="BH2" s="2802"/>
      <c r="BI2" s="2802"/>
    </row>
    <row r="3" spans="1:61" ht="6.95" customHeight="1" x14ac:dyDescent="0.25">
      <c r="A3" s="2802"/>
      <c r="B3" s="2803"/>
      <c r="C3" s="2804"/>
      <c r="D3" s="2804"/>
      <c r="E3" s="2804"/>
      <c r="F3" s="2804"/>
      <c r="G3" s="2804"/>
      <c r="H3" s="2804"/>
      <c r="I3" s="2804"/>
      <c r="J3" s="2804"/>
      <c r="K3" s="2804"/>
      <c r="L3" s="2805"/>
      <c r="M3" s="2802"/>
      <c r="N3" s="2802"/>
      <c r="O3" s="2802"/>
      <c r="P3" s="2802"/>
      <c r="Q3" s="2802"/>
      <c r="R3" s="2802"/>
      <c r="S3" s="2802"/>
      <c r="T3" s="2802"/>
      <c r="U3" s="2802"/>
      <c r="V3" s="2802"/>
      <c r="W3" s="2802"/>
      <c r="X3" s="2802"/>
      <c r="Y3" s="2802"/>
      <c r="Z3" s="2802"/>
      <c r="AA3" s="2802"/>
      <c r="AB3" s="2802"/>
      <c r="AC3" s="2802"/>
      <c r="AD3" s="2802"/>
      <c r="AE3" s="2802"/>
      <c r="AF3" s="2802"/>
      <c r="AG3" s="2802"/>
      <c r="AH3" s="2802"/>
      <c r="AI3" s="2802"/>
      <c r="AJ3" s="2802"/>
      <c r="AK3" s="2802"/>
      <c r="AL3" s="2802"/>
      <c r="AM3" s="2802"/>
      <c r="AN3" s="2802"/>
      <c r="AO3" s="2802"/>
      <c r="AP3" s="2802"/>
      <c r="AQ3" s="2802"/>
      <c r="AR3" s="2802"/>
      <c r="AS3" s="2802"/>
      <c r="AT3" s="2802">
        <v>2</v>
      </c>
      <c r="AU3" s="2802"/>
      <c r="AV3" s="2802"/>
      <c r="AW3" s="2802"/>
      <c r="AX3" s="2802"/>
      <c r="AY3" s="2802"/>
      <c r="AZ3" s="2802"/>
      <c r="BA3" s="2802"/>
      <c r="BB3" s="2802"/>
      <c r="BC3" s="2802"/>
      <c r="BD3" s="2802"/>
      <c r="BE3" s="2802"/>
      <c r="BF3" s="2802"/>
      <c r="BG3" s="2802"/>
      <c r="BH3" s="2802"/>
      <c r="BI3" s="2802"/>
    </row>
    <row r="4" spans="1:61" ht="24.95" customHeight="1" x14ac:dyDescent="0.25">
      <c r="A4" s="2802"/>
      <c r="B4" s="2805"/>
      <c r="C4" s="2802"/>
      <c r="D4" s="2806" t="s">
        <v>131</v>
      </c>
      <c r="E4" s="2802"/>
      <c r="F4" s="2802"/>
      <c r="G4" s="2802"/>
      <c r="H4" s="2802"/>
      <c r="I4" s="2802"/>
      <c r="J4" s="2802"/>
      <c r="K4" s="2802"/>
      <c r="L4" s="2805"/>
      <c r="M4" s="2802"/>
      <c r="N4" s="2802"/>
      <c r="O4" s="2802"/>
      <c r="P4" s="2802"/>
      <c r="Q4" s="2802"/>
      <c r="R4" s="2802"/>
      <c r="S4" s="2802"/>
      <c r="T4" s="2802"/>
      <c r="U4" s="2802"/>
      <c r="V4" s="2802"/>
      <c r="W4" s="2802"/>
      <c r="X4" s="2802"/>
      <c r="Y4" s="2802"/>
      <c r="Z4" s="2802"/>
      <c r="AA4" s="2802"/>
      <c r="AB4" s="2802"/>
      <c r="AC4" s="2802"/>
      <c r="AD4" s="2802"/>
      <c r="AE4" s="2802"/>
      <c r="AF4" s="2802"/>
      <c r="AG4" s="2802"/>
      <c r="AH4" s="2802"/>
      <c r="AI4" s="2802"/>
      <c r="AJ4" s="2802"/>
      <c r="AK4" s="2802"/>
      <c r="AL4" s="2802"/>
      <c r="AM4" s="2802"/>
      <c r="AN4" s="2802"/>
      <c r="AO4" s="2802"/>
      <c r="AP4" s="2802"/>
      <c r="AQ4" s="2802"/>
      <c r="AR4" s="2802"/>
      <c r="AS4" s="2802"/>
      <c r="AT4" s="2802" t="b">
        <v>0</v>
      </c>
      <c r="AU4" s="2802"/>
      <c r="AV4" s="2802"/>
      <c r="AW4" s="2802"/>
      <c r="AX4" s="2802"/>
      <c r="AY4" s="2802"/>
      <c r="AZ4" s="2802"/>
      <c r="BA4" s="2802"/>
      <c r="BB4" s="2802"/>
      <c r="BC4" s="2802"/>
      <c r="BD4" s="2802"/>
      <c r="BE4" s="2802"/>
      <c r="BF4" s="2802"/>
      <c r="BG4" s="2802"/>
      <c r="BH4" s="2802"/>
      <c r="BI4" s="2802"/>
    </row>
    <row r="5" spans="1:61" ht="6.95" customHeight="1" x14ac:dyDescent="0.25">
      <c r="A5" s="2802"/>
      <c r="B5" s="2805"/>
      <c r="C5" s="2802"/>
      <c r="D5" s="2802"/>
      <c r="E5" s="2802"/>
      <c r="F5" s="2802"/>
      <c r="G5" s="2802"/>
      <c r="H5" s="2802"/>
      <c r="I5" s="2802"/>
      <c r="J5" s="2802"/>
      <c r="K5" s="2802"/>
      <c r="L5" s="2805"/>
      <c r="M5" s="2802"/>
      <c r="N5" s="2802"/>
      <c r="O5" s="2802"/>
      <c r="P5" s="2802"/>
      <c r="Q5" s="2802"/>
      <c r="R5" s="2802"/>
      <c r="S5" s="2802"/>
      <c r="T5" s="2802"/>
      <c r="U5" s="2802"/>
      <c r="V5" s="2802"/>
      <c r="W5" s="2802"/>
      <c r="X5" s="2802"/>
      <c r="Y5" s="2802"/>
      <c r="Z5" s="2802"/>
      <c r="AA5" s="2802"/>
      <c r="AB5" s="2802"/>
      <c r="AC5" s="2802"/>
      <c r="AD5" s="2802"/>
      <c r="AE5" s="2802"/>
      <c r="AF5" s="2802"/>
      <c r="AG5" s="2802"/>
      <c r="AH5" s="2802"/>
      <c r="AI5" s="2802"/>
      <c r="AJ5" s="2802"/>
      <c r="AK5" s="2802"/>
      <c r="AL5" s="2802"/>
      <c r="AM5" s="2802"/>
      <c r="AN5" s="2802"/>
      <c r="AO5" s="2802"/>
      <c r="AP5" s="2802"/>
      <c r="AQ5" s="2802"/>
      <c r="AR5" s="2802"/>
      <c r="AS5" s="2802"/>
      <c r="AT5" s="2802"/>
      <c r="AU5" s="2802"/>
      <c r="AV5" s="2802"/>
      <c r="AW5" s="2802"/>
      <c r="AX5" s="2802"/>
      <c r="AY5" s="2802"/>
      <c r="AZ5" s="2802"/>
      <c r="BA5" s="2802"/>
      <c r="BB5" s="2802"/>
      <c r="BC5" s="2802"/>
      <c r="BD5" s="2802"/>
      <c r="BE5" s="2802"/>
      <c r="BF5" s="2802"/>
      <c r="BG5" s="2802"/>
      <c r="BH5" s="2802"/>
      <c r="BI5" s="2802"/>
    </row>
    <row r="6" spans="1:61" ht="12" customHeight="1" x14ac:dyDescent="0.25">
      <c r="A6" s="2802"/>
      <c r="B6" s="2805"/>
      <c r="C6" s="2802"/>
      <c r="D6" s="2807" t="s">
        <v>12</v>
      </c>
      <c r="E6" s="2802"/>
      <c r="F6" s="2802"/>
      <c r="G6" s="2802"/>
      <c r="H6" s="2802"/>
      <c r="I6" s="2802"/>
      <c r="J6" s="2802"/>
      <c r="K6" s="2802"/>
      <c r="L6" s="2805"/>
      <c r="M6" s="2802"/>
      <c r="N6" s="2802"/>
      <c r="O6" s="2802"/>
      <c r="P6" s="2802"/>
      <c r="Q6" s="2802"/>
      <c r="R6" s="2802"/>
      <c r="S6" s="2802"/>
      <c r="T6" s="2802"/>
      <c r="U6" s="2802"/>
      <c r="V6" s="2802"/>
      <c r="W6" s="2802"/>
      <c r="X6" s="2802"/>
      <c r="Y6" s="2802"/>
      <c r="Z6" s="2802"/>
      <c r="AA6" s="2802"/>
      <c r="AB6" s="2802"/>
      <c r="AC6" s="2802"/>
      <c r="AD6" s="2802"/>
      <c r="AE6" s="2802"/>
      <c r="AF6" s="2802"/>
      <c r="AG6" s="2802"/>
      <c r="AH6" s="2802"/>
      <c r="AI6" s="2802"/>
      <c r="AJ6" s="2802"/>
      <c r="AK6" s="2802"/>
      <c r="AL6" s="2802"/>
      <c r="AM6" s="2802"/>
      <c r="AN6" s="2802"/>
      <c r="AO6" s="2802"/>
      <c r="AP6" s="2802"/>
      <c r="AQ6" s="2802"/>
      <c r="AR6" s="2802"/>
      <c r="AS6" s="2802"/>
      <c r="AT6" s="2802"/>
      <c r="AU6" s="2802"/>
      <c r="AV6" s="2802"/>
      <c r="AW6" s="2802"/>
      <c r="AX6" s="2802"/>
      <c r="AY6" s="2802"/>
      <c r="AZ6" s="2802"/>
      <c r="BA6" s="2802"/>
      <c r="BB6" s="2802"/>
      <c r="BC6" s="2802"/>
      <c r="BD6" s="2802"/>
      <c r="BE6" s="2802"/>
      <c r="BF6" s="2802"/>
      <c r="BG6" s="2802"/>
      <c r="BH6" s="2802"/>
      <c r="BI6" s="2802"/>
    </row>
    <row r="7" spans="1:61" x14ac:dyDescent="0.25">
      <c r="A7" s="2802"/>
      <c r="B7" s="2805"/>
      <c r="C7" s="2802"/>
      <c r="D7" s="2802"/>
      <c r="E7" s="3238" t="s">
        <v>13</v>
      </c>
      <c r="F7" s="3369"/>
      <c r="G7" s="3369"/>
      <c r="H7" s="3369"/>
      <c r="I7" s="2802"/>
      <c r="J7" s="2802"/>
      <c r="K7" s="2802"/>
      <c r="L7" s="2805"/>
      <c r="M7" s="2802"/>
      <c r="N7" s="2802"/>
      <c r="O7" s="2802"/>
      <c r="P7" s="2802"/>
      <c r="Q7" s="2802"/>
      <c r="R7" s="2802"/>
      <c r="S7" s="2802"/>
      <c r="T7" s="2802"/>
      <c r="U7" s="2802"/>
      <c r="V7" s="2802"/>
      <c r="W7" s="2802"/>
      <c r="X7" s="2802"/>
      <c r="Y7" s="2802"/>
      <c r="Z7" s="2802"/>
      <c r="AA7" s="2808" t="str">
        <f>E7</f>
        <v>REVITALIZACE ZÁMECKÉHO PARKU ‐ TVRZIŠTĚ KLUČOV</v>
      </c>
      <c r="AB7" s="2802"/>
      <c r="AC7" s="2802"/>
      <c r="AD7" s="2802"/>
      <c r="AE7" s="2802"/>
      <c r="AF7" s="2802"/>
      <c r="AG7" s="2802"/>
      <c r="AH7" s="2802"/>
      <c r="AI7" s="2802"/>
      <c r="AJ7" s="2802"/>
      <c r="AK7" s="2802"/>
      <c r="AL7" s="2802"/>
      <c r="AM7" s="2802"/>
      <c r="AN7" s="2802"/>
      <c r="AO7" s="2802"/>
      <c r="AP7" s="2802"/>
      <c r="AQ7" s="2802"/>
      <c r="AR7" s="2802"/>
      <c r="AS7" s="2802"/>
      <c r="AT7" s="2802"/>
      <c r="AU7" s="2802"/>
      <c r="AV7" s="2802"/>
      <c r="AW7" s="2802"/>
      <c r="AX7" s="2802"/>
      <c r="AY7" s="2802"/>
      <c r="AZ7" s="2802"/>
      <c r="BA7" s="2802"/>
      <c r="BB7" s="2802"/>
      <c r="BC7" s="2802"/>
      <c r="BD7" s="2802"/>
      <c r="BE7" s="2802"/>
      <c r="BF7" s="2802"/>
      <c r="BG7" s="2802"/>
      <c r="BH7" s="2802"/>
      <c r="BI7" s="2802"/>
    </row>
    <row r="8" spans="1:61" x14ac:dyDescent="0.25">
      <c r="A8" s="2802"/>
      <c r="B8" s="2805"/>
      <c r="C8" s="2802"/>
      <c r="D8" s="210" t="s">
        <v>132</v>
      </c>
      <c r="E8" s="2802"/>
      <c r="F8" s="2802"/>
      <c r="G8" s="2802"/>
      <c r="H8" s="2802"/>
      <c r="I8" s="2802"/>
      <c r="J8" s="2802"/>
      <c r="K8" s="2802"/>
      <c r="L8" s="2805"/>
      <c r="M8" s="2802"/>
      <c r="N8" s="2802"/>
      <c r="O8" s="2802"/>
      <c r="P8" s="2802"/>
      <c r="Q8" s="2802"/>
      <c r="R8" s="2802"/>
      <c r="S8" s="2802"/>
      <c r="T8" s="2802"/>
      <c r="U8" s="2802"/>
      <c r="V8" s="2802"/>
      <c r="W8" s="2802"/>
      <c r="X8" s="2802"/>
      <c r="Y8" s="2802"/>
      <c r="Z8" s="2802"/>
      <c r="AA8" s="2802"/>
      <c r="AB8" s="2802"/>
      <c r="AC8" s="2802"/>
      <c r="AD8" s="2802"/>
      <c r="AE8" s="2802"/>
      <c r="AF8" s="2802"/>
      <c r="AG8" s="2802"/>
      <c r="AH8" s="2802"/>
      <c r="AI8" s="2802"/>
      <c r="AJ8" s="2802"/>
      <c r="AK8" s="2802"/>
      <c r="AL8" s="2802"/>
      <c r="AM8" s="2802"/>
      <c r="AN8" s="2802"/>
      <c r="AO8" s="2802"/>
      <c r="AP8" s="2802"/>
      <c r="AQ8" s="2802"/>
      <c r="AR8" s="2802"/>
      <c r="AS8" s="2802"/>
      <c r="AT8" s="2802"/>
      <c r="AU8" s="2802"/>
      <c r="AV8" s="2802"/>
      <c r="AW8" s="2802"/>
      <c r="AX8" s="2802"/>
      <c r="AY8" s="2802"/>
      <c r="AZ8" s="2802"/>
      <c r="BA8" s="2802"/>
      <c r="BB8" s="2802"/>
      <c r="BC8" s="2802"/>
      <c r="BD8" s="2802"/>
      <c r="BE8" s="2802"/>
      <c r="BF8" s="2802"/>
      <c r="BG8" s="2802"/>
      <c r="BH8" s="2802"/>
      <c r="BI8" s="2802"/>
    </row>
    <row r="9" spans="1:61" x14ac:dyDescent="0.25">
      <c r="A9" s="2802"/>
      <c r="B9" s="2805"/>
      <c r="C9" s="2802"/>
      <c r="D9" s="2802"/>
      <c r="E9" s="3238" t="s">
        <v>1731</v>
      </c>
      <c r="F9" s="3369"/>
      <c r="G9" s="3369"/>
      <c r="H9" s="3369"/>
      <c r="I9" s="2802"/>
      <c r="J9" s="2802"/>
      <c r="K9" s="2802"/>
      <c r="L9" s="2805"/>
      <c r="M9" s="2802"/>
      <c r="N9" s="2802"/>
      <c r="O9" s="2802"/>
      <c r="P9" s="2802"/>
      <c r="Q9" s="2802"/>
      <c r="R9" s="2802"/>
      <c r="S9" s="2802"/>
      <c r="T9" s="2802"/>
      <c r="U9" s="2802"/>
      <c r="V9" s="2802"/>
      <c r="W9" s="2802"/>
      <c r="X9" s="2802"/>
      <c r="Y9" s="2802"/>
      <c r="Z9" s="2802"/>
      <c r="AA9" s="2808" t="str">
        <f>E9</f>
        <v>SO.K - Altán</v>
      </c>
      <c r="AB9" s="2802"/>
      <c r="AC9" s="2802"/>
      <c r="AD9" s="2802"/>
      <c r="AE9" s="2802"/>
      <c r="AF9" s="2802"/>
      <c r="AG9" s="2802"/>
      <c r="AH9" s="2802"/>
      <c r="AI9" s="2802"/>
      <c r="AJ9" s="2802"/>
      <c r="AK9" s="2802"/>
      <c r="AL9" s="2802"/>
      <c r="AM9" s="2802"/>
      <c r="AN9" s="2802"/>
      <c r="AO9" s="2802"/>
      <c r="AP9" s="2802"/>
      <c r="AQ9" s="2802"/>
      <c r="AR9" s="2802"/>
      <c r="AS9" s="2802"/>
      <c r="AT9" s="2802"/>
      <c r="AU9" s="2802"/>
      <c r="AV9" s="2802"/>
      <c r="AW9" s="2802"/>
      <c r="AX9" s="2802"/>
      <c r="AY9" s="2802"/>
      <c r="AZ9" s="2802"/>
      <c r="BA9" s="2802"/>
      <c r="BB9" s="2802"/>
      <c r="BC9" s="2802"/>
      <c r="BD9" s="2802"/>
      <c r="BE9" s="2802"/>
      <c r="BF9" s="2802"/>
      <c r="BG9" s="2802"/>
      <c r="BH9" s="2802"/>
      <c r="BI9" s="2802"/>
    </row>
    <row r="10" spans="1:61" x14ac:dyDescent="0.25">
      <c r="A10" s="2802"/>
      <c r="B10" s="2805"/>
      <c r="C10" s="2802"/>
      <c r="D10" s="210" t="s">
        <v>326</v>
      </c>
      <c r="E10" s="2802"/>
      <c r="F10" s="2802"/>
      <c r="G10" s="2802"/>
      <c r="H10" s="2802"/>
      <c r="I10" s="2802"/>
      <c r="J10" s="2802"/>
      <c r="K10" s="2802"/>
      <c r="L10" s="2805"/>
      <c r="M10" s="2802"/>
      <c r="N10" s="2802"/>
      <c r="O10" s="2802"/>
      <c r="P10" s="2802"/>
      <c r="Q10" s="2802"/>
      <c r="R10" s="2802"/>
      <c r="S10" s="2802"/>
      <c r="T10" s="2802"/>
      <c r="U10" s="2802"/>
      <c r="V10" s="2802"/>
      <c r="W10" s="2802"/>
      <c r="X10" s="2802"/>
      <c r="Y10" s="2802"/>
      <c r="Z10" s="2802"/>
      <c r="AA10" s="2802"/>
      <c r="AB10" s="2802"/>
      <c r="AC10" s="2802"/>
      <c r="AD10" s="2802"/>
      <c r="AE10" s="2802"/>
      <c r="AF10" s="2802"/>
      <c r="AG10" s="2802"/>
      <c r="AH10" s="2802"/>
      <c r="AI10" s="2802"/>
      <c r="AJ10" s="2802"/>
      <c r="AK10" s="2802"/>
      <c r="AL10" s="2802"/>
      <c r="AM10" s="2802"/>
      <c r="AN10" s="2802"/>
      <c r="AO10" s="2802"/>
      <c r="AP10" s="2802"/>
      <c r="AQ10" s="2802"/>
      <c r="AR10" s="2802"/>
      <c r="AS10" s="2802"/>
      <c r="AT10" s="2802"/>
      <c r="AU10" s="2802"/>
      <c r="AV10" s="2802"/>
      <c r="AW10" s="2802"/>
      <c r="AX10" s="2802"/>
      <c r="AY10" s="2802"/>
      <c r="AZ10" s="2802"/>
      <c r="BA10" s="2802"/>
      <c r="BB10" s="2802"/>
      <c r="BC10" s="2802"/>
      <c r="BD10" s="2802"/>
      <c r="BE10" s="2802"/>
      <c r="BF10" s="2802"/>
      <c r="BG10" s="2802"/>
      <c r="BH10" s="2802"/>
      <c r="BI10" s="2802"/>
    </row>
    <row r="11" spans="1:61" s="92" customFormat="1" x14ac:dyDescent="0.25">
      <c r="A11" s="2802"/>
      <c r="B11" s="2809"/>
      <c r="C11" s="2802"/>
      <c r="D11" s="2802"/>
      <c r="E11" s="3371" t="s">
        <v>2725</v>
      </c>
      <c r="F11" s="3369"/>
      <c r="G11" s="3369"/>
      <c r="H11" s="3369"/>
      <c r="I11" s="2802"/>
      <c r="J11" s="2802"/>
      <c r="K11" s="2802"/>
      <c r="L11" s="2809"/>
      <c r="M11" s="2802"/>
      <c r="N11" s="2802"/>
      <c r="O11" s="2802"/>
      <c r="P11" s="2802"/>
      <c r="Q11" s="2802"/>
      <c r="R11" s="2802"/>
      <c r="S11" s="2802"/>
      <c r="T11" s="2802"/>
      <c r="U11" s="2802"/>
      <c r="V11" s="2802"/>
      <c r="W11" s="2802"/>
      <c r="X11" s="2802"/>
      <c r="Y11" s="2802"/>
      <c r="Z11" s="2802"/>
      <c r="AA11" s="2810" t="str">
        <f>E11</f>
        <v>SO.K zdi - Archeologická prezentace objektů</v>
      </c>
      <c r="AB11" s="2802"/>
      <c r="AC11" s="2802"/>
      <c r="AD11" s="2802"/>
      <c r="AE11" s="2802"/>
      <c r="AF11" s="2802"/>
      <c r="AG11" s="2802"/>
      <c r="AH11" s="2802"/>
      <c r="AI11" s="2802"/>
      <c r="AJ11" s="2802"/>
      <c r="AK11" s="2802"/>
      <c r="AL11" s="2802"/>
      <c r="AM11" s="2802"/>
      <c r="AN11" s="2802"/>
      <c r="AO11" s="2802"/>
      <c r="AP11" s="2802"/>
      <c r="AQ11" s="2802"/>
      <c r="AR11" s="2802"/>
      <c r="AS11" s="2802"/>
      <c r="AT11" s="2802"/>
      <c r="AU11" s="2802"/>
      <c r="AV11" s="2802"/>
      <c r="AW11" s="2802"/>
      <c r="AX11" s="2802"/>
      <c r="AY11" s="2802"/>
      <c r="AZ11" s="2802"/>
      <c r="BA11" s="2802"/>
      <c r="BB11" s="2802"/>
      <c r="BC11" s="2802"/>
      <c r="BD11" s="2802"/>
      <c r="BE11" s="2802"/>
      <c r="BF11" s="2802"/>
      <c r="BG11" s="2802"/>
      <c r="BH11" s="2802"/>
      <c r="BI11" s="2802"/>
    </row>
    <row r="12" spans="1:61" s="92" customFormat="1" x14ac:dyDescent="0.25">
      <c r="A12" s="2802"/>
      <c r="B12" s="2809"/>
      <c r="C12" s="2802"/>
      <c r="D12" s="2802"/>
      <c r="E12" s="2802"/>
      <c r="F12" s="2802"/>
      <c r="G12" s="2802"/>
      <c r="H12" s="2802"/>
      <c r="I12" s="2802"/>
      <c r="J12" s="2802"/>
      <c r="K12" s="2802"/>
      <c r="L12" s="2809"/>
      <c r="M12" s="2802"/>
      <c r="N12" s="2802"/>
      <c r="O12" s="2802"/>
      <c r="P12" s="2802"/>
      <c r="Q12" s="2802"/>
      <c r="R12" s="2802"/>
      <c r="S12" s="2802"/>
      <c r="T12" s="2802"/>
      <c r="U12" s="2802"/>
      <c r="V12" s="2802"/>
      <c r="W12" s="2802"/>
      <c r="X12" s="2802"/>
      <c r="Y12" s="2802"/>
      <c r="Z12" s="2802"/>
      <c r="AA12" s="2802"/>
      <c r="AB12" s="2802"/>
      <c r="AC12" s="2802"/>
      <c r="AD12" s="2802"/>
      <c r="AE12" s="2802"/>
      <c r="AF12" s="2802"/>
      <c r="AG12" s="2802"/>
      <c r="AH12" s="2802"/>
      <c r="AI12" s="2802"/>
      <c r="AJ12" s="2802"/>
      <c r="AK12" s="2802"/>
      <c r="AL12" s="2802"/>
      <c r="AM12" s="2802"/>
      <c r="AN12" s="2802"/>
      <c r="AO12" s="2802"/>
      <c r="AP12" s="2802"/>
      <c r="AQ12" s="2802"/>
      <c r="AR12" s="2802"/>
      <c r="AS12" s="2802"/>
      <c r="AT12" s="2802"/>
      <c r="AU12" s="2802"/>
      <c r="AV12" s="2802"/>
      <c r="AW12" s="2802"/>
      <c r="AX12" s="2802"/>
      <c r="AY12" s="2802"/>
      <c r="AZ12" s="2802"/>
      <c r="BA12" s="2802"/>
      <c r="BB12" s="2802"/>
      <c r="BC12" s="2802"/>
      <c r="BD12" s="2802"/>
      <c r="BE12" s="2802"/>
      <c r="BF12" s="2802"/>
      <c r="BG12" s="2802"/>
      <c r="BH12" s="2802"/>
      <c r="BI12" s="2802"/>
    </row>
    <row r="13" spans="1:61" s="92" customFormat="1" x14ac:dyDescent="0.25">
      <c r="A13" s="2802"/>
      <c r="B13" s="2809"/>
      <c r="C13" s="2802"/>
      <c r="D13" s="210" t="s">
        <v>14</v>
      </c>
      <c r="E13" s="2802"/>
      <c r="F13" s="2811"/>
      <c r="G13" s="2802"/>
      <c r="H13" s="2802"/>
      <c r="I13" s="210" t="s">
        <v>15</v>
      </c>
      <c r="J13" s="214" t="s">
        <v>16</v>
      </c>
      <c r="K13" s="2802"/>
      <c r="L13" s="2809"/>
      <c r="M13" s="2802"/>
      <c r="N13" s="2802"/>
      <c r="O13" s="2802"/>
      <c r="P13" s="2802"/>
      <c r="Q13" s="2802"/>
      <c r="R13" s="2802"/>
      <c r="S13" s="2802"/>
      <c r="T13" s="2802"/>
      <c r="U13" s="2802"/>
      <c r="V13" s="2802"/>
      <c r="W13" s="2802"/>
      <c r="X13" s="2802"/>
      <c r="Y13" s="2802"/>
      <c r="Z13" s="2802"/>
      <c r="AA13" s="2802"/>
      <c r="AB13" s="2802"/>
      <c r="AC13" s="2802"/>
      <c r="AD13" s="2802"/>
      <c r="AE13" s="2802"/>
      <c r="AF13" s="2802"/>
      <c r="AG13" s="2802"/>
      <c r="AH13" s="2802"/>
      <c r="AI13" s="2802"/>
      <c r="AJ13" s="2802"/>
      <c r="AK13" s="2802"/>
      <c r="AL13" s="2802"/>
      <c r="AM13" s="2802"/>
      <c r="AN13" s="2802"/>
      <c r="AO13" s="2802"/>
      <c r="AP13" s="2802"/>
      <c r="AQ13" s="2802"/>
      <c r="AR13" s="2802"/>
      <c r="AS13" s="2802"/>
      <c r="AT13" s="2802"/>
      <c r="AU13" s="2802"/>
      <c r="AV13" s="2802"/>
      <c r="AW13" s="2802"/>
      <c r="AX13" s="2802"/>
      <c r="AY13" s="2802"/>
      <c r="AZ13" s="2802"/>
      <c r="BA13" s="2802"/>
      <c r="BB13" s="2802"/>
      <c r="BC13" s="2802"/>
      <c r="BD13" s="2802"/>
      <c r="BE13" s="2802"/>
      <c r="BF13" s="2802"/>
      <c r="BG13" s="2802"/>
      <c r="BH13" s="2802"/>
      <c r="BI13" s="2802"/>
    </row>
    <row r="14" spans="1:61" s="92" customFormat="1" x14ac:dyDescent="0.25">
      <c r="A14" s="2802"/>
      <c r="B14" s="2809"/>
      <c r="C14" s="2802"/>
      <c r="D14" s="210" t="s">
        <v>17</v>
      </c>
      <c r="E14" s="2802"/>
      <c r="F14" s="2812" t="s">
        <v>16</v>
      </c>
      <c r="G14" s="2802"/>
      <c r="H14" s="2802"/>
      <c r="I14" s="210" t="s">
        <v>18</v>
      </c>
      <c r="J14" s="2813">
        <f>'Rekapitulace stavby'!AN8</f>
        <v>46300</v>
      </c>
      <c r="K14" s="2802"/>
      <c r="L14" s="2809"/>
      <c r="M14" s="2802"/>
      <c r="N14" s="2802"/>
      <c r="O14" s="2802"/>
      <c r="P14" s="2802"/>
      <c r="Q14" s="2802"/>
      <c r="R14" s="2802"/>
      <c r="S14" s="2802"/>
      <c r="T14" s="2802"/>
      <c r="U14" s="2802"/>
      <c r="V14" s="2802"/>
      <c r="W14" s="2802"/>
      <c r="X14" s="2802"/>
      <c r="Y14" s="2802"/>
      <c r="Z14" s="2802"/>
      <c r="AA14" s="2802"/>
      <c r="AB14" s="2802"/>
      <c r="AC14" s="2802"/>
      <c r="AD14" s="2802"/>
      <c r="AE14" s="2802"/>
      <c r="AF14" s="2802"/>
      <c r="AG14" s="2802"/>
      <c r="AH14" s="2802"/>
      <c r="AI14" s="2802"/>
      <c r="AJ14" s="2802"/>
      <c r="AK14" s="2802"/>
      <c r="AL14" s="2802"/>
      <c r="AM14" s="2802"/>
      <c r="AN14" s="2802"/>
      <c r="AO14" s="2802"/>
      <c r="AP14" s="2802"/>
      <c r="AQ14" s="2802"/>
      <c r="AR14" s="2802"/>
      <c r="AS14" s="2802"/>
      <c r="AT14" s="2802"/>
      <c r="AU14" s="2802"/>
      <c r="AV14" s="2802"/>
      <c r="AW14" s="2802"/>
      <c r="AX14" s="2802"/>
      <c r="AY14" s="2802"/>
      <c r="AZ14" s="2802"/>
      <c r="BA14" s="2802"/>
      <c r="BB14" s="2802"/>
      <c r="BC14" s="2802"/>
      <c r="BD14" s="2802"/>
      <c r="BE14" s="2802"/>
      <c r="BF14" s="2802"/>
      <c r="BG14" s="2802"/>
      <c r="BH14" s="2802"/>
      <c r="BI14" s="2802"/>
    </row>
    <row r="15" spans="1:61" s="92" customFormat="1" x14ac:dyDescent="0.25">
      <c r="A15" s="2802"/>
      <c r="B15" s="2809"/>
      <c r="C15" s="2802"/>
      <c r="D15" s="2814" t="s">
        <v>16</v>
      </c>
      <c r="E15" s="2815"/>
      <c r="F15" s="2816" t="s">
        <v>16</v>
      </c>
      <c r="G15" s="2802"/>
      <c r="H15" s="2802"/>
      <c r="I15" s="2814" t="s">
        <v>16</v>
      </c>
      <c r="J15" s="2816" t="s">
        <v>16</v>
      </c>
      <c r="K15" s="2802"/>
      <c r="L15" s="2809"/>
      <c r="M15" s="2802"/>
      <c r="N15" s="2802"/>
      <c r="O15" s="2802"/>
      <c r="P15" s="2802"/>
      <c r="Q15" s="2802"/>
      <c r="R15" s="2802"/>
      <c r="S15" s="2802"/>
      <c r="T15" s="2802"/>
      <c r="U15" s="2802"/>
      <c r="V15" s="2802"/>
      <c r="W15" s="2802"/>
      <c r="X15" s="2802"/>
      <c r="Y15" s="2802"/>
      <c r="Z15" s="2802"/>
      <c r="AA15" s="2802"/>
      <c r="AB15" s="2802"/>
      <c r="AC15" s="2802"/>
      <c r="AD15" s="2802"/>
      <c r="AE15" s="2802"/>
      <c r="AF15" s="2802"/>
      <c r="AG15" s="2802"/>
      <c r="AH15" s="2802"/>
      <c r="AI15" s="2802"/>
      <c r="AJ15" s="2802"/>
      <c r="AK15" s="2802"/>
      <c r="AL15" s="2802"/>
      <c r="AM15" s="2802"/>
      <c r="AN15" s="2802"/>
      <c r="AO15" s="2802"/>
      <c r="AP15" s="2802"/>
      <c r="AQ15" s="2802"/>
      <c r="AR15" s="2802"/>
      <c r="AS15" s="2802"/>
      <c r="AT15" s="2802"/>
      <c r="AU15" s="2802"/>
      <c r="AV15" s="2802"/>
      <c r="AW15" s="2802"/>
      <c r="AX15" s="2802"/>
      <c r="AY15" s="2802"/>
      <c r="AZ15" s="2802"/>
      <c r="BA15" s="2802"/>
      <c r="BB15" s="2802"/>
      <c r="BC15" s="2802"/>
      <c r="BD15" s="2802"/>
      <c r="BE15" s="2802"/>
      <c r="BF15" s="2802"/>
      <c r="BG15" s="2802"/>
      <c r="BH15" s="2802"/>
      <c r="BI15" s="2802"/>
    </row>
    <row r="16" spans="1:61" s="92" customFormat="1" x14ac:dyDescent="0.25">
      <c r="A16" s="2802"/>
      <c r="B16" s="2809"/>
      <c r="C16" s="2802"/>
      <c r="D16" s="210" t="s">
        <v>19</v>
      </c>
      <c r="E16" s="2802"/>
      <c r="F16" s="2802"/>
      <c r="G16" s="2802"/>
      <c r="H16" s="2802"/>
      <c r="I16" s="210" t="s">
        <v>20</v>
      </c>
      <c r="J16" s="220" t="s">
        <v>21</v>
      </c>
      <c r="K16" s="2802"/>
      <c r="L16" s="2809"/>
      <c r="M16" s="2802"/>
      <c r="N16" s="2802"/>
      <c r="O16" s="2802"/>
      <c r="P16" s="2802"/>
      <c r="Q16" s="2802"/>
      <c r="R16" s="2802"/>
      <c r="S16" s="2802"/>
      <c r="T16" s="2802"/>
      <c r="U16" s="2802"/>
      <c r="V16" s="2802"/>
      <c r="W16" s="2802"/>
      <c r="X16" s="2802"/>
      <c r="Y16" s="2802"/>
      <c r="Z16" s="2802"/>
      <c r="AA16" s="2802"/>
      <c r="AB16" s="2802"/>
      <c r="AC16" s="2802"/>
      <c r="AD16" s="2802"/>
      <c r="AE16" s="2802"/>
      <c r="AF16" s="2802"/>
      <c r="AG16" s="2802"/>
      <c r="AH16" s="2802"/>
      <c r="AI16" s="2802"/>
      <c r="AJ16" s="2802"/>
      <c r="AK16" s="2802"/>
      <c r="AL16" s="2802"/>
      <c r="AM16" s="2802"/>
      <c r="AN16" s="2802"/>
      <c r="AO16" s="2802"/>
      <c r="AP16" s="2802"/>
      <c r="AQ16" s="2802"/>
      <c r="AR16" s="2802"/>
      <c r="AS16" s="2802"/>
      <c r="AT16" s="2802"/>
      <c r="AU16" s="2802"/>
      <c r="AV16" s="2802"/>
      <c r="AW16" s="2802"/>
      <c r="AX16" s="2802"/>
      <c r="AY16" s="2802"/>
      <c r="AZ16" s="2802"/>
      <c r="BA16" s="2802"/>
      <c r="BB16" s="2802"/>
      <c r="BC16" s="2802"/>
      <c r="BD16" s="2802"/>
      <c r="BE16" s="2802"/>
      <c r="BF16" s="2802"/>
      <c r="BG16" s="2802"/>
      <c r="BH16" s="2802"/>
      <c r="BI16" s="2802"/>
    </row>
    <row r="17" spans="1:61" s="92" customFormat="1" x14ac:dyDescent="0.25">
      <c r="A17" s="2802"/>
      <c r="B17" s="2809"/>
      <c r="C17" s="2802"/>
      <c r="D17" s="2802"/>
      <c r="E17" s="3239" t="s">
        <v>22</v>
      </c>
      <c r="F17" s="3369"/>
      <c r="G17" s="3369"/>
      <c r="H17" s="3369"/>
      <c r="I17" s="210" t="s">
        <v>23</v>
      </c>
      <c r="J17" s="220" t="s">
        <v>16</v>
      </c>
      <c r="K17" s="2802"/>
      <c r="L17" s="2809"/>
      <c r="M17" s="2802"/>
      <c r="N17" s="2802"/>
      <c r="O17" s="2802"/>
      <c r="P17" s="2802"/>
      <c r="Q17" s="2802"/>
      <c r="R17" s="2802"/>
      <c r="S17" s="2802"/>
      <c r="T17" s="2802"/>
      <c r="U17" s="2802"/>
      <c r="V17" s="2802"/>
      <c r="W17" s="2802"/>
      <c r="X17" s="2802"/>
      <c r="Y17" s="2802"/>
      <c r="Z17" s="2802"/>
      <c r="AA17" s="2802"/>
      <c r="AB17" s="2802"/>
      <c r="AC17" s="2802"/>
      <c r="AD17" s="2802"/>
      <c r="AE17" s="2802"/>
      <c r="AF17" s="2802"/>
      <c r="AG17" s="2802"/>
      <c r="AH17" s="2802"/>
      <c r="AI17" s="2802"/>
      <c r="AJ17" s="2802"/>
      <c r="AK17" s="2802"/>
      <c r="AL17" s="2802"/>
      <c r="AM17" s="2802"/>
      <c r="AN17" s="2802"/>
      <c r="AO17" s="2802"/>
      <c r="AP17" s="2802"/>
      <c r="AQ17" s="2802"/>
      <c r="AR17" s="2802"/>
      <c r="AS17" s="2802"/>
      <c r="AT17" s="2802"/>
      <c r="AU17" s="2802"/>
      <c r="AV17" s="2802"/>
      <c r="AW17" s="2802"/>
      <c r="AX17" s="2802"/>
      <c r="AY17" s="2802"/>
      <c r="AZ17" s="2802"/>
      <c r="BA17" s="2802"/>
      <c r="BB17" s="2802"/>
      <c r="BC17" s="2802"/>
      <c r="BD17" s="2802"/>
      <c r="BE17" s="2802"/>
      <c r="BF17" s="2802"/>
      <c r="BG17" s="2802"/>
      <c r="BH17" s="2802"/>
      <c r="BI17" s="2802"/>
    </row>
    <row r="18" spans="1:61" s="92" customFormat="1" x14ac:dyDescent="0.25">
      <c r="A18" s="2802"/>
      <c r="B18" s="2809"/>
      <c r="C18" s="2802"/>
      <c r="D18" s="2802"/>
      <c r="E18" s="2802"/>
      <c r="F18" s="2802"/>
      <c r="G18" s="2802"/>
      <c r="H18" s="2802"/>
      <c r="I18" s="2802"/>
      <c r="J18" s="2802"/>
      <c r="K18" s="2802"/>
      <c r="L18" s="2809"/>
      <c r="M18" s="2802"/>
      <c r="N18" s="2802"/>
      <c r="O18" s="2802"/>
      <c r="P18" s="2802"/>
      <c r="Q18" s="2802"/>
      <c r="R18" s="2802"/>
      <c r="S18" s="2802"/>
      <c r="T18" s="2802"/>
      <c r="U18" s="2802"/>
      <c r="V18" s="2802"/>
      <c r="W18" s="2802"/>
      <c r="X18" s="2802"/>
      <c r="Y18" s="2802"/>
      <c r="Z18" s="2802"/>
      <c r="AA18" s="2802"/>
      <c r="AB18" s="2802"/>
      <c r="AC18" s="2802"/>
      <c r="AD18" s="2802"/>
      <c r="AE18" s="2802"/>
      <c r="AF18" s="2802"/>
      <c r="AG18" s="2802"/>
      <c r="AH18" s="2802"/>
      <c r="AI18" s="2802"/>
      <c r="AJ18" s="2802"/>
      <c r="AK18" s="2802"/>
      <c r="AL18" s="2802"/>
      <c r="AM18" s="2802"/>
      <c r="AN18" s="2802"/>
      <c r="AO18" s="2802"/>
      <c r="AP18" s="2802"/>
      <c r="AQ18" s="2802"/>
      <c r="AR18" s="2802"/>
      <c r="AS18" s="2802"/>
      <c r="AT18" s="2802"/>
      <c r="AU18" s="2802"/>
      <c r="AV18" s="2802"/>
      <c r="AW18" s="2802"/>
      <c r="AX18" s="2802"/>
      <c r="AY18" s="2802"/>
      <c r="AZ18" s="2802"/>
      <c r="BA18" s="2802"/>
      <c r="BB18" s="2802"/>
      <c r="BC18" s="2802"/>
      <c r="BD18" s="2802"/>
      <c r="BE18" s="2802"/>
      <c r="BF18" s="2802"/>
      <c r="BG18" s="2802"/>
      <c r="BH18" s="2802"/>
      <c r="BI18" s="2802"/>
    </row>
    <row r="19" spans="1:61" s="92" customFormat="1" x14ac:dyDescent="0.25">
      <c r="A19" s="2802"/>
      <c r="B19" s="2809"/>
      <c r="C19" s="2802"/>
      <c r="D19" s="210" t="s">
        <v>24</v>
      </c>
      <c r="E19" s="2802"/>
      <c r="F19" s="2802"/>
      <c r="G19" s="2802"/>
      <c r="H19" s="2802"/>
      <c r="I19" s="210" t="str">
        <f>I16</f>
        <v>IČ:</v>
      </c>
      <c r="J19" s="221" t="str">
        <f>'Rekapitulace stavby'!AN13</f>
        <v>Vyplň údaj</v>
      </c>
      <c r="K19" s="2802"/>
      <c r="L19" s="2809"/>
      <c r="M19" s="2802"/>
      <c r="N19" s="2802"/>
      <c r="O19" s="2802"/>
      <c r="P19" s="2802"/>
      <c r="Q19" s="2802"/>
      <c r="R19" s="2802"/>
      <c r="S19" s="2802"/>
      <c r="T19" s="2802"/>
      <c r="U19" s="2802"/>
      <c r="V19" s="2802"/>
      <c r="W19" s="2802"/>
      <c r="X19" s="2802"/>
      <c r="Y19" s="2802"/>
      <c r="Z19" s="2802"/>
      <c r="AA19" s="2802"/>
      <c r="AB19" s="2802"/>
      <c r="AC19" s="2802"/>
      <c r="AD19" s="2802"/>
      <c r="AE19" s="2802"/>
      <c r="AF19" s="2802"/>
      <c r="AG19" s="2802"/>
      <c r="AH19" s="2802"/>
      <c r="AI19" s="2802"/>
      <c r="AJ19" s="2802"/>
      <c r="AK19" s="2802"/>
      <c r="AL19" s="2802"/>
      <c r="AM19" s="2802"/>
      <c r="AN19" s="2802"/>
      <c r="AO19" s="2802"/>
      <c r="AP19" s="2802"/>
      <c r="AQ19" s="2802"/>
      <c r="AR19" s="2802"/>
      <c r="AS19" s="2802"/>
      <c r="AT19" s="2802"/>
      <c r="AU19" s="2802"/>
      <c r="AV19" s="2802"/>
      <c r="AW19" s="2802"/>
      <c r="AX19" s="2802"/>
      <c r="AY19" s="2802"/>
      <c r="AZ19" s="2802"/>
      <c r="BA19" s="2802"/>
      <c r="BB19" s="2802"/>
      <c r="BC19" s="2802"/>
      <c r="BD19" s="2802"/>
      <c r="BE19" s="2802"/>
      <c r="BF19" s="2802"/>
      <c r="BG19" s="2802"/>
      <c r="BH19" s="2802"/>
      <c r="BI19" s="2802"/>
    </row>
    <row r="20" spans="1:61" s="92" customFormat="1" x14ac:dyDescent="0.25">
      <c r="A20" s="2802"/>
      <c r="B20" s="2809"/>
      <c r="C20" s="2802"/>
      <c r="D20" s="2802"/>
      <c r="E20" s="3241" t="str">
        <f>'Rekapitulace stavby'!E14</f>
        <v>Vyplň údaj</v>
      </c>
      <c r="F20" s="3369"/>
      <c r="G20" s="3369"/>
      <c r="H20" s="3369"/>
      <c r="I20" s="210" t="str">
        <f>I17</f>
        <v>DIČ:</v>
      </c>
      <c r="J20" s="221" t="str">
        <f>'Rekapitulace stavby'!AN14</f>
        <v>Vyplň údaj</v>
      </c>
      <c r="K20" s="2802"/>
      <c r="L20" s="2809"/>
      <c r="M20" s="2802"/>
      <c r="N20" s="2802"/>
      <c r="O20" s="2802"/>
      <c r="P20" s="2802"/>
      <c r="Q20" s="2802"/>
      <c r="R20" s="2802"/>
      <c r="S20" s="2802"/>
      <c r="T20" s="2802"/>
      <c r="U20" s="2802"/>
      <c r="V20" s="2802"/>
      <c r="W20" s="2802"/>
      <c r="X20" s="2802"/>
      <c r="Y20" s="2802"/>
      <c r="Z20" s="2802"/>
      <c r="AA20" s="2802"/>
      <c r="AB20" s="2802"/>
      <c r="AC20" s="2802"/>
      <c r="AD20" s="2802"/>
      <c r="AE20" s="2802"/>
      <c r="AF20" s="2802"/>
      <c r="AG20" s="2802"/>
      <c r="AH20" s="2802"/>
      <c r="AI20" s="2802"/>
      <c r="AJ20" s="2802"/>
      <c r="AK20" s="2802"/>
      <c r="AL20" s="2802"/>
      <c r="AM20" s="2802"/>
      <c r="AN20" s="2802"/>
      <c r="AO20" s="2802"/>
      <c r="AP20" s="2802"/>
      <c r="AQ20" s="2802"/>
      <c r="AR20" s="2802"/>
      <c r="AS20" s="2802"/>
      <c r="AT20" s="2802"/>
      <c r="AU20" s="2802"/>
      <c r="AV20" s="2802"/>
      <c r="AW20" s="2802"/>
      <c r="AX20" s="2802"/>
      <c r="AY20" s="2802"/>
      <c r="AZ20" s="2802"/>
      <c r="BA20" s="2802"/>
      <c r="BB20" s="2802"/>
      <c r="BC20" s="2802"/>
      <c r="BD20" s="2802"/>
      <c r="BE20" s="2802"/>
      <c r="BF20" s="2802"/>
      <c r="BG20" s="2802"/>
      <c r="BH20" s="2802"/>
      <c r="BI20" s="2802"/>
    </row>
    <row r="21" spans="1:61" s="92" customFormat="1" x14ac:dyDescent="0.25">
      <c r="A21" s="2802"/>
      <c r="B21" s="2809"/>
      <c r="C21" s="2802"/>
      <c r="D21" s="2802"/>
      <c r="E21" s="2802"/>
      <c r="F21" s="2802"/>
      <c r="G21" s="2802"/>
      <c r="H21" s="2802"/>
      <c r="I21" s="2802"/>
      <c r="J21" s="2802"/>
      <c r="K21" s="2802"/>
      <c r="L21" s="2809"/>
      <c r="M21" s="2802"/>
      <c r="N21" s="2802"/>
      <c r="O21" s="2802"/>
      <c r="P21" s="2802"/>
      <c r="Q21" s="2802"/>
      <c r="R21" s="2802"/>
      <c r="S21" s="2802"/>
      <c r="T21" s="2802"/>
      <c r="U21" s="2802"/>
      <c r="V21" s="2802"/>
      <c r="W21" s="2802"/>
      <c r="X21" s="2802"/>
      <c r="Y21" s="2802"/>
      <c r="Z21" s="2802"/>
      <c r="AA21" s="2802"/>
      <c r="AB21" s="2802"/>
      <c r="AC21" s="2802"/>
      <c r="AD21" s="2802"/>
      <c r="AE21" s="2802"/>
      <c r="AF21" s="2802"/>
      <c r="AG21" s="2802"/>
      <c r="AH21" s="2802"/>
      <c r="AI21" s="2802"/>
      <c r="AJ21" s="2802"/>
      <c r="AK21" s="2802"/>
      <c r="AL21" s="2802"/>
      <c r="AM21" s="2802"/>
      <c r="AN21" s="2802"/>
      <c r="AO21" s="2802"/>
      <c r="AP21" s="2802"/>
      <c r="AQ21" s="2802"/>
      <c r="AR21" s="2802"/>
      <c r="AS21" s="2802"/>
      <c r="AT21" s="2802"/>
      <c r="AU21" s="2802"/>
      <c r="AV21" s="2802"/>
      <c r="AW21" s="2802"/>
      <c r="AX21" s="2802"/>
      <c r="AY21" s="2802"/>
      <c r="AZ21" s="2802"/>
      <c r="BA21" s="2802"/>
      <c r="BB21" s="2802"/>
      <c r="BC21" s="2802"/>
      <c r="BD21" s="2802"/>
      <c r="BE21" s="2802"/>
      <c r="BF21" s="2802"/>
      <c r="BG21" s="2802"/>
      <c r="BH21" s="2802"/>
      <c r="BI21" s="2802"/>
    </row>
    <row r="22" spans="1:61" s="92" customFormat="1" x14ac:dyDescent="0.25">
      <c r="A22" s="2802"/>
      <c r="B22" s="2809"/>
      <c r="C22" s="2802"/>
      <c r="D22" s="210" t="s">
        <v>26</v>
      </c>
      <c r="E22" s="2802"/>
      <c r="F22" s="2802"/>
      <c r="G22" s="2802"/>
      <c r="H22" s="2802"/>
      <c r="I22" s="210" t="str">
        <f>I16</f>
        <v>IČ:</v>
      </c>
      <c r="J22" s="214" t="s">
        <v>16</v>
      </c>
      <c r="K22" s="2802"/>
      <c r="L22" s="2809"/>
      <c r="M22" s="2802"/>
      <c r="N22" s="2802"/>
      <c r="O22" s="2802"/>
      <c r="P22" s="2802"/>
      <c r="Q22" s="2802"/>
      <c r="R22" s="2802"/>
      <c r="S22" s="2802"/>
      <c r="T22" s="2802"/>
      <c r="U22" s="2802"/>
      <c r="V22" s="2802"/>
      <c r="W22" s="2802"/>
      <c r="X22" s="2802"/>
      <c r="Y22" s="2802"/>
      <c r="Z22" s="2802"/>
      <c r="AA22" s="2802"/>
      <c r="AB22" s="2802"/>
      <c r="AC22" s="2802"/>
      <c r="AD22" s="2802"/>
      <c r="AE22" s="2802"/>
      <c r="AF22" s="2802"/>
      <c r="AG22" s="2802"/>
      <c r="AH22" s="2802"/>
      <c r="AI22" s="2802"/>
      <c r="AJ22" s="2802"/>
      <c r="AK22" s="2802"/>
      <c r="AL22" s="2802"/>
      <c r="AM22" s="2802"/>
      <c r="AN22" s="2802"/>
      <c r="AO22" s="2802"/>
      <c r="AP22" s="2802"/>
      <c r="AQ22" s="2802"/>
      <c r="AR22" s="2802"/>
      <c r="AS22" s="2802"/>
      <c r="AT22" s="2802"/>
      <c r="AU22" s="2802"/>
      <c r="AV22" s="2802"/>
      <c r="AW22" s="2802"/>
      <c r="AX22" s="2802"/>
      <c r="AY22" s="2802"/>
      <c r="AZ22" s="2802"/>
      <c r="BA22" s="2802"/>
      <c r="BB22" s="2802"/>
      <c r="BC22" s="2802"/>
      <c r="BD22" s="2802"/>
      <c r="BE22" s="2802"/>
      <c r="BF22" s="2802"/>
      <c r="BG22" s="2802"/>
      <c r="BH22" s="2802"/>
      <c r="BI22" s="2802"/>
    </row>
    <row r="23" spans="1:61" s="92" customFormat="1" x14ac:dyDescent="0.25">
      <c r="A23" s="2802"/>
      <c r="B23" s="2809"/>
      <c r="C23" s="2802"/>
      <c r="D23" s="2802"/>
      <c r="E23" s="3239" t="s">
        <v>27</v>
      </c>
      <c r="F23" s="3369"/>
      <c r="G23" s="3369"/>
      <c r="H23" s="3369"/>
      <c r="I23" s="210" t="str">
        <f>I17</f>
        <v>DIČ:</v>
      </c>
      <c r="J23" s="220" t="s">
        <v>16</v>
      </c>
      <c r="K23" s="2802"/>
      <c r="L23" s="2809"/>
      <c r="M23" s="2802"/>
      <c r="N23" s="2802"/>
      <c r="O23" s="2802"/>
      <c r="P23" s="2802"/>
      <c r="Q23" s="2802"/>
      <c r="R23" s="2802"/>
      <c r="S23" s="2802"/>
      <c r="T23" s="2802"/>
      <c r="U23" s="2802"/>
      <c r="V23" s="2802"/>
      <c r="W23" s="2802"/>
      <c r="X23" s="2802"/>
      <c r="Y23" s="2802"/>
      <c r="Z23" s="2802"/>
      <c r="AA23" s="2802"/>
      <c r="AB23" s="2802"/>
      <c r="AC23" s="2802"/>
      <c r="AD23" s="2802"/>
      <c r="AE23" s="2802"/>
      <c r="AF23" s="2802"/>
      <c r="AG23" s="2802"/>
      <c r="AH23" s="2802"/>
      <c r="AI23" s="2802"/>
      <c r="AJ23" s="2802"/>
      <c r="AK23" s="2802"/>
      <c r="AL23" s="2802"/>
      <c r="AM23" s="2802"/>
      <c r="AN23" s="2802"/>
      <c r="AO23" s="2802"/>
      <c r="AP23" s="2802"/>
      <c r="AQ23" s="2802"/>
      <c r="AR23" s="2802"/>
      <c r="AS23" s="2802"/>
      <c r="AT23" s="2802"/>
      <c r="AU23" s="2802"/>
      <c r="AV23" s="2802"/>
      <c r="AW23" s="2802"/>
      <c r="AX23" s="2802"/>
      <c r="AY23" s="2802"/>
      <c r="AZ23" s="2802"/>
      <c r="BA23" s="2802"/>
      <c r="BB23" s="2802"/>
      <c r="BC23" s="2802"/>
      <c r="BD23" s="2802"/>
      <c r="BE23" s="2802"/>
      <c r="BF23" s="2802"/>
      <c r="BG23" s="2802"/>
      <c r="BH23" s="2802"/>
      <c r="BI23" s="2802"/>
    </row>
    <row r="24" spans="1:61" s="92" customFormat="1" x14ac:dyDescent="0.25">
      <c r="A24" s="2802"/>
      <c r="B24" s="2809"/>
      <c r="C24" s="2802"/>
      <c r="D24" s="2802"/>
      <c r="E24" s="2802"/>
      <c r="F24" s="2802"/>
      <c r="G24" s="2802"/>
      <c r="H24" s="2802"/>
      <c r="I24" s="2802"/>
      <c r="J24" s="2802"/>
      <c r="K24" s="2802"/>
      <c r="L24" s="2809"/>
      <c r="M24" s="2802"/>
      <c r="N24" s="2802"/>
      <c r="O24" s="2802"/>
      <c r="P24" s="2802"/>
      <c r="Q24" s="2802"/>
      <c r="R24" s="2802"/>
      <c r="S24" s="2802"/>
      <c r="T24" s="2802"/>
      <c r="U24" s="2802"/>
      <c r="V24" s="2802"/>
      <c r="W24" s="2802"/>
      <c r="X24" s="2802"/>
      <c r="Y24" s="2802"/>
      <c r="Z24" s="2802"/>
      <c r="AA24" s="2802"/>
      <c r="AB24" s="2802"/>
      <c r="AC24" s="2802"/>
      <c r="AD24" s="2802"/>
      <c r="AE24" s="2802"/>
      <c r="AF24" s="2802"/>
      <c r="AG24" s="2802"/>
      <c r="AH24" s="2802"/>
      <c r="AI24" s="2802"/>
      <c r="AJ24" s="2802"/>
      <c r="AK24" s="2802"/>
      <c r="AL24" s="2802"/>
      <c r="AM24" s="2802"/>
      <c r="AN24" s="2802"/>
      <c r="AO24" s="2802"/>
      <c r="AP24" s="2802"/>
      <c r="AQ24" s="2802"/>
      <c r="AR24" s="2802"/>
      <c r="AS24" s="2802"/>
      <c r="AT24" s="2802"/>
      <c r="AU24" s="2802"/>
      <c r="AV24" s="2802"/>
      <c r="AW24" s="2802"/>
      <c r="AX24" s="2802"/>
      <c r="AY24" s="2802"/>
      <c r="AZ24" s="2802"/>
      <c r="BA24" s="2802"/>
      <c r="BB24" s="2802"/>
      <c r="BC24" s="2802"/>
      <c r="BD24" s="2802"/>
      <c r="BE24" s="2802"/>
      <c r="BF24" s="2802"/>
      <c r="BG24" s="2802"/>
      <c r="BH24" s="2802"/>
      <c r="BI24" s="2802"/>
    </row>
    <row r="25" spans="1:61" s="92" customFormat="1" x14ac:dyDescent="0.25">
      <c r="A25" s="2802"/>
      <c r="B25" s="2809"/>
      <c r="C25" s="2802"/>
      <c r="D25" s="210" t="s">
        <v>28</v>
      </c>
      <c r="E25" s="2802"/>
      <c r="F25" s="2802"/>
      <c r="G25" s="2802"/>
      <c r="H25" s="2802"/>
      <c r="I25" s="210" t="str">
        <f>I16</f>
        <v>IČ:</v>
      </c>
      <c r="J25" s="220" t="s">
        <v>29</v>
      </c>
      <c r="K25" s="2802"/>
      <c r="L25" s="2809"/>
      <c r="M25" s="2802"/>
      <c r="N25" s="2802"/>
      <c r="O25" s="2802"/>
      <c r="P25" s="2802"/>
      <c r="Q25" s="2802"/>
      <c r="R25" s="2802"/>
      <c r="S25" s="2802"/>
      <c r="T25" s="2802"/>
      <c r="U25" s="2802"/>
      <c r="V25" s="2802"/>
      <c r="W25" s="2802"/>
      <c r="X25" s="2802"/>
      <c r="Y25" s="2802"/>
      <c r="Z25" s="2802"/>
      <c r="AA25" s="2802"/>
      <c r="AB25" s="2802"/>
      <c r="AC25" s="2802"/>
      <c r="AD25" s="2802"/>
      <c r="AE25" s="2802"/>
      <c r="AF25" s="2802"/>
      <c r="AG25" s="2802"/>
      <c r="AH25" s="2802"/>
      <c r="AI25" s="2802"/>
      <c r="AJ25" s="2802"/>
      <c r="AK25" s="2802"/>
      <c r="AL25" s="2802"/>
      <c r="AM25" s="2802"/>
      <c r="AN25" s="2802"/>
      <c r="AO25" s="2802"/>
      <c r="AP25" s="2802"/>
      <c r="AQ25" s="2802"/>
      <c r="AR25" s="2802"/>
      <c r="AS25" s="2802"/>
      <c r="AT25" s="2802"/>
      <c r="AU25" s="2802"/>
      <c r="AV25" s="2802"/>
      <c r="AW25" s="2802"/>
      <c r="AX25" s="2802"/>
      <c r="AY25" s="2802"/>
      <c r="AZ25" s="2802"/>
      <c r="BA25" s="2802"/>
      <c r="BB25" s="2802"/>
      <c r="BC25" s="2802"/>
      <c r="BD25" s="2802"/>
      <c r="BE25" s="2802"/>
      <c r="BF25" s="2802"/>
      <c r="BG25" s="2802"/>
      <c r="BH25" s="2802"/>
      <c r="BI25" s="2802"/>
    </row>
    <row r="26" spans="1:61" s="92" customFormat="1" x14ac:dyDescent="0.25">
      <c r="A26" s="2802"/>
      <c r="B26" s="2809"/>
      <c r="C26" s="2802"/>
      <c r="D26" s="2802"/>
      <c r="E26" s="3239" t="s">
        <v>30</v>
      </c>
      <c r="F26" s="3369"/>
      <c r="G26" s="3369"/>
      <c r="H26" s="3369"/>
      <c r="I26" s="210" t="str">
        <f>I17</f>
        <v>DIČ:</v>
      </c>
      <c r="J26" s="220" t="s">
        <v>31</v>
      </c>
      <c r="K26" s="2802"/>
      <c r="L26" s="2809"/>
      <c r="M26" s="2802"/>
      <c r="N26" s="2802"/>
      <c r="O26" s="2802"/>
      <c r="P26" s="2802"/>
      <c r="Q26" s="2802"/>
      <c r="R26" s="2802"/>
      <c r="S26" s="2802"/>
      <c r="T26" s="2802"/>
      <c r="U26" s="2802"/>
      <c r="V26" s="2802"/>
      <c r="W26" s="2802"/>
      <c r="X26" s="2802"/>
      <c r="Y26" s="2802"/>
      <c r="Z26" s="2802"/>
      <c r="AA26" s="2802"/>
      <c r="AB26" s="2802"/>
      <c r="AC26" s="2802"/>
      <c r="AD26" s="2802"/>
      <c r="AE26" s="2802"/>
      <c r="AF26" s="2802"/>
      <c r="AG26" s="2802"/>
      <c r="AH26" s="2802"/>
      <c r="AI26" s="2802"/>
      <c r="AJ26" s="2802"/>
      <c r="AK26" s="2802"/>
      <c r="AL26" s="2802"/>
      <c r="AM26" s="2802"/>
      <c r="AN26" s="2802"/>
      <c r="AO26" s="2802"/>
      <c r="AP26" s="2802"/>
      <c r="AQ26" s="2802"/>
      <c r="AR26" s="2802"/>
      <c r="AS26" s="2802"/>
      <c r="AT26" s="2802"/>
      <c r="AU26" s="2802"/>
      <c r="AV26" s="2802"/>
      <c r="AW26" s="2802"/>
      <c r="AX26" s="2802"/>
      <c r="AY26" s="2802"/>
      <c r="AZ26" s="2802"/>
      <c r="BA26" s="2802"/>
      <c r="BB26" s="2802"/>
      <c r="BC26" s="2802"/>
      <c r="BD26" s="2802"/>
      <c r="BE26" s="2802"/>
      <c r="BF26" s="2802"/>
      <c r="BG26" s="2802"/>
      <c r="BH26" s="2802"/>
      <c r="BI26" s="2802"/>
    </row>
    <row r="27" spans="1:61" s="92" customFormat="1" x14ac:dyDescent="0.25">
      <c r="A27" s="2802"/>
      <c r="B27" s="2809"/>
      <c r="C27" s="2802"/>
      <c r="D27" s="2802"/>
      <c r="E27" s="2802"/>
      <c r="F27" s="2802"/>
      <c r="G27" s="2802"/>
      <c r="H27" s="2802"/>
      <c r="I27" s="2802"/>
      <c r="J27" s="2802"/>
      <c r="K27" s="2802"/>
      <c r="L27" s="2809"/>
      <c r="M27" s="2802"/>
      <c r="N27" s="2802"/>
      <c r="O27" s="2802"/>
      <c r="P27" s="2802"/>
      <c r="Q27" s="2802"/>
      <c r="R27" s="2802"/>
      <c r="S27" s="2802"/>
      <c r="T27" s="2802"/>
      <c r="U27" s="2802"/>
      <c r="V27" s="2802"/>
      <c r="W27" s="2802"/>
      <c r="X27" s="2802"/>
      <c r="Y27" s="2802"/>
      <c r="Z27" s="2802"/>
      <c r="AA27" s="2802"/>
      <c r="AB27" s="2802"/>
      <c r="AC27" s="2802"/>
      <c r="AD27" s="2802"/>
      <c r="AE27" s="2802"/>
      <c r="AF27" s="2802"/>
      <c r="AG27" s="2802"/>
      <c r="AH27" s="2802"/>
      <c r="AI27" s="2802"/>
      <c r="AJ27" s="2802"/>
      <c r="AK27" s="2802"/>
      <c r="AL27" s="2802"/>
      <c r="AM27" s="2802"/>
      <c r="AN27" s="2802"/>
      <c r="AO27" s="2802"/>
      <c r="AP27" s="2802"/>
      <c r="AQ27" s="2802"/>
      <c r="AR27" s="2802"/>
      <c r="AS27" s="2802"/>
      <c r="AT27" s="2802"/>
      <c r="AU27" s="2802"/>
      <c r="AV27" s="2802"/>
      <c r="AW27" s="2802"/>
      <c r="AX27" s="2802"/>
      <c r="AY27" s="2802"/>
      <c r="AZ27" s="2802"/>
      <c r="BA27" s="2802"/>
      <c r="BB27" s="2802"/>
      <c r="BC27" s="2802"/>
      <c r="BD27" s="2802"/>
      <c r="BE27" s="2802"/>
      <c r="BF27" s="2802"/>
      <c r="BG27" s="2802"/>
      <c r="BH27" s="2802"/>
      <c r="BI27" s="2802"/>
    </row>
    <row r="28" spans="1:61" s="92" customFormat="1" x14ac:dyDescent="0.25">
      <c r="A28" s="2802"/>
      <c r="B28" s="2809"/>
      <c r="C28" s="2802"/>
      <c r="D28" s="210" t="s">
        <v>32</v>
      </c>
      <c r="E28" s="2802"/>
      <c r="F28" s="2802"/>
      <c r="G28" s="2802"/>
      <c r="H28" s="2802"/>
      <c r="I28" s="2802"/>
      <c r="J28" s="2802"/>
      <c r="K28" s="2802"/>
      <c r="L28" s="2809"/>
      <c r="M28" s="2802"/>
      <c r="N28" s="2802"/>
      <c r="O28" s="2802"/>
      <c r="P28" s="2802"/>
      <c r="Q28" s="2802"/>
      <c r="R28" s="2802"/>
      <c r="S28" s="2802"/>
      <c r="T28" s="2802"/>
      <c r="U28" s="2802"/>
      <c r="V28" s="2802"/>
      <c r="W28" s="2802"/>
      <c r="X28" s="2802"/>
      <c r="Y28" s="2802"/>
      <c r="Z28" s="2802"/>
      <c r="AA28" s="2802"/>
      <c r="AB28" s="2802"/>
      <c r="AC28" s="2802"/>
      <c r="AD28" s="2802"/>
      <c r="AE28" s="2802"/>
      <c r="AF28" s="2802"/>
      <c r="AG28" s="2802"/>
      <c r="AH28" s="2802"/>
      <c r="AI28" s="2802"/>
      <c r="AJ28" s="2802"/>
      <c r="AK28" s="2802"/>
      <c r="AL28" s="2802"/>
      <c r="AM28" s="2802"/>
      <c r="AN28" s="2802"/>
      <c r="AO28" s="2802"/>
      <c r="AP28" s="2802"/>
      <c r="AQ28" s="2802"/>
      <c r="AR28" s="2802"/>
      <c r="AS28" s="2802"/>
      <c r="AT28" s="2802"/>
      <c r="AU28" s="2802"/>
      <c r="AV28" s="2802"/>
      <c r="AW28" s="2802"/>
      <c r="AX28" s="2802"/>
      <c r="AY28" s="2802"/>
      <c r="AZ28" s="2802"/>
      <c r="BA28" s="2802"/>
      <c r="BB28" s="2802"/>
      <c r="BC28" s="2802"/>
      <c r="BD28" s="2802"/>
      <c r="BE28" s="2802"/>
      <c r="BF28" s="2802"/>
      <c r="BG28" s="2802"/>
      <c r="BH28" s="2802"/>
      <c r="BI28" s="2802"/>
    </row>
    <row r="29" spans="1:61" s="93" customFormat="1" x14ac:dyDescent="0.25">
      <c r="A29" s="2802"/>
      <c r="B29" s="3418"/>
      <c r="C29" s="2802"/>
      <c r="D29" s="2802"/>
      <c r="E29" s="3400" t="s">
        <v>3158</v>
      </c>
      <c r="F29" s="3401"/>
      <c r="G29" s="3401"/>
      <c r="H29" s="3401"/>
      <c r="I29" s="2802"/>
      <c r="J29" s="2802"/>
      <c r="K29" s="2802"/>
      <c r="L29" s="3418"/>
      <c r="M29" s="2802"/>
      <c r="N29" s="2802"/>
      <c r="O29" s="2802"/>
      <c r="P29" s="2802"/>
      <c r="Q29" s="2802"/>
      <c r="R29" s="2802"/>
      <c r="S29" s="2802"/>
      <c r="T29" s="2802"/>
      <c r="U29" s="2802"/>
      <c r="V29" s="2802"/>
      <c r="W29" s="2802"/>
      <c r="X29" s="2802"/>
      <c r="Y29" s="2802"/>
      <c r="Z29" s="2802"/>
      <c r="AA29" s="2817" t="str">
        <f>E29</f>
        <v>ZPŮSOBILÉ VÝDAJE</v>
      </c>
      <c r="AB29" s="2802"/>
      <c r="AC29" s="2802"/>
      <c r="AD29" s="2802"/>
      <c r="AE29" s="2802"/>
      <c r="AF29" s="2802"/>
      <c r="AG29" s="2802"/>
      <c r="AH29" s="2802"/>
      <c r="AI29" s="2802"/>
      <c r="AJ29" s="2802"/>
      <c r="AK29" s="2802"/>
      <c r="AL29" s="2802"/>
      <c r="AM29" s="2802"/>
      <c r="AN29" s="2802"/>
      <c r="AO29" s="2802"/>
      <c r="AP29" s="2802"/>
      <c r="AQ29" s="2802"/>
      <c r="AR29" s="2802"/>
      <c r="AS29" s="2802"/>
      <c r="AT29" s="2802"/>
      <c r="AU29" s="2802"/>
      <c r="AV29" s="2802"/>
      <c r="AW29" s="2802"/>
      <c r="AX29" s="2802"/>
      <c r="AY29" s="2802"/>
      <c r="AZ29" s="2802"/>
      <c r="BA29" s="2802"/>
      <c r="BB29" s="2802"/>
      <c r="BC29" s="2802"/>
      <c r="BD29" s="2802"/>
      <c r="BE29" s="2802"/>
      <c r="BF29" s="2802"/>
      <c r="BG29" s="2802"/>
      <c r="BH29" s="2802"/>
      <c r="BI29" s="2802"/>
    </row>
    <row r="30" spans="1:61" s="92" customFormat="1" x14ac:dyDescent="0.25">
      <c r="A30" s="2802"/>
      <c r="B30" s="2809"/>
      <c r="C30" s="2802"/>
      <c r="D30" s="2802"/>
      <c r="E30" s="2802"/>
      <c r="F30" s="2802"/>
      <c r="G30" s="2802"/>
      <c r="H30" s="2802"/>
      <c r="I30" s="2802"/>
      <c r="J30" s="2802"/>
      <c r="K30" s="2802"/>
      <c r="L30" s="2809"/>
      <c r="M30" s="2802"/>
      <c r="N30" s="2802"/>
      <c r="O30" s="2802"/>
      <c r="P30" s="2802"/>
      <c r="Q30" s="2802"/>
      <c r="R30" s="2802"/>
      <c r="S30" s="2802"/>
      <c r="T30" s="2802"/>
      <c r="U30" s="2802"/>
      <c r="V30" s="2802"/>
      <c r="W30" s="2802"/>
      <c r="X30" s="2802"/>
      <c r="Y30" s="2802"/>
      <c r="Z30" s="2802"/>
      <c r="AA30" s="2802"/>
      <c r="AB30" s="2802"/>
      <c r="AC30" s="2802"/>
      <c r="AD30" s="2802"/>
      <c r="AE30" s="2802"/>
      <c r="AF30" s="2802"/>
      <c r="AG30" s="2802"/>
      <c r="AH30" s="2802"/>
      <c r="AI30" s="2802"/>
      <c r="AJ30" s="2802"/>
      <c r="AK30" s="2802"/>
      <c r="AL30" s="2802"/>
      <c r="AM30" s="2802"/>
      <c r="AN30" s="2802"/>
      <c r="AO30" s="2802"/>
      <c r="AP30" s="2802"/>
      <c r="AQ30" s="2802"/>
      <c r="AR30" s="2802"/>
      <c r="AS30" s="2802"/>
      <c r="AT30" s="2802"/>
      <c r="AU30" s="2802"/>
      <c r="AV30" s="2802"/>
      <c r="AW30" s="2802"/>
      <c r="AX30" s="2802"/>
      <c r="AY30" s="2802"/>
      <c r="AZ30" s="2802"/>
      <c r="BA30" s="2802"/>
      <c r="BB30" s="2802"/>
      <c r="BC30" s="2802"/>
      <c r="BD30" s="2802"/>
      <c r="BE30" s="2802"/>
      <c r="BF30" s="2802"/>
      <c r="BG30" s="2802"/>
      <c r="BH30" s="2802"/>
      <c r="BI30" s="2802"/>
    </row>
    <row r="31" spans="1:61" s="92" customFormat="1" ht="6.95" customHeight="1" x14ac:dyDescent="0.25">
      <c r="A31" s="2802"/>
      <c r="B31" s="2809"/>
      <c r="C31" s="2802"/>
      <c r="D31" s="2818"/>
      <c r="E31" s="2818"/>
      <c r="F31" s="2818"/>
      <c r="G31" s="2818"/>
      <c r="H31" s="2818"/>
      <c r="I31" s="2818"/>
      <c r="J31" s="2818"/>
      <c r="K31" s="2818"/>
      <c r="L31" s="2809"/>
      <c r="M31" s="2802"/>
      <c r="N31" s="2802"/>
      <c r="O31" s="2802"/>
      <c r="P31" s="2802"/>
      <c r="Q31" s="2802"/>
      <c r="R31" s="2802"/>
      <c r="S31" s="2802"/>
      <c r="T31" s="2802"/>
      <c r="U31" s="2802"/>
      <c r="V31" s="2802"/>
      <c r="W31" s="2802"/>
      <c r="X31" s="2802"/>
      <c r="Y31" s="2802"/>
      <c r="Z31" s="2802"/>
      <c r="AA31" s="2802"/>
      <c r="AB31" s="2802"/>
      <c r="AC31" s="2802"/>
      <c r="AD31" s="2802"/>
      <c r="AE31" s="2802"/>
      <c r="AF31" s="2802"/>
      <c r="AG31" s="2802"/>
      <c r="AH31" s="2802"/>
      <c r="AI31" s="2802"/>
      <c r="AJ31" s="2802"/>
      <c r="AK31" s="2802"/>
      <c r="AL31" s="2802"/>
      <c r="AM31" s="2802"/>
      <c r="AN31" s="2802"/>
      <c r="AO31" s="2802"/>
      <c r="AP31" s="2802"/>
      <c r="AQ31" s="2802"/>
      <c r="AR31" s="2802"/>
      <c r="AS31" s="2802"/>
      <c r="AT31" s="2802"/>
      <c r="AU31" s="2802"/>
      <c r="AV31" s="2802"/>
      <c r="AW31" s="2802"/>
      <c r="AX31" s="2802"/>
      <c r="AY31" s="2802"/>
      <c r="AZ31" s="2802"/>
      <c r="BA31" s="2802"/>
      <c r="BB31" s="2802"/>
      <c r="BC31" s="2802"/>
      <c r="BD31" s="2802"/>
      <c r="BE31" s="2802"/>
      <c r="BF31" s="2802"/>
      <c r="BG31" s="2802"/>
      <c r="BH31" s="2802"/>
      <c r="BI31" s="2802"/>
    </row>
    <row r="32" spans="1:61" s="92" customFormat="1" ht="25.35" customHeight="1" x14ac:dyDescent="0.25">
      <c r="A32" s="2802"/>
      <c r="B32" s="2809"/>
      <c r="C32" s="2802"/>
      <c r="D32" s="2819" t="s">
        <v>33</v>
      </c>
      <c r="E32" s="2802"/>
      <c r="F32" s="2820"/>
      <c r="G32" s="2802"/>
      <c r="H32" s="2802"/>
      <c r="I32" s="2802"/>
      <c r="J32" s="2821">
        <f>ROUND(J120,2)</f>
        <v>0</v>
      </c>
      <c r="K32" s="2802"/>
      <c r="L32" s="2809"/>
      <c r="M32" s="2802"/>
      <c r="N32" s="2802"/>
      <c r="O32" s="2802"/>
      <c r="P32" s="2802"/>
      <c r="Q32" s="2802"/>
      <c r="R32" s="2802"/>
      <c r="S32" s="2802"/>
      <c r="T32" s="2802"/>
      <c r="U32" s="2802"/>
      <c r="V32" s="2802"/>
      <c r="W32" s="2802"/>
      <c r="X32" s="2802"/>
      <c r="Y32" s="2802"/>
      <c r="Z32" s="2802"/>
      <c r="AA32" s="2802"/>
      <c r="AB32" s="2802"/>
      <c r="AC32" s="2802"/>
      <c r="AD32" s="2802"/>
      <c r="AE32" s="2802"/>
      <c r="AF32" s="2802"/>
      <c r="AG32" s="2802"/>
      <c r="AH32" s="2802"/>
      <c r="AI32" s="2802"/>
      <c r="AJ32" s="2802"/>
      <c r="AK32" s="2802"/>
      <c r="AL32" s="2802"/>
      <c r="AM32" s="2802"/>
      <c r="AN32" s="2802"/>
      <c r="AO32" s="2802"/>
      <c r="AP32" s="2802"/>
      <c r="AQ32" s="2802"/>
      <c r="AR32" s="2802"/>
      <c r="AS32" s="2802"/>
      <c r="AT32" s="2802"/>
      <c r="AU32" s="2802"/>
      <c r="AV32" s="2802"/>
      <c r="AW32" s="2802"/>
      <c r="AX32" s="2802"/>
      <c r="AY32" s="2802"/>
      <c r="AZ32" s="2802"/>
      <c r="BA32" s="2802"/>
      <c r="BB32" s="2802"/>
      <c r="BC32" s="2802"/>
      <c r="BD32" s="2802"/>
      <c r="BE32" s="2802"/>
      <c r="BF32" s="2802"/>
      <c r="BG32" s="2802"/>
      <c r="BH32" s="2802"/>
      <c r="BI32" s="2802"/>
    </row>
    <row r="33" spans="1:61" s="92" customFormat="1" ht="6.95" customHeight="1" x14ac:dyDescent="0.25">
      <c r="A33" s="2802"/>
      <c r="B33" s="2809"/>
      <c r="C33" s="2802"/>
      <c r="D33" s="2818"/>
      <c r="E33" s="2818"/>
      <c r="F33" s="2822"/>
      <c r="G33" s="2818"/>
      <c r="H33" s="2818"/>
      <c r="I33" s="2818"/>
      <c r="J33" s="2822"/>
      <c r="K33" s="2818"/>
      <c r="L33" s="2809"/>
      <c r="M33" s="2802"/>
      <c r="N33" s="2802"/>
      <c r="O33" s="2802"/>
      <c r="P33" s="2802"/>
      <c r="Q33" s="2802"/>
      <c r="R33" s="2802"/>
      <c r="S33" s="2802"/>
      <c r="T33" s="2802"/>
      <c r="U33" s="2802"/>
      <c r="V33" s="2802"/>
      <c r="W33" s="2802"/>
      <c r="X33" s="2802"/>
      <c r="Y33" s="2802"/>
      <c r="Z33" s="2802"/>
      <c r="AA33" s="2802"/>
      <c r="AB33" s="2802"/>
      <c r="AC33" s="2802"/>
      <c r="AD33" s="2802"/>
      <c r="AE33" s="2802"/>
      <c r="AF33" s="2802"/>
      <c r="AG33" s="2802"/>
      <c r="AH33" s="2802"/>
      <c r="AI33" s="2802"/>
      <c r="AJ33" s="2802"/>
      <c r="AK33" s="2802"/>
      <c r="AL33" s="2802"/>
      <c r="AM33" s="2802"/>
      <c r="AN33" s="2802"/>
      <c r="AO33" s="2802"/>
      <c r="AP33" s="2802"/>
      <c r="AQ33" s="2802"/>
      <c r="AR33" s="2802"/>
      <c r="AS33" s="2802"/>
      <c r="AT33" s="2802"/>
      <c r="AU33" s="2802"/>
      <c r="AV33" s="2802"/>
      <c r="AW33" s="2802"/>
      <c r="AX33" s="2802"/>
      <c r="AY33" s="2802"/>
      <c r="AZ33" s="2802"/>
      <c r="BA33" s="2802"/>
      <c r="BB33" s="2802"/>
      <c r="BC33" s="2802"/>
      <c r="BD33" s="2802"/>
      <c r="BE33" s="2802"/>
      <c r="BF33" s="2802"/>
      <c r="BG33" s="2802"/>
      <c r="BH33" s="2802"/>
      <c r="BI33" s="2802"/>
    </row>
    <row r="34" spans="1:61" s="92" customFormat="1" ht="14.45" customHeight="1" x14ac:dyDescent="0.25">
      <c r="A34" s="2802"/>
      <c r="B34" s="2809"/>
      <c r="C34" s="2802"/>
      <c r="D34" s="2802"/>
      <c r="E34" s="2802"/>
      <c r="F34" s="2823" t="s">
        <v>35</v>
      </c>
      <c r="G34" s="2802"/>
      <c r="H34" s="2802"/>
      <c r="I34" s="229" t="s">
        <v>34</v>
      </c>
      <c r="J34" s="230" t="s">
        <v>36</v>
      </c>
      <c r="K34" s="2802"/>
      <c r="L34" s="2809"/>
      <c r="M34" s="2802"/>
      <c r="N34" s="2802"/>
      <c r="O34" s="2802"/>
      <c r="P34" s="2802"/>
      <c r="Q34" s="2802"/>
      <c r="R34" s="2802"/>
      <c r="S34" s="2802"/>
      <c r="T34" s="2802"/>
      <c r="U34" s="2802"/>
      <c r="V34" s="2802"/>
      <c r="W34" s="2802"/>
      <c r="X34" s="2802"/>
      <c r="Y34" s="2802"/>
      <c r="Z34" s="2802"/>
      <c r="AA34" s="2802"/>
      <c r="AB34" s="2802"/>
      <c r="AC34" s="2802"/>
      <c r="AD34" s="2802"/>
      <c r="AE34" s="2802"/>
      <c r="AF34" s="2802"/>
      <c r="AG34" s="2802"/>
      <c r="AH34" s="2802"/>
      <c r="AI34" s="2802"/>
      <c r="AJ34" s="2802"/>
      <c r="AK34" s="2802"/>
      <c r="AL34" s="2802"/>
      <c r="AM34" s="2802"/>
      <c r="AN34" s="2802"/>
      <c r="AO34" s="2802"/>
      <c r="AP34" s="2802"/>
      <c r="AQ34" s="2802"/>
      <c r="AR34" s="2802"/>
      <c r="AS34" s="2802"/>
      <c r="AT34" s="2802"/>
      <c r="AU34" s="2802"/>
      <c r="AV34" s="2802"/>
      <c r="AW34" s="2802"/>
      <c r="AX34" s="2802"/>
      <c r="AY34" s="2802"/>
      <c r="AZ34" s="2802"/>
      <c r="BA34" s="2802"/>
      <c r="BB34" s="2802"/>
      <c r="BC34" s="2802"/>
      <c r="BD34" s="2802"/>
      <c r="BE34" s="2802"/>
      <c r="BF34" s="2802"/>
      <c r="BG34" s="2802"/>
      <c r="BH34" s="2802"/>
      <c r="BI34" s="2802"/>
    </row>
    <row r="35" spans="1:61" s="92" customFormat="1" ht="14.45" customHeight="1" x14ac:dyDescent="0.25">
      <c r="A35" s="2802"/>
      <c r="B35" s="2809"/>
      <c r="C35" s="2802"/>
      <c r="D35" s="210" t="s">
        <v>37</v>
      </c>
      <c r="E35" s="2807" t="s">
        <v>38</v>
      </c>
      <c r="F35" s="2823">
        <f>SUM(BE120:BE154)</f>
        <v>0</v>
      </c>
      <c r="G35" s="2802"/>
      <c r="H35" s="2802"/>
      <c r="I35" s="2824">
        <v>0.21</v>
      </c>
      <c r="J35" s="2825">
        <f>ROUND(F35*I35,2)</f>
        <v>0</v>
      </c>
      <c r="K35" s="2802"/>
      <c r="L35" s="2809"/>
      <c r="M35" s="2802"/>
      <c r="N35" s="2802"/>
      <c r="O35" s="2802"/>
      <c r="P35" s="2802"/>
      <c r="Q35" s="2802"/>
      <c r="R35" s="2802"/>
      <c r="S35" s="2802"/>
      <c r="T35" s="2802"/>
      <c r="U35" s="2802"/>
      <c r="V35" s="2802"/>
      <c r="W35" s="2802"/>
      <c r="X35" s="2802"/>
      <c r="Y35" s="2802"/>
      <c r="Z35" s="2802"/>
      <c r="AA35" s="2802"/>
      <c r="AB35" s="2802"/>
      <c r="AC35" s="2802"/>
      <c r="AD35" s="2802"/>
      <c r="AE35" s="2802"/>
      <c r="AF35" s="2802"/>
      <c r="AG35" s="2802"/>
      <c r="AH35" s="2802"/>
      <c r="AI35" s="2802"/>
      <c r="AJ35" s="2802"/>
      <c r="AK35" s="2802"/>
      <c r="AL35" s="2802"/>
      <c r="AM35" s="2802"/>
      <c r="AN35" s="2802"/>
      <c r="AO35" s="2802"/>
      <c r="AP35" s="2802"/>
      <c r="AQ35" s="2802"/>
      <c r="AR35" s="2802"/>
      <c r="AS35" s="2802"/>
      <c r="AT35" s="2802"/>
      <c r="AU35" s="2802"/>
      <c r="AV35" s="2802"/>
      <c r="AW35" s="2802"/>
      <c r="AX35" s="2802"/>
      <c r="AY35" s="2802"/>
      <c r="AZ35" s="2802"/>
      <c r="BA35" s="2802"/>
      <c r="BB35" s="2802"/>
      <c r="BC35" s="2802"/>
      <c r="BD35" s="2802"/>
      <c r="BE35" s="2802"/>
      <c r="BF35" s="2802"/>
      <c r="BG35" s="2802"/>
      <c r="BH35" s="2802"/>
      <c r="BI35" s="2802"/>
    </row>
    <row r="36" spans="1:61" s="92" customFormat="1" ht="14.45" customHeight="1" x14ac:dyDescent="0.25">
      <c r="A36" s="2802"/>
      <c r="B36" s="2809"/>
      <c r="C36" s="2802"/>
      <c r="D36" s="210"/>
      <c r="E36" s="2807"/>
      <c r="F36" s="2823"/>
      <c r="G36" s="2802"/>
      <c r="H36" s="2802"/>
      <c r="I36" s="2824"/>
      <c r="J36" s="2825"/>
      <c r="K36" s="2802"/>
      <c r="L36" s="2809"/>
      <c r="M36" s="2802"/>
      <c r="N36" s="2802"/>
      <c r="O36" s="2802"/>
      <c r="P36" s="2802"/>
      <c r="Q36" s="2802"/>
      <c r="R36" s="2802"/>
      <c r="S36" s="2802"/>
      <c r="T36" s="2802"/>
      <c r="U36" s="2802"/>
      <c r="V36" s="2802"/>
      <c r="W36" s="2802"/>
      <c r="X36" s="2802"/>
      <c r="Y36" s="2802"/>
      <c r="Z36" s="2802"/>
      <c r="AA36" s="2802"/>
      <c r="AB36" s="2802"/>
      <c r="AC36" s="2802"/>
      <c r="AD36" s="2802"/>
      <c r="AE36" s="2802"/>
      <c r="AF36" s="2802"/>
      <c r="AG36" s="2802"/>
      <c r="AH36" s="2802"/>
      <c r="AI36" s="2802"/>
      <c r="AJ36" s="2802"/>
      <c r="AK36" s="2802"/>
      <c r="AL36" s="2802"/>
      <c r="AM36" s="2802"/>
      <c r="AN36" s="2802"/>
      <c r="AO36" s="2802"/>
      <c r="AP36" s="2802"/>
      <c r="AQ36" s="2802"/>
      <c r="AR36" s="2802"/>
      <c r="AS36" s="2802"/>
      <c r="AT36" s="2802"/>
      <c r="AU36" s="2802"/>
      <c r="AV36" s="2802"/>
      <c r="AW36" s="2802"/>
      <c r="AX36" s="2802"/>
      <c r="AY36" s="2802"/>
      <c r="AZ36" s="2802"/>
      <c r="BA36" s="2802"/>
      <c r="BB36" s="2802"/>
      <c r="BC36" s="2802"/>
      <c r="BD36" s="2802"/>
      <c r="BE36" s="2802"/>
      <c r="BF36" s="2802"/>
      <c r="BG36" s="2802"/>
      <c r="BH36" s="2802"/>
      <c r="BI36" s="2802"/>
    </row>
    <row r="37" spans="1:61" s="92" customFormat="1" ht="6.95" customHeight="1" x14ac:dyDescent="0.25">
      <c r="A37" s="2802"/>
      <c r="B37" s="2809"/>
      <c r="C37" s="2802"/>
      <c r="D37" s="2802"/>
      <c r="E37" s="2802"/>
      <c r="F37" s="2820"/>
      <c r="G37" s="2802"/>
      <c r="H37" s="2802"/>
      <c r="I37" s="2802"/>
      <c r="J37" s="2820"/>
      <c r="K37" s="2802"/>
      <c r="L37" s="2809"/>
      <c r="M37" s="2802"/>
      <c r="N37" s="2802"/>
      <c r="O37" s="2802"/>
      <c r="P37" s="2802"/>
      <c r="Q37" s="2802"/>
      <c r="R37" s="2802"/>
      <c r="S37" s="2802"/>
      <c r="T37" s="2802"/>
      <c r="U37" s="2802"/>
      <c r="V37" s="2802"/>
      <c r="W37" s="2802"/>
      <c r="X37" s="2802"/>
      <c r="Y37" s="2802"/>
      <c r="Z37" s="2802"/>
      <c r="AA37" s="2802"/>
      <c r="AB37" s="2802"/>
      <c r="AC37" s="2802"/>
      <c r="AD37" s="2802"/>
      <c r="AE37" s="2802"/>
      <c r="AF37" s="2802"/>
      <c r="AG37" s="2802"/>
      <c r="AH37" s="2802"/>
      <c r="AI37" s="2802"/>
      <c r="AJ37" s="2802"/>
      <c r="AK37" s="2802"/>
      <c r="AL37" s="2802"/>
      <c r="AM37" s="2802"/>
      <c r="AN37" s="2802"/>
      <c r="AO37" s="2802"/>
      <c r="AP37" s="2802"/>
      <c r="AQ37" s="2802"/>
      <c r="AR37" s="2802"/>
      <c r="AS37" s="2802"/>
      <c r="AT37" s="2802"/>
      <c r="AU37" s="2802"/>
      <c r="AV37" s="2802"/>
      <c r="AW37" s="2802"/>
      <c r="AX37" s="2802"/>
      <c r="AY37" s="2802"/>
      <c r="AZ37" s="2802"/>
      <c r="BA37" s="2802"/>
      <c r="BB37" s="2802"/>
      <c r="BC37" s="2802"/>
      <c r="BD37" s="2802"/>
      <c r="BE37" s="2802"/>
      <c r="BF37" s="2802"/>
      <c r="BG37" s="2802"/>
      <c r="BH37" s="2802"/>
      <c r="BI37" s="2802"/>
    </row>
    <row r="38" spans="1:61" s="92" customFormat="1" ht="25.35" customHeight="1" x14ac:dyDescent="0.25">
      <c r="A38" s="2802"/>
      <c r="B38" s="2809"/>
      <c r="C38" s="2826"/>
      <c r="D38" s="2827" t="s">
        <v>39</v>
      </c>
      <c r="E38" s="2828"/>
      <c r="F38" s="2829"/>
      <c r="G38" s="2830" t="s">
        <v>40</v>
      </c>
      <c r="H38" s="2831" t="s">
        <v>41</v>
      </c>
      <c r="I38" s="2828"/>
      <c r="J38" s="2832">
        <f>SUM(J32:J36)</f>
        <v>0</v>
      </c>
      <c r="K38" s="2833"/>
      <c r="L38" s="2809"/>
      <c r="M38" s="2802"/>
      <c r="N38" s="2802"/>
      <c r="O38" s="2802"/>
      <c r="P38" s="2802"/>
      <c r="Q38" s="2802"/>
      <c r="R38" s="2802"/>
      <c r="S38" s="2802"/>
      <c r="T38" s="2802"/>
      <c r="U38" s="2802"/>
      <c r="V38" s="2802"/>
      <c r="W38" s="2802"/>
      <c r="X38" s="2802"/>
      <c r="Y38" s="2802"/>
      <c r="Z38" s="2802"/>
      <c r="AA38" s="2802"/>
      <c r="AB38" s="2802"/>
      <c r="AC38" s="2802"/>
      <c r="AD38" s="2802"/>
      <c r="AE38" s="2802"/>
      <c r="AF38" s="2802"/>
      <c r="AG38" s="2802"/>
      <c r="AH38" s="2802"/>
      <c r="AI38" s="2802"/>
      <c r="AJ38" s="2802"/>
      <c r="AK38" s="2802"/>
      <c r="AL38" s="2802"/>
      <c r="AM38" s="2802"/>
      <c r="AN38" s="2802"/>
      <c r="AO38" s="2802"/>
      <c r="AP38" s="2802"/>
      <c r="AQ38" s="2802"/>
      <c r="AR38" s="2802"/>
      <c r="AS38" s="2802"/>
      <c r="AT38" s="2802"/>
      <c r="AU38" s="2802"/>
      <c r="AV38" s="2802"/>
      <c r="AW38" s="2802"/>
      <c r="AX38" s="2802"/>
      <c r="AY38" s="2802"/>
      <c r="AZ38" s="2802"/>
      <c r="BA38" s="2802"/>
      <c r="BB38" s="2802"/>
      <c r="BC38" s="2802"/>
      <c r="BD38" s="2802"/>
      <c r="BE38" s="2802"/>
      <c r="BF38" s="2802"/>
      <c r="BG38" s="2802"/>
      <c r="BH38" s="2802"/>
      <c r="BI38" s="2802"/>
    </row>
    <row r="39" spans="1:61" s="92" customFormat="1" ht="14.45" customHeight="1" x14ac:dyDescent="0.25">
      <c r="A39" s="2802"/>
      <c r="B39" s="2809"/>
      <c r="C39" s="2802"/>
      <c r="D39" s="2802"/>
      <c r="E39" s="2802"/>
      <c r="F39" s="2802"/>
      <c r="G39" s="2802"/>
      <c r="H39" s="2802"/>
      <c r="I39" s="2802"/>
      <c r="J39" s="2802"/>
      <c r="K39" s="2802"/>
      <c r="L39" s="2809"/>
      <c r="M39" s="2802"/>
      <c r="N39" s="2802"/>
      <c r="O39" s="2802"/>
      <c r="P39" s="2802"/>
      <c r="Q39" s="2802"/>
      <c r="R39" s="2802"/>
      <c r="S39" s="2802"/>
      <c r="T39" s="2802"/>
      <c r="U39" s="2802"/>
      <c r="V39" s="2802"/>
      <c r="W39" s="2802"/>
      <c r="X39" s="2802"/>
      <c r="Y39" s="2802"/>
      <c r="Z39" s="2802"/>
      <c r="AA39" s="2802"/>
      <c r="AB39" s="2802"/>
      <c r="AC39" s="2802"/>
      <c r="AD39" s="2802"/>
      <c r="AE39" s="2802"/>
      <c r="AF39" s="2802"/>
      <c r="AG39" s="2802"/>
      <c r="AH39" s="2802"/>
      <c r="AI39" s="2802"/>
      <c r="AJ39" s="2802"/>
      <c r="AK39" s="2802"/>
      <c r="AL39" s="2802"/>
      <c r="AM39" s="2802"/>
      <c r="AN39" s="2802"/>
      <c r="AO39" s="2802"/>
      <c r="AP39" s="2802"/>
      <c r="AQ39" s="2802"/>
      <c r="AR39" s="2802"/>
      <c r="AS39" s="2802"/>
      <c r="AT39" s="2802"/>
      <c r="AU39" s="2802"/>
      <c r="AV39" s="2802"/>
      <c r="AW39" s="2802"/>
      <c r="AX39" s="2802"/>
      <c r="AY39" s="2802"/>
      <c r="AZ39" s="2802"/>
      <c r="BA39" s="2802"/>
      <c r="BB39" s="2802"/>
      <c r="BC39" s="2802"/>
      <c r="BD39" s="2802"/>
      <c r="BE39" s="2802"/>
      <c r="BF39" s="2802"/>
      <c r="BG39" s="2802"/>
      <c r="BH39" s="2802"/>
      <c r="BI39" s="2802"/>
    </row>
    <row r="40" spans="1:61" ht="14.45" customHeight="1" x14ac:dyDescent="0.25">
      <c r="A40" s="2802"/>
      <c r="B40" s="2805"/>
      <c r="C40" s="2802"/>
      <c r="D40" s="2802"/>
      <c r="E40" s="2802"/>
      <c r="F40" s="2802"/>
      <c r="G40" s="2802"/>
      <c r="H40" s="2802"/>
      <c r="I40" s="2802"/>
      <c r="J40" s="2802"/>
      <c r="K40" s="2802"/>
      <c r="L40" s="2805"/>
      <c r="M40" s="2802"/>
      <c r="N40" s="2802"/>
      <c r="O40" s="2802"/>
      <c r="P40" s="2802"/>
      <c r="Q40" s="2802"/>
      <c r="R40" s="2802"/>
      <c r="S40" s="2802"/>
      <c r="T40" s="2802"/>
      <c r="U40" s="2802"/>
      <c r="V40" s="2802"/>
      <c r="W40" s="2802"/>
      <c r="X40" s="2802"/>
      <c r="Y40" s="2802"/>
      <c r="Z40" s="2802"/>
      <c r="AA40" s="2802"/>
      <c r="AB40" s="2802"/>
      <c r="AC40" s="2802"/>
      <c r="AD40" s="2802"/>
      <c r="AE40" s="2802"/>
      <c r="AF40" s="2802"/>
      <c r="AG40" s="2802"/>
      <c r="AH40" s="2802"/>
      <c r="AI40" s="2802"/>
      <c r="AJ40" s="2802"/>
      <c r="AK40" s="2802"/>
      <c r="AL40" s="2802"/>
      <c r="AM40" s="2802"/>
      <c r="AN40" s="2802"/>
      <c r="AO40" s="2802"/>
      <c r="AP40" s="2802"/>
      <c r="AQ40" s="2802"/>
      <c r="AR40" s="2802"/>
      <c r="AS40" s="2802"/>
      <c r="AT40" s="2802"/>
      <c r="AU40" s="2802"/>
      <c r="AV40" s="2802"/>
      <c r="AW40" s="2802"/>
      <c r="AX40" s="2802"/>
      <c r="AY40" s="2802"/>
      <c r="AZ40" s="2802"/>
      <c r="BA40" s="2802"/>
      <c r="BB40" s="2802"/>
      <c r="BC40" s="2802"/>
      <c r="BD40" s="2802"/>
      <c r="BE40" s="2802"/>
      <c r="BF40" s="2802"/>
      <c r="BG40" s="2802"/>
      <c r="BH40" s="2802"/>
      <c r="BI40" s="2802"/>
    </row>
    <row r="41" spans="1:61" ht="14.45" customHeight="1" x14ac:dyDescent="0.25">
      <c r="A41" s="2802"/>
      <c r="B41" s="2805"/>
      <c r="C41" s="2802"/>
      <c r="D41" s="2802"/>
      <c r="E41" s="2802"/>
      <c r="F41" s="2802"/>
      <c r="G41" s="2802"/>
      <c r="H41" s="2802"/>
      <c r="I41" s="2802"/>
      <c r="J41" s="2802"/>
      <c r="K41" s="2802"/>
      <c r="L41" s="2805"/>
      <c r="M41" s="2802"/>
      <c r="N41" s="2802"/>
      <c r="O41" s="2802"/>
      <c r="P41" s="2802"/>
      <c r="Q41" s="2802"/>
      <c r="R41" s="2802"/>
      <c r="S41" s="2802"/>
      <c r="T41" s="2802"/>
      <c r="U41" s="2802"/>
      <c r="V41" s="2802"/>
      <c r="W41" s="2802"/>
      <c r="X41" s="2802"/>
      <c r="Y41" s="2802"/>
      <c r="Z41" s="2802"/>
      <c r="AA41" s="2802"/>
      <c r="AB41" s="2802"/>
      <c r="AC41" s="2802"/>
      <c r="AD41" s="2802"/>
      <c r="AE41" s="2802"/>
      <c r="AF41" s="2802"/>
      <c r="AG41" s="2802"/>
      <c r="AH41" s="2802"/>
      <c r="AI41" s="2802"/>
      <c r="AJ41" s="2802"/>
      <c r="AK41" s="2802"/>
      <c r="AL41" s="2802"/>
      <c r="AM41" s="2802"/>
      <c r="AN41" s="2802"/>
      <c r="AO41" s="2802"/>
      <c r="AP41" s="2802"/>
      <c r="AQ41" s="2802"/>
      <c r="AR41" s="2802"/>
      <c r="AS41" s="2802"/>
      <c r="AT41" s="2802"/>
      <c r="AU41" s="2802"/>
      <c r="AV41" s="2802"/>
      <c r="AW41" s="2802"/>
      <c r="AX41" s="2802"/>
      <c r="AY41" s="2802"/>
      <c r="AZ41" s="2802"/>
      <c r="BA41" s="2802"/>
      <c r="BB41" s="2802"/>
      <c r="BC41" s="2802"/>
      <c r="BD41" s="2802"/>
      <c r="BE41" s="2802"/>
      <c r="BF41" s="2802"/>
      <c r="BG41" s="2802"/>
      <c r="BH41" s="2802"/>
      <c r="BI41" s="2802"/>
    </row>
    <row r="42" spans="1:61" ht="14.45" customHeight="1" x14ac:dyDescent="0.25">
      <c r="A42" s="2802"/>
      <c r="B42" s="2805"/>
      <c r="C42" s="2802"/>
      <c r="D42" s="2802"/>
      <c r="E42" s="2802"/>
      <c r="F42" s="2802"/>
      <c r="G42" s="2802"/>
      <c r="H42" s="2802"/>
      <c r="I42" s="2802"/>
      <c r="J42" s="2802"/>
      <c r="K42" s="2802"/>
      <c r="L42" s="2805"/>
      <c r="M42" s="2802"/>
      <c r="N42" s="2802"/>
      <c r="O42" s="2802"/>
      <c r="P42" s="2802"/>
      <c r="Q42" s="2802"/>
      <c r="R42" s="2802"/>
      <c r="S42" s="2802"/>
      <c r="T42" s="2802"/>
      <c r="U42" s="2802"/>
      <c r="V42" s="2802"/>
      <c r="W42" s="2802"/>
      <c r="X42" s="2802"/>
      <c r="Y42" s="2802"/>
      <c r="Z42" s="2802"/>
      <c r="AA42" s="2802"/>
      <c r="AB42" s="2802"/>
      <c r="AC42" s="2802"/>
      <c r="AD42" s="2802"/>
      <c r="AE42" s="2802"/>
      <c r="AF42" s="2802"/>
      <c r="AG42" s="2802"/>
      <c r="AH42" s="2802"/>
      <c r="AI42" s="2802"/>
      <c r="AJ42" s="2802"/>
      <c r="AK42" s="2802"/>
      <c r="AL42" s="2802"/>
      <c r="AM42" s="2802"/>
      <c r="AN42" s="2802"/>
      <c r="AO42" s="2802"/>
      <c r="AP42" s="2802"/>
      <c r="AQ42" s="2802"/>
      <c r="AR42" s="2802"/>
      <c r="AS42" s="2802"/>
      <c r="AT42" s="2802"/>
      <c r="AU42" s="2802"/>
      <c r="AV42" s="2802"/>
      <c r="AW42" s="2802"/>
      <c r="AX42" s="2802"/>
      <c r="AY42" s="2802"/>
      <c r="AZ42" s="2802"/>
      <c r="BA42" s="2802"/>
      <c r="BB42" s="2802"/>
      <c r="BC42" s="2802"/>
      <c r="BD42" s="2802"/>
      <c r="BE42" s="2802"/>
      <c r="BF42" s="2802"/>
      <c r="BG42" s="2802"/>
      <c r="BH42" s="2802"/>
      <c r="BI42" s="2802"/>
    </row>
    <row r="43" spans="1:61" ht="14.45" customHeight="1" x14ac:dyDescent="0.25">
      <c r="A43" s="2802"/>
      <c r="B43" s="2805"/>
      <c r="C43" s="2802"/>
      <c r="D43" s="2802"/>
      <c r="E43" s="2802"/>
      <c r="F43" s="2802"/>
      <c r="G43" s="2802"/>
      <c r="H43" s="2802"/>
      <c r="I43" s="2802"/>
      <c r="J43" s="2802"/>
      <c r="K43" s="2802"/>
      <c r="L43" s="2805"/>
      <c r="M43" s="2802"/>
      <c r="N43" s="2802"/>
      <c r="O43" s="2802"/>
      <c r="P43" s="2802"/>
      <c r="Q43" s="2802"/>
      <c r="R43" s="2802"/>
      <c r="S43" s="2802"/>
      <c r="T43" s="2802"/>
      <c r="U43" s="2802"/>
      <c r="V43" s="2802"/>
      <c r="W43" s="2802"/>
      <c r="X43" s="2802"/>
      <c r="Y43" s="2802"/>
      <c r="Z43" s="2802"/>
      <c r="AA43" s="2802"/>
      <c r="AB43" s="2802"/>
      <c r="AC43" s="2802"/>
      <c r="AD43" s="2802"/>
      <c r="AE43" s="2802"/>
      <c r="AF43" s="2802"/>
      <c r="AG43" s="2802"/>
      <c r="AH43" s="2802"/>
      <c r="AI43" s="2802"/>
      <c r="AJ43" s="2802"/>
      <c r="AK43" s="2802"/>
      <c r="AL43" s="2802"/>
      <c r="AM43" s="2802"/>
      <c r="AN43" s="2802"/>
      <c r="AO43" s="2802"/>
      <c r="AP43" s="2802"/>
      <c r="AQ43" s="2802"/>
      <c r="AR43" s="2802"/>
      <c r="AS43" s="2802"/>
      <c r="AT43" s="2802"/>
      <c r="AU43" s="2802"/>
      <c r="AV43" s="2802"/>
      <c r="AW43" s="2802"/>
      <c r="AX43" s="2802"/>
      <c r="AY43" s="2802"/>
      <c r="AZ43" s="2802"/>
      <c r="BA43" s="2802"/>
      <c r="BB43" s="2802"/>
      <c r="BC43" s="2802"/>
      <c r="BD43" s="2802"/>
      <c r="BE43" s="2802"/>
      <c r="BF43" s="2802"/>
      <c r="BG43" s="2802"/>
      <c r="BH43" s="2802"/>
      <c r="BI43" s="2802"/>
    </row>
    <row r="44" spans="1:61" ht="14.45" customHeight="1" x14ac:dyDescent="0.25">
      <c r="A44" s="2802"/>
      <c r="B44" s="2805"/>
      <c r="C44" s="2802"/>
      <c r="D44" s="2802"/>
      <c r="E44" s="2802"/>
      <c r="F44" s="2802"/>
      <c r="G44" s="2802"/>
      <c r="H44" s="2802"/>
      <c r="I44" s="2802"/>
      <c r="J44" s="2802"/>
      <c r="K44" s="2802"/>
      <c r="L44" s="2805"/>
      <c r="M44" s="2802"/>
      <c r="N44" s="2802"/>
      <c r="O44" s="2802"/>
      <c r="P44" s="2802"/>
      <c r="Q44" s="2802"/>
      <c r="R44" s="2802"/>
      <c r="S44" s="2802"/>
      <c r="T44" s="2802"/>
      <c r="U44" s="2802"/>
      <c r="V44" s="2802"/>
      <c r="W44" s="2802"/>
      <c r="X44" s="2802"/>
      <c r="Y44" s="2802"/>
      <c r="Z44" s="2802"/>
      <c r="AA44" s="2802"/>
      <c r="AB44" s="2802"/>
      <c r="AC44" s="2802"/>
      <c r="AD44" s="2802"/>
      <c r="AE44" s="2802"/>
      <c r="AF44" s="2802"/>
      <c r="AG44" s="2802"/>
      <c r="AH44" s="2802"/>
      <c r="AI44" s="2802"/>
      <c r="AJ44" s="2802"/>
      <c r="AK44" s="2802"/>
      <c r="AL44" s="2802"/>
      <c r="AM44" s="2802"/>
      <c r="AN44" s="2802"/>
      <c r="AO44" s="2802"/>
      <c r="AP44" s="2802"/>
      <c r="AQ44" s="2802"/>
      <c r="AR44" s="2802"/>
      <c r="AS44" s="2802"/>
      <c r="AT44" s="2802"/>
      <c r="AU44" s="2802"/>
      <c r="AV44" s="2802"/>
      <c r="AW44" s="2802"/>
      <c r="AX44" s="2802"/>
      <c r="AY44" s="2802"/>
      <c r="AZ44" s="2802"/>
      <c r="BA44" s="2802"/>
      <c r="BB44" s="2802"/>
      <c r="BC44" s="2802"/>
      <c r="BD44" s="2802"/>
      <c r="BE44" s="2802"/>
      <c r="BF44" s="2802"/>
      <c r="BG44" s="2802"/>
      <c r="BH44" s="2802"/>
      <c r="BI44" s="2802"/>
    </row>
    <row r="45" spans="1:61" s="92" customFormat="1" ht="14.45" customHeight="1" x14ac:dyDescent="0.25">
      <c r="A45" s="2802"/>
      <c r="B45" s="2809"/>
      <c r="C45" s="2802"/>
      <c r="D45" s="241" t="str">
        <f>D22</f>
        <v>Projektant:</v>
      </c>
      <c r="E45" s="2834"/>
      <c r="F45" s="2834"/>
      <c r="G45" s="241" t="str">
        <f>D25</f>
        <v>Zpracovatel:</v>
      </c>
      <c r="H45" s="2834"/>
      <c r="I45" s="2834"/>
      <c r="J45" s="2834"/>
      <c r="K45" s="2834"/>
      <c r="L45" s="2809"/>
      <c r="M45" s="2802"/>
      <c r="N45" s="2802"/>
      <c r="O45" s="2802"/>
      <c r="P45" s="2802"/>
      <c r="Q45" s="2802"/>
      <c r="R45" s="2802"/>
      <c r="S45" s="2802"/>
      <c r="T45" s="2802"/>
      <c r="U45" s="2802"/>
      <c r="V45" s="2802"/>
      <c r="W45" s="2802"/>
      <c r="X45" s="2802"/>
      <c r="Y45" s="2802"/>
      <c r="Z45" s="2802"/>
      <c r="AA45" s="2802"/>
      <c r="AB45" s="2802"/>
      <c r="AC45" s="2802"/>
      <c r="AD45" s="2802"/>
      <c r="AE45" s="2802"/>
      <c r="AF45" s="2802"/>
      <c r="AG45" s="2802"/>
      <c r="AH45" s="2802"/>
      <c r="AI45" s="2802"/>
      <c r="AJ45" s="2802"/>
      <c r="AK45" s="2802"/>
      <c r="AL45" s="2802"/>
      <c r="AM45" s="2802"/>
      <c r="AN45" s="2802"/>
      <c r="AO45" s="2802"/>
      <c r="AP45" s="2802"/>
      <c r="AQ45" s="2802"/>
      <c r="AR45" s="2802"/>
      <c r="AS45" s="2802"/>
      <c r="AT45" s="2802"/>
      <c r="AU45" s="2802"/>
      <c r="AV45" s="2802"/>
      <c r="AW45" s="2802"/>
      <c r="AX45" s="2802"/>
      <c r="AY45" s="2802"/>
      <c r="AZ45" s="2802"/>
      <c r="BA45" s="2802"/>
      <c r="BB45" s="2802"/>
      <c r="BC45" s="2802"/>
      <c r="BD45" s="2802"/>
      <c r="BE45" s="2802"/>
      <c r="BF45" s="2802"/>
      <c r="BG45" s="2802"/>
      <c r="BH45" s="2802"/>
      <c r="BI45" s="2802"/>
    </row>
    <row r="46" spans="1:61" x14ac:dyDescent="0.25">
      <c r="A46" s="2802"/>
      <c r="B46" s="2805"/>
      <c r="C46" s="2802"/>
      <c r="D46" s="2802"/>
      <c r="E46" s="2802"/>
      <c r="F46" s="2802"/>
      <c r="G46" s="2802"/>
      <c r="H46" s="2802"/>
      <c r="I46" s="2802"/>
      <c r="J46" s="2802"/>
      <c r="K46" s="2802"/>
      <c r="L46" s="2805"/>
      <c r="M46" s="2802"/>
      <c r="N46" s="2802"/>
      <c r="O46" s="2802"/>
      <c r="P46" s="2802"/>
      <c r="Q46" s="2802"/>
      <c r="R46" s="2802"/>
      <c r="S46" s="2802"/>
      <c r="T46" s="2802"/>
      <c r="U46" s="2802"/>
      <c r="V46" s="2802"/>
      <c r="W46" s="2802"/>
      <c r="X46" s="2802"/>
      <c r="Y46" s="2802"/>
      <c r="Z46" s="2802"/>
      <c r="AA46" s="2802"/>
      <c r="AB46" s="2802"/>
      <c r="AC46" s="2802"/>
      <c r="AD46" s="2802"/>
      <c r="AE46" s="2802"/>
      <c r="AF46" s="2802"/>
      <c r="AG46" s="2802"/>
      <c r="AH46" s="2802"/>
      <c r="AI46" s="2802"/>
      <c r="AJ46" s="2802"/>
      <c r="AK46" s="2802"/>
      <c r="AL46" s="2802"/>
      <c r="AM46" s="2802"/>
      <c r="AN46" s="2802"/>
      <c r="AO46" s="2802"/>
      <c r="AP46" s="2802"/>
      <c r="AQ46" s="2802"/>
      <c r="AR46" s="2802"/>
      <c r="AS46" s="2802"/>
      <c r="AT46" s="2802"/>
      <c r="AU46" s="2802"/>
      <c r="AV46" s="2802"/>
      <c r="AW46" s="2802"/>
      <c r="AX46" s="2802"/>
      <c r="AY46" s="2802"/>
      <c r="AZ46" s="2802"/>
      <c r="BA46" s="2802"/>
      <c r="BB46" s="2802"/>
      <c r="BC46" s="2802"/>
      <c r="BD46" s="2802"/>
      <c r="BE46" s="2802"/>
      <c r="BF46" s="2802"/>
      <c r="BG46" s="2802"/>
      <c r="BH46" s="2802"/>
      <c r="BI46" s="2802"/>
    </row>
    <row r="47" spans="1:61" x14ac:dyDescent="0.25">
      <c r="A47" s="2802"/>
      <c r="B47" s="2805"/>
      <c r="C47" s="2802"/>
      <c r="D47" s="2802"/>
      <c r="E47" s="2802"/>
      <c r="F47" s="2802"/>
      <c r="G47" s="2802"/>
      <c r="H47" s="2802"/>
      <c r="I47" s="2802"/>
      <c r="J47" s="2802"/>
      <c r="K47" s="2802"/>
      <c r="L47" s="2805"/>
      <c r="M47" s="2802"/>
      <c r="N47" s="2802"/>
      <c r="O47" s="2802"/>
      <c r="P47" s="2802"/>
      <c r="Q47" s="2802"/>
      <c r="R47" s="2802"/>
      <c r="S47" s="2802"/>
      <c r="T47" s="2802"/>
      <c r="U47" s="2802"/>
      <c r="V47" s="2802"/>
      <c r="W47" s="2802"/>
      <c r="X47" s="2802"/>
      <c r="Y47" s="2802"/>
      <c r="Z47" s="2802"/>
      <c r="AA47" s="2802"/>
      <c r="AB47" s="2802"/>
      <c r="AC47" s="2802"/>
      <c r="AD47" s="2802"/>
      <c r="AE47" s="2802"/>
      <c r="AF47" s="2802"/>
      <c r="AG47" s="2802"/>
      <c r="AH47" s="2802"/>
      <c r="AI47" s="2802"/>
      <c r="AJ47" s="2802"/>
      <c r="AK47" s="2802"/>
      <c r="AL47" s="2802"/>
      <c r="AM47" s="2802"/>
      <c r="AN47" s="2802"/>
      <c r="AO47" s="2802"/>
      <c r="AP47" s="2802"/>
      <c r="AQ47" s="2802"/>
      <c r="AR47" s="2802"/>
      <c r="AS47" s="2802"/>
      <c r="AT47" s="2802"/>
      <c r="AU47" s="2802"/>
      <c r="AV47" s="2802"/>
      <c r="AW47" s="2802"/>
      <c r="AX47" s="2802"/>
      <c r="AY47" s="2802"/>
      <c r="AZ47" s="2802"/>
      <c r="BA47" s="2802"/>
      <c r="BB47" s="2802"/>
      <c r="BC47" s="2802"/>
      <c r="BD47" s="2802"/>
      <c r="BE47" s="2802"/>
      <c r="BF47" s="2802"/>
      <c r="BG47" s="2802"/>
      <c r="BH47" s="2802"/>
      <c r="BI47" s="2802"/>
    </row>
    <row r="48" spans="1:61" x14ac:dyDescent="0.25">
      <c r="A48" s="2802"/>
      <c r="B48" s="2805"/>
      <c r="C48" s="2802"/>
      <c r="D48" s="2802"/>
      <c r="E48" s="2802"/>
      <c r="F48" s="2802"/>
      <c r="G48" s="2802"/>
      <c r="H48" s="2802"/>
      <c r="I48" s="2802"/>
      <c r="J48" s="2802"/>
      <c r="K48" s="2802"/>
      <c r="L48" s="2805"/>
      <c r="M48" s="2802"/>
      <c r="N48" s="2802"/>
      <c r="O48" s="2802"/>
      <c r="P48" s="2802"/>
      <c r="Q48" s="2802"/>
      <c r="R48" s="2802"/>
      <c r="S48" s="2802"/>
      <c r="T48" s="2802"/>
      <c r="U48" s="2802"/>
      <c r="V48" s="2802"/>
      <c r="W48" s="2802"/>
      <c r="X48" s="2802"/>
      <c r="Y48" s="2802"/>
      <c r="Z48" s="2802"/>
      <c r="AA48" s="2802"/>
      <c r="AB48" s="2802"/>
      <c r="AC48" s="2802"/>
      <c r="AD48" s="2802"/>
      <c r="AE48" s="2802"/>
      <c r="AF48" s="2802"/>
      <c r="AG48" s="2802"/>
      <c r="AH48" s="2802"/>
      <c r="AI48" s="2802"/>
      <c r="AJ48" s="2802"/>
      <c r="AK48" s="2802"/>
      <c r="AL48" s="2802"/>
      <c r="AM48" s="2802"/>
      <c r="AN48" s="2802"/>
      <c r="AO48" s="2802"/>
      <c r="AP48" s="2802"/>
      <c r="AQ48" s="2802"/>
      <c r="AR48" s="2802"/>
      <c r="AS48" s="2802"/>
      <c r="AT48" s="2802"/>
      <c r="AU48" s="2802"/>
      <c r="AV48" s="2802"/>
      <c r="AW48" s="2802"/>
      <c r="AX48" s="2802"/>
      <c r="AY48" s="2802"/>
      <c r="AZ48" s="2802"/>
      <c r="BA48" s="2802"/>
      <c r="BB48" s="2802"/>
      <c r="BC48" s="2802"/>
      <c r="BD48" s="2802"/>
      <c r="BE48" s="2802"/>
      <c r="BF48" s="2802"/>
      <c r="BG48" s="2802"/>
      <c r="BH48" s="2802"/>
      <c r="BI48" s="2802"/>
    </row>
    <row r="49" spans="1:61" x14ac:dyDescent="0.25">
      <c r="A49" s="2802"/>
      <c r="B49" s="2805"/>
      <c r="C49" s="2802"/>
      <c r="D49" s="2802"/>
      <c r="E49" s="2802"/>
      <c r="F49" s="2802"/>
      <c r="G49" s="2802"/>
      <c r="H49" s="2802"/>
      <c r="I49" s="2802"/>
      <c r="J49" s="2802"/>
      <c r="K49" s="2802"/>
      <c r="L49" s="2805"/>
      <c r="M49" s="2802"/>
      <c r="N49" s="2802"/>
      <c r="O49" s="2802"/>
      <c r="P49" s="2802"/>
      <c r="Q49" s="2802"/>
      <c r="R49" s="2802"/>
      <c r="S49" s="2802"/>
      <c r="T49" s="2802"/>
      <c r="U49" s="2802"/>
      <c r="V49" s="2802"/>
      <c r="W49" s="2802"/>
      <c r="X49" s="2802"/>
      <c r="Y49" s="2802"/>
      <c r="Z49" s="2802"/>
      <c r="AA49" s="2802"/>
      <c r="AB49" s="2802"/>
      <c r="AC49" s="2802"/>
      <c r="AD49" s="2802"/>
      <c r="AE49" s="2802"/>
      <c r="AF49" s="2802"/>
      <c r="AG49" s="2802"/>
      <c r="AH49" s="2802"/>
      <c r="AI49" s="2802"/>
      <c r="AJ49" s="2802"/>
      <c r="AK49" s="2802"/>
      <c r="AL49" s="2802"/>
      <c r="AM49" s="2802"/>
      <c r="AN49" s="2802"/>
      <c r="AO49" s="2802"/>
      <c r="AP49" s="2802"/>
      <c r="AQ49" s="2802"/>
      <c r="AR49" s="2802"/>
      <c r="AS49" s="2802"/>
      <c r="AT49" s="2802"/>
      <c r="AU49" s="2802"/>
      <c r="AV49" s="2802"/>
      <c r="AW49" s="2802"/>
      <c r="AX49" s="2802"/>
      <c r="AY49" s="2802"/>
      <c r="AZ49" s="2802"/>
      <c r="BA49" s="2802"/>
      <c r="BB49" s="2802"/>
      <c r="BC49" s="2802"/>
      <c r="BD49" s="2802"/>
      <c r="BE49" s="2802"/>
      <c r="BF49" s="2802"/>
      <c r="BG49" s="2802"/>
      <c r="BH49" s="2802"/>
      <c r="BI49" s="2802"/>
    </row>
    <row r="50" spans="1:61" x14ac:dyDescent="0.25">
      <c r="A50" s="2802"/>
      <c r="B50" s="2805"/>
      <c r="C50" s="2802"/>
      <c r="D50" s="2802"/>
      <c r="E50" s="2802"/>
      <c r="F50" s="2802"/>
      <c r="G50" s="2802"/>
      <c r="H50" s="2802"/>
      <c r="I50" s="2802"/>
      <c r="J50" s="2802"/>
      <c r="K50" s="2802"/>
      <c r="L50" s="2805"/>
      <c r="M50" s="2802"/>
      <c r="N50" s="2802"/>
      <c r="O50" s="2802"/>
      <c r="P50" s="2802"/>
      <c r="Q50" s="2802"/>
      <c r="R50" s="2802"/>
      <c r="S50" s="2802"/>
      <c r="T50" s="2802"/>
      <c r="U50" s="2802"/>
      <c r="V50" s="2802"/>
      <c r="W50" s="2802"/>
      <c r="X50" s="2802"/>
      <c r="Y50" s="2802"/>
      <c r="Z50" s="2802"/>
      <c r="AA50" s="2802"/>
      <c r="AB50" s="2802"/>
      <c r="AC50" s="2802"/>
      <c r="AD50" s="2802"/>
      <c r="AE50" s="2802"/>
      <c r="AF50" s="2802"/>
      <c r="AG50" s="2802"/>
      <c r="AH50" s="2802"/>
      <c r="AI50" s="2802"/>
      <c r="AJ50" s="2802"/>
      <c r="AK50" s="2802"/>
      <c r="AL50" s="2802"/>
      <c r="AM50" s="2802"/>
      <c r="AN50" s="2802"/>
      <c r="AO50" s="2802"/>
      <c r="AP50" s="2802"/>
      <c r="AQ50" s="2802"/>
      <c r="AR50" s="2802"/>
      <c r="AS50" s="2802"/>
      <c r="AT50" s="2802"/>
      <c r="AU50" s="2802"/>
      <c r="AV50" s="2802"/>
      <c r="AW50" s="2802"/>
      <c r="AX50" s="2802"/>
      <c r="AY50" s="2802"/>
      <c r="AZ50" s="2802"/>
      <c r="BA50" s="2802"/>
      <c r="BB50" s="2802"/>
      <c r="BC50" s="2802"/>
      <c r="BD50" s="2802"/>
      <c r="BE50" s="2802"/>
      <c r="BF50" s="2802"/>
      <c r="BG50" s="2802"/>
      <c r="BH50" s="2802"/>
      <c r="BI50" s="2802"/>
    </row>
    <row r="51" spans="1:61" x14ac:dyDescent="0.25">
      <c r="A51" s="2802"/>
      <c r="B51" s="2805"/>
      <c r="C51" s="2802"/>
      <c r="D51" s="2802"/>
      <c r="E51" s="2802"/>
      <c r="F51" s="2802"/>
      <c r="G51" s="2802"/>
      <c r="H51" s="2802"/>
      <c r="I51" s="2802"/>
      <c r="J51" s="2802"/>
      <c r="K51" s="2802"/>
      <c r="L51" s="2805"/>
      <c r="M51" s="2802"/>
      <c r="N51" s="2802"/>
      <c r="O51" s="2802"/>
      <c r="P51" s="2802"/>
      <c r="Q51" s="2802"/>
      <c r="R51" s="2802"/>
      <c r="S51" s="2802"/>
      <c r="T51" s="2802"/>
      <c r="U51" s="2802"/>
      <c r="V51" s="2802"/>
      <c r="W51" s="2802"/>
      <c r="X51" s="2802"/>
      <c r="Y51" s="2802"/>
      <c r="Z51" s="2802"/>
      <c r="AA51" s="2802"/>
      <c r="AB51" s="2802"/>
      <c r="AC51" s="2802"/>
      <c r="AD51" s="2802"/>
      <c r="AE51" s="2802"/>
      <c r="AF51" s="2802"/>
      <c r="AG51" s="2802"/>
      <c r="AH51" s="2802"/>
      <c r="AI51" s="2802"/>
      <c r="AJ51" s="2802"/>
      <c r="AK51" s="2802"/>
      <c r="AL51" s="2802"/>
      <c r="AM51" s="2802"/>
      <c r="AN51" s="2802"/>
      <c r="AO51" s="2802"/>
      <c r="AP51" s="2802"/>
      <c r="AQ51" s="2802"/>
      <c r="AR51" s="2802"/>
      <c r="AS51" s="2802"/>
      <c r="AT51" s="2802"/>
      <c r="AU51" s="2802"/>
      <c r="AV51" s="2802"/>
      <c r="AW51" s="2802"/>
      <c r="AX51" s="2802"/>
      <c r="AY51" s="2802"/>
      <c r="AZ51" s="2802"/>
      <c r="BA51" s="2802"/>
      <c r="BB51" s="2802"/>
      <c r="BC51" s="2802"/>
      <c r="BD51" s="2802"/>
      <c r="BE51" s="2802"/>
      <c r="BF51" s="2802"/>
      <c r="BG51" s="2802"/>
      <c r="BH51" s="2802"/>
      <c r="BI51" s="2802"/>
    </row>
    <row r="52" spans="1:61" x14ac:dyDescent="0.25">
      <c r="A52" s="2802"/>
      <c r="B52" s="2805"/>
      <c r="C52" s="2802"/>
      <c r="D52" s="2802"/>
      <c r="E52" s="2802"/>
      <c r="F52" s="2802"/>
      <c r="G52" s="2802"/>
      <c r="H52" s="2802"/>
      <c r="I52" s="2802"/>
      <c r="J52" s="2802"/>
      <c r="K52" s="2802"/>
      <c r="L52" s="2805"/>
      <c r="M52" s="2802"/>
      <c r="N52" s="2802"/>
      <c r="O52" s="2802"/>
      <c r="P52" s="2802"/>
      <c r="Q52" s="2802"/>
      <c r="R52" s="2802"/>
      <c r="S52" s="2802"/>
      <c r="T52" s="2802"/>
      <c r="U52" s="2802"/>
      <c r="V52" s="2802"/>
      <c r="W52" s="2802"/>
      <c r="X52" s="2802"/>
      <c r="Y52" s="2802"/>
      <c r="Z52" s="2802"/>
      <c r="AA52" s="2802"/>
      <c r="AB52" s="2802"/>
      <c r="AC52" s="2802"/>
      <c r="AD52" s="2802"/>
      <c r="AE52" s="2802"/>
      <c r="AF52" s="2802"/>
      <c r="AG52" s="2802"/>
      <c r="AH52" s="2802"/>
      <c r="AI52" s="2802"/>
      <c r="AJ52" s="2802"/>
      <c r="AK52" s="2802"/>
      <c r="AL52" s="2802"/>
      <c r="AM52" s="2802"/>
      <c r="AN52" s="2802"/>
      <c r="AO52" s="2802"/>
      <c r="AP52" s="2802"/>
      <c r="AQ52" s="2802"/>
      <c r="AR52" s="2802"/>
      <c r="AS52" s="2802"/>
      <c r="AT52" s="2802"/>
      <c r="AU52" s="2802"/>
      <c r="AV52" s="2802"/>
      <c r="AW52" s="2802"/>
      <c r="AX52" s="2802"/>
      <c r="AY52" s="2802"/>
      <c r="AZ52" s="2802"/>
      <c r="BA52" s="2802"/>
      <c r="BB52" s="2802"/>
      <c r="BC52" s="2802"/>
      <c r="BD52" s="2802"/>
      <c r="BE52" s="2802"/>
      <c r="BF52" s="2802"/>
      <c r="BG52" s="2802"/>
      <c r="BH52" s="2802"/>
      <c r="BI52" s="2802"/>
    </row>
    <row r="53" spans="1:61" x14ac:dyDescent="0.25">
      <c r="A53" s="2802"/>
      <c r="B53" s="2805"/>
      <c r="C53" s="2802"/>
      <c r="D53" s="2802"/>
      <c r="E53" s="2802"/>
      <c r="F53" s="2802"/>
      <c r="G53" s="2802"/>
      <c r="H53" s="2802"/>
      <c r="I53" s="2802"/>
      <c r="J53" s="2802"/>
      <c r="K53" s="2802"/>
      <c r="L53" s="2805"/>
      <c r="M53" s="2802"/>
      <c r="N53" s="2802"/>
      <c r="O53" s="2802"/>
      <c r="P53" s="2802"/>
      <c r="Q53" s="2802"/>
      <c r="R53" s="2802"/>
      <c r="S53" s="2802"/>
      <c r="T53" s="2802"/>
      <c r="U53" s="2802"/>
      <c r="V53" s="2802"/>
      <c r="W53" s="2802"/>
      <c r="X53" s="2802"/>
      <c r="Y53" s="2802"/>
      <c r="Z53" s="2802"/>
      <c r="AA53" s="2802"/>
      <c r="AB53" s="2802"/>
      <c r="AC53" s="2802"/>
      <c r="AD53" s="2802"/>
      <c r="AE53" s="2802"/>
      <c r="AF53" s="2802"/>
      <c r="AG53" s="2802"/>
      <c r="AH53" s="2802"/>
      <c r="AI53" s="2802"/>
      <c r="AJ53" s="2802"/>
      <c r="AK53" s="2802"/>
      <c r="AL53" s="2802"/>
      <c r="AM53" s="2802"/>
      <c r="AN53" s="2802"/>
      <c r="AO53" s="2802"/>
      <c r="AP53" s="2802"/>
      <c r="AQ53" s="2802"/>
      <c r="AR53" s="2802"/>
      <c r="AS53" s="2802"/>
      <c r="AT53" s="2802"/>
      <c r="AU53" s="2802"/>
      <c r="AV53" s="2802"/>
      <c r="AW53" s="2802"/>
      <c r="AX53" s="2802"/>
      <c r="AY53" s="2802"/>
      <c r="AZ53" s="2802"/>
      <c r="BA53" s="2802"/>
      <c r="BB53" s="2802"/>
      <c r="BC53" s="2802"/>
      <c r="BD53" s="2802"/>
      <c r="BE53" s="2802"/>
      <c r="BF53" s="2802"/>
      <c r="BG53" s="2802"/>
      <c r="BH53" s="2802"/>
      <c r="BI53" s="2802"/>
    </row>
    <row r="54" spans="1:61" x14ac:dyDescent="0.25">
      <c r="A54" s="2802"/>
      <c r="B54" s="2805"/>
      <c r="C54" s="2802"/>
      <c r="D54" s="2802"/>
      <c r="E54" s="2802"/>
      <c r="F54" s="2802"/>
      <c r="G54" s="2802"/>
      <c r="H54" s="2802"/>
      <c r="I54" s="2802"/>
      <c r="J54" s="2802"/>
      <c r="K54" s="2802"/>
      <c r="L54" s="2805"/>
      <c r="M54" s="2802"/>
      <c r="N54" s="2802"/>
      <c r="O54" s="2802"/>
      <c r="P54" s="2802"/>
      <c r="Q54" s="2802"/>
      <c r="R54" s="2802"/>
      <c r="S54" s="2802"/>
      <c r="T54" s="2802"/>
      <c r="U54" s="2802"/>
      <c r="V54" s="2802"/>
      <c r="W54" s="2802"/>
      <c r="X54" s="2802"/>
      <c r="Y54" s="2802"/>
      <c r="Z54" s="2802"/>
      <c r="AA54" s="2802"/>
      <c r="AB54" s="2802"/>
      <c r="AC54" s="2802"/>
      <c r="AD54" s="2802"/>
      <c r="AE54" s="2802"/>
      <c r="AF54" s="2802"/>
      <c r="AG54" s="2802"/>
      <c r="AH54" s="2802"/>
      <c r="AI54" s="2802"/>
      <c r="AJ54" s="2802"/>
      <c r="AK54" s="2802"/>
      <c r="AL54" s="2802"/>
      <c r="AM54" s="2802"/>
      <c r="AN54" s="2802"/>
      <c r="AO54" s="2802"/>
      <c r="AP54" s="2802"/>
      <c r="AQ54" s="2802"/>
      <c r="AR54" s="2802"/>
      <c r="AS54" s="2802"/>
      <c r="AT54" s="2802"/>
      <c r="AU54" s="2802"/>
      <c r="AV54" s="2802"/>
      <c r="AW54" s="2802"/>
      <c r="AX54" s="2802"/>
      <c r="AY54" s="2802"/>
      <c r="AZ54" s="2802"/>
      <c r="BA54" s="2802"/>
      <c r="BB54" s="2802"/>
      <c r="BC54" s="2802"/>
      <c r="BD54" s="2802"/>
      <c r="BE54" s="2802"/>
      <c r="BF54" s="2802"/>
      <c r="BG54" s="2802"/>
      <c r="BH54" s="2802"/>
      <c r="BI54" s="2802"/>
    </row>
    <row r="55" spans="1:61" x14ac:dyDescent="0.25">
      <c r="A55" s="2802"/>
      <c r="B55" s="2805"/>
      <c r="C55" s="2802"/>
      <c r="D55" s="2802"/>
      <c r="E55" s="2802"/>
      <c r="F55" s="2802"/>
      <c r="G55" s="2802"/>
      <c r="H55" s="2802"/>
      <c r="I55" s="2802"/>
      <c r="J55" s="2802"/>
      <c r="K55" s="2802"/>
      <c r="L55" s="2805"/>
      <c r="M55" s="2802"/>
      <c r="N55" s="2802"/>
      <c r="O55" s="2802"/>
      <c r="P55" s="2802"/>
      <c r="Q55" s="2802"/>
      <c r="R55" s="2802"/>
      <c r="S55" s="2802"/>
      <c r="T55" s="2802"/>
      <c r="U55" s="2802"/>
      <c r="V55" s="2802"/>
      <c r="W55" s="2802"/>
      <c r="X55" s="2802"/>
      <c r="Y55" s="2802"/>
      <c r="Z55" s="2802"/>
      <c r="AA55" s="2802"/>
      <c r="AB55" s="2802"/>
      <c r="AC55" s="2802"/>
      <c r="AD55" s="2802"/>
      <c r="AE55" s="2802"/>
      <c r="AF55" s="2802"/>
      <c r="AG55" s="2802"/>
      <c r="AH55" s="2802"/>
      <c r="AI55" s="2802"/>
      <c r="AJ55" s="2802"/>
      <c r="AK55" s="2802"/>
      <c r="AL55" s="2802"/>
      <c r="AM55" s="2802"/>
      <c r="AN55" s="2802"/>
      <c r="AO55" s="2802"/>
      <c r="AP55" s="2802"/>
      <c r="AQ55" s="2802"/>
      <c r="AR55" s="2802"/>
      <c r="AS55" s="2802"/>
      <c r="AT55" s="2802"/>
      <c r="AU55" s="2802"/>
      <c r="AV55" s="2802"/>
      <c r="AW55" s="2802"/>
      <c r="AX55" s="2802"/>
      <c r="AY55" s="2802"/>
      <c r="AZ55" s="2802"/>
      <c r="BA55" s="2802"/>
      <c r="BB55" s="2802"/>
      <c r="BC55" s="2802"/>
      <c r="BD55" s="2802"/>
      <c r="BE55" s="2802"/>
      <c r="BF55" s="2802"/>
      <c r="BG55" s="2802"/>
      <c r="BH55" s="2802"/>
      <c r="BI55" s="2802"/>
    </row>
    <row r="56" spans="1:61" s="92" customFormat="1" x14ac:dyDescent="0.25">
      <c r="A56" s="2802"/>
      <c r="B56" s="2809"/>
      <c r="C56" s="2802"/>
      <c r="D56" s="243" t="s">
        <v>42</v>
      </c>
      <c r="E56" s="2835"/>
      <c r="F56" s="2836" t="s">
        <v>43</v>
      </c>
      <c r="G56" s="243" t="str">
        <f>D56</f>
        <v>Datum a podpis:</v>
      </c>
      <c r="H56" s="2835"/>
      <c r="I56" s="2835"/>
      <c r="J56" s="246" t="str">
        <f>F56</f>
        <v>Razítko</v>
      </c>
      <c r="K56" s="2835"/>
      <c r="L56" s="2809"/>
      <c r="M56" s="2802"/>
      <c r="N56" s="2802"/>
      <c r="O56" s="2802"/>
      <c r="P56" s="2802"/>
      <c r="Q56" s="2802"/>
      <c r="R56" s="2802"/>
      <c r="S56" s="2802"/>
      <c r="T56" s="2802"/>
      <c r="U56" s="2802"/>
      <c r="V56" s="2802"/>
      <c r="W56" s="2802"/>
      <c r="X56" s="2802"/>
      <c r="Y56" s="2802"/>
      <c r="Z56" s="2802"/>
      <c r="AA56" s="2802"/>
      <c r="AB56" s="2802"/>
      <c r="AC56" s="2802"/>
      <c r="AD56" s="2802"/>
      <c r="AE56" s="2802"/>
      <c r="AF56" s="2802"/>
      <c r="AG56" s="2802"/>
      <c r="AH56" s="2802"/>
      <c r="AI56" s="2802"/>
      <c r="AJ56" s="2802"/>
      <c r="AK56" s="2802"/>
      <c r="AL56" s="2802"/>
      <c r="AM56" s="2802"/>
      <c r="AN56" s="2802"/>
      <c r="AO56" s="2802"/>
      <c r="AP56" s="2802"/>
      <c r="AQ56" s="2802"/>
      <c r="AR56" s="2802"/>
      <c r="AS56" s="2802"/>
      <c r="AT56" s="2802"/>
      <c r="AU56" s="2802"/>
      <c r="AV56" s="2802"/>
      <c r="AW56" s="2802"/>
      <c r="AX56" s="2802"/>
      <c r="AY56" s="2802"/>
      <c r="AZ56" s="2802"/>
      <c r="BA56" s="2802"/>
      <c r="BB56" s="2802"/>
      <c r="BC56" s="2802"/>
      <c r="BD56" s="2802"/>
      <c r="BE56" s="2802"/>
      <c r="BF56" s="2802"/>
      <c r="BG56" s="2802"/>
      <c r="BH56" s="2802"/>
      <c r="BI56" s="2802"/>
    </row>
    <row r="57" spans="1:61" x14ac:dyDescent="0.25">
      <c r="A57" s="2802"/>
      <c r="B57" s="2805"/>
      <c r="C57" s="2802"/>
      <c r="D57" s="2802"/>
      <c r="E57" s="2802"/>
      <c r="F57" s="2802"/>
      <c r="G57" s="2802"/>
      <c r="H57" s="2802"/>
      <c r="I57" s="2802"/>
      <c r="J57" s="2802"/>
      <c r="K57" s="2802"/>
      <c r="L57" s="2805"/>
      <c r="M57" s="2802"/>
      <c r="N57" s="2802"/>
      <c r="O57" s="2802"/>
      <c r="P57" s="2802"/>
      <c r="Q57" s="2802"/>
      <c r="R57" s="2802"/>
      <c r="S57" s="2802"/>
      <c r="T57" s="2802"/>
      <c r="U57" s="2802"/>
      <c r="V57" s="2802"/>
      <c r="W57" s="2802"/>
      <c r="X57" s="2802"/>
      <c r="Y57" s="2802"/>
      <c r="Z57" s="2802"/>
      <c r="AA57" s="2802"/>
      <c r="AB57" s="2802"/>
      <c r="AC57" s="2802"/>
      <c r="AD57" s="2802"/>
      <c r="AE57" s="2802"/>
      <c r="AF57" s="2802"/>
      <c r="AG57" s="2802"/>
      <c r="AH57" s="2802"/>
      <c r="AI57" s="2802"/>
      <c r="AJ57" s="2802"/>
      <c r="AK57" s="2802"/>
      <c r="AL57" s="2802"/>
      <c r="AM57" s="2802"/>
      <c r="AN57" s="2802"/>
      <c r="AO57" s="2802"/>
      <c r="AP57" s="2802"/>
      <c r="AQ57" s="2802"/>
      <c r="AR57" s="2802"/>
      <c r="AS57" s="2802"/>
      <c r="AT57" s="2802"/>
      <c r="AU57" s="2802"/>
      <c r="AV57" s="2802"/>
      <c r="AW57" s="2802"/>
      <c r="AX57" s="2802"/>
      <c r="AY57" s="2802"/>
      <c r="AZ57" s="2802"/>
      <c r="BA57" s="2802"/>
      <c r="BB57" s="2802"/>
      <c r="BC57" s="2802"/>
      <c r="BD57" s="2802"/>
      <c r="BE57" s="2802"/>
      <c r="BF57" s="2802"/>
      <c r="BG57" s="2802"/>
      <c r="BH57" s="2802"/>
      <c r="BI57" s="2802"/>
    </row>
    <row r="58" spans="1:61" x14ac:dyDescent="0.25">
      <c r="A58" s="2802"/>
      <c r="B58" s="2805"/>
      <c r="C58" s="2802"/>
      <c r="D58" s="2802"/>
      <c r="E58" s="2802"/>
      <c r="F58" s="2802"/>
      <c r="G58" s="2802"/>
      <c r="H58" s="2802"/>
      <c r="I58" s="2802"/>
      <c r="J58" s="2802"/>
      <c r="K58" s="2802"/>
      <c r="L58" s="2805"/>
      <c r="M58" s="2802"/>
      <c r="N58" s="2802"/>
      <c r="O58" s="2802"/>
      <c r="P58" s="2802"/>
      <c r="Q58" s="2802"/>
      <c r="R58" s="2802"/>
      <c r="S58" s="2802"/>
      <c r="T58" s="2802"/>
      <c r="U58" s="2802"/>
      <c r="V58" s="2802"/>
      <c r="W58" s="2802"/>
      <c r="X58" s="2802"/>
      <c r="Y58" s="2802"/>
      <c r="Z58" s="2802"/>
      <c r="AA58" s="2802"/>
      <c r="AB58" s="2802"/>
      <c r="AC58" s="2802"/>
      <c r="AD58" s="2802"/>
      <c r="AE58" s="2802"/>
      <c r="AF58" s="2802"/>
      <c r="AG58" s="2802"/>
      <c r="AH58" s="2802"/>
      <c r="AI58" s="2802"/>
      <c r="AJ58" s="2802"/>
      <c r="AK58" s="2802"/>
      <c r="AL58" s="2802"/>
      <c r="AM58" s="2802"/>
      <c r="AN58" s="2802"/>
      <c r="AO58" s="2802"/>
      <c r="AP58" s="2802"/>
      <c r="AQ58" s="2802"/>
      <c r="AR58" s="2802"/>
      <c r="AS58" s="2802"/>
      <c r="AT58" s="2802"/>
      <c r="AU58" s="2802"/>
      <c r="AV58" s="2802"/>
      <c r="AW58" s="2802"/>
      <c r="AX58" s="2802"/>
      <c r="AY58" s="2802"/>
      <c r="AZ58" s="2802"/>
      <c r="BA58" s="2802"/>
      <c r="BB58" s="2802"/>
      <c r="BC58" s="2802"/>
      <c r="BD58" s="2802"/>
      <c r="BE58" s="2802"/>
      <c r="BF58" s="2802"/>
      <c r="BG58" s="2802"/>
      <c r="BH58" s="2802"/>
      <c r="BI58" s="2802"/>
    </row>
    <row r="59" spans="1:61" x14ac:dyDescent="0.25">
      <c r="A59" s="2802"/>
      <c r="B59" s="2805"/>
      <c r="C59" s="2802"/>
      <c r="D59" s="2802"/>
      <c r="E59" s="2802"/>
      <c r="F59" s="2802"/>
      <c r="G59" s="2802"/>
      <c r="H59" s="2802"/>
      <c r="I59" s="2802"/>
      <c r="J59" s="2802"/>
      <c r="K59" s="2802"/>
      <c r="L59" s="2805"/>
      <c r="M59" s="2802"/>
      <c r="N59" s="2802"/>
      <c r="O59" s="2802"/>
      <c r="P59" s="2802"/>
      <c r="Q59" s="2802"/>
      <c r="R59" s="2802"/>
      <c r="S59" s="2802"/>
      <c r="T59" s="2802"/>
      <c r="U59" s="2802"/>
      <c r="V59" s="2802"/>
      <c r="W59" s="2802"/>
      <c r="X59" s="2802"/>
      <c r="Y59" s="2802"/>
      <c r="Z59" s="2802"/>
      <c r="AA59" s="2802"/>
      <c r="AB59" s="2802"/>
      <c r="AC59" s="2802"/>
      <c r="AD59" s="2802"/>
      <c r="AE59" s="2802"/>
      <c r="AF59" s="2802"/>
      <c r="AG59" s="2802"/>
      <c r="AH59" s="2802"/>
      <c r="AI59" s="2802"/>
      <c r="AJ59" s="2802"/>
      <c r="AK59" s="2802"/>
      <c r="AL59" s="2802"/>
      <c r="AM59" s="2802"/>
      <c r="AN59" s="2802"/>
      <c r="AO59" s="2802"/>
      <c r="AP59" s="2802"/>
      <c r="AQ59" s="2802"/>
      <c r="AR59" s="2802"/>
      <c r="AS59" s="2802"/>
      <c r="AT59" s="2802"/>
      <c r="AU59" s="2802"/>
      <c r="AV59" s="2802"/>
      <c r="AW59" s="2802"/>
      <c r="AX59" s="2802"/>
      <c r="AY59" s="2802"/>
      <c r="AZ59" s="2802"/>
      <c r="BA59" s="2802"/>
      <c r="BB59" s="2802"/>
      <c r="BC59" s="2802"/>
      <c r="BD59" s="2802"/>
      <c r="BE59" s="2802"/>
      <c r="BF59" s="2802"/>
      <c r="BG59" s="2802"/>
      <c r="BH59" s="2802"/>
      <c r="BI59" s="2802"/>
    </row>
    <row r="60" spans="1:61" s="92" customFormat="1" x14ac:dyDescent="0.25">
      <c r="A60" s="2802"/>
      <c r="B60" s="2809"/>
      <c r="C60" s="2802"/>
      <c r="D60" s="241" t="str">
        <f>D16</f>
        <v>Zadavatel:</v>
      </c>
      <c r="E60" s="2834"/>
      <c r="F60" s="2834"/>
      <c r="G60" s="241" t="str">
        <f>D19</f>
        <v>Zhotovitel:</v>
      </c>
      <c r="H60" s="2834"/>
      <c r="I60" s="2834"/>
      <c r="J60" s="2834"/>
      <c r="K60" s="2834"/>
      <c r="L60" s="2809"/>
      <c r="M60" s="2802"/>
      <c r="N60" s="2802"/>
      <c r="O60" s="2802"/>
      <c r="P60" s="2802"/>
      <c r="Q60" s="2802"/>
      <c r="R60" s="2802"/>
      <c r="S60" s="2802"/>
      <c r="T60" s="2802"/>
      <c r="U60" s="2802"/>
      <c r="V60" s="2802"/>
      <c r="W60" s="2802"/>
      <c r="X60" s="2802"/>
      <c r="Y60" s="2802"/>
      <c r="Z60" s="2802"/>
      <c r="AA60" s="2802"/>
      <c r="AB60" s="2802"/>
      <c r="AC60" s="2802"/>
      <c r="AD60" s="2802"/>
      <c r="AE60" s="2802"/>
      <c r="AF60" s="2802"/>
      <c r="AG60" s="2802"/>
      <c r="AH60" s="2802"/>
      <c r="AI60" s="2802"/>
      <c r="AJ60" s="2802"/>
      <c r="AK60" s="2802"/>
      <c r="AL60" s="2802"/>
      <c r="AM60" s="2802"/>
      <c r="AN60" s="2802"/>
      <c r="AO60" s="2802"/>
      <c r="AP60" s="2802"/>
      <c r="AQ60" s="2802"/>
      <c r="AR60" s="2802"/>
      <c r="AS60" s="2802"/>
      <c r="AT60" s="2802"/>
      <c r="AU60" s="2802"/>
      <c r="AV60" s="2802"/>
      <c r="AW60" s="2802"/>
      <c r="AX60" s="2802"/>
      <c r="AY60" s="2802"/>
      <c r="AZ60" s="2802"/>
      <c r="BA60" s="2802"/>
      <c r="BB60" s="2802"/>
      <c r="BC60" s="2802"/>
      <c r="BD60" s="2802"/>
      <c r="BE60" s="2802"/>
      <c r="BF60" s="2802"/>
      <c r="BG60" s="2802"/>
      <c r="BH60" s="2802"/>
      <c r="BI60" s="2802"/>
    </row>
    <row r="61" spans="1:61" x14ac:dyDescent="0.25">
      <c r="A61" s="2802"/>
      <c r="B61" s="2805"/>
      <c r="C61" s="2802"/>
      <c r="D61" s="2802"/>
      <c r="E61" s="2802"/>
      <c r="F61" s="2802"/>
      <c r="G61" s="2802"/>
      <c r="H61" s="2802"/>
      <c r="I61" s="2802"/>
      <c r="J61" s="2802"/>
      <c r="K61" s="2802"/>
      <c r="L61" s="2805"/>
      <c r="M61" s="2802"/>
      <c r="N61" s="2802"/>
      <c r="O61" s="2802"/>
      <c r="P61" s="2802"/>
      <c r="Q61" s="2802"/>
      <c r="R61" s="2802"/>
      <c r="S61" s="2802"/>
      <c r="T61" s="2802"/>
      <c r="U61" s="2802"/>
      <c r="V61" s="2802"/>
      <c r="W61" s="2802"/>
      <c r="X61" s="2802"/>
      <c r="Y61" s="2802"/>
      <c r="Z61" s="2802"/>
      <c r="AA61" s="2802"/>
      <c r="AB61" s="2802"/>
      <c r="AC61" s="2802"/>
      <c r="AD61" s="2802"/>
      <c r="AE61" s="2802"/>
      <c r="AF61" s="2802"/>
      <c r="AG61" s="2802"/>
      <c r="AH61" s="2802"/>
      <c r="AI61" s="2802"/>
      <c r="AJ61" s="2802"/>
      <c r="AK61" s="2802"/>
      <c r="AL61" s="2802"/>
      <c r="AM61" s="2802"/>
      <c r="AN61" s="2802"/>
      <c r="AO61" s="2802"/>
      <c r="AP61" s="2802"/>
      <c r="AQ61" s="2802"/>
      <c r="AR61" s="2802"/>
      <c r="AS61" s="2802"/>
      <c r="AT61" s="2802"/>
      <c r="AU61" s="2802"/>
      <c r="AV61" s="2802"/>
      <c r="AW61" s="2802"/>
      <c r="AX61" s="2802"/>
      <c r="AY61" s="2802"/>
      <c r="AZ61" s="2802"/>
      <c r="BA61" s="2802"/>
      <c r="BB61" s="2802"/>
      <c r="BC61" s="2802"/>
      <c r="BD61" s="2802"/>
      <c r="BE61" s="2802"/>
      <c r="BF61" s="2802"/>
      <c r="BG61" s="2802"/>
      <c r="BH61" s="2802"/>
      <c r="BI61" s="2802"/>
    </row>
    <row r="62" spans="1:61" x14ac:dyDescent="0.25">
      <c r="A62" s="2802"/>
      <c r="B62" s="2805"/>
      <c r="C62" s="2802"/>
      <c r="D62" s="2802"/>
      <c r="E62" s="2802"/>
      <c r="F62" s="2802"/>
      <c r="G62" s="2802"/>
      <c r="H62" s="2802"/>
      <c r="I62" s="2802"/>
      <c r="J62" s="2802"/>
      <c r="K62" s="2802"/>
      <c r="L62" s="2805"/>
      <c r="M62" s="2802"/>
      <c r="N62" s="2802"/>
      <c r="O62" s="2802"/>
      <c r="P62" s="2802"/>
      <c r="Q62" s="2802"/>
      <c r="R62" s="2802"/>
      <c r="S62" s="2802"/>
      <c r="T62" s="2802"/>
      <c r="U62" s="2802"/>
      <c r="V62" s="2802"/>
      <c r="W62" s="2802"/>
      <c r="X62" s="2802"/>
      <c r="Y62" s="2802"/>
      <c r="Z62" s="2802"/>
      <c r="AA62" s="2802"/>
      <c r="AB62" s="2802"/>
      <c r="AC62" s="2802"/>
      <c r="AD62" s="2802"/>
      <c r="AE62" s="2802"/>
      <c r="AF62" s="2802"/>
      <c r="AG62" s="2802"/>
      <c r="AH62" s="2802"/>
      <c r="AI62" s="2802"/>
      <c r="AJ62" s="2802"/>
      <c r="AK62" s="2802"/>
      <c r="AL62" s="2802"/>
      <c r="AM62" s="2802"/>
      <c r="AN62" s="2802"/>
      <c r="AO62" s="2802"/>
      <c r="AP62" s="2802"/>
      <c r="AQ62" s="2802"/>
      <c r="AR62" s="2802"/>
      <c r="AS62" s="2802"/>
      <c r="AT62" s="2802"/>
      <c r="AU62" s="2802"/>
      <c r="AV62" s="2802"/>
      <c r="AW62" s="2802"/>
      <c r="AX62" s="2802"/>
      <c r="AY62" s="2802"/>
      <c r="AZ62" s="2802"/>
      <c r="BA62" s="2802"/>
      <c r="BB62" s="2802"/>
      <c r="BC62" s="2802"/>
      <c r="BD62" s="2802"/>
      <c r="BE62" s="2802"/>
      <c r="BF62" s="2802"/>
      <c r="BG62" s="2802"/>
      <c r="BH62" s="2802"/>
      <c r="BI62" s="2802"/>
    </row>
    <row r="63" spans="1:61" x14ac:dyDescent="0.25">
      <c r="A63" s="2802"/>
      <c r="B63" s="2805"/>
      <c r="C63" s="2802"/>
      <c r="D63" s="2802"/>
      <c r="E63" s="2802"/>
      <c r="F63" s="2802"/>
      <c r="G63" s="2802"/>
      <c r="H63" s="2802"/>
      <c r="I63" s="2802"/>
      <c r="J63" s="2802"/>
      <c r="K63" s="2802"/>
      <c r="L63" s="2805"/>
      <c r="M63" s="2802"/>
      <c r="N63" s="2802"/>
      <c r="O63" s="2802"/>
      <c r="P63" s="2802"/>
      <c r="Q63" s="2802"/>
      <c r="R63" s="2802"/>
      <c r="S63" s="2802"/>
      <c r="T63" s="2802"/>
      <c r="U63" s="2802"/>
      <c r="V63" s="2802"/>
      <c r="W63" s="2802"/>
      <c r="X63" s="2802"/>
      <c r="Y63" s="2802"/>
      <c r="Z63" s="2802"/>
      <c r="AA63" s="2802"/>
      <c r="AB63" s="2802"/>
      <c r="AC63" s="2802"/>
      <c r="AD63" s="2802"/>
      <c r="AE63" s="2802"/>
      <c r="AF63" s="2802"/>
      <c r="AG63" s="2802"/>
      <c r="AH63" s="2802"/>
      <c r="AI63" s="2802"/>
      <c r="AJ63" s="2802"/>
      <c r="AK63" s="2802"/>
      <c r="AL63" s="2802"/>
      <c r="AM63" s="2802"/>
      <c r="AN63" s="2802"/>
      <c r="AO63" s="2802"/>
      <c r="AP63" s="2802"/>
      <c r="AQ63" s="2802"/>
      <c r="AR63" s="2802"/>
      <c r="AS63" s="2802"/>
      <c r="AT63" s="2802"/>
      <c r="AU63" s="2802"/>
      <c r="AV63" s="2802"/>
      <c r="AW63" s="2802"/>
      <c r="AX63" s="2802"/>
      <c r="AY63" s="2802"/>
      <c r="AZ63" s="2802"/>
      <c r="BA63" s="2802"/>
      <c r="BB63" s="2802"/>
      <c r="BC63" s="2802"/>
      <c r="BD63" s="2802"/>
      <c r="BE63" s="2802"/>
      <c r="BF63" s="2802"/>
      <c r="BG63" s="2802"/>
      <c r="BH63" s="2802"/>
      <c r="BI63" s="2802"/>
    </row>
    <row r="64" spans="1:61" x14ac:dyDescent="0.25">
      <c r="A64" s="2802"/>
      <c r="B64" s="2805"/>
      <c r="C64" s="2802"/>
      <c r="D64" s="2802"/>
      <c r="E64" s="2802"/>
      <c r="F64" s="2802"/>
      <c r="G64" s="2802"/>
      <c r="H64" s="2802"/>
      <c r="I64" s="2802"/>
      <c r="J64" s="2802"/>
      <c r="K64" s="2802"/>
      <c r="L64" s="2805"/>
      <c r="M64" s="2802"/>
      <c r="N64" s="2802"/>
      <c r="O64" s="2802"/>
      <c r="P64" s="2802"/>
      <c r="Q64" s="2802"/>
      <c r="R64" s="2802"/>
      <c r="S64" s="2802"/>
      <c r="T64" s="2802"/>
      <c r="U64" s="2802"/>
      <c r="V64" s="2802"/>
      <c r="W64" s="2802"/>
      <c r="X64" s="2802"/>
      <c r="Y64" s="2802"/>
      <c r="Z64" s="2802"/>
      <c r="AA64" s="2802"/>
      <c r="AB64" s="2802"/>
      <c r="AC64" s="2802"/>
      <c r="AD64" s="2802"/>
      <c r="AE64" s="2802"/>
      <c r="AF64" s="2802"/>
      <c r="AG64" s="2802"/>
      <c r="AH64" s="2802"/>
      <c r="AI64" s="2802"/>
      <c r="AJ64" s="2802"/>
      <c r="AK64" s="2802"/>
      <c r="AL64" s="2802"/>
      <c r="AM64" s="2802"/>
      <c r="AN64" s="2802"/>
      <c r="AO64" s="2802"/>
      <c r="AP64" s="2802"/>
      <c r="AQ64" s="2802"/>
      <c r="AR64" s="2802"/>
      <c r="AS64" s="2802"/>
      <c r="AT64" s="2802"/>
      <c r="AU64" s="2802"/>
      <c r="AV64" s="2802"/>
      <c r="AW64" s="2802"/>
      <c r="AX64" s="2802"/>
      <c r="AY64" s="2802"/>
      <c r="AZ64" s="2802"/>
      <c r="BA64" s="2802"/>
      <c r="BB64" s="2802"/>
      <c r="BC64" s="2802"/>
      <c r="BD64" s="2802"/>
      <c r="BE64" s="2802"/>
      <c r="BF64" s="2802"/>
      <c r="BG64" s="2802"/>
      <c r="BH64" s="2802"/>
      <c r="BI64" s="2802"/>
    </row>
    <row r="65" spans="1:61" x14ac:dyDescent="0.25">
      <c r="A65" s="2802"/>
      <c r="B65" s="2805"/>
      <c r="C65" s="2802"/>
      <c r="D65" s="2802"/>
      <c r="E65" s="2802"/>
      <c r="F65" s="2802"/>
      <c r="G65" s="2802"/>
      <c r="H65" s="2802"/>
      <c r="I65" s="2802"/>
      <c r="J65" s="2802"/>
      <c r="K65" s="2802"/>
      <c r="L65" s="2805"/>
      <c r="M65" s="2802"/>
      <c r="N65" s="2802"/>
      <c r="O65" s="2802"/>
      <c r="P65" s="2802"/>
      <c r="Q65" s="2802"/>
      <c r="R65" s="2802"/>
      <c r="S65" s="2802"/>
      <c r="T65" s="2802"/>
      <c r="U65" s="2802"/>
      <c r="V65" s="2802"/>
      <c r="W65" s="2802"/>
      <c r="X65" s="2802"/>
      <c r="Y65" s="2802"/>
      <c r="Z65" s="2802"/>
      <c r="AA65" s="2802"/>
      <c r="AB65" s="2802"/>
      <c r="AC65" s="2802"/>
      <c r="AD65" s="2802"/>
      <c r="AE65" s="2802"/>
      <c r="AF65" s="2802"/>
      <c r="AG65" s="2802"/>
      <c r="AH65" s="2802"/>
      <c r="AI65" s="2802"/>
      <c r="AJ65" s="2802"/>
      <c r="AK65" s="2802"/>
      <c r="AL65" s="2802"/>
      <c r="AM65" s="2802"/>
      <c r="AN65" s="2802"/>
      <c r="AO65" s="2802"/>
      <c r="AP65" s="2802"/>
      <c r="AQ65" s="2802"/>
      <c r="AR65" s="2802"/>
      <c r="AS65" s="2802"/>
      <c r="AT65" s="2802"/>
      <c r="AU65" s="2802"/>
      <c r="AV65" s="2802"/>
      <c r="AW65" s="2802"/>
      <c r="AX65" s="2802"/>
      <c r="AY65" s="2802"/>
      <c r="AZ65" s="2802"/>
      <c r="BA65" s="2802"/>
      <c r="BB65" s="2802"/>
      <c r="BC65" s="2802"/>
      <c r="BD65" s="2802"/>
      <c r="BE65" s="2802"/>
      <c r="BF65" s="2802"/>
      <c r="BG65" s="2802"/>
      <c r="BH65" s="2802"/>
      <c r="BI65" s="2802"/>
    </row>
    <row r="66" spans="1:61" x14ac:dyDescent="0.25">
      <c r="A66" s="2802"/>
      <c r="B66" s="2805"/>
      <c r="C66" s="2802"/>
      <c r="D66" s="2802"/>
      <c r="E66" s="2802"/>
      <c r="F66" s="2802"/>
      <c r="G66" s="2802"/>
      <c r="H66" s="2802"/>
      <c r="I66" s="2802"/>
      <c r="J66" s="2802"/>
      <c r="K66" s="2802"/>
      <c r="L66" s="2805"/>
      <c r="M66" s="2802"/>
      <c r="N66" s="2802"/>
      <c r="O66" s="2802"/>
      <c r="P66" s="2802"/>
      <c r="Q66" s="2802"/>
      <c r="R66" s="2802"/>
      <c r="S66" s="2802"/>
      <c r="T66" s="2802"/>
      <c r="U66" s="2802"/>
      <c r="V66" s="2802"/>
      <c r="W66" s="2802"/>
      <c r="X66" s="2802"/>
      <c r="Y66" s="2802"/>
      <c r="Z66" s="2802"/>
      <c r="AA66" s="2802"/>
      <c r="AB66" s="2802"/>
      <c r="AC66" s="2802"/>
      <c r="AD66" s="2802"/>
      <c r="AE66" s="2802"/>
      <c r="AF66" s="2802"/>
      <c r="AG66" s="2802"/>
      <c r="AH66" s="2802"/>
      <c r="AI66" s="2802"/>
      <c r="AJ66" s="2802"/>
      <c r="AK66" s="2802"/>
      <c r="AL66" s="2802"/>
      <c r="AM66" s="2802"/>
      <c r="AN66" s="2802"/>
      <c r="AO66" s="2802"/>
      <c r="AP66" s="2802"/>
      <c r="AQ66" s="2802"/>
      <c r="AR66" s="2802"/>
      <c r="AS66" s="2802"/>
      <c r="AT66" s="2802"/>
      <c r="AU66" s="2802"/>
      <c r="AV66" s="2802"/>
      <c r="AW66" s="2802"/>
      <c r="AX66" s="2802"/>
      <c r="AY66" s="2802"/>
      <c r="AZ66" s="2802"/>
      <c r="BA66" s="2802"/>
      <c r="BB66" s="2802"/>
      <c r="BC66" s="2802"/>
      <c r="BD66" s="2802"/>
      <c r="BE66" s="2802"/>
      <c r="BF66" s="2802"/>
      <c r="BG66" s="2802"/>
      <c r="BH66" s="2802"/>
      <c r="BI66" s="2802"/>
    </row>
    <row r="67" spans="1:61" x14ac:dyDescent="0.25">
      <c r="A67" s="2802"/>
      <c r="B67" s="2805"/>
      <c r="C67" s="2802"/>
      <c r="D67" s="2802"/>
      <c r="E67" s="2802"/>
      <c r="F67" s="2802"/>
      <c r="G67" s="2802"/>
      <c r="H67" s="2802"/>
      <c r="I67" s="2802"/>
      <c r="J67" s="2802"/>
      <c r="K67" s="2802"/>
      <c r="L67" s="2805"/>
      <c r="M67" s="2802"/>
      <c r="N67" s="2802"/>
      <c r="O67" s="2802"/>
      <c r="P67" s="2802"/>
      <c r="Q67" s="2802"/>
      <c r="R67" s="2802"/>
      <c r="S67" s="2802"/>
      <c r="T67" s="2802"/>
      <c r="U67" s="2802"/>
      <c r="V67" s="2802"/>
      <c r="W67" s="2802"/>
      <c r="X67" s="2802"/>
      <c r="Y67" s="2802"/>
      <c r="Z67" s="2802"/>
      <c r="AA67" s="2802"/>
      <c r="AB67" s="2802"/>
      <c r="AC67" s="2802"/>
      <c r="AD67" s="2802"/>
      <c r="AE67" s="2802"/>
      <c r="AF67" s="2802"/>
      <c r="AG67" s="2802"/>
      <c r="AH67" s="2802"/>
      <c r="AI67" s="2802"/>
      <c r="AJ67" s="2802"/>
      <c r="AK67" s="2802"/>
      <c r="AL67" s="2802"/>
      <c r="AM67" s="2802"/>
      <c r="AN67" s="2802"/>
      <c r="AO67" s="2802"/>
      <c r="AP67" s="2802"/>
      <c r="AQ67" s="2802"/>
      <c r="AR67" s="2802"/>
      <c r="AS67" s="2802"/>
      <c r="AT67" s="2802"/>
      <c r="AU67" s="2802"/>
      <c r="AV67" s="2802"/>
      <c r="AW67" s="2802"/>
      <c r="AX67" s="2802"/>
      <c r="AY67" s="2802"/>
      <c r="AZ67" s="2802"/>
      <c r="BA67" s="2802"/>
      <c r="BB67" s="2802"/>
      <c r="BC67" s="2802"/>
      <c r="BD67" s="2802"/>
      <c r="BE67" s="2802"/>
      <c r="BF67" s="2802"/>
      <c r="BG67" s="2802"/>
      <c r="BH67" s="2802"/>
      <c r="BI67" s="2802"/>
    </row>
    <row r="68" spans="1:61" x14ac:dyDescent="0.25">
      <c r="A68" s="2802"/>
      <c r="B68" s="2805"/>
      <c r="C68" s="2802"/>
      <c r="D68" s="2802"/>
      <c r="E68" s="2802"/>
      <c r="F68" s="2802"/>
      <c r="G68" s="2802"/>
      <c r="H68" s="2802"/>
      <c r="I68" s="2802"/>
      <c r="J68" s="2802"/>
      <c r="K68" s="2802"/>
      <c r="L68" s="2805"/>
      <c r="M68" s="2802"/>
      <c r="N68" s="2802"/>
      <c r="O68" s="2802"/>
      <c r="P68" s="2802"/>
      <c r="Q68" s="2802"/>
      <c r="R68" s="2802"/>
      <c r="S68" s="2802"/>
      <c r="T68" s="2802"/>
      <c r="U68" s="2802"/>
      <c r="V68" s="2802"/>
      <c r="W68" s="2802"/>
      <c r="X68" s="2802"/>
      <c r="Y68" s="2802"/>
      <c r="Z68" s="2802"/>
      <c r="AA68" s="2802"/>
      <c r="AB68" s="2802"/>
      <c r="AC68" s="2802"/>
      <c r="AD68" s="2802"/>
      <c r="AE68" s="2802"/>
      <c r="AF68" s="2802"/>
      <c r="AG68" s="2802"/>
      <c r="AH68" s="2802"/>
      <c r="AI68" s="2802"/>
      <c r="AJ68" s="2802"/>
      <c r="AK68" s="2802"/>
      <c r="AL68" s="2802"/>
      <c r="AM68" s="2802"/>
      <c r="AN68" s="2802"/>
      <c r="AO68" s="2802"/>
      <c r="AP68" s="2802"/>
      <c r="AQ68" s="2802"/>
      <c r="AR68" s="2802"/>
      <c r="AS68" s="2802"/>
      <c r="AT68" s="2802"/>
      <c r="AU68" s="2802"/>
      <c r="AV68" s="2802"/>
      <c r="AW68" s="2802"/>
      <c r="AX68" s="2802"/>
      <c r="AY68" s="2802"/>
      <c r="AZ68" s="2802"/>
      <c r="BA68" s="2802"/>
      <c r="BB68" s="2802"/>
      <c r="BC68" s="2802"/>
      <c r="BD68" s="2802"/>
      <c r="BE68" s="2802"/>
      <c r="BF68" s="2802"/>
      <c r="BG68" s="2802"/>
      <c r="BH68" s="2802"/>
      <c r="BI68" s="2802"/>
    </row>
    <row r="69" spans="1:61" x14ac:dyDescent="0.25">
      <c r="A69" s="2802"/>
      <c r="B69" s="2805"/>
      <c r="C69" s="2802"/>
      <c r="D69" s="2802"/>
      <c r="E69" s="2802"/>
      <c r="F69" s="2802"/>
      <c r="G69" s="2802"/>
      <c r="H69" s="2802"/>
      <c r="I69" s="2802"/>
      <c r="J69" s="2802"/>
      <c r="K69" s="2802"/>
      <c r="L69" s="2805"/>
      <c r="M69" s="2802"/>
      <c r="N69" s="2802"/>
      <c r="O69" s="2802"/>
      <c r="P69" s="2802"/>
      <c r="Q69" s="2802"/>
      <c r="R69" s="2802"/>
      <c r="S69" s="2802"/>
      <c r="T69" s="2802"/>
      <c r="U69" s="2802"/>
      <c r="V69" s="2802"/>
      <c r="W69" s="2802"/>
      <c r="X69" s="2802"/>
      <c r="Y69" s="2802"/>
      <c r="Z69" s="2802"/>
      <c r="AA69" s="2802"/>
      <c r="AB69" s="2802"/>
      <c r="AC69" s="2802"/>
      <c r="AD69" s="2802"/>
      <c r="AE69" s="2802"/>
      <c r="AF69" s="2802"/>
      <c r="AG69" s="2802"/>
      <c r="AH69" s="2802"/>
      <c r="AI69" s="2802"/>
      <c r="AJ69" s="2802"/>
      <c r="AK69" s="2802"/>
      <c r="AL69" s="2802"/>
      <c r="AM69" s="2802"/>
      <c r="AN69" s="2802"/>
      <c r="AO69" s="2802"/>
      <c r="AP69" s="2802"/>
      <c r="AQ69" s="2802"/>
      <c r="AR69" s="2802"/>
      <c r="AS69" s="2802"/>
      <c r="AT69" s="2802"/>
      <c r="AU69" s="2802"/>
      <c r="AV69" s="2802"/>
      <c r="AW69" s="2802"/>
      <c r="AX69" s="2802"/>
      <c r="AY69" s="2802"/>
      <c r="AZ69" s="2802"/>
      <c r="BA69" s="2802"/>
      <c r="BB69" s="2802"/>
      <c r="BC69" s="2802"/>
      <c r="BD69" s="2802"/>
      <c r="BE69" s="2802"/>
      <c r="BF69" s="2802"/>
      <c r="BG69" s="2802"/>
      <c r="BH69" s="2802"/>
      <c r="BI69" s="2802"/>
    </row>
    <row r="70" spans="1:61" x14ac:dyDescent="0.25">
      <c r="A70" s="2802"/>
      <c r="B70" s="2805"/>
      <c r="C70" s="2802"/>
      <c r="D70" s="2802"/>
      <c r="E70" s="2802"/>
      <c r="F70" s="2802"/>
      <c r="G70" s="2802"/>
      <c r="H70" s="2802"/>
      <c r="I70" s="2802"/>
      <c r="J70" s="2802"/>
      <c r="K70" s="2802"/>
      <c r="L70" s="2805"/>
      <c r="M70" s="2802"/>
      <c r="N70" s="2802"/>
      <c r="O70" s="2802"/>
      <c r="P70" s="2802"/>
      <c r="Q70" s="2802"/>
      <c r="R70" s="2802"/>
      <c r="S70" s="2802"/>
      <c r="T70" s="2802"/>
      <c r="U70" s="2802"/>
      <c r="V70" s="2802"/>
      <c r="W70" s="2802"/>
      <c r="X70" s="2802"/>
      <c r="Y70" s="2802"/>
      <c r="Z70" s="2802"/>
      <c r="AA70" s="2802"/>
      <c r="AB70" s="2802"/>
      <c r="AC70" s="2802"/>
      <c r="AD70" s="2802"/>
      <c r="AE70" s="2802"/>
      <c r="AF70" s="2802"/>
      <c r="AG70" s="2802"/>
      <c r="AH70" s="2802"/>
      <c r="AI70" s="2802"/>
      <c r="AJ70" s="2802"/>
      <c r="AK70" s="2802"/>
      <c r="AL70" s="2802"/>
      <c r="AM70" s="2802"/>
      <c r="AN70" s="2802"/>
      <c r="AO70" s="2802"/>
      <c r="AP70" s="2802"/>
      <c r="AQ70" s="2802"/>
      <c r="AR70" s="2802"/>
      <c r="AS70" s="2802"/>
      <c r="AT70" s="2802"/>
      <c r="AU70" s="2802"/>
      <c r="AV70" s="2802"/>
      <c r="AW70" s="2802"/>
      <c r="AX70" s="2802"/>
      <c r="AY70" s="2802"/>
      <c r="AZ70" s="2802"/>
      <c r="BA70" s="2802"/>
      <c r="BB70" s="2802"/>
      <c r="BC70" s="2802"/>
      <c r="BD70" s="2802"/>
      <c r="BE70" s="2802"/>
      <c r="BF70" s="2802"/>
      <c r="BG70" s="2802"/>
      <c r="BH70" s="2802"/>
      <c r="BI70" s="2802"/>
    </row>
    <row r="71" spans="1:61" s="92" customFormat="1" x14ac:dyDescent="0.25">
      <c r="A71" s="2802"/>
      <c r="B71" s="2809"/>
      <c r="C71" s="2802"/>
      <c r="D71" s="243" t="str">
        <f>D56</f>
        <v>Datum a podpis:</v>
      </c>
      <c r="E71" s="2835"/>
      <c r="F71" s="2836" t="str">
        <f>F56</f>
        <v>Razítko</v>
      </c>
      <c r="G71" s="243" t="str">
        <f>D56</f>
        <v>Datum a podpis:</v>
      </c>
      <c r="H71" s="2835"/>
      <c r="I71" s="2835"/>
      <c r="J71" s="246" t="str">
        <f>F56</f>
        <v>Razítko</v>
      </c>
      <c r="K71" s="2835"/>
      <c r="L71" s="2809"/>
      <c r="M71" s="2802"/>
      <c r="N71" s="2802"/>
      <c r="O71" s="2802"/>
      <c r="P71" s="2802"/>
      <c r="Q71" s="2802"/>
      <c r="R71" s="2802"/>
      <c r="S71" s="2802"/>
      <c r="T71" s="2802"/>
      <c r="U71" s="2802"/>
      <c r="V71" s="2802"/>
      <c r="W71" s="2802"/>
      <c r="X71" s="2802"/>
      <c r="Y71" s="2802"/>
      <c r="Z71" s="2802"/>
      <c r="AA71" s="2802"/>
      <c r="AB71" s="2802"/>
      <c r="AC71" s="2802"/>
      <c r="AD71" s="2802"/>
      <c r="AE71" s="2802"/>
      <c r="AF71" s="2802"/>
      <c r="AG71" s="2802"/>
      <c r="AH71" s="2802"/>
      <c r="AI71" s="2802"/>
      <c r="AJ71" s="2802"/>
      <c r="AK71" s="2802"/>
      <c r="AL71" s="2802"/>
      <c r="AM71" s="2802"/>
      <c r="AN71" s="2802"/>
      <c r="AO71" s="2802"/>
      <c r="AP71" s="2802"/>
      <c r="AQ71" s="2802"/>
      <c r="AR71" s="2802"/>
      <c r="AS71" s="2802"/>
      <c r="AT71" s="2802"/>
      <c r="AU71" s="2802"/>
      <c r="AV71" s="2802"/>
      <c r="AW71" s="2802"/>
      <c r="AX71" s="2802"/>
      <c r="AY71" s="2802"/>
      <c r="AZ71" s="2802"/>
      <c r="BA71" s="2802"/>
      <c r="BB71" s="2802"/>
      <c r="BC71" s="2802"/>
      <c r="BD71" s="2802"/>
      <c r="BE71" s="2802"/>
      <c r="BF71" s="2802"/>
      <c r="BG71" s="2802"/>
      <c r="BH71" s="2802"/>
      <c r="BI71" s="2802"/>
    </row>
    <row r="72" spans="1:61" s="92" customFormat="1" ht="14.45" customHeight="1" x14ac:dyDescent="0.25">
      <c r="A72" s="2802"/>
      <c r="B72" s="2837"/>
      <c r="C72" s="2838"/>
      <c r="D72" s="2838"/>
      <c r="E72" s="2838"/>
      <c r="F72" s="2838"/>
      <c r="G72" s="2838"/>
      <c r="H72" s="2838"/>
      <c r="I72" s="2838"/>
      <c r="J72" s="2838"/>
      <c r="K72" s="2838"/>
      <c r="L72" s="2809"/>
      <c r="M72" s="2802"/>
      <c r="N72" s="2802"/>
      <c r="O72" s="2802"/>
      <c r="P72" s="2802"/>
      <c r="Q72" s="2802"/>
      <c r="R72" s="2802"/>
      <c r="S72" s="2802"/>
      <c r="T72" s="2802"/>
      <c r="U72" s="2802"/>
      <c r="V72" s="2802"/>
      <c r="W72" s="2802"/>
      <c r="X72" s="2802"/>
      <c r="Y72" s="2802"/>
      <c r="Z72" s="2802"/>
      <c r="AA72" s="2802"/>
      <c r="AB72" s="2802"/>
      <c r="AC72" s="2802"/>
      <c r="AD72" s="2802"/>
      <c r="AE72" s="2802"/>
      <c r="AF72" s="2802"/>
      <c r="AG72" s="2802"/>
      <c r="AH72" s="2802"/>
      <c r="AI72" s="2802"/>
      <c r="AJ72" s="2802"/>
      <c r="AK72" s="2802"/>
      <c r="AL72" s="2802"/>
      <c r="AM72" s="2802"/>
      <c r="AN72" s="2802"/>
      <c r="AO72" s="2802"/>
      <c r="AP72" s="2802"/>
      <c r="AQ72" s="2802"/>
      <c r="AR72" s="2802"/>
      <c r="AS72" s="2802"/>
      <c r="AT72" s="2802"/>
      <c r="AU72" s="2802"/>
      <c r="AV72" s="2802"/>
      <c r="AW72" s="2802"/>
      <c r="AX72" s="2802"/>
      <c r="AY72" s="2802"/>
      <c r="AZ72" s="2802"/>
      <c r="BA72" s="2802"/>
      <c r="BB72" s="2802"/>
      <c r="BC72" s="2802"/>
      <c r="BD72" s="2802"/>
      <c r="BE72" s="2802"/>
      <c r="BF72" s="2802"/>
      <c r="BG72" s="2802"/>
      <c r="BH72" s="2802"/>
      <c r="BI72" s="2802"/>
    </row>
    <row r="73" spans="1:61" ht="11.25" customHeight="1" x14ac:dyDescent="0.25">
      <c r="A73" s="2802"/>
      <c r="B73" s="2802"/>
      <c r="C73" s="2802"/>
      <c r="D73" s="2802"/>
      <c r="E73" s="2802"/>
      <c r="F73" s="2802"/>
      <c r="G73" s="2802"/>
      <c r="H73" s="2802"/>
      <c r="I73" s="2802"/>
      <c r="J73" s="2802"/>
      <c r="K73" s="2802"/>
      <c r="L73" s="2839"/>
      <c r="M73" s="2802"/>
      <c r="N73" s="2802"/>
      <c r="O73" s="2802"/>
      <c r="P73" s="2802"/>
      <c r="Q73" s="2802"/>
      <c r="R73" s="2802"/>
      <c r="S73" s="2802"/>
      <c r="T73" s="2802"/>
      <c r="U73" s="2802"/>
      <c r="V73" s="2802"/>
      <c r="W73" s="2802"/>
      <c r="X73" s="2802"/>
      <c r="Y73" s="2802"/>
      <c r="Z73" s="2802"/>
      <c r="AA73" s="2802"/>
      <c r="AB73" s="2802"/>
      <c r="AC73" s="2802"/>
      <c r="AD73" s="2802"/>
      <c r="AE73" s="2802"/>
      <c r="AF73" s="2802"/>
      <c r="AG73" s="2802"/>
      <c r="AH73" s="2802"/>
      <c r="AI73" s="2802"/>
      <c r="AJ73" s="2802"/>
      <c r="AK73" s="2802"/>
      <c r="AL73" s="2802"/>
      <c r="AM73" s="2802"/>
      <c r="AN73" s="2802"/>
      <c r="AO73" s="2802"/>
      <c r="AP73" s="2802"/>
      <c r="AQ73" s="2802"/>
      <c r="AR73" s="2802"/>
      <c r="AS73" s="2802"/>
      <c r="AT73" s="2802"/>
      <c r="AU73" s="2802"/>
      <c r="AV73" s="2802"/>
      <c r="AW73" s="2802"/>
      <c r="AX73" s="2802"/>
      <c r="AY73" s="2802"/>
      <c r="AZ73" s="2802"/>
      <c r="BA73" s="2802"/>
      <c r="BB73" s="2802"/>
      <c r="BC73" s="2802"/>
      <c r="BD73" s="2802"/>
      <c r="BE73" s="2802"/>
      <c r="BF73" s="2802"/>
      <c r="BG73" s="2802"/>
      <c r="BH73" s="2802"/>
      <c r="BI73" s="2802"/>
    </row>
    <row r="74" spans="1:61" ht="11.25" customHeight="1" x14ac:dyDescent="0.25">
      <c r="A74" s="2802"/>
      <c r="B74" s="2802"/>
      <c r="C74" s="2802"/>
      <c r="D74" s="2802"/>
      <c r="E74" s="2802"/>
      <c r="F74" s="2802"/>
      <c r="G74" s="2802"/>
      <c r="H74" s="2802"/>
      <c r="I74" s="2802"/>
      <c r="J74" s="2802"/>
      <c r="K74" s="2802"/>
      <c r="L74" s="2839"/>
      <c r="M74" s="2802"/>
      <c r="N74" s="2802"/>
      <c r="O74" s="2802"/>
      <c r="P74" s="2802"/>
      <c r="Q74" s="2802"/>
      <c r="R74" s="2802"/>
      <c r="S74" s="2802"/>
      <c r="T74" s="2802"/>
      <c r="U74" s="2802"/>
      <c r="V74" s="2802"/>
      <c r="W74" s="2802"/>
      <c r="X74" s="2802"/>
      <c r="Y74" s="2802"/>
      <c r="Z74" s="2802"/>
      <c r="AA74" s="2802"/>
      <c r="AB74" s="2802"/>
      <c r="AC74" s="2802"/>
      <c r="AD74" s="2802"/>
      <c r="AE74" s="2802"/>
      <c r="AF74" s="2802"/>
      <c r="AG74" s="2802"/>
      <c r="AH74" s="2802"/>
      <c r="AI74" s="2802"/>
      <c r="AJ74" s="2802"/>
      <c r="AK74" s="2802"/>
      <c r="AL74" s="2802"/>
      <c r="AM74" s="2802"/>
      <c r="AN74" s="2802"/>
      <c r="AO74" s="2802"/>
      <c r="AP74" s="2802"/>
      <c r="AQ74" s="2802"/>
      <c r="AR74" s="2802"/>
      <c r="AS74" s="2802"/>
      <c r="AT74" s="2802"/>
      <c r="AU74" s="2802"/>
      <c r="AV74" s="2802"/>
      <c r="AW74" s="2802"/>
      <c r="AX74" s="2802"/>
      <c r="AY74" s="2802"/>
      <c r="AZ74" s="2802"/>
      <c r="BA74" s="2802"/>
      <c r="BB74" s="2802"/>
      <c r="BC74" s="2802"/>
      <c r="BD74" s="2802"/>
      <c r="BE74" s="2802"/>
      <c r="BF74" s="2802"/>
      <c r="BG74" s="2802"/>
      <c r="BH74" s="2802"/>
      <c r="BI74" s="2802"/>
    </row>
    <row r="75" spans="1:61" ht="11.25" customHeight="1" x14ac:dyDescent="0.25">
      <c r="L75" s="2840"/>
    </row>
    <row r="76" spans="1:61" s="92" customFormat="1" ht="6.95" customHeight="1" x14ac:dyDescent="0.25">
      <c r="B76" s="2841"/>
      <c r="C76" s="2842"/>
      <c r="D76" s="2842"/>
      <c r="E76" s="2842"/>
      <c r="F76" s="2842"/>
      <c r="G76" s="2842"/>
      <c r="H76" s="2842"/>
      <c r="I76" s="2842"/>
      <c r="J76" s="2842"/>
      <c r="K76" s="2843"/>
      <c r="L76" s="2844"/>
    </row>
    <row r="77" spans="1:61" s="92" customFormat="1" ht="24.95" customHeight="1" x14ac:dyDescent="0.25">
      <c r="B77" s="2845"/>
      <c r="C77" s="2846" t="s">
        <v>134</v>
      </c>
      <c r="K77" s="2847"/>
      <c r="L77" s="2844"/>
      <c r="M77" s="2848"/>
    </row>
    <row r="78" spans="1:61" s="92" customFormat="1" ht="6.95" customHeight="1" x14ac:dyDescent="0.25">
      <c r="B78" s="2845"/>
      <c r="K78" s="2847"/>
      <c r="L78" s="2844"/>
    </row>
    <row r="79" spans="1:61" s="92" customFormat="1" ht="12" customHeight="1" x14ac:dyDescent="0.25">
      <c r="B79" s="2845"/>
      <c r="C79" s="259" t="s">
        <v>12</v>
      </c>
      <c r="K79" s="2847"/>
      <c r="L79" s="2844"/>
    </row>
    <row r="80" spans="1:61" s="92" customFormat="1" x14ac:dyDescent="0.25">
      <c r="B80" s="2845"/>
      <c r="E80" s="3242" t="s">
        <v>13</v>
      </c>
      <c r="F80" s="3372"/>
      <c r="G80" s="3372"/>
      <c r="H80" s="3372"/>
      <c r="K80" s="2847"/>
      <c r="L80" s="2844"/>
      <c r="AA80" s="260" t="s">
        <v>13</v>
      </c>
    </row>
    <row r="81" spans="2:27" x14ac:dyDescent="0.25">
      <c r="B81" s="2849"/>
      <c r="C81" s="259" t="s">
        <v>132</v>
      </c>
      <c r="K81" s="2850"/>
      <c r="L81" s="2844"/>
    </row>
    <row r="82" spans="2:27" x14ac:dyDescent="0.25">
      <c r="B82" s="2849"/>
      <c r="E82" s="3242" t="s">
        <v>1731</v>
      </c>
      <c r="F82" s="3370"/>
      <c r="G82" s="3370"/>
      <c r="H82" s="3370"/>
      <c r="K82" s="2850"/>
      <c r="L82" s="2844"/>
      <c r="AA82" s="260" t="s">
        <v>1731</v>
      </c>
    </row>
    <row r="83" spans="2:27" x14ac:dyDescent="0.25">
      <c r="B83" s="2849"/>
      <c r="C83" s="259" t="s">
        <v>326</v>
      </c>
      <c r="K83" s="2850"/>
      <c r="L83" s="2844"/>
    </row>
    <row r="84" spans="2:27" s="92" customFormat="1" x14ac:dyDescent="0.25">
      <c r="B84" s="2845"/>
      <c r="E84" s="3373" t="s">
        <v>2725</v>
      </c>
      <c r="F84" s="3372"/>
      <c r="G84" s="3372"/>
      <c r="H84" s="3372"/>
      <c r="K84" s="2847"/>
      <c r="L84" s="2844"/>
      <c r="AA84" s="2851" t="s">
        <v>2725</v>
      </c>
    </row>
    <row r="85" spans="2:27" s="92" customFormat="1" ht="6.95" customHeight="1" x14ac:dyDescent="0.25">
      <c r="B85" s="2845"/>
      <c r="K85" s="2847"/>
      <c r="L85" s="2844"/>
    </row>
    <row r="86" spans="2:27" s="92" customFormat="1" ht="12" customHeight="1" x14ac:dyDescent="0.25">
      <c r="B86" s="2845"/>
      <c r="C86" s="259" t="s">
        <v>17</v>
      </c>
      <c r="F86" s="264"/>
      <c r="I86" s="259" t="str">
        <f>I14</f>
        <v>Datum:</v>
      </c>
      <c r="J86" s="2852">
        <f>J14</f>
        <v>46300</v>
      </c>
      <c r="K86" s="2847"/>
      <c r="L86" s="2844"/>
    </row>
    <row r="87" spans="2:27" s="92" customFormat="1" ht="6.95" customHeight="1" x14ac:dyDescent="0.25">
      <c r="B87" s="2845"/>
      <c r="K87" s="2847"/>
      <c r="L87" s="2844"/>
    </row>
    <row r="88" spans="2:27" s="92" customFormat="1" ht="15.2" customHeight="1" x14ac:dyDescent="0.25">
      <c r="B88" s="2845"/>
      <c r="C88" s="259" t="s">
        <v>19</v>
      </c>
      <c r="F88" s="264" t="s">
        <v>22</v>
      </c>
      <c r="I88" s="259" t="str">
        <f>D22</f>
        <v>Projektant:</v>
      </c>
      <c r="J88" s="2853" t="str">
        <f>IF(E23="","",E23)</f>
        <v>Studio Anarchitekt s.r.o.</v>
      </c>
      <c r="K88" s="2847"/>
      <c r="L88" s="2844"/>
    </row>
    <row r="89" spans="2:27" s="92" customFormat="1" ht="15.2" customHeight="1" x14ac:dyDescent="0.25">
      <c r="B89" s="2845"/>
      <c r="C89" s="259" t="s">
        <v>24</v>
      </c>
      <c r="F89" s="264" t="str">
        <f>IF(E20="Vyplň údaj","",E20)</f>
        <v/>
      </c>
      <c r="I89" s="259" t="str">
        <f>D25</f>
        <v>Zpracovatel:</v>
      </c>
      <c r="J89" s="2853" t="str">
        <f>IF(E26="","",E26)</f>
        <v>Ing. Theodor Collino</v>
      </c>
      <c r="K89" s="2847"/>
      <c r="L89" s="2844"/>
    </row>
    <row r="90" spans="2:27" s="92" customFormat="1" ht="10.35" customHeight="1" x14ac:dyDescent="0.25">
      <c r="B90" s="2845"/>
      <c r="K90" s="2847"/>
      <c r="L90" s="2844"/>
    </row>
    <row r="91" spans="2:27" s="94" customFormat="1" ht="29.25" customHeight="1" x14ac:dyDescent="0.25">
      <c r="B91" s="2854"/>
      <c r="C91" s="268" t="s">
        <v>135</v>
      </c>
      <c r="D91" s="269"/>
      <c r="E91" s="269"/>
      <c r="F91" s="269"/>
      <c r="G91" s="269"/>
      <c r="H91" s="269"/>
      <c r="I91" s="269"/>
      <c r="J91" s="270" t="s">
        <v>136</v>
      </c>
      <c r="K91" s="271"/>
      <c r="L91" s="2844" t="s">
        <v>16</v>
      </c>
      <c r="M91" s="2855"/>
      <c r="N91" s="2855"/>
      <c r="O91" s="2855"/>
      <c r="P91" s="2855"/>
      <c r="Q91" s="2855"/>
      <c r="R91" s="2855"/>
      <c r="S91" s="2855"/>
      <c r="T91" s="2855"/>
    </row>
    <row r="92" spans="2:27" s="92" customFormat="1" ht="10.35" customHeight="1" x14ac:dyDescent="0.2">
      <c r="B92" s="2845"/>
      <c r="C92" s="2856"/>
      <c r="J92" s="2857"/>
      <c r="K92" s="2847"/>
      <c r="L92" s="2844" t="s">
        <v>16</v>
      </c>
      <c r="M92" s="2858"/>
      <c r="N92" s="2858"/>
      <c r="O92" s="2858"/>
      <c r="P92" s="2859"/>
      <c r="Q92" s="2858"/>
      <c r="R92" s="2859"/>
      <c r="S92" s="2858"/>
      <c r="T92" s="2859"/>
    </row>
    <row r="93" spans="2:27" s="92" customFormat="1" ht="23.1" customHeight="1" x14ac:dyDescent="0.2">
      <c r="B93" s="2845"/>
      <c r="C93" s="2856" t="s">
        <v>137</v>
      </c>
      <c r="J93" s="2857">
        <f>J120</f>
        <v>0</v>
      </c>
      <c r="K93" s="2847"/>
      <c r="L93" s="2844" t="s">
        <v>16</v>
      </c>
      <c r="M93" s="2858"/>
      <c r="N93" s="2858"/>
      <c r="O93" s="2858"/>
      <c r="P93" s="2859"/>
      <c r="Q93" s="2858"/>
      <c r="R93" s="2859"/>
      <c r="S93" s="2858"/>
      <c r="T93" s="2859"/>
    </row>
    <row r="94" spans="2:27" s="95" customFormat="1" ht="24.95" customHeight="1" x14ac:dyDescent="0.2">
      <c r="B94" s="2860"/>
      <c r="C94" s="2861"/>
      <c r="D94" s="2862" t="s">
        <v>138</v>
      </c>
      <c r="E94" s="2862"/>
      <c r="F94" s="2862"/>
      <c r="G94" s="2862"/>
      <c r="H94" s="2863"/>
      <c r="I94" s="2864"/>
      <c r="J94" s="2865">
        <f>J121</f>
        <v>0</v>
      </c>
      <c r="K94" s="2866"/>
      <c r="L94" s="2844" t="s">
        <v>16</v>
      </c>
      <c r="N94" s="2867"/>
      <c r="O94" s="2868"/>
      <c r="P94" s="2868"/>
      <c r="Q94" s="2868"/>
      <c r="R94" s="2868"/>
      <c r="S94" s="2868"/>
      <c r="T94" s="2868"/>
    </row>
    <row r="95" spans="2:27" s="96" customFormat="1" ht="20.100000000000001" customHeight="1" x14ac:dyDescent="0.2">
      <c r="B95" s="2869"/>
      <c r="C95" s="2870"/>
      <c r="D95" s="2871" t="s">
        <v>866</v>
      </c>
      <c r="E95" s="2872"/>
      <c r="F95" s="2873"/>
      <c r="G95" s="2874"/>
      <c r="H95" s="2875"/>
      <c r="I95" s="2876"/>
      <c r="J95" s="2877">
        <f>J122</f>
        <v>0</v>
      </c>
      <c r="K95" s="2878"/>
      <c r="L95" s="2844" t="s">
        <v>16</v>
      </c>
      <c r="M95" s="2879"/>
      <c r="N95" s="2867"/>
      <c r="O95" s="2868"/>
      <c r="P95" s="2868"/>
      <c r="Q95" s="2868"/>
      <c r="R95" s="2868"/>
      <c r="S95" s="2868"/>
      <c r="T95" s="2868"/>
    </row>
    <row r="96" spans="2:27" s="96" customFormat="1" ht="20.100000000000001" customHeight="1" x14ac:dyDescent="0.2">
      <c r="B96" s="2869"/>
      <c r="C96" s="2870"/>
      <c r="D96" s="2871" t="s">
        <v>149</v>
      </c>
      <c r="E96" s="2872"/>
      <c r="F96" s="2873"/>
      <c r="G96" s="2874"/>
      <c r="H96" s="2875"/>
      <c r="I96" s="2876"/>
      <c r="J96" s="2877">
        <f>J143</f>
        <v>0</v>
      </c>
      <c r="K96" s="2878"/>
      <c r="L96" s="2844" t="s">
        <v>16</v>
      </c>
      <c r="M96" s="2879"/>
      <c r="N96" s="2867"/>
      <c r="O96" s="2868"/>
      <c r="P96" s="2868"/>
      <c r="Q96" s="2868"/>
      <c r="R96" s="2868"/>
      <c r="S96" s="2868"/>
      <c r="T96" s="2868"/>
    </row>
    <row r="97" spans="2:27" s="95" customFormat="1" ht="24.95" customHeight="1" x14ac:dyDescent="0.2">
      <c r="B97" s="2860"/>
      <c r="C97" s="2861"/>
      <c r="D97" s="2862" t="s">
        <v>868</v>
      </c>
      <c r="E97" s="2862"/>
      <c r="F97" s="2862"/>
      <c r="G97" s="2862"/>
      <c r="H97" s="2863"/>
      <c r="I97" s="2864"/>
      <c r="J97" s="2865">
        <f>J148</f>
        <v>0</v>
      </c>
      <c r="K97" s="2866"/>
      <c r="L97" s="2844" t="s">
        <v>16</v>
      </c>
      <c r="N97" s="2867"/>
      <c r="O97" s="2868"/>
      <c r="P97" s="2868"/>
      <c r="Q97" s="2868"/>
      <c r="R97" s="2868"/>
      <c r="S97" s="2868"/>
      <c r="T97" s="2868"/>
    </row>
    <row r="98" spans="2:27" s="96" customFormat="1" ht="20.100000000000001" customHeight="1" x14ac:dyDescent="0.2">
      <c r="B98" s="2869"/>
      <c r="C98" s="2870"/>
      <c r="D98" s="2871" t="s">
        <v>2726</v>
      </c>
      <c r="E98" s="2872"/>
      <c r="F98" s="2873"/>
      <c r="G98" s="2874"/>
      <c r="H98" s="2875"/>
      <c r="I98" s="2876"/>
      <c r="J98" s="2877">
        <f>J149</f>
        <v>0</v>
      </c>
      <c r="K98" s="2878"/>
      <c r="L98" s="2844" t="s">
        <v>16</v>
      </c>
      <c r="M98" s="2879"/>
      <c r="N98" s="2867"/>
      <c r="O98" s="2868"/>
      <c r="P98" s="2868"/>
      <c r="Q98" s="2868"/>
      <c r="R98" s="2868"/>
      <c r="S98" s="2868"/>
      <c r="T98" s="2868"/>
    </row>
    <row r="99" spans="2:27" s="96" customFormat="1" ht="20.100000000000001" customHeight="1" x14ac:dyDescent="0.2">
      <c r="B99" s="2869"/>
      <c r="C99" s="2870"/>
      <c r="D99" s="2871" t="s">
        <v>2727</v>
      </c>
      <c r="E99" s="2872"/>
      <c r="F99" s="2873"/>
      <c r="G99" s="2874"/>
      <c r="H99" s="2875"/>
      <c r="I99" s="2876"/>
      <c r="J99" s="2877">
        <f>J152</f>
        <v>0</v>
      </c>
      <c r="K99" s="2878"/>
      <c r="L99" s="2844" t="s">
        <v>16</v>
      </c>
      <c r="M99" s="2879"/>
      <c r="N99" s="2867"/>
      <c r="O99" s="2868"/>
      <c r="P99" s="2868"/>
      <c r="Q99" s="2868"/>
      <c r="R99" s="2868"/>
      <c r="S99" s="2868"/>
      <c r="T99" s="2868"/>
    </row>
    <row r="100" spans="2:27" s="92" customFormat="1" ht="6.95" customHeight="1" x14ac:dyDescent="0.25">
      <c r="B100" s="2880"/>
      <c r="C100" s="2881"/>
      <c r="D100" s="2882"/>
      <c r="E100" s="2881"/>
      <c r="F100" s="2881"/>
      <c r="G100" s="2881"/>
      <c r="H100" s="2881"/>
      <c r="I100" s="2881"/>
      <c r="J100" s="2883"/>
      <c r="K100" s="2884"/>
      <c r="L100" s="2844"/>
    </row>
    <row r="101" spans="2:27" ht="11.25" customHeight="1" x14ac:dyDescent="0.25"/>
    <row r="102" spans="2:27" ht="11.25" customHeight="1" x14ac:dyDescent="0.25"/>
    <row r="103" spans="2:27" ht="11.25" customHeight="1" x14ac:dyDescent="0.25"/>
    <row r="104" spans="2:27" ht="6.95" customHeight="1" x14ac:dyDescent="0.25">
      <c r="B104" s="2841"/>
      <c r="C104" s="2842"/>
      <c r="D104" s="2842"/>
      <c r="E104" s="2842"/>
      <c r="F104" s="2842"/>
      <c r="G104" s="2842"/>
      <c r="H104" s="2842"/>
      <c r="I104" s="2842"/>
      <c r="J104" s="2842"/>
      <c r="K104" s="2843"/>
      <c r="L104" s="2844"/>
    </row>
    <row r="105" spans="2:27" ht="24.95" customHeight="1" x14ac:dyDescent="0.25">
      <c r="B105" s="2845"/>
      <c r="C105" s="2846" t="s">
        <v>150</v>
      </c>
      <c r="D105" s="92"/>
      <c r="E105" s="92"/>
      <c r="F105" s="92"/>
      <c r="G105" s="92"/>
      <c r="H105" s="92"/>
      <c r="I105" s="92"/>
      <c r="J105" s="92"/>
      <c r="K105" s="2847"/>
      <c r="L105" s="2844"/>
      <c r="M105" s="2848" t="s">
        <v>7</v>
      </c>
    </row>
    <row r="106" spans="2:27" ht="6.95" customHeight="1" x14ac:dyDescent="0.25">
      <c r="B106" s="2845"/>
      <c r="C106" s="92"/>
      <c r="D106" s="92"/>
      <c r="E106" s="92"/>
      <c r="F106" s="92"/>
      <c r="G106" s="92"/>
      <c r="H106" s="92"/>
      <c r="I106" s="92"/>
      <c r="J106" s="92"/>
      <c r="K106" s="2847"/>
      <c r="L106" s="2844"/>
    </row>
    <row r="107" spans="2:27" ht="12" customHeight="1" x14ac:dyDescent="0.25">
      <c r="B107" s="2845"/>
      <c r="C107" s="259" t="str">
        <f>D6</f>
        <v>Stavba:</v>
      </c>
      <c r="D107" s="92"/>
      <c r="E107" s="92"/>
      <c r="F107" s="92"/>
      <c r="G107" s="92"/>
      <c r="H107" s="92"/>
      <c r="I107" s="92"/>
      <c r="J107" s="92"/>
      <c r="K107" s="2847"/>
      <c r="L107" s="2844"/>
    </row>
    <row r="108" spans="2:27" x14ac:dyDescent="0.25">
      <c r="B108" s="2845"/>
      <c r="C108" s="92"/>
      <c r="D108" s="92"/>
      <c r="E108" s="3242" t="str">
        <f>IF(E7="","",E7)</f>
        <v>REVITALIZACE ZÁMECKÉHO PARKU ‐ TVRZIŠTĚ KLUČOV</v>
      </c>
      <c r="F108" s="3370"/>
      <c r="G108" s="3370"/>
      <c r="H108" s="3370"/>
      <c r="I108" s="92"/>
      <c r="J108" s="92"/>
      <c r="K108" s="2847"/>
      <c r="L108" s="2844"/>
      <c r="AA108" s="2885" t="str">
        <f>IF(AA7="","",AA7)</f>
        <v>REVITALIZACE ZÁMECKÉHO PARKU ‐ TVRZIŠTĚ KLUČOV</v>
      </c>
    </row>
    <row r="109" spans="2:27" x14ac:dyDescent="0.25">
      <c r="B109" s="2849"/>
      <c r="C109" s="259" t="str">
        <f>D8</f>
        <v>Objekt:</v>
      </c>
      <c r="K109" s="2850"/>
      <c r="L109" s="2844"/>
      <c r="AA109" s="2886"/>
    </row>
    <row r="110" spans="2:27" x14ac:dyDescent="0.25">
      <c r="B110" s="2849"/>
      <c r="E110" s="3242" t="str">
        <f>E9</f>
        <v>SO.K - Altán</v>
      </c>
      <c r="F110" s="3370"/>
      <c r="G110" s="3370"/>
      <c r="H110" s="3370"/>
      <c r="K110" s="2850"/>
      <c r="L110" s="2844"/>
      <c r="AA110" s="2885" t="str">
        <f>AA9</f>
        <v>SO.K - Altán</v>
      </c>
    </row>
    <row r="111" spans="2:27" x14ac:dyDescent="0.25">
      <c r="B111" s="2849"/>
      <c r="C111" s="259" t="str">
        <f>D10</f>
        <v>Soupis:</v>
      </c>
      <c r="K111" s="2850"/>
      <c r="L111" s="2844"/>
      <c r="AA111" s="2886"/>
    </row>
    <row r="112" spans="2:27" x14ac:dyDescent="0.25">
      <c r="B112" s="2845"/>
      <c r="C112" s="92"/>
      <c r="D112" s="92"/>
      <c r="E112" s="3373" t="str">
        <f>E11</f>
        <v>SO.K zdi - Archeologická prezentace objektů</v>
      </c>
      <c r="F112" s="3370"/>
      <c r="G112" s="3370"/>
      <c r="H112" s="3370"/>
      <c r="I112" s="92"/>
      <c r="J112" s="92"/>
      <c r="K112" s="2847"/>
      <c r="L112" s="2844"/>
      <c r="AA112" s="2887" t="str">
        <f>AA11</f>
        <v>SO.K zdi - Archeologická prezentace objektů</v>
      </c>
    </row>
    <row r="113" spans="2:62" x14ac:dyDescent="0.25">
      <c r="B113" s="2845"/>
      <c r="C113" s="92"/>
      <c r="D113" s="92"/>
      <c r="E113" s="92"/>
      <c r="F113" s="92"/>
      <c r="G113" s="92"/>
      <c r="H113" s="92"/>
      <c r="I113" s="92"/>
      <c r="J113" s="92"/>
      <c r="K113" s="2847"/>
      <c r="L113" s="2844"/>
    </row>
    <row r="114" spans="2:62" x14ac:dyDescent="0.25">
      <c r="B114" s="2845"/>
      <c r="C114" s="259" t="str">
        <f>D14</f>
        <v>Místo:</v>
      </c>
      <c r="D114" s="92"/>
      <c r="E114" s="92"/>
      <c r="F114" s="264" t="str">
        <f>IF(F14="","",F14)</f>
        <v/>
      </c>
      <c r="G114" s="92"/>
      <c r="H114" s="92"/>
      <c r="I114" s="259" t="str">
        <f>I14</f>
        <v>Datum:</v>
      </c>
      <c r="J114" s="2852">
        <f>J14</f>
        <v>46300</v>
      </c>
      <c r="K114" s="2847"/>
      <c r="L114" s="2844"/>
    </row>
    <row r="115" spans="2:62" x14ac:dyDescent="0.25">
      <c r="B115" s="2845"/>
      <c r="C115" s="92"/>
      <c r="D115" s="92"/>
      <c r="E115" s="92"/>
      <c r="F115" s="92"/>
      <c r="G115" s="92"/>
      <c r="H115" s="92"/>
      <c r="I115" s="92"/>
      <c r="J115" s="92"/>
      <c r="K115" s="2847"/>
      <c r="L115" s="2844"/>
    </row>
    <row r="116" spans="2:62" ht="25.5" x14ac:dyDescent="0.25">
      <c r="B116" s="2845"/>
      <c r="C116" s="259" t="str">
        <f>D16</f>
        <v>Zadavatel:</v>
      </c>
      <c r="D116" s="92"/>
      <c r="E116" s="92"/>
      <c r="F116" s="264" t="str">
        <f>IF(E17="","",E17)</f>
        <v>Obec Klučov</v>
      </c>
      <c r="G116" s="92"/>
      <c r="H116" s="92"/>
      <c r="I116" s="259" t="str">
        <f>D22</f>
        <v>Projektant:</v>
      </c>
      <c r="J116" s="2853" t="str">
        <f>IF(E23="","",E23)</f>
        <v>Studio Anarchitekt s.r.o.</v>
      </c>
      <c r="K116" s="2847"/>
      <c r="L116" s="2844"/>
    </row>
    <row r="117" spans="2:62" x14ac:dyDescent="0.25">
      <c r="B117" s="2845"/>
      <c r="C117" s="259" t="str">
        <f>D19</f>
        <v>Zhotovitel:</v>
      </c>
      <c r="D117" s="92"/>
      <c r="E117" s="92"/>
      <c r="F117" s="264" t="str">
        <f>IF(E20="Vyplň údaj","",E20)</f>
        <v/>
      </c>
      <c r="G117" s="92"/>
      <c r="H117" s="92"/>
      <c r="I117" s="259" t="str">
        <f>D25</f>
        <v>Zpracovatel:</v>
      </c>
      <c r="J117" s="2853" t="str">
        <f>IF(E26="","",E26)</f>
        <v>Ing. Theodor Collino</v>
      </c>
      <c r="K117" s="2847"/>
      <c r="L117" s="2844"/>
    </row>
    <row r="118" spans="2:62" x14ac:dyDescent="0.25">
      <c r="B118" s="2845"/>
      <c r="C118" s="92"/>
      <c r="D118" s="92"/>
      <c r="E118" s="92"/>
      <c r="F118" s="92"/>
      <c r="G118" s="92"/>
      <c r="H118" s="92"/>
      <c r="I118" s="92"/>
      <c r="J118" s="92"/>
      <c r="K118" s="2847"/>
      <c r="L118" s="2844"/>
    </row>
    <row r="119" spans="2:62" ht="36" x14ac:dyDescent="0.25">
      <c r="B119" s="2854"/>
      <c r="C119" s="317" t="s">
        <v>151</v>
      </c>
      <c r="D119" s="318" t="s">
        <v>50</v>
      </c>
      <c r="E119" s="318" t="s">
        <v>45</v>
      </c>
      <c r="F119" s="318" t="s">
        <v>47</v>
      </c>
      <c r="G119" s="318" t="s">
        <v>152</v>
      </c>
      <c r="H119" s="318" t="s">
        <v>153</v>
      </c>
      <c r="I119" s="318" t="s">
        <v>154</v>
      </c>
      <c r="J119" s="319" t="s">
        <v>136</v>
      </c>
      <c r="K119" s="320" t="s">
        <v>155</v>
      </c>
      <c r="L119" s="2844" t="s">
        <v>16</v>
      </c>
      <c r="M119" s="2888"/>
      <c r="N119" s="2889" t="s">
        <v>37</v>
      </c>
      <c r="O119" s="2889" t="s">
        <v>156</v>
      </c>
      <c r="P119" s="2889" t="s">
        <v>53</v>
      </c>
      <c r="Q119" s="2889" t="s">
        <v>157</v>
      </c>
      <c r="R119" s="2889" t="s">
        <v>158</v>
      </c>
      <c r="S119" s="2889" t="s">
        <v>159</v>
      </c>
      <c r="T119" s="2890" t="s">
        <v>160</v>
      </c>
    </row>
    <row r="120" spans="2:62" ht="15.75" x14ac:dyDescent="0.25">
      <c r="B120" s="2845"/>
      <c r="C120" s="2856" t="s">
        <v>63</v>
      </c>
      <c r="D120" s="92"/>
      <c r="E120" s="92"/>
      <c r="F120" s="92"/>
      <c r="G120" s="92"/>
      <c r="H120" s="92"/>
      <c r="I120" s="92"/>
      <c r="J120" s="2891">
        <f>J121 + J148</f>
        <v>0</v>
      </c>
      <c r="K120" s="2847"/>
      <c r="L120" s="2844" t="s">
        <v>16</v>
      </c>
      <c r="M120" s="2892"/>
      <c r="N120" s="2893"/>
      <c r="O120" s="2893"/>
      <c r="P120" s="2894">
        <f>P121 + P148</f>
        <v>0</v>
      </c>
      <c r="Q120" s="2893"/>
      <c r="R120" s="2894">
        <f>R121 + R148</f>
        <v>194.36790198</v>
      </c>
      <c r="S120" s="2893"/>
      <c r="T120" s="2895">
        <f>T121 + T148</f>
        <v>0</v>
      </c>
    </row>
    <row r="121" spans="2:62" ht="15.75" x14ac:dyDescent="0.25">
      <c r="B121" s="2860"/>
      <c r="C121" s="2861"/>
      <c r="D121" s="2896" t="s">
        <v>64</v>
      </c>
      <c r="E121" s="2897" t="s">
        <v>161</v>
      </c>
      <c r="F121" s="95" t="s">
        <v>162</v>
      </c>
      <c r="G121" s="2898"/>
      <c r="H121" s="2899"/>
      <c r="I121" s="2900"/>
      <c r="J121" s="2900">
        <f>J122 + J143</f>
        <v>0</v>
      </c>
      <c r="K121" s="2901"/>
      <c r="L121" s="2844" t="s">
        <v>16</v>
      </c>
      <c r="M121" s="2902"/>
      <c r="N121" s="2867"/>
      <c r="O121" s="2868"/>
      <c r="P121" s="2868">
        <f>P122 + P143</f>
        <v>0</v>
      </c>
      <c r="Q121" s="2868"/>
      <c r="R121" s="2868">
        <f>R122 + R143</f>
        <v>194.36790198</v>
      </c>
      <c r="S121" s="2868"/>
      <c r="T121" s="2903">
        <f>T122 + T143</f>
        <v>0</v>
      </c>
      <c r="AR121" s="2801">
        <v>1</v>
      </c>
      <c r="AT121" s="2801" t="s">
        <v>64</v>
      </c>
      <c r="AU121" s="2801">
        <v>0</v>
      </c>
      <c r="AY121" s="95" t="s">
        <v>163</v>
      </c>
      <c r="AZ121" s="95"/>
      <c r="BA121" s="95"/>
      <c r="BB121" s="95"/>
      <c r="BC121" s="95"/>
      <c r="BD121" s="95"/>
      <c r="BE121" s="95"/>
      <c r="BF121" s="95"/>
      <c r="BG121" s="95"/>
      <c r="BH121" s="95"/>
      <c r="BI121" s="95"/>
      <c r="BJ121" s="2801">
        <v>0</v>
      </c>
    </row>
    <row r="122" spans="2:62" ht="23.1" customHeight="1" x14ac:dyDescent="0.25">
      <c r="B122" s="2869"/>
      <c r="C122" s="2870"/>
      <c r="D122" s="2896" t="s">
        <v>64</v>
      </c>
      <c r="E122" s="2904" t="s">
        <v>186</v>
      </c>
      <c r="F122" s="2879" t="s">
        <v>870</v>
      </c>
      <c r="G122" s="2905"/>
      <c r="H122" s="2906"/>
      <c r="I122" s="2907"/>
      <c r="J122" s="2907">
        <f>J123 + J128 + J133 + J138</f>
        <v>0</v>
      </c>
      <c r="K122" s="2907"/>
      <c r="L122" s="2844" t="s">
        <v>16</v>
      </c>
      <c r="M122" s="2908"/>
      <c r="N122" s="2867"/>
      <c r="O122" s="2868"/>
      <c r="P122" s="2868">
        <f>P123 + P128 + P133 + P138</f>
        <v>0</v>
      </c>
      <c r="Q122" s="2868"/>
      <c r="R122" s="2868">
        <f>R123 + R128 + R133 + R138</f>
        <v>194.36790198</v>
      </c>
      <c r="S122" s="2868"/>
      <c r="T122" s="2903">
        <f>T123 + T128 + T133 + T138</f>
        <v>0</v>
      </c>
      <c r="AR122" s="2801">
        <v>1</v>
      </c>
      <c r="AT122" s="2801" t="s">
        <v>64</v>
      </c>
      <c r="AU122" s="2801">
        <v>1</v>
      </c>
      <c r="AY122" s="96" t="s">
        <v>163</v>
      </c>
      <c r="AZ122" s="96"/>
      <c r="BA122" s="96"/>
      <c r="BB122" s="96"/>
      <c r="BC122" s="96"/>
      <c r="BD122" s="96"/>
      <c r="BE122" s="96"/>
      <c r="BF122" s="96"/>
      <c r="BG122" s="96"/>
      <c r="BH122" s="96"/>
      <c r="BI122" s="96"/>
      <c r="BJ122" s="2801">
        <v>0</v>
      </c>
    </row>
    <row r="123" spans="2:62" ht="24" x14ac:dyDescent="0.25">
      <c r="B123" s="2909"/>
      <c r="C123" s="2910" t="s">
        <v>2728</v>
      </c>
      <c r="D123" s="2910" t="s">
        <v>168</v>
      </c>
      <c r="E123" s="2911" t="s">
        <v>2729</v>
      </c>
      <c r="F123" s="351" t="s">
        <v>2730</v>
      </c>
      <c r="G123" s="2912" t="s">
        <v>171</v>
      </c>
      <c r="H123" s="353">
        <v>84.605999999999995</v>
      </c>
      <c r="I123" s="354"/>
      <c r="J123" s="355">
        <f>ROUND(H123*I123,2)</f>
        <v>0</v>
      </c>
      <c r="K123" s="355" t="s">
        <v>172</v>
      </c>
      <c r="L123" s="2844" t="s">
        <v>16</v>
      </c>
      <c r="M123" s="2913"/>
      <c r="N123" s="2914" t="s">
        <v>38</v>
      </c>
      <c r="O123" s="2915"/>
      <c r="P123" s="2915">
        <f>H123*O123</f>
        <v>0</v>
      </c>
      <c r="Q123" s="2915">
        <v>2.2973300000000001</v>
      </c>
      <c r="R123" s="2915">
        <f>H123*Q123</f>
        <v>194.36790198</v>
      </c>
      <c r="S123" s="2915">
        <v>0</v>
      </c>
      <c r="T123" s="2916">
        <f>H123*S123</f>
        <v>0</v>
      </c>
      <c r="AR123" s="2801">
        <v>4</v>
      </c>
      <c r="AT123" s="2801" t="s">
        <v>168</v>
      </c>
      <c r="AU123" s="2801">
        <v>2</v>
      </c>
      <c r="AY123" s="2917" t="s">
        <v>163</v>
      </c>
      <c r="AZ123" s="2917"/>
      <c r="BA123" s="2917"/>
      <c r="BB123" s="2917"/>
      <c r="BC123" s="2917"/>
      <c r="BD123" s="2917"/>
      <c r="BE123" s="2917">
        <f>IF(N123="základní",J123,0)</f>
        <v>0</v>
      </c>
      <c r="BF123" s="2917">
        <f>IF(N123="snížená",J123,0)</f>
        <v>0</v>
      </c>
      <c r="BG123" s="2917">
        <f>IF(N123="zákl. přenesená",J123,0)</f>
        <v>0</v>
      </c>
      <c r="BH123" s="2917">
        <f>IF(N123="sníž. přenesená",J123,0)</f>
        <v>0</v>
      </c>
      <c r="BI123" s="2917">
        <f>IF(N123="nulová",J123,0)</f>
        <v>0</v>
      </c>
      <c r="BJ123" s="2801">
        <v>1</v>
      </c>
    </row>
    <row r="124" spans="2:62" x14ac:dyDescent="0.25">
      <c r="B124" s="2845"/>
      <c r="C124" s="92"/>
      <c r="D124" s="361" t="s">
        <v>173</v>
      </c>
      <c r="E124" s="92"/>
      <c r="F124" s="362" t="s">
        <v>2731</v>
      </c>
      <c r="G124" s="92"/>
      <c r="H124" s="92"/>
      <c r="I124" s="92"/>
      <c r="J124" s="92"/>
      <c r="K124" s="2847"/>
      <c r="L124" s="2844" t="s">
        <v>16</v>
      </c>
      <c r="M124" s="2918"/>
      <c r="N124" s="92"/>
      <c r="O124" s="92"/>
      <c r="P124" s="92"/>
      <c r="Q124" s="92"/>
      <c r="R124" s="92"/>
      <c r="S124" s="92"/>
      <c r="T124" s="2919"/>
      <c r="AT124" s="2920" t="s">
        <v>173</v>
      </c>
      <c r="AU124" s="2920">
        <v>0</v>
      </c>
      <c r="AV124" s="92"/>
      <c r="AW124" s="92"/>
      <c r="AX124" s="92"/>
      <c r="AY124" s="92" t="s">
        <v>163</v>
      </c>
      <c r="AZ124" s="92"/>
      <c r="BA124" s="92"/>
      <c r="BB124" s="92"/>
      <c r="BC124" s="92"/>
      <c r="BD124" s="92"/>
      <c r="BE124" s="92"/>
      <c r="BF124" s="92"/>
      <c r="BG124" s="92"/>
      <c r="BH124" s="92"/>
      <c r="BI124" s="92"/>
      <c r="BJ124" s="2801">
        <v>0</v>
      </c>
    </row>
    <row r="125" spans="2:62" ht="11.25" customHeight="1" x14ac:dyDescent="0.25">
      <c r="B125" s="2921"/>
      <c r="C125" s="2922"/>
      <c r="D125" s="361" t="s">
        <v>175</v>
      </c>
      <c r="E125" s="2923"/>
      <c r="F125" s="2924" t="s">
        <v>2732</v>
      </c>
      <c r="G125" s="2925"/>
      <c r="H125" s="2926">
        <v>30.256</v>
      </c>
      <c r="I125" s="2927"/>
      <c r="J125" s="2927"/>
      <c r="K125" s="2927"/>
      <c r="L125" s="2844" t="s">
        <v>16</v>
      </c>
      <c r="M125" s="2928"/>
      <c r="N125" s="2929"/>
      <c r="O125" s="2930"/>
      <c r="P125" s="2930"/>
      <c r="Q125" s="2930"/>
      <c r="R125" s="2930"/>
      <c r="S125" s="2930"/>
      <c r="T125" s="2931"/>
      <c r="AT125" s="2932" t="s">
        <v>175</v>
      </c>
      <c r="AU125" s="2932">
        <v>0</v>
      </c>
      <c r="AV125" s="2932">
        <v>2</v>
      </c>
      <c r="AW125" s="2932" t="b">
        <v>1</v>
      </c>
      <c r="AX125" s="2932"/>
      <c r="AY125" s="2932" t="s">
        <v>163</v>
      </c>
      <c r="AZ125" s="2932"/>
      <c r="BA125" s="2932"/>
      <c r="BB125" s="2932"/>
      <c r="BC125" s="2932"/>
      <c r="BD125" s="2932"/>
      <c r="BE125" s="2932"/>
      <c r="BF125" s="2932"/>
      <c r="BG125" s="2932"/>
      <c r="BH125" s="2932"/>
      <c r="BI125" s="2932"/>
      <c r="BJ125" s="2801">
        <v>0</v>
      </c>
    </row>
    <row r="126" spans="2:62" ht="11.25" customHeight="1" x14ac:dyDescent="0.25">
      <c r="B126" s="2921"/>
      <c r="C126" s="2922"/>
      <c r="D126" s="361" t="s">
        <v>175</v>
      </c>
      <c r="E126" s="2923"/>
      <c r="F126" s="2924" t="s">
        <v>2733</v>
      </c>
      <c r="G126" s="2925"/>
      <c r="H126" s="2926">
        <v>54.35</v>
      </c>
      <c r="I126" s="2927"/>
      <c r="J126" s="2927"/>
      <c r="K126" s="2927"/>
      <c r="L126" s="2844" t="s">
        <v>16</v>
      </c>
      <c r="M126" s="2928"/>
      <c r="N126" s="2929"/>
      <c r="O126" s="2930"/>
      <c r="P126" s="2930"/>
      <c r="Q126" s="2930"/>
      <c r="R126" s="2930"/>
      <c r="S126" s="2930"/>
      <c r="T126" s="2931"/>
      <c r="AT126" s="2932" t="s">
        <v>175</v>
      </c>
      <c r="AU126" s="2932">
        <v>0</v>
      </c>
      <c r="AV126" s="2932">
        <v>2</v>
      </c>
      <c r="AW126" s="2932" t="b">
        <v>1</v>
      </c>
      <c r="AX126" s="2932"/>
      <c r="AY126" s="2932" t="s">
        <v>163</v>
      </c>
      <c r="AZ126" s="2932"/>
      <c r="BA126" s="2932"/>
      <c r="BB126" s="2932"/>
      <c r="BC126" s="2932"/>
      <c r="BD126" s="2932"/>
      <c r="BE126" s="2932"/>
      <c r="BF126" s="2932"/>
      <c r="BG126" s="2932"/>
      <c r="BH126" s="2932"/>
      <c r="BI126" s="2932"/>
      <c r="BJ126" s="2801">
        <v>0</v>
      </c>
    </row>
    <row r="127" spans="2:62" ht="11.25" customHeight="1" x14ac:dyDescent="0.25">
      <c r="B127" s="2921"/>
      <c r="C127" s="2922"/>
      <c r="D127" s="361" t="s">
        <v>175</v>
      </c>
      <c r="E127" s="2923"/>
      <c r="F127" s="2933" t="s">
        <v>178</v>
      </c>
      <c r="G127" s="2934"/>
      <c r="H127" s="2935">
        <v>84.605999999999995</v>
      </c>
      <c r="I127" s="2927"/>
      <c r="J127" s="2927"/>
      <c r="K127" s="2927"/>
      <c r="L127" s="2844" t="s">
        <v>16</v>
      </c>
      <c r="M127" s="2928"/>
      <c r="N127" s="2929"/>
      <c r="O127" s="2930"/>
      <c r="P127" s="2930"/>
      <c r="Q127" s="2930"/>
      <c r="R127" s="2930"/>
      <c r="S127" s="2930"/>
      <c r="T127" s="2931"/>
      <c r="AT127" s="2932" t="s">
        <v>175</v>
      </c>
      <c r="AU127" s="2932">
        <v>0</v>
      </c>
      <c r="AV127" s="2932">
        <v>4</v>
      </c>
      <c r="AW127" s="2932" t="b">
        <v>1</v>
      </c>
      <c r="AX127" s="2932" t="b">
        <v>1</v>
      </c>
      <c r="AY127" s="2932" t="s">
        <v>163</v>
      </c>
      <c r="AZ127" s="2932"/>
      <c r="BA127" s="2932"/>
      <c r="BB127" s="2932"/>
      <c r="BC127" s="2932"/>
      <c r="BD127" s="2932"/>
      <c r="BE127" s="2932"/>
      <c r="BF127" s="2932"/>
      <c r="BG127" s="2932"/>
      <c r="BH127" s="2932"/>
      <c r="BI127" s="2932"/>
      <c r="BJ127" s="2801">
        <v>0</v>
      </c>
    </row>
    <row r="128" spans="2:62" ht="24" x14ac:dyDescent="0.25">
      <c r="B128" s="2909"/>
      <c r="C128" s="2910" t="s">
        <v>2734</v>
      </c>
      <c r="D128" s="2910" t="s">
        <v>168</v>
      </c>
      <c r="E128" s="2911" t="s">
        <v>2735</v>
      </c>
      <c r="F128" s="351" t="s">
        <v>2736</v>
      </c>
      <c r="G128" s="2912" t="s">
        <v>171</v>
      </c>
      <c r="H128" s="353">
        <v>84.605999999999995</v>
      </c>
      <c r="I128" s="354"/>
      <c r="J128" s="355">
        <f>ROUND(H128*I128,2)</f>
        <v>0</v>
      </c>
      <c r="K128" s="355" t="s">
        <v>172</v>
      </c>
      <c r="L128" s="2844" t="s">
        <v>16</v>
      </c>
      <c r="M128" s="2913"/>
      <c r="N128" s="2914" t="s">
        <v>38</v>
      </c>
      <c r="O128" s="2915"/>
      <c r="P128" s="2915">
        <f>H128*O128</f>
        <v>0</v>
      </c>
      <c r="Q128" s="2915">
        <v>0</v>
      </c>
      <c r="R128" s="2915">
        <f>H128*Q128</f>
        <v>0</v>
      </c>
      <c r="S128" s="2915">
        <v>0</v>
      </c>
      <c r="T128" s="2916">
        <f>H128*S128</f>
        <v>0</v>
      </c>
      <c r="AR128" s="2801">
        <v>4</v>
      </c>
      <c r="AT128" s="2801" t="s">
        <v>168</v>
      </c>
      <c r="AU128" s="2801">
        <v>2</v>
      </c>
      <c r="AY128" s="2917" t="s">
        <v>163</v>
      </c>
      <c r="AZ128" s="2917"/>
      <c r="BA128" s="2917"/>
      <c r="BB128" s="2917"/>
      <c r="BC128" s="2917"/>
      <c r="BD128" s="2917"/>
      <c r="BE128" s="2917">
        <f>IF(N128="základní",J128,0)</f>
        <v>0</v>
      </c>
      <c r="BF128" s="2917">
        <f>IF(N128="snížená",J128,0)</f>
        <v>0</v>
      </c>
      <c r="BG128" s="2917">
        <f>IF(N128="zákl. přenesená",J128,0)</f>
        <v>0</v>
      </c>
      <c r="BH128" s="2917">
        <f>IF(N128="sníž. přenesená",J128,0)</f>
        <v>0</v>
      </c>
      <c r="BI128" s="2917">
        <f>IF(N128="nulová",J128,0)</f>
        <v>0</v>
      </c>
      <c r="BJ128" s="2801">
        <v>1</v>
      </c>
    </row>
    <row r="129" spans="2:62" x14ac:dyDescent="0.25">
      <c r="B129" s="2845"/>
      <c r="C129" s="92"/>
      <c r="D129" s="361" t="s">
        <v>173</v>
      </c>
      <c r="E129" s="92"/>
      <c r="F129" s="362" t="s">
        <v>2737</v>
      </c>
      <c r="G129" s="92"/>
      <c r="H129" s="92"/>
      <c r="I129" s="92"/>
      <c r="J129" s="92"/>
      <c r="K129" s="2847"/>
      <c r="L129" s="2844" t="s">
        <v>16</v>
      </c>
      <c r="M129" s="2918"/>
      <c r="N129" s="92"/>
      <c r="O129" s="92"/>
      <c r="P129" s="92"/>
      <c r="Q129" s="92"/>
      <c r="R129" s="92"/>
      <c r="S129" s="92"/>
      <c r="T129" s="2919"/>
      <c r="AT129" s="2920" t="s">
        <v>173</v>
      </c>
      <c r="AU129" s="2920">
        <v>0</v>
      </c>
      <c r="AV129" s="92"/>
      <c r="AW129" s="92"/>
      <c r="AX129" s="92"/>
      <c r="AY129" s="92" t="s">
        <v>163</v>
      </c>
      <c r="AZ129" s="92"/>
      <c r="BA129" s="92"/>
      <c r="BB129" s="92"/>
      <c r="BC129" s="92"/>
      <c r="BD129" s="92"/>
      <c r="BE129" s="92"/>
      <c r="BF129" s="92"/>
      <c r="BG129" s="92"/>
      <c r="BH129" s="92"/>
      <c r="BI129" s="92"/>
      <c r="BJ129" s="2801">
        <v>0</v>
      </c>
    </row>
    <row r="130" spans="2:62" ht="11.25" customHeight="1" x14ac:dyDescent="0.25">
      <c r="B130" s="2921"/>
      <c r="C130" s="2922"/>
      <c r="D130" s="361" t="s">
        <v>175</v>
      </c>
      <c r="E130" s="2923"/>
      <c r="F130" s="2924" t="s">
        <v>2732</v>
      </c>
      <c r="G130" s="2925"/>
      <c r="H130" s="2926">
        <v>30.256</v>
      </c>
      <c r="I130" s="2927"/>
      <c r="J130" s="2927"/>
      <c r="K130" s="2927"/>
      <c r="L130" s="2844" t="s">
        <v>16</v>
      </c>
      <c r="M130" s="2928"/>
      <c r="N130" s="2929"/>
      <c r="O130" s="2930"/>
      <c r="P130" s="2930"/>
      <c r="Q130" s="2930"/>
      <c r="R130" s="2930"/>
      <c r="S130" s="2930"/>
      <c r="T130" s="2931"/>
      <c r="AT130" s="2932" t="s">
        <v>175</v>
      </c>
      <c r="AU130" s="2932">
        <v>0</v>
      </c>
      <c r="AV130" s="2932">
        <v>2</v>
      </c>
      <c r="AW130" s="2932" t="b">
        <v>1</v>
      </c>
      <c r="AX130" s="2932"/>
      <c r="AY130" s="2932" t="s">
        <v>163</v>
      </c>
      <c r="AZ130" s="2932"/>
      <c r="BA130" s="2932"/>
      <c r="BB130" s="2932"/>
      <c r="BC130" s="2932"/>
      <c r="BD130" s="2932"/>
      <c r="BE130" s="2932"/>
      <c r="BF130" s="2932"/>
      <c r="BG130" s="2932"/>
      <c r="BH130" s="2932"/>
      <c r="BI130" s="2932"/>
      <c r="BJ130" s="2801">
        <v>0</v>
      </c>
    </row>
    <row r="131" spans="2:62" ht="11.25" customHeight="1" x14ac:dyDescent="0.25">
      <c r="B131" s="2921"/>
      <c r="C131" s="2922"/>
      <c r="D131" s="361" t="s">
        <v>175</v>
      </c>
      <c r="E131" s="2923"/>
      <c r="F131" s="2924" t="s">
        <v>2733</v>
      </c>
      <c r="G131" s="2925"/>
      <c r="H131" s="2926">
        <v>54.35</v>
      </c>
      <c r="I131" s="2927"/>
      <c r="J131" s="2927"/>
      <c r="K131" s="2927"/>
      <c r="L131" s="2844" t="s">
        <v>16</v>
      </c>
      <c r="M131" s="2928"/>
      <c r="N131" s="2929"/>
      <c r="O131" s="2930"/>
      <c r="P131" s="2930"/>
      <c r="Q131" s="2930"/>
      <c r="R131" s="2930"/>
      <c r="S131" s="2930"/>
      <c r="T131" s="2931"/>
      <c r="AT131" s="2932" t="s">
        <v>175</v>
      </c>
      <c r="AU131" s="2932">
        <v>0</v>
      </c>
      <c r="AV131" s="2932">
        <v>2</v>
      </c>
      <c r="AW131" s="2932" t="b">
        <v>1</v>
      </c>
      <c r="AX131" s="2932"/>
      <c r="AY131" s="2932" t="s">
        <v>163</v>
      </c>
      <c r="AZ131" s="2932"/>
      <c r="BA131" s="2932"/>
      <c r="BB131" s="2932"/>
      <c r="BC131" s="2932"/>
      <c r="BD131" s="2932"/>
      <c r="BE131" s="2932"/>
      <c r="BF131" s="2932"/>
      <c r="BG131" s="2932"/>
      <c r="BH131" s="2932"/>
      <c r="BI131" s="2932"/>
      <c r="BJ131" s="2801">
        <v>0</v>
      </c>
    </row>
    <row r="132" spans="2:62" ht="11.25" customHeight="1" x14ac:dyDescent="0.25">
      <c r="B132" s="2921"/>
      <c r="C132" s="2922"/>
      <c r="D132" s="361" t="s">
        <v>175</v>
      </c>
      <c r="E132" s="2923"/>
      <c r="F132" s="2933" t="s">
        <v>178</v>
      </c>
      <c r="G132" s="2934"/>
      <c r="H132" s="2935">
        <v>84.605999999999995</v>
      </c>
      <c r="I132" s="2927"/>
      <c r="J132" s="2927"/>
      <c r="K132" s="2927"/>
      <c r="L132" s="2844" t="s">
        <v>16</v>
      </c>
      <c r="M132" s="2928"/>
      <c r="N132" s="2929"/>
      <c r="O132" s="2930"/>
      <c r="P132" s="2930"/>
      <c r="Q132" s="2930"/>
      <c r="R132" s="2930"/>
      <c r="S132" s="2930"/>
      <c r="T132" s="2931"/>
      <c r="AT132" s="2932" t="s">
        <v>175</v>
      </c>
      <c r="AU132" s="2932">
        <v>0</v>
      </c>
      <c r="AV132" s="2932">
        <v>4</v>
      </c>
      <c r="AW132" s="2932" t="b">
        <v>1</v>
      </c>
      <c r="AX132" s="2932" t="b">
        <v>1</v>
      </c>
      <c r="AY132" s="2932" t="s">
        <v>163</v>
      </c>
      <c r="AZ132" s="2932"/>
      <c r="BA132" s="2932"/>
      <c r="BB132" s="2932"/>
      <c r="BC132" s="2932"/>
      <c r="BD132" s="2932"/>
      <c r="BE132" s="2932"/>
      <c r="BF132" s="2932"/>
      <c r="BG132" s="2932"/>
      <c r="BH132" s="2932"/>
      <c r="BI132" s="2932"/>
      <c r="BJ132" s="2801">
        <v>0</v>
      </c>
    </row>
    <row r="133" spans="2:62" ht="24" x14ac:dyDescent="0.25">
      <c r="B133" s="2909"/>
      <c r="C133" s="2910" t="s">
        <v>2738</v>
      </c>
      <c r="D133" s="2910" t="s">
        <v>168</v>
      </c>
      <c r="E133" s="2911" t="s">
        <v>2739</v>
      </c>
      <c r="F133" s="351" t="s">
        <v>2740</v>
      </c>
      <c r="G133" s="2912" t="s">
        <v>218</v>
      </c>
      <c r="H133" s="353">
        <v>54</v>
      </c>
      <c r="I133" s="354"/>
      <c r="J133" s="355">
        <f>ROUND(H133*I133,2)</f>
        <v>0</v>
      </c>
      <c r="K133" s="355" t="s">
        <v>172</v>
      </c>
      <c r="L133" s="2844" t="s">
        <v>16</v>
      </c>
      <c r="M133" s="2913"/>
      <c r="N133" s="2914" t="s">
        <v>38</v>
      </c>
      <c r="O133" s="2915"/>
      <c r="P133" s="2915">
        <f>H133*O133</f>
        <v>0</v>
      </c>
      <c r="Q133" s="2915">
        <v>0</v>
      </c>
      <c r="R133" s="2915">
        <f>H133*Q133</f>
        <v>0</v>
      </c>
      <c r="S133" s="2915">
        <v>0</v>
      </c>
      <c r="T133" s="2916">
        <f>H133*S133</f>
        <v>0</v>
      </c>
      <c r="AR133" s="2801">
        <v>4</v>
      </c>
      <c r="AT133" s="2801" t="s">
        <v>168</v>
      </c>
      <c r="AU133" s="2801">
        <v>2</v>
      </c>
      <c r="AY133" s="2917" t="s">
        <v>163</v>
      </c>
      <c r="AZ133" s="2917"/>
      <c r="BA133" s="2917"/>
      <c r="BB133" s="2917"/>
      <c r="BC133" s="2917"/>
      <c r="BD133" s="2917"/>
      <c r="BE133" s="2917">
        <f>IF(N133="základní",J133,0)</f>
        <v>0</v>
      </c>
      <c r="BF133" s="2917">
        <f>IF(N133="snížená",J133,0)</f>
        <v>0</v>
      </c>
      <c r="BG133" s="2917">
        <f>IF(N133="zákl. přenesená",J133,0)</f>
        <v>0</v>
      </c>
      <c r="BH133" s="2917">
        <f>IF(N133="sníž. přenesená",J133,0)</f>
        <v>0</v>
      </c>
      <c r="BI133" s="2917">
        <f>IF(N133="nulová",J133,0)</f>
        <v>0</v>
      </c>
      <c r="BJ133" s="2801">
        <v>1</v>
      </c>
    </row>
    <row r="134" spans="2:62" x14ac:dyDescent="0.25">
      <c r="B134" s="2845"/>
      <c r="C134" s="92"/>
      <c r="D134" s="361" t="s">
        <v>173</v>
      </c>
      <c r="E134" s="92"/>
      <c r="F134" s="362" t="s">
        <v>2741</v>
      </c>
      <c r="G134" s="92"/>
      <c r="H134" s="92"/>
      <c r="I134" s="92"/>
      <c r="J134" s="92"/>
      <c r="K134" s="2847"/>
      <c r="L134" s="2844" t="s">
        <v>16</v>
      </c>
      <c r="M134" s="2918"/>
      <c r="N134" s="92"/>
      <c r="O134" s="92"/>
      <c r="P134" s="92"/>
      <c r="Q134" s="92"/>
      <c r="R134" s="92"/>
      <c r="S134" s="92"/>
      <c r="T134" s="2919"/>
      <c r="AT134" s="2920" t="s">
        <v>173</v>
      </c>
      <c r="AU134" s="2920">
        <v>0</v>
      </c>
      <c r="AV134" s="92"/>
      <c r="AW134" s="92"/>
      <c r="AX134" s="92"/>
      <c r="AY134" s="92" t="s">
        <v>163</v>
      </c>
      <c r="AZ134" s="92"/>
      <c r="BA134" s="92"/>
      <c r="BB134" s="92"/>
      <c r="BC134" s="92"/>
      <c r="BD134" s="92"/>
      <c r="BE134" s="92"/>
      <c r="BF134" s="92"/>
      <c r="BG134" s="92"/>
      <c r="BH134" s="92"/>
      <c r="BI134" s="92"/>
      <c r="BJ134" s="2801">
        <v>0</v>
      </c>
    </row>
    <row r="135" spans="2:62" ht="11.25" customHeight="1" x14ac:dyDescent="0.25">
      <c r="B135" s="2921"/>
      <c r="C135" s="2922"/>
      <c r="D135" s="361" t="s">
        <v>175</v>
      </c>
      <c r="E135" s="2923"/>
      <c r="F135" s="2924" t="s">
        <v>2742</v>
      </c>
      <c r="G135" s="2925"/>
      <c r="H135" s="2926">
        <v>12</v>
      </c>
      <c r="I135" s="2927"/>
      <c r="J135" s="2927"/>
      <c r="K135" s="2927"/>
      <c r="L135" s="2844" t="s">
        <v>16</v>
      </c>
      <c r="M135" s="2928"/>
      <c r="N135" s="2929"/>
      <c r="O135" s="2930"/>
      <c r="P135" s="2930"/>
      <c r="Q135" s="2930"/>
      <c r="R135" s="2930"/>
      <c r="S135" s="2930"/>
      <c r="T135" s="2931"/>
      <c r="AT135" s="2932" t="s">
        <v>175</v>
      </c>
      <c r="AU135" s="2932">
        <v>0</v>
      </c>
      <c r="AV135" s="2932">
        <v>2</v>
      </c>
      <c r="AW135" s="2932" t="b">
        <v>1</v>
      </c>
      <c r="AX135" s="2932"/>
      <c r="AY135" s="2932" t="s">
        <v>163</v>
      </c>
      <c r="AZ135" s="2932"/>
      <c r="BA135" s="2932"/>
      <c r="BB135" s="2932"/>
      <c r="BC135" s="2932"/>
      <c r="BD135" s="2932"/>
      <c r="BE135" s="2932"/>
      <c r="BF135" s="2932"/>
      <c r="BG135" s="2932"/>
      <c r="BH135" s="2932"/>
      <c r="BI135" s="2932"/>
      <c r="BJ135" s="2801">
        <v>0</v>
      </c>
    </row>
    <row r="136" spans="2:62" ht="11.25" customHeight="1" x14ac:dyDescent="0.25">
      <c r="B136" s="2921"/>
      <c r="C136" s="2922"/>
      <c r="D136" s="361" t="s">
        <v>175</v>
      </c>
      <c r="E136" s="2923"/>
      <c r="F136" s="2924" t="s">
        <v>2743</v>
      </c>
      <c r="G136" s="2925"/>
      <c r="H136" s="2926">
        <v>42</v>
      </c>
      <c r="I136" s="2927"/>
      <c r="J136" s="2927"/>
      <c r="K136" s="2927"/>
      <c r="L136" s="2844" t="s">
        <v>16</v>
      </c>
      <c r="M136" s="2928"/>
      <c r="N136" s="2929"/>
      <c r="O136" s="2930"/>
      <c r="P136" s="2930"/>
      <c r="Q136" s="2930"/>
      <c r="R136" s="2930"/>
      <c r="S136" s="2930"/>
      <c r="T136" s="2931"/>
      <c r="AT136" s="2932" t="s">
        <v>175</v>
      </c>
      <c r="AU136" s="2932">
        <v>0</v>
      </c>
      <c r="AV136" s="2932">
        <v>2</v>
      </c>
      <c r="AW136" s="2932" t="b">
        <v>1</v>
      </c>
      <c r="AX136" s="2932"/>
      <c r="AY136" s="2932" t="s">
        <v>163</v>
      </c>
      <c r="AZ136" s="2932"/>
      <c r="BA136" s="2932"/>
      <c r="BB136" s="2932"/>
      <c r="BC136" s="2932"/>
      <c r="BD136" s="2932"/>
      <c r="BE136" s="2932"/>
      <c r="BF136" s="2932"/>
      <c r="BG136" s="2932"/>
      <c r="BH136" s="2932"/>
      <c r="BI136" s="2932"/>
      <c r="BJ136" s="2801">
        <v>0</v>
      </c>
    </row>
    <row r="137" spans="2:62" ht="11.25" customHeight="1" x14ac:dyDescent="0.25">
      <c r="B137" s="2921"/>
      <c r="C137" s="2922"/>
      <c r="D137" s="361" t="s">
        <v>175</v>
      </c>
      <c r="E137" s="2923"/>
      <c r="F137" s="2933" t="s">
        <v>178</v>
      </c>
      <c r="G137" s="2934"/>
      <c r="H137" s="2935">
        <v>54</v>
      </c>
      <c r="I137" s="2927"/>
      <c r="J137" s="2927"/>
      <c r="K137" s="2927"/>
      <c r="L137" s="2844" t="s">
        <v>16</v>
      </c>
      <c r="M137" s="2928"/>
      <c r="N137" s="2929"/>
      <c r="O137" s="2930"/>
      <c r="P137" s="2930"/>
      <c r="Q137" s="2930"/>
      <c r="R137" s="2930"/>
      <c r="S137" s="2930"/>
      <c r="T137" s="2931"/>
      <c r="AT137" s="2932" t="s">
        <v>175</v>
      </c>
      <c r="AU137" s="2932">
        <v>0</v>
      </c>
      <c r="AV137" s="2932">
        <v>4</v>
      </c>
      <c r="AW137" s="2932" t="b">
        <v>1</v>
      </c>
      <c r="AX137" s="2932" t="b">
        <v>1</v>
      </c>
      <c r="AY137" s="2932" t="s">
        <v>163</v>
      </c>
      <c r="AZ137" s="2932"/>
      <c r="BA137" s="2932"/>
      <c r="BB137" s="2932"/>
      <c r="BC137" s="2932"/>
      <c r="BD137" s="2932"/>
      <c r="BE137" s="2932"/>
      <c r="BF137" s="2932"/>
      <c r="BG137" s="2932"/>
      <c r="BH137" s="2932"/>
      <c r="BI137" s="2932"/>
      <c r="BJ137" s="2801">
        <v>0</v>
      </c>
    </row>
    <row r="138" spans="2:62" ht="24" x14ac:dyDescent="0.25">
      <c r="B138" s="2909"/>
      <c r="C138" s="2910" t="s">
        <v>2744</v>
      </c>
      <c r="D138" s="2910" t="s">
        <v>168</v>
      </c>
      <c r="E138" s="2911" t="s">
        <v>2745</v>
      </c>
      <c r="F138" s="351" t="s">
        <v>2746</v>
      </c>
      <c r="G138" s="2912" t="s">
        <v>218</v>
      </c>
      <c r="H138" s="353">
        <v>8</v>
      </c>
      <c r="I138" s="354"/>
      <c r="J138" s="355">
        <f>ROUND(H138*I138,2)</f>
        <v>0</v>
      </c>
      <c r="K138" s="355" t="s">
        <v>172</v>
      </c>
      <c r="L138" s="2844" t="s">
        <v>16</v>
      </c>
      <c r="M138" s="2913"/>
      <c r="N138" s="2914" t="s">
        <v>38</v>
      </c>
      <c r="O138" s="2915"/>
      <c r="P138" s="2915">
        <f>H138*O138</f>
        <v>0</v>
      </c>
      <c r="Q138" s="2915">
        <v>0</v>
      </c>
      <c r="R138" s="2915">
        <f>H138*Q138</f>
        <v>0</v>
      </c>
      <c r="S138" s="2915">
        <v>0</v>
      </c>
      <c r="T138" s="2916">
        <f>H138*S138</f>
        <v>0</v>
      </c>
      <c r="AR138" s="2801">
        <v>4</v>
      </c>
      <c r="AT138" s="2801" t="s">
        <v>168</v>
      </c>
      <c r="AU138" s="2801">
        <v>2</v>
      </c>
      <c r="AY138" s="2917" t="s">
        <v>163</v>
      </c>
      <c r="AZ138" s="2917"/>
      <c r="BA138" s="2917"/>
      <c r="BB138" s="2917"/>
      <c r="BC138" s="2917"/>
      <c r="BD138" s="2917"/>
      <c r="BE138" s="2917">
        <f>IF(N138="základní",J138,0)</f>
        <v>0</v>
      </c>
      <c r="BF138" s="2917">
        <f>IF(N138="snížená",J138,0)</f>
        <v>0</v>
      </c>
      <c r="BG138" s="2917">
        <f>IF(N138="zákl. přenesená",J138,0)</f>
        <v>0</v>
      </c>
      <c r="BH138" s="2917">
        <f>IF(N138="sníž. přenesená",J138,0)</f>
        <v>0</v>
      </c>
      <c r="BI138" s="2917">
        <f>IF(N138="nulová",J138,0)</f>
        <v>0</v>
      </c>
      <c r="BJ138" s="2801">
        <v>1</v>
      </c>
    </row>
    <row r="139" spans="2:62" x14ac:dyDescent="0.25">
      <c r="B139" s="2845"/>
      <c r="C139" s="92"/>
      <c r="D139" s="361" t="s">
        <v>173</v>
      </c>
      <c r="E139" s="92"/>
      <c r="F139" s="362" t="s">
        <v>2747</v>
      </c>
      <c r="G139" s="92"/>
      <c r="H139" s="92"/>
      <c r="I139" s="92"/>
      <c r="J139" s="92"/>
      <c r="K139" s="2847"/>
      <c r="L139" s="2844" t="s">
        <v>16</v>
      </c>
      <c r="M139" s="2918"/>
      <c r="N139" s="92"/>
      <c r="O139" s="92"/>
      <c r="P139" s="92"/>
      <c r="Q139" s="92"/>
      <c r="R139" s="92"/>
      <c r="S139" s="92"/>
      <c r="T139" s="2919"/>
      <c r="AT139" s="2920" t="s">
        <v>173</v>
      </c>
      <c r="AU139" s="2920">
        <v>0</v>
      </c>
      <c r="AV139" s="92"/>
      <c r="AW139" s="92"/>
      <c r="AX139" s="92"/>
      <c r="AY139" s="92" t="s">
        <v>163</v>
      </c>
      <c r="AZ139" s="92"/>
      <c r="BA139" s="92"/>
      <c r="BB139" s="92"/>
      <c r="BC139" s="92"/>
      <c r="BD139" s="92"/>
      <c r="BE139" s="92"/>
      <c r="BF139" s="92"/>
      <c r="BG139" s="92"/>
      <c r="BH139" s="92"/>
      <c r="BI139" s="92"/>
      <c r="BJ139" s="2801">
        <v>0</v>
      </c>
    </row>
    <row r="140" spans="2:62" ht="11.25" customHeight="1" x14ac:dyDescent="0.25">
      <c r="B140" s="2921"/>
      <c r="C140" s="2922"/>
      <c r="D140" s="361" t="s">
        <v>175</v>
      </c>
      <c r="E140" s="2923"/>
      <c r="F140" s="2924" t="s">
        <v>2748</v>
      </c>
      <c r="G140" s="2925"/>
      <c r="H140" s="2926">
        <v>3</v>
      </c>
      <c r="I140" s="2927"/>
      <c r="J140" s="2927"/>
      <c r="K140" s="2927"/>
      <c r="L140" s="2844" t="s">
        <v>16</v>
      </c>
      <c r="M140" s="2928"/>
      <c r="N140" s="2929"/>
      <c r="O140" s="2930"/>
      <c r="P140" s="2930"/>
      <c r="Q140" s="2930"/>
      <c r="R140" s="2930"/>
      <c r="S140" s="2930"/>
      <c r="T140" s="2931"/>
      <c r="AT140" s="2932" t="s">
        <v>175</v>
      </c>
      <c r="AU140" s="2932">
        <v>0</v>
      </c>
      <c r="AV140" s="2932">
        <v>2</v>
      </c>
      <c r="AW140" s="2932" t="b">
        <v>1</v>
      </c>
      <c r="AX140" s="2932"/>
      <c r="AY140" s="2932" t="s">
        <v>163</v>
      </c>
      <c r="AZ140" s="2932"/>
      <c r="BA140" s="2932"/>
      <c r="BB140" s="2932"/>
      <c r="BC140" s="2932"/>
      <c r="BD140" s="2932"/>
      <c r="BE140" s="2932"/>
      <c r="BF140" s="2932"/>
      <c r="BG140" s="2932"/>
      <c r="BH140" s="2932"/>
      <c r="BI140" s="2932"/>
      <c r="BJ140" s="2801">
        <v>0</v>
      </c>
    </row>
    <row r="141" spans="2:62" ht="11.25" customHeight="1" x14ac:dyDescent="0.25">
      <c r="B141" s="2921"/>
      <c r="C141" s="2922"/>
      <c r="D141" s="361" t="s">
        <v>175</v>
      </c>
      <c r="E141" s="2923"/>
      <c r="F141" s="2924" t="s">
        <v>2749</v>
      </c>
      <c r="G141" s="2925"/>
      <c r="H141" s="2926">
        <v>5</v>
      </c>
      <c r="I141" s="2927"/>
      <c r="J141" s="2927"/>
      <c r="K141" s="2927"/>
      <c r="L141" s="2844" t="s">
        <v>16</v>
      </c>
      <c r="M141" s="2928"/>
      <c r="N141" s="2929"/>
      <c r="O141" s="2930"/>
      <c r="P141" s="2930"/>
      <c r="Q141" s="2930"/>
      <c r="R141" s="2930"/>
      <c r="S141" s="2930"/>
      <c r="T141" s="2931"/>
      <c r="AT141" s="2932" t="s">
        <v>175</v>
      </c>
      <c r="AU141" s="2932">
        <v>0</v>
      </c>
      <c r="AV141" s="2932">
        <v>2</v>
      </c>
      <c r="AW141" s="2932" t="b">
        <v>1</v>
      </c>
      <c r="AX141" s="2932"/>
      <c r="AY141" s="2932" t="s">
        <v>163</v>
      </c>
      <c r="AZ141" s="2932"/>
      <c r="BA141" s="2932"/>
      <c r="BB141" s="2932"/>
      <c r="BC141" s="2932"/>
      <c r="BD141" s="2932"/>
      <c r="BE141" s="2932"/>
      <c r="BF141" s="2932"/>
      <c r="BG141" s="2932"/>
      <c r="BH141" s="2932"/>
      <c r="BI141" s="2932"/>
      <c r="BJ141" s="2801">
        <v>0</v>
      </c>
    </row>
    <row r="142" spans="2:62" ht="11.25" customHeight="1" x14ac:dyDescent="0.25">
      <c r="B142" s="2921"/>
      <c r="C142" s="2922"/>
      <c r="D142" s="361" t="s">
        <v>175</v>
      </c>
      <c r="E142" s="2923"/>
      <c r="F142" s="2933" t="s">
        <v>178</v>
      </c>
      <c r="G142" s="2934"/>
      <c r="H142" s="2935">
        <v>8</v>
      </c>
      <c r="I142" s="2927"/>
      <c r="J142" s="2927"/>
      <c r="K142" s="2927"/>
      <c r="L142" s="2844" t="s">
        <v>16</v>
      </c>
      <c r="M142" s="2928"/>
      <c r="N142" s="2929"/>
      <c r="O142" s="2930"/>
      <c r="P142" s="2930"/>
      <c r="Q142" s="2930"/>
      <c r="R142" s="2930"/>
      <c r="S142" s="2930"/>
      <c r="T142" s="2931"/>
      <c r="AT142" s="2932" t="s">
        <v>175</v>
      </c>
      <c r="AU142" s="2932">
        <v>0</v>
      </c>
      <c r="AV142" s="2932">
        <v>4</v>
      </c>
      <c r="AW142" s="2932" t="b">
        <v>1</v>
      </c>
      <c r="AX142" s="2932" t="b">
        <v>1</v>
      </c>
      <c r="AY142" s="2932" t="s">
        <v>163</v>
      </c>
      <c r="AZ142" s="2932"/>
      <c r="BA142" s="2932"/>
      <c r="BB142" s="2932"/>
      <c r="BC142" s="2932"/>
      <c r="BD142" s="2932"/>
      <c r="BE142" s="2932"/>
      <c r="BF142" s="2932"/>
      <c r="BG142" s="2932"/>
      <c r="BH142" s="2932"/>
      <c r="BI142" s="2932"/>
      <c r="BJ142" s="2801">
        <v>0</v>
      </c>
    </row>
    <row r="143" spans="2:62" ht="23.1" customHeight="1" x14ac:dyDescent="0.25">
      <c r="B143" s="2869"/>
      <c r="C143" s="2870"/>
      <c r="D143" s="2896" t="s">
        <v>64</v>
      </c>
      <c r="E143" s="2904" t="s">
        <v>264</v>
      </c>
      <c r="F143" s="2879" t="s">
        <v>265</v>
      </c>
      <c r="G143" s="2905"/>
      <c r="H143" s="2906"/>
      <c r="I143" s="2907"/>
      <c r="J143" s="2907">
        <f>J144 + J146</f>
        <v>0</v>
      </c>
      <c r="K143" s="2907"/>
      <c r="L143" s="2844" t="s">
        <v>16</v>
      </c>
      <c r="M143" s="2908"/>
      <c r="N143" s="2867"/>
      <c r="O143" s="2868"/>
      <c r="P143" s="2868">
        <f>P144 + P146</f>
        <v>0</v>
      </c>
      <c r="Q143" s="2868"/>
      <c r="R143" s="2868">
        <f>R144 + R146</f>
        <v>0</v>
      </c>
      <c r="S143" s="2868"/>
      <c r="T143" s="2903">
        <f>T144 + T146</f>
        <v>0</v>
      </c>
      <c r="AR143" s="2801">
        <v>1</v>
      </c>
      <c r="AT143" s="2801" t="s">
        <v>64</v>
      </c>
      <c r="AU143" s="2801">
        <v>1</v>
      </c>
      <c r="AY143" s="96" t="s">
        <v>163</v>
      </c>
      <c r="AZ143" s="96"/>
      <c r="BA143" s="96"/>
      <c r="BB143" s="96"/>
      <c r="BC143" s="96"/>
      <c r="BD143" s="96"/>
      <c r="BE143" s="96"/>
      <c r="BF143" s="96"/>
      <c r="BG143" s="96"/>
      <c r="BH143" s="96"/>
      <c r="BI143" s="96"/>
      <c r="BJ143" s="2801">
        <v>0</v>
      </c>
    </row>
    <row r="144" spans="2:62" x14ac:dyDescent="0.25">
      <c r="B144" s="2909"/>
      <c r="C144" s="2910" t="s">
        <v>2750</v>
      </c>
      <c r="D144" s="2910" t="s">
        <v>168</v>
      </c>
      <c r="E144" s="2911" t="s">
        <v>969</v>
      </c>
      <c r="F144" s="351" t="s">
        <v>2751</v>
      </c>
      <c r="G144" s="2912" t="s">
        <v>202</v>
      </c>
      <c r="H144" s="403">
        <v>194.36799999999999</v>
      </c>
      <c r="I144" s="354"/>
      <c r="J144" s="355">
        <f>ROUND(H144*I144,2)</f>
        <v>0</v>
      </c>
      <c r="K144" s="355" t="s">
        <v>172</v>
      </c>
      <c r="L144" s="2844" t="s">
        <v>16</v>
      </c>
      <c r="M144" s="2913"/>
      <c r="N144" s="2914" t="s">
        <v>38</v>
      </c>
      <c r="O144" s="2915"/>
      <c r="P144" s="2915">
        <f>H144*O144</f>
        <v>0</v>
      </c>
      <c r="Q144" s="2915">
        <v>0</v>
      </c>
      <c r="R144" s="2915">
        <f>H144*Q144</f>
        <v>0</v>
      </c>
      <c r="S144" s="2915">
        <v>0</v>
      </c>
      <c r="T144" s="2916">
        <f>H144*S144</f>
        <v>0</v>
      </c>
      <c r="AR144" s="2801">
        <v>4</v>
      </c>
      <c r="AT144" s="2801" t="s">
        <v>168</v>
      </c>
      <c r="AU144" s="2801">
        <v>2</v>
      </c>
      <c r="AY144" s="2917" t="s">
        <v>163</v>
      </c>
      <c r="AZ144" s="2917"/>
      <c r="BA144" s="2917"/>
      <c r="BB144" s="2917"/>
      <c r="BC144" s="2917"/>
      <c r="BD144" s="2917"/>
      <c r="BE144" s="2917">
        <f>IF(N144="základní",J144,0)</f>
        <v>0</v>
      </c>
      <c r="BF144" s="2917">
        <f>IF(N144="snížená",J144,0)</f>
        <v>0</v>
      </c>
      <c r="BG144" s="2917">
        <f>IF(N144="zákl. přenesená",J144,0)</f>
        <v>0</v>
      </c>
      <c r="BH144" s="2917">
        <f>IF(N144="sníž. přenesená",J144,0)</f>
        <v>0</v>
      </c>
      <c r="BI144" s="2917">
        <f>IF(N144="nulová",J144,0)</f>
        <v>0</v>
      </c>
      <c r="BJ144" s="2801">
        <v>1</v>
      </c>
    </row>
    <row r="145" spans="2:62" x14ac:dyDescent="0.25">
      <c r="B145" s="2845"/>
      <c r="C145" s="92"/>
      <c r="D145" s="361" t="s">
        <v>173</v>
      </c>
      <c r="E145" s="92"/>
      <c r="F145" s="362" t="s">
        <v>971</v>
      </c>
      <c r="G145" s="92"/>
      <c r="H145" s="92"/>
      <c r="I145" s="92"/>
      <c r="J145" s="92"/>
      <c r="K145" s="2847"/>
      <c r="L145" s="2844" t="s">
        <v>16</v>
      </c>
      <c r="M145" s="2918"/>
      <c r="N145" s="92"/>
      <c r="O145" s="92"/>
      <c r="P145" s="92"/>
      <c r="Q145" s="92"/>
      <c r="R145" s="92"/>
      <c r="S145" s="92"/>
      <c r="T145" s="2919"/>
      <c r="AT145" s="2920" t="s">
        <v>173</v>
      </c>
      <c r="AU145" s="2920">
        <v>0</v>
      </c>
      <c r="AV145" s="92"/>
      <c r="AW145" s="92"/>
      <c r="AX145" s="92"/>
      <c r="AY145" s="92" t="s">
        <v>163</v>
      </c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2801">
        <v>0</v>
      </c>
    </row>
    <row r="146" spans="2:62" ht="24" x14ac:dyDescent="0.25">
      <c r="B146" s="2909"/>
      <c r="C146" s="2910" t="s">
        <v>2752</v>
      </c>
      <c r="D146" s="2910" t="s">
        <v>168</v>
      </c>
      <c r="E146" s="2911" t="s">
        <v>973</v>
      </c>
      <c r="F146" s="351" t="s">
        <v>974</v>
      </c>
      <c r="G146" s="2912" t="s">
        <v>202</v>
      </c>
      <c r="H146" s="403">
        <v>194.36799999999999</v>
      </c>
      <c r="I146" s="354"/>
      <c r="J146" s="355">
        <f>ROUND(H146*I146,2)</f>
        <v>0</v>
      </c>
      <c r="K146" s="355" t="s">
        <v>172</v>
      </c>
      <c r="L146" s="2844" t="s">
        <v>16</v>
      </c>
      <c r="M146" s="2913"/>
      <c r="N146" s="2914" t="s">
        <v>38</v>
      </c>
      <c r="O146" s="2915"/>
      <c r="P146" s="2915">
        <f>H146*O146</f>
        <v>0</v>
      </c>
      <c r="Q146" s="2915">
        <v>0</v>
      </c>
      <c r="R146" s="2915">
        <f>H146*Q146</f>
        <v>0</v>
      </c>
      <c r="S146" s="2915">
        <v>0</v>
      </c>
      <c r="T146" s="2916">
        <f>H146*S146</f>
        <v>0</v>
      </c>
      <c r="AR146" s="2801">
        <v>4</v>
      </c>
      <c r="AT146" s="2801" t="s">
        <v>168</v>
      </c>
      <c r="AU146" s="2801">
        <v>2</v>
      </c>
      <c r="AY146" s="2917" t="s">
        <v>163</v>
      </c>
      <c r="AZ146" s="2917"/>
      <c r="BA146" s="2917"/>
      <c r="BB146" s="2917"/>
      <c r="BC146" s="2917"/>
      <c r="BD146" s="2917"/>
      <c r="BE146" s="2917">
        <f>IF(N146="základní",J146,0)</f>
        <v>0</v>
      </c>
      <c r="BF146" s="2917">
        <f>IF(N146="snížená",J146,0)</f>
        <v>0</v>
      </c>
      <c r="BG146" s="2917">
        <f>IF(N146="zákl. přenesená",J146,0)</f>
        <v>0</v>
      </c>
      <c r="BH146" s="2917">
        <f>IF(N146="sníž. přenesená",J146,0)</f>
        <v>0</v>
      </c>
      <c r="BI146" s="2917">
        <f>IF(N146="nulová",J146,0)</f>
        <v>0</v>
      </c>
      <c r="BJ146" s="2801">
        <v>1</v>
      </c>
    </row>
    <row r="147" spans="2:62" x14ac:dyDescent="0.25">
      <c r="B147" s="2845"/>
      <c r="C147" s="92"/>
      <c r="D147" s="361" t="s">
        <v>173</v>
      </c>
      <c r="E147" s="92"/>
      <c r="F147" s="362" t="s">
        <v>975</v>
      </c>
      <c r="G147" s="92"/>
      <c r="H147" s="92"/>
      <c r="I147" s="92"/>
      <c r="J147" s="92"/>
      <c r="K147" s="2847"/>
      <c r="L147" s="2844" t="s">
        <v>16</v>
      </c>
      <c r="M147" s="2918"/>
      <c r="N147" s="92"/>
      <c r="O147" s="92"/>
      <c r="P147" s="92"/>
      <c r="Q147" s="92"/>
      <c r="R147" s="92"/>
      <c r="S147" s="92"/>
      <c r="T147" s="2919"/>
      <c r="AT147" s="2920" t="s">
        <v>173</v>
      </c>
      <c r="AU147" s="2920">
        <v>0</v>
      </c>
      <c r="AV147" s="92"/>
      <c r="AW147" s="92"/>
      <c r="AX147" s="92"/>
      <c r="AY147" s="92" t="s">
        <v>163</v>
      </c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2801">
        <v>0</v>
      </c>
    </row>
    <row r="148" spans="2:62" ht="26.1" customHeight="1" x14ac:dyDescent="0.25">
      <c r="B148" s="2860"/>
      <c r="C148" s="2861"/>
      <c r="D148" s="2896" t="s">
        <v>64</v>
      </c>
      <c r="E148" s="2897" t="s">
        <v>977</v>
      </c>
      <c r="F148" s="95" t="s">
        <v>978</v>
      </c>
      <c r="G148" s="2898"/>
      <c r="H148" s="2899"/>
      <c r="I148" s="2900"/>
      <c r="J148" s="2900">
        <f>J149 + J152</f>
        <v>0</v>
      </c>
      <c r="K148" s="2901"/>
      <c r="L148" s="2844" t="s">
        <v>16</v>
      </c>
      <c r="M148" s="2902"/>
      <c r="N148" s="2867"/>
      <c r="O148" s="2868"/>
      <c r="P148" s="2868">
        <f>P149 + P152</f>
        <v>0</v>
      </c>
      <c r="Q148" s="2868"/>
      <c r="R148" s="2868">
        <f>R149 + R152</f>
        <v>0</v>
      </c>
      <c r="S148" s="2868"/>
      <c r="T148" s="2903">
        <f>T149 + T152</f>
        <v>0</v>
      </c>
      <c r="AR148" s="2801">
        <v>5</v>
      </c>
      <c r="AT148" s="2801" t="s">
        <v>64</v>
      </c>
      <c r="AU148" s="2801">
        <v>0</v>
      </c>
      <c r="AY148" s="95" t="s">
        <v>163</v>
      </c>
      <c r="AZ148" s="95"/>
      <c r="BA148" s="95"/>
      <c r="BB148" s="95"/>
      <c r="BC148" s="95"/>
      <c r="BD148" s="95"/>
      <c r="BE148" s="95"/>
      <c r="BF148" s="95"/>
      <c r="BG148" s="95"/>
      <c r="BH148" s="95"/>
      <c r="BI148" s="95"/>
      <c r="BJ148" s="2801">
        <v>0</v>
      </c>
    </row>
    <row r="149" spans="2:62" ht="23.1" customHeight="1" x14ac:dyDescent="0.25">
      <c r="B149" s="2869"/>
      <c r="C149" s="2870"/>
      <c r="D149" s="2896" t="s">
        <v>64</v>
      </c>
      <c r="E149" s="2904" t="s">
        <v>979</v>
      </c>
      <c r="F149" s="2879" t="s">
        <v>2753</v>
      </c>
      <c r="G149" s="2905"/>
      <c r="H149" s="2906"/>
      <c r="I149" s="2907"/>
      <c r="J149" s="2907">
        <f>J150</f>
        <v>0</v>
      </c>
      <c r="K149" s="2907"/>
      <c r="L149" s="2844" t="s">
        <v>16</v>
      </c>
      <c r="M149" s="2908"/>
      <c r="N149" s="2867"/>
      <c r="O149" s="2868"/>
      <c r="P149" s="2868">
        <f>P150</f>
        <v>0</v>
      </c>
      <c r="Q149" s="2868"/>
      <c r="R149" s="2868">
        <f>R150</f>
        <v>0</v>
      </c>
      <c r="S149" s="2868"/>
      <c r="T149" s="2903">
        <f>T150</f>
        <v>0</v>
      </c>
      <c r="AR149" s="2801">
        <v>5</v>
      </c>
      <c r="AT149" s="2801" t="s">
        <v>64</v>
      </c>
      <c r="AU149" s="2801">
        <v>1</v>
      </c>
      <c r="AY149" s="96" t="s">
        <v>163</v>
      </c>
      <c r="AZ149" s="96"/>
      <c r="BA149" s="96"/>
      <c r="BB149" s="96"/>
      <c r="BC149" s="96"/>
      <c r="BD149" s="96"/>
      <c r="BE149" s="96"/>
      <c r="BF149" s="96"/>
      <c r="BG149" s="96"/>
      <c r="BH149" s="96"/>
      <c r="BI149" s="96"/>
      <c r="BJ149" s="2801">
        <v>0</v>
      </c>
    </row>
    <row r="150" spans="2:62" x14ac:dyDescent="0.25">
      <c r="B150" s="2909"/>
      <c r="C150" s="2910" t="s">
        <v>2754</v>
      </c>
      <c r="D150" s="2910" t="s">
        <v>168</v>
      </c>
      <c r="E150" s="2911" t="s">
        <v>2755</v>
      </c>
      <c r="F150" s="351" t="s">
        <v>2756</v>
      </c>
      <c r="G150" s="2912" t="s">
        <v>2757</v>
      </c>
      <c r="H150" s="403">
        <v>60</v>
      </c>
      <c r="I150" s="354"/>
      <c r="J150" s="355">
        <f>ROUND(H150*I150,2)</f>
        <v>0</v>
      </c>
      <c r="K150" s="355" t="s">
        <v>172</v>
      </c>
      <c r="L150" s="2844" t="s">
        <v>16</v>
      </c>
      <c r="M150" s="2913"/>
      <c r="N150" s="2914" t="s">
        <v>38</v>
      </c>
      <c r="O150" s="2915"/>
      <c r="P150" s="2915">
        <f>H150*O150</f>
        <v>0</v>
      </c>
      <c r="Q150" s="2915">
        <v>0</v>
      </c>
      <c r="R150" s="2915">
        <f>H150*Q150</f>
        <v>0</v>
      </c>
      <c r="S150" s="2915">
        <v>0</v>
      </c>
      <c r="T150" s="2916">
        <f>H150*S150</f>
        <v>0</v>
      </c>
      <c r="AR150" s="2801">
        <v>1024</v>
      </c>
      <c r="AT150" s="2801" t="s">
        <v>168</v>
      </c>
      <c r="AU150" s="2801">
        <v>2</v>
      </c>
      <c r="AY150" s="2917" t="s">
        <v>163</v>
      </c>
      <c r="AZ150" s="2917"/>
      <c r="BA150" s="2917"/>
      <c r="BB150" s="2917"/>
      <c r="BC150" s="2917"/>
      <c r="BD150" s="2917"/>
      <c r="BE150" s="2917">
        <f>IF(N150="základní",J150,0)</f>
        <v>0</v>
      </c>
      <c r="BF150" s="2917">
        <f>IF(N150="snížená",J150,0)</f>
        <v>0</v>
      </c>
      <c r="BG150" s="2917">
        <f>IF(N150="zákl. přenesená",J150,0)</f>
        <v>0</v>
      </c>
      <c r="BH150" s="2917">
        <f>IF(N150="sníž. přenesená",J150,0)</f>
        <v>0</v>
      </c>
      <c r="BI150" s="2917">
        <f>IF(N150="nulová",J150,0)</f>
        <v>0</v>
      </c>
      <c r="BJ150" s="2801">
        <v>1</v>
      </c>
    </row>
    <row r="151" spans="2:62" x14ac:dyDescent="0.25">
      <c r="B151" s="2845"/>
      <c r="C151" s="92"/>
      <c r="D151" s="361" t="s">
        <v>173</v>
      </c>
      <c r="E151" s="92"/>
      <c r="F151" s="362" t="s">
        <v>2758</v>
      </c>
      <c r="G151" s="92"/>
      <c r="H151" s="92"/>
      <c r="I151" s="92"/>
      <c r="J151" s="92"/>
      <c r="K151" s="2847"/>
      <c r="L151" s="2844" t="s">
        <v>16</v>
      </c>
      <c r="M151" s="2918"/>
      <c r="N151" s="92"/>
      <c r="O151" s="92"/>
      <c r="P151" s="92"/>
      <c r="Q151" s="92"/>
      <c r="R151" s="92"/>
      <c r="S151" s="92"/>
      <c r="T151" s="2919"/>
      <c r="AT151" s="2920" t="s">
        <v>173</v>
      </c>
      <c r="AU151" s="2920">
        <v>0</v>
      </c>
      <c r="AV151" s="92"/>
      <c r="AW151" s="92"/>
      <c r="AX151" s="92"/>
      <c r="AY151" s="92" t="s">
        <v>163</v>
      </c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2801">
        <v>0</v>
      </c>
    </row>
    <row r="152" spans="2:62" ht="23.1" customHeight="1" x14ac:dyDescent="0.25">
      <c r="B152" s="2869"/>
      <c r="C152" s="2870"/>
      <c r="D152" s="2896" t="s">
        <v>64</v>
      </c>
      <c r="E152" s="2904" t="s">
        <v>2759</v>
      </c>
      <c r="F152" s="2879" t="s">
        <v>2760</v>
      </c>
      <c r="G152" s="2905"/>
      <c r="H152" s="2906"/>
      <c r="I152" s="2907"/>
      <c r="J152" s="2907">
        <f>J153</f>
        <v>0</v>
      </c>
      <c r="K152" s="2907"/>
      <c r="L152" s="2844" t="s">
        <v>16</v>
      </c>
      <c r="M152" s="2908"/>
      <c r="N152" s="2867"/>
      <c r="O152" s="2868"/>
      <c r="P152" s="2868">
        <f>P153</f>
        <v>0</v>
      </c>
      <c r="Q152" s="2868"/>
      <c r="R152" s="2868">
        <f>R153</f>
        <v>0</v>
      </c>
      <c r="S152" s="2868"/>
      <c r="T152" s="2903">
        <f>T153</f>
        <v>0</v>
      </c>
      <c r="AR152" s="2801">
        <v>5</v>
      </c>
      <c r="AT152" s="2801" t="s">
        <v>64</v>
      </c>
      <c r="AU152" s="2801">
        <v>1</v>
      </c>
      <c r="AY152" s="96" t="s">
        <v>163</v>
      </c>
      <c r="AZ152" s="96"/>
      <c r="BA152" s="96"/>
      <c r="BB152" s="96"/>
      <c r="BC152" s="96"/>
      <c r="BD152" s="96"/>
      <c r="BE152" s="96"/>
      <c r="BF152" s="96"/>
      <c r="BG152" s="96"/>
      <c r="BH152" s="96"/>
      <c r="BI152" s="96"/>
      <c r="BJ152" s="2801">
        <v>0</v>
      </c>
    </row>
    <row r="153" spans="2:62" x14ac:dyDescent="0.25">
      <c r="B153" s="2909"/>
      <c r="C153" s="2910" t="s">
        <v>2761</v>
      </c>
      <c r="D153" s="2910" t="s">
        <v>168</v>
      </c>
      <c r="E153" s="2911" t="s">
        <v>2762</v>
      </c>
      <c r="F153" s="351" t="s">
        <v>2763</v>
      </c>
      <c r="G153" s="2912" t="s">
        <v>984</v>
      </c>
      <c r="H153" s="403">
        <v>1</v>
      </c>
      <c r="I153" s="354"/>
      <c r="J153" s="355">
        <f>ROUND(H153*I153,2)</f>
        <v>0</v>
      </c>
      <c r="K153" s="355" t="s">
        <v>172</v>
      </c>
      <c r="L153" s="2844" t="s">
        <v>16</v>
      </c>
      <c r="M153" s="2913"/>
      <c r="N153" s="2914" t="s">
        <v>38</v>
      </c>
      <c r="O153" s="2915"/>
      <c r="P153" s="2915">
        <f>H153*O153</f>
        <v>0</v>
      </c>
      <c r="Q153" s="2915">
        <v>0</v>
      </c>
      <c r="R153" s="2915">
        <f>H153*Q153</f>
        <v>0</v>
      </c>
      <c r="S153" s="2915">
        <v>0</v>
      </c>
      <c r="T153" s="2916">
        <f>H153*S153</f>
        <v>0</v>
      </c>
      <c r="AR153" s="2801">
        <v>1024</v>
      </c>
      <c r="AT153" s="2801" t="s">
        <v>168</v>
      </c>
      <c r="AU153" s="2801">
        <v>2</v>
      </c>
      <c r="AY153" s="2917" t="s">
        <v>163</v>
      </c>
      <c r="AZ153" s="2917"/>
      <c r="BA153" s="2917"/>
      <c r="BB153" s="2917"/>
      <c r="BC153" s="2917"/>
      <c r="BD153" s="2917"/>
      <c r="BE153" s="2917">
        <f>IF(N153="základní",J153,0)</f>
        <v>0</v>
      </c>
      <c r="BF153" s="2917">
        <f>IF(N153="snížená",J153,0)</f>
        <v>0</v>
      </c>
      <c r="BG153" s="2917">
        <f>IF(N153="zákl. přenesená",J153,0)</f>
        <v>0</v>
      </c>
      <c r="BH153" s="2917">
        <f>IF(N153="sníž. přenesená",J153,0)</f>
        <v>0</v>
      </c>
      <c r="BI153" s="2917">
        <f>IF(N153="nulová",J153,0)</f>
        <v>0</v>
      </c>
      <c r="BJ153" s="2801">
        <v>1</v>
      </c>
    </row>
    <row r="154" spans="2:62" x14ac:dyDescent="0.25">
      <c r="B154" s="2845"/>
      <c r="C154" s="92"/>
      <c r="D154" s="361" t="s">
        <v>173</v>
      </c>
      <c r="E154" s="92"/>
      <c r="F154" s="362" t="s">
        <v>2764</v>
      </c>
      <c r="G154" s="92"/>
      <c r="H154" s="92"/>
      <c r="I154" s="92"/>
      <c r="J154" s="92"/>
      <c r="K154" s="2847"/>
      <c r="L154" s="2844" t="s">
        <v>16</v>
      </c>
      <c r="M154" s="2918"/>
      <c r="N154" s="92"/>
      <c r="O154" s="92"/>
      <c r="P154" s="92"/>
      <c r="Q154" s="92"/>
      <c r="R154" s="92"/>
      <c r="S154" s="92"/>
      <c r="T154" s="2919"/>
      <c r="AT154" s="2920" t="s">
        <v>173</v>
      </c>
      <c r="AU154" s="2920">
        <v>0</v>
      </c>
      <c r="AV154" s="92"/>
      <c r="AW154" s="92"/>
      <c r="AX154" s="92"/>
      <c r="AY154" s="92" t="s">
        <v>163</v>
      </c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2801">
        <v>0</v>
      </c>
    </row>
    <row r="155" spans="2:62" ht="14.45" customHeight="1" x14ac:dyDescent="0.25">
      <c r="B155" s="2921"/>
      <c r="C155" s="2922"/>
      <c r="D155" s="2922"/>
      <c r="E155" s="2923"/>
      <c r="F155" s="2936"/>
      <c r="G155" s="2934"/>
      <c r="H155" s="2937"/>
      <c r="I155" s="2927"/>
      <c r="J155" s="2927"/>
      <c r="K155" s="2927"/>
      <c r="L155" s="2844"/>
      <c r="M155" s="2928"/>
      <c r="N155" s="2929"/>
      <c r="O155" s="2930"/>
      <c r="P155" s="2930"/>
      <c r="Q155" s="2930"/>
      <c r="R155" s="2930"/>
      <c r="S155" s="2930"/>
      <c r="T155" s="2938"/>
    </row>
    <row r="156" spans="2:62" ht="42" customHeight="1" x14ac:dyDescent="0.25">
      <c r="B156" s="2921"/>
      <c r="C156" s="3374" t="s">
        <v>272</v>
      </c>
      <c r="D156" s="3374"/>
      <c r="E156" s="3374"/>
      <c r="F156" s="3374"/>
      <c r="G156" s="3374"/>
      <c r="H156" s="3374"/>
      <c r="I156" s="3374"/>
      <c r="J156" s="3374"/>
      <c r="K156" s="3375"/>
      <c r="L156" s="2844"/>
      <c r="M156" s="2939"/>
      <c r="N156" s="2929"/>
      <c r="O156" s="2930"/>
      <c r="P156" s="2930"/>
      <c r="Q156" s="2930"/>
      <c r="R156" s="2930"/>
      <c r="S156" s="2930"/>
      <c r="T156" s="2940"/>
    </row>
    <row r="157" spans="2:62" x14ac:dyDescent="0.25">
      <c r="B157" s="2880"/>
      <c r="C157" s="2881"/>
      <c r="D157" s="2881"/>
      <c r="E157" s="2881"/>
      <c r="F157" s="2881"/>
      <c r="G157" s="2881"/>
      <c r="H157" s="2881"/>
      <c r="I157" s="2881"/>
      <c r="J157" s="2881"/>
      <c r="K157" s="2884"/>
      <c r="L157" s="2844"/>
    </row>
  </sheetData>
  <autoFilter ref="C119:K120"/>
  <mergeCells count="16">
    <mergeCell ref="E84:H84"/>
    <mergeCell ref="E110:H110"/>
    <mergeCell ref="C156:K156"/>
    <mergeCell ref="E112:H112"/>
    <mergeCell ref="E108:H108"/>
    <mergeCell ref="L2:V2"/>
    <mergeCell ref="E82:H82"/>
    <mergeCell ref="E7:H7"/>
    <mergeCell ref="E23:H23"/>
    <mergeCell ref="E17:H17"/>
    <mergeCell ref="E11:H11"/>
    <mergeCell ref="E9:H9"/>
    <mergeCell ref="E20:H20"/>
    <mergeCell ref="E80:H80"/>
    <mergeCell ref="E26:H26"/>
    <mergeCell ref="E29:H29"/>
  </mergeCells>
  <hyperlinks>
    <hyperlink ref="F154" r:id="rId1"/>
    <hyperlink ref="F151" r:id="rId2"/>
    <hyperlink ref="F147" r:id="rId3"/>
    <hyperlink ref="F145" r:id="rId4"/>
    <hyperlink ref="F139" r:id="rId5"/>
    <hyperlink ref="H138" r:id="rId6" display="8,00000000"/>
    <hyperlink ref="F134" r:id="rId7"/>
    <hyperlink ref="H133" r:id="rId8" display="54,00000000"/>
    <hyperlink ref="F129" r:id="rId9"/>
    <hyperlink ref="H128" r:id="rId10" display="84,60600000"/>
    <hyperlink ref="F124" r:id="rId11"/>
    <hyperlink ref="H123" r:id="rId12" display="84,60600000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71"/>
  <sheetViews>
    <sheetView showGridLines="0" workbookViewId="0">
      <selection activeCell="A27" sqref="A27:XFD27"/>
    </sheetView>
  </sheetViews>
  <sheetFormatPr defaultColWidth="9.140625" defaultRowHeight="15" x14ac:dyDescent="0.25"/>
  <cols>
    <col min="1" max="1" width="7.140625" style="2941" customWidth="1"/>
    <col min="2" max="2" width="1" style="2941" customWidth="1"/>
    <col min="3" max="3" width="3.5703125" style="2941" customWidth="1"/>
    <col min="4" max="4" width="4.140625" style="2941" customWidth="1"/>
    <col min="5" max="5" width="17.7109375" style="2941" customWidth="1"/>
    <col min="6" max="6" width="55.7109375" style="2941" customWidth="1"/>
    <col min="7" max="7" width="6.7109375" style="2941" customWidth="1"/>
    <col min="8" max="9" width="14.7109375" style="2941" customWidth="1"/>
    <col min="10" max="11" width="20.7109375" style="2941" customWidth="1"/>
    <col min="12" max="12" width="7.7109375" style="2941" customWidth="1"/>
    <col min="13" max="13" width="24.85546875" style="2941" hidden="1" customWidth="1"/>
    <col min="14" max="14" width="12.140625" style="2941" hidden="1" customWidth="1"/>
    <col min="15" max="15" width="10.28515625" style="2941" hidden="1" customWidth="1"/>
    <col min="16" max="16" width="11.140625" style="2941" hidden="1" customWidth="1"/>
    <col min="17" max="18" width="12.42578125" style="2941" hidden="1" customWidth="1"/>
    <col min="19" max="19" width="10.85546875" style="2941" hidden="1" customWidth="1"/>
    <col min="20" max="20" width="8.28515625" style="2941" hidden="1" customWidth="1"/>
    <col min="21" max="21" width="4.140625" style="2941" hidden="1" customWidth="1"/>
    <col min="22" max="22" width="10.5703125" style="2941" customWidth="1"/>
    <col min="23" max="23" width="14" style="2941" customWidth="1"/>
    <col min="24" max="24" width="10.5703125" style="2941" customWidth="1"/>
    <col min="25" max="25" width="12.85546875" style="2941" customWidth="1"/>
    <col min="26" max="26" width="9.42578125" style="2941" customWidth="1"/>
    <col min="27" max="27" width="94.85546875" style="2941" hidden="1" customWidth="1"/>
    <col min="28" max="28" width="14" style="2941" customWidth="1"/>
    <col min="29" max="29" width="9.42578125" style="2941" customWidth="1"/>
    <col min="30" max="30" width="12.85546875" style="2941" customWidth="1"/>
    <col min="31" max="31" width="14" style="2941" customWidth="1"/>
    <col min="32" max="43" width="9.140625" style="2941"/>
    <col min="44" max="65" width="9.140625" style="2941" hidden="1"/>
    <col min="66" max="16384" width="9.140625" style="2941"/>
  </cols>
  <sheetData>
    <row r="1" spans="1:61" ht="11.25" customHeight="1" x14ac:dyDescent="0.25">
      <c r="A1" s="2942"/>
      <c r="B1" s="2942"/>
      <c r="C1" s="2942"/>
      <c r="D1" s="2942"/>
      <c r="E1" s="2942"/>
      <c r="F1" s="2942"/>
      <c r="G1" s="2942"/>
      <c r="H1" s="2942"/>
      <c r="I1" s="2942"/>
      <c r="J1" s="2942"/>
      <c r="K1" s="2942"/>
      <c r="L1" s="2942"/>
      <c r="M1" s="2942"/>
      <c r="N1" s="2942"/>
      <c r="O1" s="2942"/>
      <c r="P1" s="2942"/>
      <c r="Q1" s="2942"/>
      <c r="R1" s="2942"/>
      <c r="S1" s="2942"/>
      <c r="T1" s="2942"/>
      <c r="U1" s="2942"/>
      <c r="V1" s="2942"/>
      <c r="W1" s="2942"/>
      <c r="X1" s="2942"/>
      <c r="Y1" s="2942"/>
      <c r="Z1" s="2942"/>
      <c r="AA1" s="2942"/>
      <c r="AB1" s="2942"/>
      <c r="AC1" s="2942"/>
      <c r="AD1" s="2942"/>
      <c r="AE1" s="2942"/>
      <c r="AF1" s="2942"/>
      <c r="AG1" s="2942"/>
      <c r="AH1" s="2942"/>
      <c r="AI1" s="2942"/>
      <c r="AJ1" s="2942"/>
      <c r="AK1" s="2942"/>
      <c r="AL1" s="2942"/>
      <c r="AM1" s="2942"/>
      <c r="AN1" s="2942"/>
      <c r="AO1" s="2942"/>
      <c r="AP1" s="2942"/>
      <c r="AQ1" s="2942"/>
      <c r="AR1" s="2942"/>
      <c r="AS1" s="2942"/>
      <c r="AT1" s="2942"/>
      <c r="AU1" s="2942"/>
      <c r="AV1" s="2942"/>
      <c r="AW1" s="2942"/>
      <c r="AX1" s="2942"/>
      <c r="AY1" s="2942"/>
      <c r="AZ1" s="2942"/>
      <c r="BA1" s="2942"/>
      <c r="BB1" s="2942"/>
      <c r="BC1" s="2942"/>
      <c r="BD1" s="2942"/>
      <c r="BE1" s="2942"/>
      <c r="BF1" s="2942"/>
      <c r="BG1" s="2942"/>
      <c r="BH1" s="2942"/>
      <c r="BI1" s="2942"/>
    </row>
    <row r="2" spans="1:61" ht="36.75" customHeight="1" x14ac:dyDescent="0.25">
      <c r="A2" s="2942"/>
      <c r="B2" s="2942"/>
      <c r="C2" s="2942"/>
      <c r="D2" s="2942"/>
      <c r="E2" s="2942"/>
      <c r="F2" s="2942"/>
      <c r="G2" s="2942"/>
      <c r="H2" s="2942"/>
      <c r="I2" s="2942"/>
      <c r="J2" s="2942"/>
      <c r="K2" s="2942"/>
      <c r="L2" s="3376" t="s">
        <v>5</v>
      </c>
      <c r="M2" s="3377"/>
      <c r="N2" s="3377"/>
      <c r="O2" s="3377"/>
      <c r="P2" s="3377"/>
      <c r="Q2" s="3377"/>
      <c r="R2" s="3377"/>
      <c r="S2" s="3377"/>
      <c r="T2" s="3377"/>
      <c r="U2" s="3377"/>
      <c r="V2" s="3377"/>
      <c r="W2" s="2942"/>
      <c r="X2" s="2942"/>
      <c r="Y2" s="2942"/>
      <c r="Z2" s="2942"/>
      <c r="AA2" s="2942"/>
      <c r="AB2" s="2942"/>
      <c r="AC2" s="2942"/>
      <c r="AD2" s="2942"/>
      <c r="AE2" s="2942"/>
      <c r="AF2" s="2942"/>
      <c r="AG2" s="2942"/>
      <c r="AH2" s="2942"/>
      <c r="AI2" s="2942"/>
      <c r="AJ2" s="2942"/>
      <c r="AK2" s="2942"/>
      <c r="AL2" s="2942"/>
      <c r="AM2" s="2942"/>
      <c r="AN2" s="2942"/>
      <c r="AO2" s="2942"/>
      <c r="AP2" s="2942"/>
      <c r="AQ2" s="2942"/>
      <c r="AR2" s="2942"/>
      <c r="AS2" s="2942"/>
      <c r="AT2" s="2942" t="s">
        <v>129</v>
      </c>
      <c r="AU2" s="2942"/>
      <c r="AV2" s="2942"/>
      <c r="AW2" s="2942"/>
      <c r="AX2" s="2942"/>
      <c r="AY2" s="2942"/>
      <c r="AZ2" s="2942"/>
      <c r="BA2" s="2942"/>
      <c r="BB2" s="2942"/>
      <c r="BC2" s="2942"/>
      <c r="BD2" s="2942"/>
      <c r="BE2" s="2942"/>
      <c r="BF2" s="2942"/>
      <c r="BG2" s="2942"/>
      <c r="BH2" s="2942"/>
      <c r="BI2" s="2942"/>
    </row>
    <row r="3" spans="1:61" ht="6.95" customHeight="1" x14ac:dyDescent="0.25">
      <c r="A3" s="2942"/>
      <c r="B3" s="2943"/>
      <c r="C3" s="2944"/>
      <c r="D3" s="2944"/>
      <c r="E3" s="2944"/>
      <c r="F3" s="2944"/>
      <c r="G3" s="2944"/>
      <c r="H3" s="2944"/>
      <c r="I3" s="2944"/>
      <c r="J3" s="2944"/>
      <c r="K3" s="2944"/>
      <c r="L3" s="2945"/>
      <c r="M3" s="2942"/>
      <c r="N3" s="2942"/>
      <c r="O3" s="2942"/>
      <c r="P3" s="2942"/>
      <c r="Q3" s="2942"/>
      <c r="R3" s="2942"/>
      <c r="S3" s="2942"/>
      <c r="T3" s="2942"/>
      <c r="U3" s="2942"/>
      <c r="V3" s="2942"/>
      <c r="W3" s="2942"/>
      <c r="X3" s="2942"/>
      <c r="Y3" s="2942"/>
      <c r="Z3" s="2942"/>
      <c r="AA3" s="2942"/>
      <c r="AB3" s="2942"/>
      <c r="AC3" s="2942"/>
      <c r="AD3" s="2942"/>
      <c r="AE3" s="2942"/>
      <c r="AF3" s="2942"/>
      <c r="AG3" s="2942"/>
      <c r="AH3" s="2942"/>
      <c r="AI3" s="2942"/>
      <c r="AJ3" s="2942"/>
      <c r="AK3" s="2942"/>
      <c r="AL3" s="2942"/>
      <c r="AM3" s="2942"/>
      <c r="AN3" s="2942"/>
      <c r="AO3" s="2942"/>
      <c r="AP3" s="2942"/>
      <c r="AQ3" s="2942"/>
      <c r="AR3" s="2942"/>
      <c r="AS3" s="2942"/>
      <c r="AT3" s="2942">
        <v>2</v>
      </c>
      <c r="AU3" s="2942"/>
      <c r="AV3" s="2942"/>
      <c r="AW3" s="2942"/>
      <c r="AX3" s="2942"/>
      <c r="AY3" s="2942"/>
      <c r="AZ3" s="2942"/>
      <c r="BA3" s="2942"/>
      <c r="BB3" s="2942"/>
      <c r="BC3" s="2942"/>
      <c r="BD3" s="2942"/>
      <c r="BE3" s="2942"/>
      <c r="BF3" s="2942"/>
      <c r="BG3" s="2942"/>
      <c r="BH3" s="2942"/>
      <c r="BI3" s="2942"/>
    </row>
    <row r="4" spans="1:61" ht="24.95" customHeight="1" x14ac:dyDescent="0.25">
      <c r="A4" s="2942"/>
      <c r="B4" s="2945"/>
      <c r="C4" s="2942"/>
      <c r="D4" s="2946" t="s">
        <v>131</v>
      </c>
      <c r="E4" s="2942"/>
      <c r="F4" s="2942"/>
      <c r="G4" s="2942"/>
      <c r="H4" s="2942"/>
      <c r="I4" s="2942"/>
      <c r="J4" s="2942"/>
      <c r="K4" s="2942"/>
      <c r="L4" s="2945"/>
      <c r="M4" s="2942"/>
      <c r="N4" s="2942"/>
      <c r="O4" s="2942"/>
      <c r="P4" s="2942"/>
      <c r="Q4" s="2942"/>
      <c r="R4" s="2942"/>
      <c r="S4" s="2942"/>
      <c r="T4" s="2942"/>
      <c r="U4" s="2942"/>
      <c r="V4" s="2942"/>
      <c r="W4" s="2942"/>
      <c r="X4" s="2942"/>
      <c r="Y4" s="2942"/>
      <c r="Z4" s="2942"/>
      <c r="AA4" s="2942"/>
      <c r="AB4" s="2942"/>
      <c r="AC4" s="2942"/>
      <c r="AD4" s="2942"/>
      <c r="AE4" s="2942"/>
      <c r="AF4" s="2942"/>
      <c r="AG4" s="2942"/>
      <c r="AH4" s="2942"/>
      <c r="AI4" s="2942"/>
      <c r="AJ4" s="2942"/>
      <c r="AK4" s="2942"/>
      <c r="AL4" s="2942"/>
      <c r="AM4" s="2942"/>
      <c r="AN4" s="2942"/>
      <c r="AO4" s="2942"/>
      <c r="AP4" s="2942"/>
      <c r="AQ4" s="2942"/>
      <c r="AR4" s="2942"/>
      <c r="AS4" s="2942"/>
      <c r="AT4" s="2942" t="b">
        <v>0</v>
      </c>
      <c r="AU4" s="2942"/>
      <c r="AV4" s="2942"/>
      <c r="AW4" s="2942"/>
      <c r="AX4" s="2942"/>
      <c r="AY4" s="2942"/>
      <c r="AZ4" s="2942"/>
      <c r="BA4" s="2942"/>
      <c r="BB4" s="2942"/>
      <c r="BC4" s="2942"/>
      <c r="BD4" s="2942"/>
      <c r="BE4" s="2942"/>
      <c r="BF4" s="2942"/>
      <c r="BG4" s="2942"/>
      <c r="BH4" s="2942"/>
      <c r="BI4" s="2942"/>
    </row>
    <row r="5" spans="1:61" ht="6.95" customHeight="1" x14ac:dyDescent="0.25">
      <c r="A5" s="2942"/>
      <c r="B5" s="2945"/>
      <c r="C5" s="2942"/>
      <c r="D5" s="2942"/>
      <c r="E5" s="2942"/>
      <c r="F5" s="2942"/>
      <c r="G5" s="2942"/>
      <c r="H5" s="2942"/>
      <c r="I5" s="2942"/>
      <c r="J5" s="2942"/>
      <c r="K5" s="2942"/>
      <c r="L5" s="2945"/>
      <c r="M5" s="2942"/>
      <c r="N5" s="2942"/>
      <c r="O5" s="2942"/>
      <c r="P5" s="2942"/>
      <c r="Q5" s="2942"/>
      <c r="R5" s="2942"/>
      <c r="S5" s="2942"/>
      <c r="T5" s="2942"/>
      <c r="U5" s="2942"/>
      <c r="V5" s="2942"/>
      <c r="W5" s="2942"/>
      <c r="X5" s="2942"/>
      <c r="Y5" s="2942"/>
      <c r="Z5" s="2942"/>
      <c r="AA5" s="2942"/>
      <c r="AB5" s="2942"/>
      <c r="AC5" s="2942"/>
      <c r="AD5" s="2942"/>
      <c r="AE5" s="2942"/>
      <c r="AF5" s="2942"/>
      <c r="AG5" s="2942"/>
      <c r="AH5" s="2942"/>
      <c r="AI5" s="2942"/>
      <c r="AJ5" s="2942"/>
      <c r="AK5" s="2942"/>
      <c r="AL5" s="2942"/>
      <c r="AM5" s="2942"/>
      <c r="AN5" s="2942"/>
      <c r="AO5" s="2942"/>
      <c r="AP5" s="2942"/>
      <c r="AQ5" s="2942"/>
      <c r="AR5" s="2942"/>
      <c r="AS5" s="2942"/>
      <c r="AT5" s="2942"/>
      <c r="AU5" s="2942"/>
      <c r="AV5" s="2942"/>
      <c r="AW5" s="2942"/>
      <c r="AX5" s="2942"/>
      <c r="AY5" s="2942"/>
      <c r="AZ5" s="2942"/>
      <c r="BA5" s="2942"/>
      <c r="BB5" s="2942"/>
      <c r="BC5" s="2942"/>
      <c r="BD5" s="2942"/>
      <c r="BE5" s="2942"/>
      <c r="BF5" s="2942"/>
      <c r="BG5" s="2942"/>
      <c r="BH5" s="2942"/>
      <c r="BI5" s="2942"/>
    </row>
    <row r="6" spans="1:61" ht="12" customHeight="1" x14ac:dyDescent="0.25">
      <c r="A6" s="2942"/>
      <c r="B6" s="2945"/>
      <c r="C6" s="2942"/>
      <c r="D6" s="2947" t="s">
        <v>12</v>
      </c>
      <c r="E6" s="2942"/>
      <c r="F6" s="2942"/>
      <c r="G6" s="2942"/>
      <c r="H6" s="2942"/>
      <c r="I6" s="2942"/>
      <c r="J6" s="2942"/>
      <c r="K6" s="2942"/>
      <c r="L6" s="2945"/>
      <c r="M6" s="2942"/>
      <c r="N6" s="2942"/>
      <c r="O6" s="2942"/>
      <c r="P6" s="2942"/>
      <c r="Q6" s="2942"/>
      <c r="R6" s="2942"/>
      <c r="S6" s="2942"/>
      <c r="T6" s="2942"/>
      <c r="U6" s="2942"/>
      <c r="V6" s="2942"/>
      <c r="W6" s="2942"/>
      <c r="X6" s="2942"/>
      <c r="Y6" s="2942"/>
      <c r="Z6" s="2942"/>
      <c r="AA6" s="2942"/>
      <c r="AB6" s="2942"/>
      <c r="AC6" s="2942"/>
      <c r="AD6" s="2942"/>
      <c r="AE6" s="2942"/>
      <c r="AF6" s="2942"/>
      <c r="AG6" s="2942"/>
      <c r="AH6" s="2942"/>
      <c r="AI6" s="2942"/>
      <c r="AJ6" s="2942"/>
      <c r="AK6" s="2942"/>
      <c r="AL6" s="2942"/>
      <c r="AM6" s="2942"/>
      <c r="AN6" s="2942"/>
      <c r="AO6" s="2942"/>
      <c r="AP6" s="2942"/>
      <c r="AQ6" s="2942"/>
      <c r="AR6" s="2942"/>
      <c r="AS6" s="2942"/>
      <c r="AT6" s="2942"/>
      <c r="AU6" s="2942"/>
      <c r="AV6" s="2942"/>
      <c r="AW6" s="2942"/>
      <c r="AX6" s="2942"/>
      <c r="AY6" s="2942"/>
      <c r="AZ6" s="2942"/>
      <c r="BA6" s="2942"/>
      <c r="BB6" s="2942"/>
      <c r="BC6" s="2942"/>
      <c r="BD6" s="2942"/>
      <c r="BE6" s="2942"/>
      <c r="BF6" s="2942"/>
      <c r="BG6" s="2942"/>
      <c r="BH6" s="2942"/>
      <c r="BI6" s="2942"/>
    </row>
    <row r="7" spans="1:61" x14ac:dyDescent="0.25">
      <c r="A7" s="2942"/>
      <c r="B7" s="2945"/>
      <c r="C7" s="2942"/>
      <c r="D7" s="2942"/>
      <c r="E7" s="3238" t="s">
        <v>13</v>
      </c>
      <c r="F7" s="3377"/>
      <c r="G7" s="3377"/>
      <c r="H7" s="3377"/>
      <c r="I7" s="2942"/>
      <c r="J7" s="2942"/>
      <c r="K7" s="2942"/>
      <c r="L7" s="2945"/>
      <c r="M7" s="2942"/>
      <c r="N7" s="2942"/>
      <c r="O7" s="2942"/>
      <c r="P7" s="2942"/>
      <c r="Q7" s="2942"/>
      <c r="R7" s="2942"/>
      <c r="S7" s="2942"/>
      <c r="T7" s="2942"/>
      <c r="U7" s="2942"/>
      <c r="V7" s="2942"/>
      <c r="W7" s="2942"/>
      <c r="X7" s="2942"/>
      <c r="Y7" s="2942"/>
      <c r="Z7" s="2942"/>
      <c r="AA7" s="2948" t="str">
        <f>E7</f>
        <v>REVITALIZACE ZÁMECKÉHO PARKU ‐ TVRZIŠTĚ KLUČOV</v>
      </c>
      <c r="AB7" s="2942"/>
      <c r="AC7" s="2942"/>
      <c r="AD7" s="2942"/>
      <c r="AE7" s="2942"/>
      <c r="AF7" s="2942"/>
      <c r="AG7" s="2942"/>
      <c r="AH7" s="2942"/>
      <c r="AI7" s="2942"/>
      <c r="AJ7" s="2942"/>
      <c r="AK7" s="2942"/>
      <c r="AL7" s="2942"/>
      <c r="AM7" s="2942"/>
      <c r="AN7" s="2942"/>
      <c r="AO7" s="2942"/>
      <c r="AP7" s="2942"/>
      <c r="AQ7" s="2942"/>
      <c r="AR7" s="2942"/>
      <c r="AS7" s="2942"/>
      <c r="AT7" s="2942"/>
      <c r="AU7" s="2942"/>
      <c r="AV7" s="2942"/>
      <c r="AW7" s="2942"/>
      <c r="AX7" s="2942"/>
      <c r="AY7" s="2942"/>
      <c r="AZ7" s="2942"/>
      <c r="BA7" s="2942"/>
      <c r="BB7" s="2942"/>
      <c r="BC7" s="2942"/>
      <c r="BD7" s="2942"/>
      <c r="BE7" s="2942"/>
      <c r="BF7" s="2942"/>
      <c r="BG7" s="2942"/>
      <c r="BH7" s="2942"/>
      <c r="BI7" s="2942"/>
    </row>
    <row r="8" spans="1:61" x14ac:dyDescent="0.25">
      <c r="A8" s="2942"/>
      <c r="B8" s="2945"/>
      <c r="C8" s="2942"/>
      <c r="D8" s="210" t="s">
        <v>132</v>
      </c>
      <c r="E8" s="2942"/>
      <c r="F8" s="2942"/>
      <c r="G8" s="2942"/>
      <c r="H8" s="2942"/>
      <c r="I8" s="2942"/>
      <c r="J8" s="2942"/>
      <c r="K8" s="2942"/>
      <c r="L8" s="2945"/>
      <c r="M8" s="2942"/>
      <c r="N8" s="2942"/>
      <c r="O8" s="2942"/>
      <c r="P8" s="2942"/>
      <c r="Q8" s="2942"/>
      <c r="R8" s="2942"/>
      <c r="S8" s="2942"/>
      <c r="T8" s="2942"/>
      <c r="U8" s="2942"/>
      <c r="V8" s="2942"/>
      <c r="W8" s="2942"/>
      <c r="X8" s="2942"/>
      <c r="Y8" s="2942"/>
      <c r="Z8" s="2942"/>
      <c r="AA8" s="2942"/>
      <c r="AB8" s="2942"/>
      <c r="AC8" s="2942"/>
      <c r="AD8" s="2942"/>
      <c r="AE8" s="2942"/>
      <c r="AF8" s="2942"/>
      <c r="AG8" s="2942"/>
      <c r="AH8" s="2942"/>
      <c r="AI8" s="2942"/>
      <c r="AJ8" s="2942"/>
      <c r="AK8" s="2942"/>
      <c r="AL8" s="2942"/>
      <c r="AM8" s="2942"/>
      <c r="AN8" s="2942"/>
      <c r="AO8" s="2942"/>
      <c r="AP8" s="2942"/>
      <c r="AQ8" s="2942"/>
      <c r="AR8" s="2942"/>
      <c r="AS8" s="2942"/>
      <c r="AT8" s="2942"/>
      <c r="AU8" s="2942"/>
      <c r="AV8" s="2942"/>
      <c r="AW8" s="2942"/>
      <c r="AX8" s="2942"/>
      <c r="AY8" s="2942"/>
      <c r="AZ8" s="2942"/>
      <c r="BA8" s="2942"/>
      <c r="BB8" s="2942"/>
      <c r="BC8" s="2942"/>
      <c r="BD8" s="2942"/>
      <c r="BE8" s="2942"/>
      <c r="BF8" s="2942"/>
      <c r="BG8" s="2942"/>
      <c r="BH8" s="2942"/>
      <c r="BI8" s="2942"/>
    </row>
    <row r="9" spans="1:61" s="97" customFormat="1" x14ac:dyDescent="0.25">
      <c r="A9" s="2942"/>
      <c r="B9" s="2949"/>
      <c r="C9" s="2942"/>
      <c r="D9" s="2942"/>
      <c r="E9" s="3378" t="s">
        <v>2765</v>
      </c>
      <c r="F9" s="3377"/>
      <c r="G9" s="3377"/>
      <c r="H9" s="3377"/>
      <c r="I9" s="2942"/>
      <c r="J9" s="2942"/>
      <c r="K9" s="2942"/>
      <c r="L9" s="2949"/>
      <c r="M9" s="2942"/>
      <c r="N9" s="2942"/>
      <c r="O9" s="2942"/>
      <c r="P9" s="2942"/>
      <c r="Q9" s="2942"/>
      <c r="R9" s="2942"/>
      <c r="S9" s="2942"/>
      <c r="T9" s="2942"/>
      <c r="U9" s="2942"/>
      <c r="V9" s="2942"/>
      <c r="W9" s="2942"/>
      <c r="X9" s="2942"/>
      <c r="Y9" s="2942"/>
      <c r="Z9" s="2942"/>
      <c r="AA9" s="2950" t="str">
        <f>E9</f>
        <v>SO.L. - Dětské hřiště</v>
      </c>
      <c r="AB9" s="2942"/>
      <c r="AC9" s="2942"/>
      <c r="AD9" s="2942"/>
      <c r="AE9" s="2942"/>
      <c r="AF9" s="2942"/>
      <c r="AG9" s="2942"/>
      <c r="AH9" s="2942"/>
      <c r="AI9" s="2942"/>
      <c r="AJ9" s="2942"/>
      <c r="AK9" s="2942"/>
      <c r="AL9" s="2942"/>
      <c r="AM9" s="2942"/>
      <c r="AN9" s="2942"/>
      <c r="AO9" s="2942"/>
      <c r="AP9" s="2942"/>
      <c r="AQ9" s="2942"/>
      <c r="AR9" s="2942"/>
      <c r="AS9" s="2942"/>
      <c r="AT9" s="2942"/>
      <c r="AU9" s="2942"/>
      <c r="AV9" s="2942"/>
      <c r="AW9" s="2942"/>
      <c r="AX9" s="2942"/>
      <c r="AY9" s="2942"/>
      <c r="AZ9" s="2942"/>
      <c r="BA9" s="2942"/>
      <c r="BB9" s="2942"/>
      <c r="BC9" s="2942"/>
      <c r="BD9" s="2942"/>
      <c r="BE9" s="2942"/>
      <c r="BF9" s="2942"/>
      <c r="BG9" s="2942"/>
      <c r="BH9" s="2942"/>
      <c r="BI9" s="2942"/>
    </row>
    <row r="10" spans="1:61" s="97" customFormat="1" x14ac:dyDescent="0.25">
      <c r="A10" s="2942"/>
      <c r="B10" s="2949"/>
      <c r="C10" s="2942"/>
      <c r="D10" s="2942"/>
      <c r="E10" s="2942"/>
      <c r="F10" s="2942"/>
      <c r="G10" s="2942"/>
      <c r="H10" s="2942"/>
      <c r="I10" s="2942"/>
      <c r="J10" s="2942"/>
      <c r="K10" s="2942"/>
      <c r="L10" s="2949"/>
      <c r="M10" s="2942"/>
      <c r="N10" s="2942"/>
      <c r="O10" s="2942"/>
      <c r="P10" s="2942"/>
      <c r="Q10" s="2942"/>
      <c r="R10" s="2942"/>
      <c r="S10" s="2942"/>
      <c r="T10" s="2942"/>
      <c r="U10" s="2942"/>
      <c r="V10" s="2942"/>
      <c r="W10" s="2942"/>
      <c r="X10" s="2942"/>
      <c r="Y10" s="2942"/>
      <c r="Z10" s="2942"/>
      <c r="AA10" s="2942"/>
      <c r="AB10" s="2942"/>
      <c r="AC10" s="2942"/>
      <c r="AD10" s="2942"/>
      <c r="AE10" s="2942"/>
      <c r="AF10" s="2942"/>
      <c r="AG10" s="2942"/>
      <c r="AH10" s="2942"/>
      <c r="AI10" s="2942"/>
      <c r="AJ10" s="2942"/>
      <c r="AK10" s="2942"/>
      <c r="AL10" s="2942"/>
      <c r="AM10" s="2942"/>
      <c r="AN10" s="2942"/>
      <c r="AO10" s="2942"/>
      <c r="AP10" s="2942"/>
      <c r="AQ10" s="2942"/>
      <c r="AR10" s="2942"/>
      <c r="AS10" s="2942"/>
      <c r="AT10" s="2942"/>
      <c r="AU10" s="2942"/>
      <c r="AV10" s="2942"/>
      <c r="AW10" s="2942"/>
      <c r="AX10" s="2942"/>
      <c r="AY10" s="2942"/>
      <c r="AZ10" s="2942"/>
      <c r="BA10" s="2942"/>
      <c r="BB10" s="2942"/>
      <c r="BC10" s="2942"/>
      <c r="BD10" s="2942"/>
      <c r="BE10" s="2942"/>
      <c r="BF10" s="2942"/>
      <c r="BG10" s="2942"/>
      <c r="BH10" s="2942"/>
      <c r="BI10" s="2942"/>
    </row>
    <row r="11" spans="1:61" s="97" customFormat="1" x14ac:dyDescent="0.25">
      <c r="A11" s="2942"/>
      <c r="B11" s="2949"/>
      <c r="C11" s="2942"/>
      <c r="D11" s="210" t="s">
        <v>14</v>
      </c>
      <c r="E11" s="2942"/>
      <c r="F11" s="2951" t="s">
        <v>16</v>
      </c>
      <c r="G11" s="2942"/>
      <c r="H11" s="2942"/>
      <c r="I11" s="210" t="s">
        <v>15</v>
      </c>
      <c r="J11" s="214" t="s">
        <v>16</v>
      </c>
      <c r="K11" s="2942"/>
      <c r="L11" s="2949"/>
      <c r="M11" s="2942"/>
      <c r="N11" s="2942"/>
      <c r="O11" s="2942"/>
      <c r="P11" s="2942"/>
      <c r="Q11" s="2942"/>
      <c r="R11" s="2942"/>
      <c r="S11" s="2942"/>
      <c r="T11" s="2942"/>
      <c r="U11" s="2942"/>
      <c r="V11" s="2942"/>
      <c r="W11" s="2942"/>
      <c r="X11" s="2942"/>
      <c r="Y11" s="2942"/>
      <c r="Z11" s="2942"/>
      <c r="AA11" s="2942"/>
      <c r="AB11" s="2942"/>
      <c r="AC11" s="2942"/>
      <c r="AD11" s="2942"/>
      <c r="AE11" s="2942"/>
      <c r="AF11" s="2942"/>
      <c r="AG11" s="2942"/>
      <c r="AH11" s="2942"/>
      <c r="AI11" s="2942"/>
      <c r="AJ11" s="2942"/>
      <c r="AK11" s="2942"/>
      <c r="AL11" s="2942"/>
      <c r="AM11" s="2942"/>
      <c r="AN11" s="2942"/>
      <c r="AO11" s="2942"/>
      <c r="AP11" s="2942"/>
      <c r="AQ11" s="2942"/>
      <c r="AR11" s="2942"/>
      <c r="AS11" s="2942"/>
      <c r="AT11" s="2942"/>
      <c r="AU11" s="2942"/>
      <c r="AV11" s="2942"/>
      <c r="AW11" s="2942"/>
      <c r="AX11" s="2942"/>
      <c r="AY11" s="2942"/>
      <c r="AZ11" s="2942"/>
      <c r="BA11" s="2942"/>
      <c r="BB11" s="2942"/>
      <c r="BC11" s="2942"/>
      <c r="BD11" s="2942"/>
      <c r="BE11" s="2942"/>
      <c r="BF11" s="2942"/>
      <c r="BG11" s="2942"/>
      <c r="BH11" s="2942"/>
      <c r="BI11" s="2942"/>
    </row>
    <row r="12" spans="1:61" s="97" customFormat="1" x14ac:dyDescent="0.25">
      <c r="A12" s="2942"/>
      <c r="B12" s="2949"/>
      <c r="C12" s="2942"/>
      <c r="D12" s="210" t="s">
        <v>17</v>
      </c>
      <c r="E12" s="2942"/>
      <c r="F12" s="2952" t="s">
        <v>16</v>
      </c>
      <c r="G12" s="2942"/>
      <c r="H12" s="2942"/>
      <c r="I12" s="210" t="s">
        <v>18</v>
      </c>
      <c r="J12" s="2953">
        <f>'Rekapitulace stavby'!AN8</f>
        <v>46300</v>
      </c>
      <c r="K12" s="2942"/>
      <c r="L12" s="2949"/>
      <c r="M12" s="2942"/>
      <c r="N12" s="2942"/>
      <c r="O12" s="2942"/>
      <c r="P12" s="2942"/>
      <c r="Q12" s="2942"/>
      <c r="R12" s="2942"/>
      <c r="S12" s="2942"/>
      <c r="T12" s="2942"/>
      <c r="U12" s="2942"/>
      <c r="V12" s="2942"/>
      <c r="W12" s="2942"/>
      <c r="X12" s="2942"/>
      <c r="Y12" s="2942"/>
      <c r="Z12" s="2942"/>
      <c r="AA12" s="2942"/>
      <c r="AB12" s="2942"/>
      <c r="AC12" s="2942"/>
      <c r="AD12" s="2942"/>
      <c r="AE12" s="2942"/>
      <c r="AF12" s="2942"/>
      <c r="AG12" s="2942"/>
      <c r="AH12" s="2942"/>
      <c r="AI12" s="2942"/>
      <c r="AJ12" s="2942"/>
      <c r="AK12" s="2942"/>
      <c r="AL12" s="2942"/>
      <c r="AM12" s="2942"/>
      <c r="AN12" s="2942"/>
      <c r="AO12" s="2942"/>
      <c r="AP12" s="2942"/>
      <c r="AQ12" s="2942"/>
      <c r="AR12" s="2942"/>
      <c r="AS12" s="2942"/>
      <c r="AT12" s="2942"/>
      <c r="AU12" s="2942"/>
      <c r="AV12" s="2942"/>
      <c r="AW12" s="2942"/>
      <c r="AX12" s="2942"/>
      <c r="AY12" s="2942"/>
      <c r="AZ12" s="2942"/>
      <c r="BA12" s="2942"/>
      <c r="BB12" s="2942"/>
      <c r="BC12" s="2942"/>
      <c r="BD12" s="2942"/>
      <c r="BE12" s="2942"/>
      <c r="BF12" s="2942"/>
      <c r="BG12" s="2942"/>
      <c r="BH12" s="2942"/>
      <c r="BI12" s="2942"/>
    </row>
    <row r="13" spans="1:61" s="97" customFormat="1" x14ac:dyDescent="0.25">
      <c r="A13" s="2942"/>
      <c r="B13" s="2949"/>
      <c r="C13" s="2942"/>
      <c r="D13" s="2954" t="s">
        <v>16</v>
      </c>
      <c r="E13" s="2955"/>
      <c r="F13" s="2956" t="s">
        <v>16</v>
      </c>
      <c r="G13" s="2942"/>
      <c r="H13" s="2942"/>
      <c r="I13" s="2954" t="s">
        <v>16</v>
      </c>
      <c r="J13" s="2956" t="s">
        <v>16</v>
      </c>
      <c r="K13" s="2942"/>
      <c r="L13" s="2949"/>
      <c r="M13" s="2942"/>
      <c r="N13" s="2942"/>
      <c r="O13" s="2942"/>
      <c r="P13" s="2942"/>
      <c r="Q13" s="2942"/>
      <c r="R13" s="2942"/>
      <c r="S13" s="2942"/>
      <c r="T13" s="2942"/>
      <c r="U13" s="2942"/>
      <c r="V13" s="2942"/>
      <c r="W13" s="2942"/>
      <c r="X13" s="2942"/>
      <c r="Y13" s="2942"/>
      <c r="Z13" s="2942"/>
      <c r="AA13" s="2942"/>
      <c r="AB13" s="2942"/>
      <c r="AC13" s="2942"/>
      <c r="AD13" s="2942"/>
      <c r="AE13" s="2942"/>
      <c r="AF13" s="2942"/>
      <c r="AG13" s="2942"/>
      <c r="AH13" s="2942"/>
      <c r="AI13" s="2942"/>
      <c r="AJ13" s="2942"/>
      <c r="AK13" s="2942"/>
      <c r="AL13" s="2942"/>
      <c r="AM13" s="2942"/>
      <c r="AN13" s="2942"/>
      <c r="AO13" s="2942"/>
      <c r="AP13" s="2942"/>
      <c r="AQ13" s="2942"/>
      <c r="AR13" s="2942"/>
      <c r="AS13" s="2942"/>
      <c r="AT13" s="2942"/>
      <c r="AU13" s="2942"/>
      <c r="AV13" s="2942"/>
      <c r="AW13" s="2942"/>
      <c r="AX13" s="2942"/>
      <c r="AY13" s="2942"/>
      <c r="AZ13" s="2942"/>
      <c r="BA13" s="2942"/>
      <c r="BB13" s="2942"/>
      <c r="BC13" s="2942"/>
      <c r="BD13" s="2942"/>
      <c r="BE13" s="2942"/>
      <c r="BF13" s="2942"/>
      <c r="BG13" s="2942"/>
      <c r="BH13" s="2942"/>
      <c r="BI13" s="2942"/>
    </row>
    <row r="14" spans="1:61" s="97" customFormat="1" x14ac:dyDescent="0.25">
      <c r="A14" s="2942"/>
      <c r="B14" s="2949"/>
      <c r="C14" s="2942"/>
      <c r="D14" s="210" t="s">
        <v>19</v>
      </c>
      <c r="E14" s="2942"/>
      <c r="F14" s="2942"/>
      <c r="G14" s="2942"/>
      <c r="H14" s="2942"/>
      <c r="I14" s="210" t="s">
        <v>20</v>
      </c>
      <c r="J14" s="220" t="s">
        <v>21</v>
      </c>
      <c r="K14" s="2942"/>
      <c r="L14" s="2949"/>
      <c r="M14" s="2942"/>
      <c r="N14" s="2942"/>
      <c r="O14" s="2942"/>
      <c r="P14" s="2942"/>
      <c r="Q14" s="2942"/>
      <c r="R14" s="2942"/>
      <c r="S14" s="2942"/>
      <c r="T14" s="2942"/>
      <c r="U14" s="2942"/>
      <c r="V14" s="2942"/>
      <c r="W14" s="2942"/>
      <c r="X14" s="2942"/>
      <c r="Y14" s="2942"/>
      <c r="Z14" s="2942"/>
      <c r="AA14" s="2942"/>
      <c r="AB14" s="2942"/>
      <c r="AC14" s="2942"/>
      <c r="AD14" s="2942"/>
      <c r="AE14" s="2942"/>
      <c r="AF14" s="2942"/>
      <c r="AG14" s="2942"/>
      <c r="AH14" s="2942"/>
      <c r="AI14" s="2942"/>
      <c r="AJ14" s="2942"/>
      <c r="AK14" s="2942"/>
      <c r="AL14" s="2942"/>
      <c r="AM14" s="2942"/>
      <c r="AN14" s="2942"/>
      <c r="AO14" s="2942"/>
      <c r="AP14" s="2942"/>
      <c r="AQ14" s="2942"/>
      <c r="AR14" s="2942"/>
      <c r="AS14" s="2942"/>
      <c r="AT14" s="2942"/>
      <c r="AU14" s="2942"/>
      <c r="AV14" s="2942"/>
      <c r="AW14" s="2942"/>
      <c r="AX14" s="2942"/>
      <c r="AY14" s="2942"/>
      <c r="AZ14" s="2942"/>
      <c r="BA14" s="2942"/>
      <c r="BB14" s="2942"/>
      <c r="BC14" s="2942"/>
      <c r="BD14" s="2942"/>
      <c r="BE14" s="2942"/>
      <c r="BF14" s="2942"/>
      <c r="BG14" s="2942"/>
      <c r="BH14" s="2942"/>
      <c r="BI14" s="2942"/>
    </row>
    <row r="15" spans="1:61" s="97" customFormat="1" x14ac:dyDescent="0.25">
      <c r="A15" s="2942"/>
      <c r="B15" s="2949"/>
      <c r="C15" s="2942"/>
      <c r="D15" s="2942"/>
      <c r="E15" s="3239" t="s">
        <v>22</v>
      </c>
      <c r="F15" s="3377"/>
      <c r="G15" s="3377"/>
      <c r="H15" s="3377"/>
      <c r="I15" s="210" t="s">
        <v>23</v>
      </c>
      <c r="J15" s="220" t="s">
        <v>16</v>
      </c>
      <c r="K15" s="2942"/>
      <c r="L15" s="2949"/>
      <c r="M15" s="2942"/>
      <c r="N15" s="2942"/>
      <c r="O15" s="2942"/>
      <c r="P15" s="2942"/>
      <c r="Q15" s="2942"/>
      <c r="R15" s="2942"/>
      <c r="S15" s="2942"/>
      <c r="T15" s="2942"/>
      <c r="U15" s="2942"/>
      <c r="V15" s="2942"/>
      <c r="W15" s="2942"/>
      <c r="X15" s="2942"/>
      <c r="Y15" s="2942"/>
      <c r="Z15" s="2942"/>
      <c r="AA15" s="2942"/>
      <c r="AB15" s="2942"/>
      <c r="AC15" s="2942"/>
      <c r="AD15" s="2942"/>
      <c r="AE15" s="2942"/>
      <c r="AF15" s="2942"/>
      <c r="AG15" s="2942"/>
      <c r="AH15" s="2942"/>
      <c r="AI15" s="2942"/>
      <c r="AJ15" s="2942"/>
      <c r="AK15" s="2942"/>
      <c r="AL15" s="2942"/>
      <c r="AM15" s="2942"/>
      <c r="AN15" s="2942"/>
      <c r="AO15" s="2942"/>
      <c r="AP15" s="2942"/>
      <c r="AQ15" s="2942"/>
      <c r="AR15" s="2942"/>
      <c r="AS15" s="2942"/>
      <c r="AT15" s="2942"/>
      <c r="AU15" s="2942"/>
      <c r="AV15" s="2942"/>
      <c r="AW15" s="2942"/>
      <c r="AX15" s="2942"/>
      <c r="AY15" s="2942"/>
      <c r="AZ15" s="2942"/>
      <c r="BA15" s="2942"/>
      <c r="BB15" s="2942"/>
      <c r="BC15" s="2942"/>
      <c r="BD15" s="2942"/>
      <c r="BE15" s="2942"/>
      <c r="BF15" s="2942"/>
      <c r="BG15" s="2942"/>
      <c r="BH15" s="2942"/>
      <c r="BI15" s="2942"/>
    </row>
    <row r="16" spans="1:61" s="97" customFormat="1" x14ac:dyDescent="0.25">
      <c r="A16" s="2942"/>
      <c r="B16" s="2949"/>
      <c r="C16" s="2942"/>
      <c r="D16" s="2942"/>
      <c r="E16" s="2942"/>
      <c r="F16" s="2942"/>
      <c r="G16" s="2942"/>
      <c r="H16" s="2942"/>
      <c r="I16" s="2942"/>
      <c r="J16" s="2942"/>
      <c r="K16" s="2942"/>
      <c r="L16" s="2949"/>
      <c r="M16" s="2942"/>
      <c r="N16" s="2942"/>
      <c r="O16" s="2942"/>
      <c r="P16" s="2942"/>
      <c r="Q16" s="2942"/>
      <c r="R16" s="2942"/>
      <c r="S16" s="2942"/>
      <c r="T16" s="2942"/>
      <c r="U16" s="2942"/>
      <c r="V16" s="2942"/>
      <c r="W16" s="2942"/>
      <c r="X16" s="2942"/>
      <c r="Y16" s="2942"/>
      <c r="Z16" s="2942"/>
      <c r="AA16" s="2942"/>
      <c r="AB16" s="2942"/>
      <c r="AC16" s="2942"/>
      <c r="AD16" s="2942"/>
      <c r="AE16" s="2942"/>
      <c r="AF16" s="2942"/>
      <c r="AG16" s="2942"/>
      <c r="AH16" s="2942"/>
      <c r="AI16" s="2942"/>
      <c r="AJ16" s="2942"/>
      <c r="AK16" s="2942"/>
      <c r="AL16" s="2942"/>
      <c r="AM16" s="2942"/>
      <c r="AN16" s="2942"/>
      <c r="AO16" s="2942"/>
      <c r="AP16" s="2942"/>
      <c r="AQ16" s="2942"/>
      <c r="AR16" s="2942"/>
      <c r="AS16" s="2942"/>
      <c r="AT16" s="2942"/>
      <c r="AU16" s="2942"/>
      <c r="AV16" s="2942"/>
      <c r="AW16" s="2942"/>
      <c r="AX16" s="2942"/>
      <c r="AY16" s="2942"/>
      <c r="AZ16" s="2942"/>
      <c r="BA16" s="2942"/>
      <c r="BB16" s="2942"/>
      <c r="BC16" s="2942"/>
      <c r="BD16" s="2942"/>
      <c r="BE16" s="2942"/>
      <c r="BF16" s="2942"/>
      <c r="BG16" s="2942"/>
      <c r="BH16" s="2942"/>
      <c r="BI16" s="2942"/>
    </row>
    <row r="17" spans="1:61" s="97" customFormat="1" x14ac:dyDescent="0.25">
      <c r="A17" s="2942"/>
      <c r="B17" s="2949"/>
      <c r="C17" s="2942"/>
      <c r="D17" s="210" t="s">
        <v>24</v>
      </c>
      <c r="E17" s="2942"/>
      <c r="F17" s="2942"/>
      <c r="G17" s="2942"/>
      <c r="H17" s="2942"/>
      <c r="I17" s="210" t="str">
        <f>I14</f>
        <v>IČ:</v>
      </c>
      <c r="J17" s="221" t="str">
        <f>'Rekapitulace stavby'!AN13</f>
        <v>Vyplň údaj</v>
      </c>
      <c r="K17" s="2942"/>
      <c r="L17" s="2949"/>
      <c r="M17" s="2942"/>
      <c r="N17" s="2942"/>
      <c r="O17" s="2942"/>
      <c r="P17" s="2942"/>
      <c r="Q17" s="2942"/>
      <c r="R17" s="2942"/>
      <c r="S17" s="2942"/>
      <c r="T17" s="2942"/>
      <c r="U17" s="2942"/>
      <c r="V17" s="2942"/>
      <c r="W17" s="2942"/>
      <c r="X17" s="2942"/>
      <c r="Y17" s="2942"/>
      <c r="Z17" s="2942"/>
      <c r="AA17" s="2942"/>
      <c r="AB17" s="2942"/>
      <c r="AC17" s="2942"/>
      <c r="AD17" s="2942"/>
      <c r="AE17" s="2942"/>
      <c r="AF17" s="2942"/>
      <c r="AG17" s="2942"/>
      <c r="AH17" s="2942"/>
      <c r="AI17" s="2942"/>
      <c r="AJ17" s="2942"/>
      <c r="AK17" s="2942"/>
      <c r="AL17" s="2942"/>
      <c r="AM17" s="2942"/>
      <c r="AN17" s="2942"/>
      <c r="AO17" s="2942"/>
      <c r="AP17" s="2942"/>
      <c r="AQ17" s="2942"/>
      <c r="AR17" s="2942"/>
      <c r="AS17" s="2942"/>
      <c r="AT17" s="2942"/>
      <c r="AU17" s="2942"/>
      <c r="AV17" s="2942"/>
      <c r="AW17" s="2942"/>
      <c r="AX17" s="2942"/>
      <c r="AY17" s="2942"/>
      <c r="AZ17" s="2942"/>
      <c r="BA17" s="2942"/>
      <c r="BB17" s="2942"/>
      <c r="BC17" s="2942"/>
      <c r="BD17" s="2942"/>
      <c r="BE17" s="2942"/>
      <c r="BF17" s="2942"/>
      <c r="BG17" s="2942"/>
      <c r="BH17" s="2942"/>
      <c r="BI17" s="2942"/>
    </row>
    <row r="18" spans="1:61" s="97" customFormat="1" x14ac:dyDescent="0.25">
      <c r="A18" s="2942"/>
      <c r="B18" s="2949"/>
      <c r="C18" s="2942"/>
      <c r="D18" s="2942"/>
      <c r="E18" s="3241" t="str">
        <f>'Rekapitulace stavby'!E14</f>
        <v>Vyplň údaj</v>
      </c>
      <c r="F18" s="3377"/>
      <c r="G18" s="3377"/>
      <c r="H18" s="3377"/>
      <c r="I18" s="210" t="str">
        <f>I15</f>
        <v>DIČ:</v>
      </c>
      <c r="J18" s="221" t="str">
        <f>'Rekapitulace stavby'!AN14</f>
        <v>Vyplň údaj</v>
      </c>
      <c r="K18" s="2942"/>
      <c r="L18" s="2949"/>
      <c r="M18" s="2942"/>
      <c r="N18" s="2942"/>
      <c r="O18" s="2942"/>
      <c r="P18" s="2942"/>
      <c r="Q18" s="2942"/>
      <c r="R18" s="2942"/>
      <c r="S18" s="2942"/>
      <c r="T18" s="2942"/>
      <c r="U18" s="2942"/>
      <c r="V18" s="2942"/>
      <c r="W18" s="2942"/>
      <c r="X18" s="2942"/>
      <c r="Y18" s="2942"/>
      <c r="Z18" s="2942"/>
      <c r="AA18" s="2942"/>
      <c r="AB18" s="2942"/>
      <c r="AC18" s="2942"/>
      <c r="AD18" s="2942"/>
      <c r="AE18" s="2942"/>
      <c r="AF18" s="2942"/>
      <c r="AG18" s="2942"/>
      <c r="AH18" s="2942"/>
      <c r="AI18" s="2942"/>
      <c r="AJ18" s="2942"/>
      <c r="AK18" s="2942"/>
      <c r="AL18" s="2942"/>
      <c r="AM18" s="2942"/>
      <c r="AN18" s="2942"/>
      <c r="AO18" s="2942"/>
      <c r="AP18" s="2942"/>
      <c r="AQ18" s="2942"/>
      <c r="AR18" s="2942"/>
      <c r="AS18" s="2942"/>
      <c r="AT18" s="2942"/>
      <c r="AU18" s="2942"/>
      <c r="AV18" s="2942"/>
      <c r="AW18" s="2942"/>
      <c r="AX18" s="2942"/>
      <c r="AY18" s="2942"/>
      <c r="AZ18" s="2942"/>
      <c r="BA18" s="2942"/>
      <c r="BB18" s="2942"/>
      <c r="BC18" s="2942"/>
      <c r="BD18" s="2942"/>
      <c r="BE18" s="2942"/>
      <c r="BF18" s="2942"/>
      <c r="BG18" s="2942"/>
      <c r="BH18" s="2942"/>
      <c r="BI18" s="2942"/>
    </row>
    <row r="19" spans="1:61" s="97" customFormat="1" x14ac:dyDescent="0.25">
      <c r="A19" s="2942"/>
      <c r="B19" s="2949"/>
      <c r="C19" s="2942"/>
      <c r="D19" s="2942"/>
      <c r="E19" s="2942"/>
      <c r="F19" s="2942"/>
      <c r="G19" s="2942"/>
      <c r="H19" s="2942"/>
      <c r="I19" s="2942"/>
      <c r="J19" s="2942"/>
      <c r="K19" s="2942"/>
      <c r="L19" s="2949"/>
      <c r="M19" s="2942"/>
      <c r="N19" s="2942"/>
      <c r="O19" s="2942"/>
      <c r="P19" s="2942"/>
      <c r="Q19" s="2942"/>
      <c r="R19" s="2942"/>
      <c r="S19" s="2942"/>
      <c r="T19" s="2942"/>
      <c r="U19" s="2942"/>
      <c r="V19" s="2942"/>
      <c r="W19" s="2942"/>
      <c r="X19" s="2942"/>
      <c r="Y19" s="2942"/>
      <c r="Z19" s="2942"/>
      <c r="AA19" s="2942"/>
      <c r="AB19" s="2942"/>
      <c r="AC19" s="2942"/>
      <c r="AD19" s="2942"/>
      <c r="AE19" s="2942"/>
      <c r="AF19" s="2942"/>
      <c r="AG19" s="2942"/>
      <c r="AH19" s="2942"/>
      <c r="AI19" s="2942"/>
      <c r="AJ19" s="2942"/>
      <c r="AK19" s="2942"/>
      <c r="AL19" s="2942"/>
      <c r="AM19" s="2942"/>
      <c r="AN19" s="2942"/>
      <c r="AO19" s="2942"/>
      <c r="AP19" s="2942"/>
      <c r="AQ19" s="2942"/>
      <c r="AR19" s="2942"/>
      <c r="AS19" s="2942"/>
      <c r="AT19" s="2942"/>
      <c r="AU19" s="2942"/>
      <c r="AV19" s="2942"/>
      <c r="AW19" s="2942"/>
      <c r="AX19" s="2942"/>
      <c r="AY19" s="2942"/>
      <c r="AZ19" s="2942"/>
      <c r="BA19" s="2942"/>
      <c r="BB19" s="2942"/>
      <c r="BC19" s="2942"/>
      <c r="BD19" s="2942"/>
      <c r="BE19" s="2942"/>
      <c r="BF19" s="2942"/>
      <c r="BG19" s="2942"/>
      <c r="BH19" s="2942"/>
      <c r="BI19" s="2942"/>
    </row>
    <row r="20" spans="1:61" s="97" customFormat="1" x14ac:dyDescent="0.25">
      <c r="A20" s="2942"/>
      <c r="B20" s="2949"/>
      <c r="C20" s="2942"/>
      <c r="D20" s="210" t="s">
        <v>26</v>
      </c>
      <c r="E20" s="2942"/>
      <c r="F20" s="2942"/>
      <c r="G20" s="2942"/>
      <c r="H20" s="2942"/>
      <c r="I20" s="210" t="str">
        <f>I14</f>
        <v>IČ:</v>
      </c>
      <c r="J20" s="214" t="s">
        <v>16</v>
      </c>
      <c r="K20" s="2942"/>
      <c r="L20" s="2949"/>
      <c r="M20" s="2942"/>
      <c r="N20" s="2942"/>
      <c r="O20" s="2942"/>
      <c r="P20" s="2942"/>
      <c r="Q20" s="2942"/>
      <c r="R20" s="2942"/>
      <c r="S20" s="2942"/>
      <c r="T20" s="2942"/>
      <c r="U20" s="2942"/>
      <c r="V20" s="2942"/>
      <c r="W20" s="2942"/>
      <c r="X20" s="2942"/>
      <c r="Y20" s="2942"/>
      <c r="Z20" s="2942"/>
      <c r="AA20" s="2942"/>
      <c r="AB20" s="2942"/>
      <c r="AC20" s="2942"/>
      <c r="AD20" s="2942"/>
      <c r="AE20" s="2942"/>
      <c r="AF20" s="2942"/>
      <c r="AG20" s="2942"/>
      <c r="AH20" s="2942"/>
      <c r="AI20" s="2942"/>
      <c r="AJ20" s="2942"/>
      <c r="AK20" s="2942"/>
      <c r="AL20" s="2942"/>
      <c r="AM20" s="2942"/>
      <c r="AN20" s="2942"/>
      <c r="AO20" s="2942"/>
      <c r="AP20" s="2942"/>
      <c r="AQ20" s="2942"/>
      <c r="AR20" s="2942"/>
      <c r="AS20" s="2942"/>
      <c r="AT20" s="2942"/>
      <c r="AU20" s="2942"/>
      <c r="AV20" s="2942"/>
      <c r="AW20" s="2942"/>
      <c r="AX20" s="2942"/>
      <c r="AY20" s="2942"/>
      <c r="AZ20" s="2942"/>
      <c r="BA20" s="2942"/>
      <c r="BB20" s="2942"/>
      <c r="BC20" s="2942"/>
      <c r="BD20" s="2942"/>
      <c r="BE20" s="2942"/>
      <c r="BF20" s="2942"/>
      <c r="BG20" s="2942"/>
      <c r="BH20" s="2942"/>
      <c r="BI20" s="2942"/>
    </row>
    <row r="21" spans="1:61" s="97" customFormat="1" x14ac:dyDescent="0.25">
      <c r="A21" s="2942"/>
      <c r="B21" s="2949"/>
      <c r="C21" s="2942"/>
      <c r="D21" s="2942"/>
      <c r="E21" s="3239" t="s">
        <v>27</v>
      </c>
      <c r="F21" s="3377"/>
      <c r="G21" s="3377"/>
      <c r="H21" s="3377"/>
      <c r="I21" s="210" t="str">
        <f>I15</f>
        <v>DIČ:</v>
      </c>
      <c r="J21" s="220" t="s">
        <v>16</v>
      </c>
      <c r="K21" s="2942"/>
      <c r="L21" s="2949"/>
      <c r="M21" s="2942"/>
      <c r="N21" s="2942"/>
      <c r="O21" s="2942"/>
      <c r="P21" s="2942"/>
      <c r="Q21" s="2942"/>
      <c r="R21" s="2942"/>
      <c r="S21" s="2942"/>
      <c r="T21" s="2942"/>
      <c r="U21" s="2942"/>
      <c r="V21" s="2942"/>
      <c r="W21" s="2942"/>
      <c r="X21" s="2942"/>
      <c r="Y21" s="2942"/>
      <c r="Z21" s="2942"/>
      <c r="AA21" s="2942"/>
      <c r="AB21" s="2942"/>
      <c r="AC21" s="2942"/>
      <c r="AD21" s="2942"/>
      <c r="AE21" s="2942"/>
      <c r="AF21" s="2942"/>
      <c r="AG21" s="2942"/>
      <c r="AH21" s="2942"/>
      <c r="AI21" s="2942"/>
      <c r="AJ21" s="2942"/>
      <c r="AK21" s="2942"/>
      <c r="AL21" s="2942"/>
      <c r="AM21" s="2942"/>
      <c r="AN21" s="2942"/>
      <c r="AO21" s="2942"/>
      <c r="AP21" s="2942"/>
      <c r="AQ21" s="2942"/>
      <c r="AR21" s="2942"/>
      <c r="AS21" s="2942"/>
      <c r="AT21" s="2942"/>
      <c r="AU21" s="2942"/>
      <c r="AV21" s="2942"/>
      <c r="AW21" s="2942"/>
      <c r="AX21" s="2942"/>
      <c r="AY21" s="2942"/>
      <c r="AZ21" s="2942"/>
      <c r="BA21" s="2942"/>
      <c r="BB21" s="2942"/>
      <c r="BC21" s="2942"/>
      <c r="BD21" s="2942"/>
      <c r="BE21" s="2942"/>
      <c r="BF21" s="2942"/>
      <c r="BG21" s="2942"/>
      <c r="BH21" s="2942"/>
      <c r="BI21" s="2942"/>
    </row>
    <row r="22" spans="1:61" s="97" customFormat="1" x14ac:dyDescent="0.25">
      <c r="A22" s="2942"/>
      <c r="B22" s="2949"/>
      <c r="C22" s="2942"/>
      <c r="D22" s="2942"/>
      <c r="E22" s="2942"/>
      <c r="F22" s="2942"/>
      <c r="G22" s="2942"/>
      <c r="H22" s="2942"/>
      <c r="I22" s="2942"/>
      <c r="J22" s="2942"/>
      <c r="K22" s="2942"/>
      <c r="L22" s="2949"/>
      <c r="M22" s="2942"/>
      <c r="N22" s="2942"/>
      <c r="O22" s="2942"/>
      <c r="P22" s="2942"/>
      <c r="Q22" s="2942"/>
      <c r="R22" s="2942"/>
      <c r="S22" s="2942"/>
      <c r="T22" s="2942"/>
      <c r="U22" s="2942"/>
      <c r="V22" s="2942"/>
      <c r="W22" s="2942"/>
      <c r="X22" s="2942"/>
      <c r="Y22" s="2942"/>
      <c r="Z22" s="2942"/>
      <c r="AA22" s="2942"/>
      <c r="AB22" s="2942"/>
      <c r="AC22" s="2942"/>
      <c r="AD22" s="2942"/>
      <c r="AE22" s="2942"/>
      <c r="AF22" s="2942"/>
      <c r="AG22" s="2942"/>
      <c r="AH22" s="2942"/>
      <c r="AI22" s="2942"/>
      <c r="AJ22" s="2942"/>
      <c r="AK22" s="2942"/>
      <c r="AL22" s="2942"/>
      <c r="AM22" s="2942"/>
      <c r="AN22" s="2942"/>
      <c r="AO22" s="2942"/>
      <c r="AP22" s="2942"/>
      <c r="AQ22" s="2942"/>
      <c r="AR22" s="2942"/>
      <c r="AS22" s="2942"/>
      <c r="AT22" s="2942"/>
      <c r="AU22" s="2942"/>
      <c r="AV22" s="2942"/>
      <c r="AW22" s="2942"/>
      <c r="AX22" s="2942"/>
      <c r="AY22" s="2942"/>
      <c r="AZ22" s="2942"/>
      <c r="BA22" s="2942"/>
      <c r="BB22" s="2942"/>
      <c r="BC22" s="2942"/>
      <c r="BD22" s="2942"/>
      <c r="BE22" s="2942"/>
      <c r="BF22" s="2942"/>
      <c r="BG22" s="2942"/>
      <c r="BH22" s="2942"/>
      <c r="BI22" s="2942"/>
    </row>
    <row r="23" spans="1:61" s="97" customFormat="1" x14ac:dyDescent="0.25">
      <c r="A23" s="2942"/>
      <c r="B23" s="2949"/>
      <c r="C23" s="2942"/>
      <c r="D23" s="210" t="s">
        <v>28</v>
      </c>
      <c r="E23" s="2942"/>
      <c r="F23" s="2942"/>
      <c r="G23" s="2942"/>
      <c r="H23" s="2942"/>
      <c r="I23" s="210" t="str">
        <f>I14</f>
        <v>IČ:</v>
      </c>
      <c r="J23" s="220" t="s">
        <v>29</v>
      </c>
      <c r="K23" s="2942"/>
      <c r="L23" s="2949"/>
      <c r="M23" s="2942"/>
      <c r="N23" s="2942"/>
      <c r="O23" s="2942"/>
      <c r="P23" s="2942"/>
      <c r="Q23" s="2942"/>
      <c r="R23" s="2942"/>
      <c r="S23" s="2942"/>
      <c r="T23" s="2942"/>
      <c r="U23" s="2942"/>
      <c r="V23" s="2942"/>
      <c r="W23" s="2942"/>
      <c r="X23" s="2942"/>
      <c r="Y23" s="2942"/>
      <c r="Z23" s="2942"/>
      <c r="AA23" s="2942"/>
      <c r="AB23" s="2942"/>
      <c r="AC23" s="2942"/>
      <c r="AD23" s="2942"/>
      <c r="AE23" s="2942"/>
      <c r="AF23" s="2942"/>
      <c r="AG23" s="2942"/>
      <c r="AH23" s="2942"/>
      <c r="AI23" s="2942"/>
      <c r="AJ23" s="2942"/>
      <c r="AK23" s="2942"/>
      <c r="AL23" s="2942"/>
      <c r="AM23" s="2942"/>
      <c r="AN23" s="2942"/>
      <c r="AO23" s="2942"/>
      <c r="AP23" s="2942"/>
      <c r="AQ23" s="2942"/>
      <c r="AR23" s="2942"/>
      <c r="AS23" s="2942"/>
      <c r="AT23" s="2942"/>
      <c r="AU23" s="2942"/>
      <c r="AV23" s="2942"/>
      <c r="AW23" s="2942"/>
      <c r="AX23" s="2942"/>
      <c r="AY23" s="2942"/>
      <c r="AZ23" s="2942"/>
      <c r="BA23" s="2942"/>
      <c r="BB23" s="2942"/>
      <c r="BC23" s="2942"/>
      <c r="BD23" s="2942"/>
      <c r="BE23" s="2942"/>
      <c r="BF23" s="2942"/>
      <c r="BG23" s="2942"/>
      <c r="BH23" s="2942"/>
      <c r="BI23" s="2942"/>
    </row>
    <row r="24" spans="1:61" s="97" customFormat="1" x14ac:dyDescent="0.25">
      <c r="A24" s="2942"/>
      <c r="B24" s="2949"/>
      <c r="C24" s="2942"/>
      <c r="D24" s="2942"/>
      <c r="E24" s="3239" t="s">
        <v>30</v>
      </c>
      <c r="F24" s="3377"/>
      <c r="G24" s="3377"/>
      <c r="H24" s="3377"/>
      <c r="I24" s="210" t="str">
        <f>I15</f>
        <v>DIČ:</v>
      </c>
      <c r="J24" s="220" t="s">
        <v>31</v>
      </c>
      <c r="K24" s="2942"/>
      <c r="L24" s="2949"/>
      <c r="M24" s="2942"/>
      <c r="N24" s="2942"/>
      <c r="O24" s="2942"/>
      <c r="P24" s="2942"/>
      <c r="Q24" s="2942"/>
      <c r="R24" s="2942"/>
      <c r="S24" s="2942"/>
      <c r="T24" s="2942"/>
      <c r="U24" s="2942"/>
      <c r="V24" s="2942"/>
      <c r="W24" s="2942"/>
      <c r="X24" s="2942"/>
      <c r="Y24" s="2942"/>
      <c r="Z24" s="2942"/>
      <c r="AA24" s="2942"/>
      <c r="AB24" s="2942"/>
      <c r="AC24" s="2942"/>
      <c r="AD24" s="2942"/>
      <c r="AE24" s="2942"/>
      <c r="AF24" s="2942"/>
      <c r="AG24" s="2942"/>
      <c r="AH24" s="2942"/>
      <c r="AI24" s="2942"/>
      <c r="AJ24" s="2942"/>
      <c r="AK24" s="2942"/>
      <c r="AL24" s="2942"/>
      <c r="AM24" s="2942"/>
      <c r="AN24" s="2942"/>
      <c r="AO24" s="2942"/>
      <c r="AP24" s="2942"/>
      <c r="AQ24" s="2942"/>
      <c r="AR24" s="2942"/>
      <c r="AS24" s="2942"/>
      <c r="AT24" s="2942"/>
      <c r="AU24" s="2942"/>
      <c r="AV24" s="2942"/>
      <c r="AW24" s="2942"/>
      <c r="AX24" s="2942"/>
      <c r="AY24" s="2942"/>
      <c r="AZ24" s="2942"/>
      <c r="BA24" s="2942"/>
      <c r="BB24" s="2942"/>
      <c r="BC24" s="2942"/>
      <c r="BD24" s="2942"/>
      <c r="BE24" s="2942"/>
      <c r="BF24" s="2942"/>
      <c r="BG24" s="2942"/>
      <c r="BH24" s="2942"/>
      <c r="BI24" s="2942"/>
    </row>
    <row r="25" spans="1:61" s="97" customFormat="1" x14ac:dyDescent="0.25">
      <c r="A25" s="2942"/>
      <c r="B25" s="2949"/>
      <c r="C25" s="2942"/>
      <c r="D25" s="2942"/>
      <c r="E25" s="2942"/>
      <c r="F25" s="2942"/>
      <c r="G25" s="2942"/>
      <c r="H25" s="2942"/>
      <c r="I25" s="2942"/>
      <c r="J25" s="2942"/>
      <c r="K25" s="2942"/>
      <c r="L25" s="2949"/>
      <c r="M25" s="2942"/>
      <c r="N25" s="2942"/>
      <c r="O25" s="2942"/>
      <c r="P25" s="2942"/>
      <c r="Q25" s="2942"/>
      <c r="R25" s="2942"/>
      <c r="S25" s="2942"/>
      <c r="T25" s="2942"/>
      <c r="U25" s="2942"/>
      <c r="V25" s="2942"/>
      <c r="W25" s="2942"/>
      <c r="X25" s="2942"/>
      <c r="Y25" s="2942"/>
      <c r="Z25" s="2942"/>
      <c r="AA25" s="2942"/>
      <c r="AB25" s="2942"/>
      <c r="AC25" s="2942"/>
      <c r="AD25" s="2942"/>
      <c r="AE25" s="2942"/>
      <c r="AF25" s="2942"/>
      <c r="AG25" s="2942"/>
      <c r="AH25" s="2942"/>
      <c r="AI25" s="2942"/>
      <c r="AJ25" s="2942"/>
      <c r="AK25" s="2942"/>
      <c r="AL25" s="2942"/>
      <c r="AM25" s="2942"/>
      <c r="AN25" s="2942"/>
      <c r="AO25" s="2942"/>
      <c r="AP25" s="2942"/>
      <c r="AQ25" s="2942"/>
      <c r="AR25" s="2942"/>
      <c r="AS25" s="2942"/>
      <c r="AT25" s="2942"/>
      <c r="AU25" s="2942"/>
      <c r="AV25" s="2942"/>
      <c r="AW25" s="2942"/>
      <c r="AX25" s="2942"/>
      <c r="AY25" s="2942"/>
      <c r="AZ25" s="2942"/>
      <c r="BA25" s="2942"/>
      <c r="BB25" s="2942"/>
      <c r="BC25" s="2942"/>
      <c r="BD25" s="2942"/>
      <c r="BE25" s="2942"/>
      <c r="BF25" s="2942"/>
      <c r="BG25" s="2942"/>
      <c r="BH25" s="2942"/>
      <c r="BI25" s="2942"/>
    </row>
    <row r="26" spans="1:61" s="97" customFormat="1" x14ac:dyDescent="0.25">
      <c r="A26" s="2942"/>
      <c r="B26" s="2949"/>
      <c r="C26" s="2942"/>
      <c r="D26" s="210" t="s">
        <v>32</v>
      </c>
      <c r="E26" s="2942"/>
      <c r="F26" s="2942"/>
      <c r="G26" s="2942"/>
      <c r="H26" s="2942"/>
      <c r="I26" s="2942"/>
      <c r="J26" s="2942"/>
      <c r="K26" s="2942"/>
      <c r="L26" s="2949"/>
      <c r="M26" s="2942"/>
      <c r="N26" s="2942"/>
      <c r="O26" s="2942"/>
      <c r="P26" s="2942"/>
      <c r="Q26" s="2942"/>
      <c r="R26" s="2942"/>
      <c r="S26" s="2942"/>
      <c r="T26" s="2942"/>
      <c r="U26" s="2942"/>
      <c r="V26" s="2942"/>
      <c r="W26" s="2942"/>
      <c r="X26" s="2942"/>
      <c r="Y26" s="2942"/>
      <c r="Z26" s="2942"/>
      <c r="AA26" s="2942"/>
      <c r="AB26" s="2942"/>
      <c r="AC26" s="2942"/>
      <c r="AD26" s="2942"/>
      <c r="AE26" s="2942"/>
      <c r="AF26" s="2942"/>
      <c r="AG26" s="2942"/>
      <c r="AH26" s="2942"/>
      <c r="AI26" s="2942"/>
      <c r="AJ26" s="2942"/>
      <c r="AK26" s="2942"/>
      <c r="AL26" s="2942"/>
      <c r="AM26" s="2942"/>
      <c r="AN26" s="2942"/>
      <c r="AO26" s="2942"/>
      <c r="AP26" s="2942"/>
      <c r="AQ26" s="2942"/>
      <c r="AR26" s="2942"/>
      <c r="AS26" s="2942"/>
      <c r="AT26" s="2942"/>
      <c r="AU26" s="2942"/>
      <c r="AV26" s="2942"/>
      <c r="AW26" s="2942"/>
      <c r="AX26" s="2942"/>
      <c r="AY26" s="2942"/>
      <c r="AZ26" s="2942"/>
      <c r="BA26" s="2942"/>
      <c r="BB26" s="2942"/>
      <c r="BC26" s="2942"/>
      <c r="BD26" s="2942"/>
      <c r="BE26" s="2942"/>
      <c r="BF26" s="2942"/>
      <c r="BG26" s="2942"/>
      <c r="BH26" s="2942"/>
      <c r="BI26" s="2942"/>
    </row>
    <row r="27" spans="1:61" s="98" customFormat="1" x14ac:dyDescent="0.25">
      <c r="A27" s="2942"/>
      <c r="B27" s="3419"/>
      <c r="C27" s="2942"/>
      <c r="D27" s="2942"/>
      <c r="E27" s="3397" t="s">
        <v>3157</v>
      </c>
      <c r="F27" s="3398"/>
      <c r="G27" s="3398"/>
      <c r="H27" s="3398"/>
      <c r="I27" s="2942"/>
      <c r="J27" s="2942"/>
      <c r="K27" s="2942"/>
      <c r="L27" s="3419"/>
      <c r="M27" s="2942"/>
      <c r="N27" s="2942"/>
      <c r="O27" s="2942"/>
      <c r="P27" s="2942"/>
      <c r="Q27" s="2942"/>
      <c r="R27" s="2942"/>
      <c r="S27" s="2942"/>
      <c r="T27" s="2942"/>
      <c r="U27" s="2942"/>
      <c r="V27" s="2942"/>
      <c r="W27" s="2942"/>
      <c r="X27" s="2942"/>
      <c r="Y27" s="2942"/>
      <c r="Z27" s="2942"/>
      <c r="AA27" s="2957" t="str">
        <f>E27</f>
        <v>ZAŘAZENO DO NEZPŮSOBILÝCH VÝDAJŮ</v>
      </c>
      <c r="AB27" s="2942"/>
      <c r="AC27" s="2942"/>
      <c r="AD27" s="2942"/>
      <c r="AE27" s="2942"/>
      <c r="AF27" s="2942"/>
      <c r="AG27" s="2942"/>
      <c r="AH27" s="2942"/>
      <c r="AI27" s="2942"/>
      <c r="AJ27" s="2942"/>
      <c r="AK27" s="2942"/>
      <c r="AL27" s="2942"/>
      <c r="AM27" s="2942"/>
      <c r="AN27" s="2942"/>
      <c r="AO27" s="2942"/>
      <c r="AP27" s="2942"/>
      <c r="AQ27" s="2942"/>
      <c r="AR27" s="2942"/>
      <c r="AS27" s="2942"/>
      <c r="AT27" s="2942"/>
      <c r="AU27" s="2942"/>
      <c r="AV27" s="2942"/>
      <c r="AW27" s="2942"/>
      <c r="AX27" s="2942"/>
      <c r="AY27" s="2942"/>
      <c r="AZ27" s="2942"/>
      <c r="BA27" s="2942"/>
      <c r="BB27" s="2942"/>
      <c r="BC27" s="2942"/>
      <c r="BD27" s="2942"/>
      <c r="BE27" s="2942"/>
      <c r="BF27" s="2942"/>
      <c r="BG27" s="2942"/>
      <c r="BH27" s="2942"/>
      <c r="BI27" s="2942"/>
    </row>
    <row r="28" spans="1:61" s="97" customFormat="1" x14ac:dyDescent="0.25">
      <c r="A28" s="2942"/>
      <c r="B28" s="2949"/>
      <c r="C28" s="2942"/>
      <c r="D28" s="2942"/>
      <c r="E28" s="2942"/>
      <c r="F28" s="2942"/>
      <c r="G28" s="2942"/>
      <c r="H28" s="2942"/>
      <c r="I28" s="2942"/>
      <c r="J28" s="2942"/>
      <c r="K28" s="2942"/>
      <c r="L28" s="2949"/>
      <c r="M28" s="2942"/>
      <c r="N28" s="2942"/>
      <c r="O28" s="2942"/>
      <c r="P28" s="2942"/>
      <c r="Q28" s="2942"/>
      <c r="R28" s="2942"/>
      <c r="S28" s="2942"/>
      <c r="T28" s="2942"/>
      <c r="U28" s="2942"/>
      <c r="V28" s="2942"/>
      <c r="W28" s="2942"/>
      <c r="X28" s="2942"/>
      <c r="Y28" s="2942"/>
      <c r="Z28" s="2942"/>
      <c r="AA28" s="2942"/>
      <c r="AB28" s="2942"/>
      <c r="AC28" s="2942"/>
      <c r="AD28" s="2942"/>
      <c r="AE28" s="2942"/>
      <c r="AF28" s="2942"/>
      <c r="AG28" s="2942"/>
      <c r="AH28" s="2942"/>
      <c r="AI28" s="2942"/>
      <c r="AJ28" s="2942"/>
      <c r="AK28" s="2942"/>
      <c r="AL28" s="2942"/>
      <c r="AM28" s="2942"/>
      <c r="AN28" s="2942"/>
      <c r="AO28" s="2942"/>
      <c r="AP28" s="2942"/>
      <c r="AQ28" s="2942"/>
      <c r="AR28" s="2942"/>
      <c r="AS28" s="2942"/>
      <c r="AT28" s="2942"/>
      <c r="AU28" s="2942"/>
      <c r="AV28" s="2942"/>
      <c r="AW28" s="2942"/>
      <c r="AX28" s="2942"/>
      <c r="AY28" s="2942"/>
      <c r="AZ28" s="2942"/>
      <c r="BA28" s="2942"/>
      <c r="BB28" s="2942"/>
      <c r="BC28" s="2942"/>
      <c r="BD28" s="2942"/>
      <c r="BE28" s="2942"/>
      <c r="BF28" s="2942"/>
      <c r="BG28" s="2942"/>
      <c r="BH28" s="2942"/>
      <c r="BI28" s="2942"/>
    </row>
    <row r="29" spans="1:61" s="97" customFormat="1" ht="6.95" customHeight="1" x14ac:dyDescent="0.25">
      <c r="A29" s="2942"/>
      <c r="B29" s="2949"/>
      <c r="C29" s="2942"/>
      <c r="D29" s="2958"/>
      <c r="E29" s="2958"/>
      <c r="F29" s="2958"/>
      <c r="G29" s="2958"/>
      <c r="H29" s="2958"/>
      <c r="I29" s="2958"/>
      <c r="J29" s="2958"/>
      <c r="K29" s="2958"/>
      <c r="L29" s="2949"/>
      <c r="M29" s="2942"/>
      <c r="N29" s="2942"/>
      <c r="O29" s="2942"/>
      <c r="P29" s="2942"/>
      <c r="Q29" s="2942"/>
      <c r="R29" s="2942"/>
      <c r="S29" s="2942"/>
      <c r="T29" s="2942"/>
      <c r="U29" s="2942"/>
      <c r="V29" s="2942"/>
      <c r="W29" s="2942"/>
      <c r="X29" s="2942"/>
      <c r="Y29" s="2942"/>
      <c r="Z29" s="2942"/>
      <c r="AA29" s="2942"/>
      <c r="AB29" s="2942"/>
      <c r="AC29" s="2942"/>
      <c r="AD29" s="2942"/>
      <c r="AE29" s="2942"/>
      <c r="AF29" s="2942"/>
      <c r="AG29" s="2942"/>
      <c r="AH29" s="2942"/>
      <c r="AI29" s="2942"/>
      <c r="AJ29" s="2942"/>
      <c r="AK29" s="2942"/>
      <c r="AL29" s="2942"/>
      <c r="AM29" s="2942"/>
      <c r="AN29" s="2942"/>
      <c r="AO29" s="2942"/>
      <c r="AP29" s="2942"/>
      <c r="AQ29" s="2942"/>
      <c r="AR29" s="2942"/>
      <c r="AS29" s="2942"/>
      <c r="AT29" s="2942"/>
      <c r="AU29" s="2942"/>
      <c r="AV29" s="2942"/>
      <c r="AW29" s="2942"/>
      <c r="AX29" s="2942"/>
      <c r="AY29" s="2942"/>
      <c r="AZ29" s="2942"/>
      <c r="BA29" s="2942"/>
      <c r="BB29" s="2942"/>
      <c r="BC29" s="2942"/>
      <c r="BD29" s="2942"/>
      <c r="BE29" s="2942"/>
      <c r="BF29" s="2942"/>
      <c r="BG29" s="2942"/>
      <c r="BH29" s="2942"/>
      <c r="BI29" s="2942"/>
    </row>
    <row r="30" spans="1:61" s="97" customFormat="1" ht="25.35" customHeight="1" x14ac:dyDescent="0.25">
      <c r="A30" s="2942"/>
      <c r="B30" s="2949"/>
      <c r="C30" s="2942"/>
      <c r="D30" s="2959" t="s">
        <v>33</v>
      </c>
      <c r="E30" s="2942"/>
      <c r="F30" s="2960"/>
      <c r="G30" s="2942"/>
      <c r="H30" s="2942"/>
      <c r="I30" s="2942"/>
      <c r="J30" s="2961">
        <f>ROUND(J115,2)</f>
        <v>0</v>
      </c>
      <c r="K30" s="2942"/>
      <c r="L30" s="2949"/>
      <c r="M30" s="2942"/>
      <c r="N30" s="2942"/>
      <c r="O30" s="2942"/>
      <c r="P30" s="2942"/>
      <c r="Q30" s="2942"/>
      <c r="R30" s="2942"/>
      <c r="S30" s="2942"/>
      <c r="T30" s="2942"/>
      <c r="U30" s="2942"/>
      <c r="V30" s="2942"/>
      <c r="W30" s="2942"/>
      <c r="X30" s="2942"/>
      <c r="Y30" s="2942"/>
      <c r="Z30" s="2942"/>
      <c r="AA30" s="2942"/>
      <c r="AB30" s="2942"/>
      <c r="AC30" s="2942"/>
      <c r="AD30" s="2942"/>
      <c r="AE30" s="2942"/>
      <c r="AF30" s="2942"/>
      <c r="AG30" s="2942"/>
      <c r="AH30" s="2942"/>
      <c r="AI30" s="2942"/>
      <c r="AJ30" s="2942"/>
      <c r="AK30" s="2942"/>
      <c r="AL30" s="2942"/>
      <c r="AM30" s="2942"/>
      <c r="AN30" s="2942"/>
      <c r="AO30" s="2942"/>
      <c r="AP30" s="2942"/>
      <c r="AQ30" s="2942"/>
      <c r="AR30" s="2942"/>
      <c r="AS30" s="2942"/>
      <c r="AT30" s="2942"/>
      <c r="AU30" s="2942"/>
      <c r="AV30" s="2942"/>
      <c r="AW30" s="2942"/>
      <c r="AX30" s="2942"/>
      <c r="AY30" s="2942"/>
      <c r="AZ30" s="2942"/>
      <c r="BA30" s="2942"/>
      <c r="BB30" s="2942"/>
      <c r="BC30" s="2942"/>
      <c r="BD30" s="2942"/>
      <c r="BE30" s="2942"/>
      <c r="BF30" s="2942"/>
      <c r="BG30" s="2942"/>
      <c r="BH30" s="2942"/>
      <c r="BI30" s="2942"/>
    </row>
    <row r="31" spans="1:61" s="97" customFormat="1" ht="6.95" customHeight="1" x14ac:dyDescent="0.25">
      <c r="A31" s="2942"/>
      <c r="B31" s="2949"/>
      <c r="C31" s="2942"/>
      <c r="D31" s="2958"/>
      <c r="E31" s="2958"/>
      <c r="F31" s="2962"/>
      <c r="G31" s="2958"/>
      <c r="H31" s="2958"/>
      <c r="I31" s="2958"/>
      <c r="J31" s="2962"/>
      <c r="K31" s="2958"/>
      <c r="L31" s="2949"/>
      <c r="M31" s="2942"/>
      <c r="N31" s="2942"/>
      <c r="O31" s="2942"/>
      <c r="P31" s="2942"/>
      <c r="Q31" s="2942"/>
      <c r="R31" s="2942"/>
      <c r="S31" s="2942"/>
      <c r="T31" s="2942"/>
      <c r="U31" s="2942"/>
      <c r="V31" s="2942"/>
      <c r="W31" s="2942"/>
      <c r="X31" s="2942"/>
      <c r="Y31" s="2942"/>
      <c r="Z31" s="2942"/>
      <c r="AA31" s="2942"/>
      <c r="AB31" s="2942"/>
      <c r="AC31" s="2942"/>
      <c r="AD31" s="2942"/>
      <c r="AE31" s="2942"/>
      <c r="AF31" s="2942"/>
      <c r="AG31" s="2942"/>
      <c r="AH31" s="2942"/>
      <c r="AI31" s="2942"/>
      <c r="AJ31" s="2942"/>
      <c r="AK31" s="2942"/>
      <c r="AL31" s="2942"/>
      <c r="AM31" s="2942"/>
      <c r="AN31" s="2942"/>
      <c r="AO31" s="2942"/>
      <c r="AP31" s="2942"/>
      <c r="AQ31" s="2942"/>
      <c r="AR31" s="2942"/>
      <c r="AS31" s="2942"/>
      <c r="AT31" s="2942"/>
      <c r="AU31" s="2942"/>
      <c r="AV31" s="2942"/>
      <c r="AW31" s="2942"/>
      <c r="AX31" s="2942"/>
      <c r="AY31" s="2942"/>
      <c r="AZ31" s="2942"/>
      <c r="BA31" s="2942"/>
      <c r="BB31" s="2942"/>
      <c r="BC31" s="2942"/>
      <c r="BD31" s="2942"/>
      <c r="BE31" s="2942"/>
      <c r="BF31" s="2942"/>
      <c r="BG31" s="2942"/>
      <c r="BH31" s="2942"/>
      <c r="BI31" s="2942"/>
    </row>
    <row r="32" spans="1:61" s="97" customFormat="1" ht="14.45" customHeight="1" x14ac:dyDescent="0.25">
      <c r="A32" s="2942"/>
      <c r="B32" s="2949"/>
      <c r="C32" s="2942"/>
      <c r="D32" s="2942"/>
      <c r="E32" s="2942"/>
      <c r="F32" s="2963" t="s">
        <v>35</v>
      </c>
      <c r="G32" s="2942"/>
      <c r="H32" s="2942"/>
      <c r="I32" s="229" t="s">
        <v>34</v>
      </c>
      <c r="J32" s="230" t="s">
        <v>36</v>
      </c>
      <c r="K32" s="2942"/>
      <c r="L32" s="2949"/>
      <c r="M32" s="2942"/>
      <c r="N32" s="2942"/>
      <c r="O32" s="2942"/>
      <c r="P32" s="2942"/>
      <c r="Q32" s="2942"/>
      <c r="R32" s="2942"/>
      <c r="S32" s="2942"/>
      <c r="T32" s="2942"/>
      <c r="U32" s="2942"/>
      <c r="V32" s="2942"/>
      <c r="W32" s="2942"/>
      <c r="X32" s="2942"/>
      <c r="Y32" s="2942"/>
      <c r="Z32" s="2942"/>
      <c r="AA32" s="2942"/>
      <c r="AB32" s="2942"/>
      <c r="AC32" s="2942"/>
      <c r="AD32" s="2942"/>
      <c r="AE32" s="2942"/>
      <c r="AF32" s="2942"/>
      <c r="AG32" s="2942"/>
      <c r="AH32" s="2942"/>
      <c r="AI32" s="2942"/>
      <c r="AJ32" s="2942"/>
      <c r="AK32" s="2942"/>
      <c r="AL32" s="2942"/>
      <c r="AM32" s="2942"/>
      <c r="AN32" s="2942"/>
      <c r="AO32" s="2942"/>
      <c r="AP32" s="2942"/>
      <c r="AQ32" s="2942"/>
      <c r="AR32" s="2942"/>
      <c r="AS32" s="2942"/>
      <c r="AT32" s="2942"/>
      <c r="AU32" s="2942"/>
      <c r="AV32" s="2942"/>
      <c r="AW32" s="2942"/>
      <c r="AX32" s="2942"/>
      <c r="AY32" s="2942"/>
      <c r="AZ32" s="2942"/>
      <c r="BA32" s="2942"/>
      <c r="BB32" s="2942"/>
      <c r="BC32" s="2942"/>
      <c r="BD32" s="2942"/>
      <c r="BE32" s="2942"/>
      <c r="BF32" s="2942"/>
      <c r="BG32" s="2942"/>
      <c r="BH32" s="2942"/>
      <c r="BI32" s="2942"/>
    </row>
    <row r="33" spans="1:61" s="97" customFormat="1" ht="14.45" customHeight="1" x14ac:dyDescent="0.25">
      <c r="A33" s="2942"/>
      <c r="B33" s="2949"/>
      <c r="C33" s="2942"/>
      <c r="D33" s="210" t="s">
        <v>37</v>
      </c>
      <c r="E33" s="2947" t="s">
        <v>38</v>
      </c>
      <c r="F33" s="2963">
        <f>SUM(BE115:BE168)</f>
        <v>0</v>
      </c>
      <c r="G33" s="2942"/>
      <c r="H33" s="2942"/>
      <c r="I33" s="2964">
        <v>0.21</v>
      </c>
      <c r="J33" s="2965">
        <f>ROUND(F33*I33,2)</f>
        <v>0</v>
      </c>
      <c r="K33" s="2942"/>
      <c r="L33" s="2949"/>
      <c r="M33" s="2942"/>
      <c r="N33" s="2942"/>
      <c r="O33" s="2942"/>
      <c r="P33" s="2942"/>
      <c r="Q33" s="2942"/>
      <c r="R33" s="2942"/>
      <c r="S33" s="2942"/>
      <c r="T33" s="2942"/>
      <c r="U33" s="2942"/>
      <c r="V33" s="2942"/>
      <c r="W33" s="2942"/>
      <c r="X33" s="2942"/>
      <c r="Y33" s="2942"/>
      <c r="Z33" s="2942"/>
      <c r="AA33" s="2942"/>
      <c r="AB33" s="2942"/>
      <c r="AC33" s="2942"/>
      <c r="AD33" s="2942"/>
      <c r="AE33" s="2942"/>
      <c r="AF33" s="2942"/>
      <c r="AG33" s="2942"/>
      <c r="AH33" s="2942"/>
      <c r="AI33" s="2942"/>
      <c r="AJ33" s="2942"/>
      <c r="AK33" s="2942"/>
      <c r="AL33" s="2942"/>
      <c r="AM33" s="2942"/>
      <c r="AN33" s="2942"/>
      <c r="AO33" s="2942"/>
      <c r="AP33" s="2942"/>
      <c r="AQ33" s="2942"/>
      <c r="AR33" s="2942"/>
      <c r="AS33" s="2942"/>
      <c r="AT33" s="2942"/>
      <c r="AU33" s="2942"/>
      <c r="AV33" s="2942"/>
      <c r="AW33" s="2942"/>
      <c r="AX33" s="2942"/>
      <c r="AY33" s="2942"/>
      <c r="AZ33" s="2942"/>
      <c r="BA33" s="2942"/>
      <c r="BB33" s="2942"/>
      <c r="BC33" s="2942"/>
      <c r="BD33" s="2942"/>
      <c r="BE33" s="2942"/>
      <c r="BF33" s="2942"/>
      <c r="BG33" s="2942"/>
      <c r="BH33" s="2942"/>
      <c r="BI33" s="2942"/>
    </row>
    <row r="34" spans="1:61" s="97" customFormat="1" ht="14.45" customHeight="1" x14ac:dyDescent="0.25">
      <c r="A34" s="2942"/>
      <c r="B34" s="2949"/>
      <c r="C34" s="2942"/>
      <c r="D34" s="210"/>
      <c r="E34" s="2947"/>
      <c r="F34" s="2963"/>
      <c r="G34" s="2942"/>
      <c r="H34" s="2942"/>
      <c r="I34" s="2964"/>
      <c r="J34" s="2965"/>
      <c r="K34" s="2942"/>
      <c r="L34" s="2949"/>
      <c r="M34" s="2942"/>
      <c r="N34" s="2942"/>
      <c r="O34" s="2942"/>
      <c r="P34" s="2942"/>
      <c r="Q34" s="2942"/>
      <c r="R34" s="2942"/>
      <c r="S34" s="2942"/>
      <c r="T34" s="2942"/>
      <c r="U34" s="2942"/>
      <c r="V34" s="2942"/>
      <c r="W34" s="2942"/>
      <c r="X34" s="2942"/>
      <c r="Y34" s="2942"/>
      <c r="Z34" s="2942"/>
      <c r="AA34" s="2942"/>
      <c r="AB34" s="2942"/>
      <c r="AC34" s="2942"/>
      <c r="AD34" s="2942"/>
      <c r="AE34" s="2942"/>
      <c r="AF34" s="2942"/>
      <c r="AG34" s="2942"/>
      <c r="AH34" s="2942"/>
      <c r="AI34" s="2942"/>
      <c r="AJ34" s="2942"/>
      <c r="AK34" s="2942"/>
      <c r="AL34" s="2942"/>
      <c r="AM34" s="2942"/>
      <c r="AN34" s="2942"/>
      <c r="AO34" s="2942"/>
      <c r="AP34" s="2942"/>
      <c r="AQ34" s="2942"/>
      <c r="AR34" s="2942"/>
      <c r="AS34" s="2942"/>
      <c r="AT34" s="2942"/>
      <c r="AU34" s="2942"/>
      <c r="AV34" s="2942"/>
      <c r="AW34" s="2942"/>
      <c r="AX34" s="2942"/>
      <c r="AY34" s="2942"/>
      <c r="AZ34" s="2942"/>
      <c r="BA34" s="2942"/>
      <c r="BB34" s="2942"/>
      <c r="BC34" s="2942"/>
      <c r="BD34" s="2942"/>
      <c r="BE34" s="2942"/>
      <c r="BF34" s="2942"/>
      <c r="BG34" s="2942"/>
      <c r="BH34" s="2942"/>
      <c r="BI34" s="2942"/>
    </row>
    <row r="35" spans="1:61" s="97" customFormat="1" ht="6.95" customHeight="1" x14ac:dyDescent="0.25">
      <c r="A35" s="2942"/>
      <c r="B35" s="2949"/>
      <c r="C35" s="2942"/>
      <c r="D35" s="2942"/>
      <c r="E35" s="2942"/>
      <c r="F35" s="2960"/>
      <c r="G35" s="2942"/>
      <c r="H35" s="2942"/>
      <c r="I35" s="2942"/>
      <c r="J35" s="2960"/>
      <c r="K35" s="2942"/>
      <c r="L35" s="2949"/>
      <c r="M35" s="2942"/>
      <c r="N35" s="2942"/>
      <c r="O35" s="2942"/>
      <c r="P35" s="2942"/>
      <c r="Q35" s="2942"/>
      <c r="R35" s="2942"/>
      <c r="S35" s="2942"/>
      <c r="T35" s="2942"/>
      <c r="U35" s="2942"/>
      <c r="V35" s="2942"/>
      <c r="W35" s="2942"/>
      <c r="X35" s="2942"/>
      <c r="Y35" s="2942"/>
      <c r="Z35" s="2942"/>
      <c r="AA35" s="2942"/>
      <c r="AB35" s="2942"/>
      <c r="AC35" s="2942"/>
      <c r="AD35" s="2942"/>
      <c r="AE35" s="2942"/>
      <c r="AF35" s="2942"/>
      <c r="AG35" s="2942"/>
      <c r="AH35" s="2942"/>
      <c r="AI35" s="2942"/>
      <c r="AJ35" s="2942"/>
      <c r="AK35" s="2942"/>
      <c r="AL35" s="2942"/>
      <c r="AM35" s="2942"/>
      <c r="AN35" s="2942"/>
      <c r="AO35" s="2942"/>
      <c r="AP35" s="2942"/>
      <c r="AQ35" s="2942"/>
      <c r="AR35" s="2942"/>
      <c r="AS35" s="2942"/>
      <c r="AT35" s="2942"/>
      <c r="AU35" s="2942"/>
      <c r="AV35" s="2942"/>
      <c r="AW35" s="2942"/>
      <c r="AX35" s="2942"/>
      <c r="AY35" s="2942"/>
      <c r="AZ35" s="2942"/>
      <c r="BA35" s="2942"/>
      <c r="BB35" s="2942"/>
      <c r="BC35" s="2942"/>
      <c r="BD35" s="2942"/>
      <c r="BE35" s="2942"/>
      <c r="BF35" s="2942"/>
      <c r="BG35" s="2942"/>
      <c r="BH35" s="2942"/>
      <c r="BI35" s="2942"/>
    </row>
    <row r="36" spans="1:61" s="97" customFormat="1" ht="25.35" customHeight="1" x14ac:dyDescent="0.25">
      <c r="A36" s="2942"/>
      <c r="B36" s="2949"/>
      <c r="C36" s="2966"/>
      <c r="D36" s="2967" t="s">
        <v>39</v>
      </c>
      <c r="E36" s="2968"/>
      <c r="F36" s="2969"/>
      <c r="G36" s="2970" t="s">
        <v>40</v>
      </c>
      <c r="H36" s="2971" t="s">
        <v>41</v>
      </c>
      <c r="I36" s="2968"/>
      <c r="J36" s="2972">
        <f>SUM(J30:J34)</f>
        <v>0</v>
      </c>
      <c r="K36" s="2973"/>
      <c r="L36" s="2949"/>
      <c r="M36" s="2942"/>
      <c r="N36" s="2942"/>
      <c r="O36" s="2942"/>
      <c r="P36" s="2942"/>
      <c r="Q36" s="2942"/>
      <c r="R36" s="2942"/>
      <c r="S36" s="2942"/>
      <c r="T36" s="2942"/>
      <c r="U36" s="2942"/>
      <c r="V36" s="2942"/>
      <c r="W36" s="2942"/>
      <c r="X36" s="2942"/>
      <c r="Y36" s="2942"/>
      <c r="Z36" s="2942"/>
      <c r="AA36" s="2942"/>
      <c r="AB36" s="2942"/>
      <c r="AC36" s="2942"/>
      <c r="AD36" s="2942"/>
      <c r="AE36" s="2942"/>
      <c r="AF36" s="2942"/>
      <c r="AG36" s="2942"/>
      <c r="AH36" s="2942"/>
      <c r="AI36" s="2942"/>
      <c r="AJ36" s="2942"/>
      <c r="AK36" s="2942"/>
      <c r="AL36" s="2942"/>
      <c r="AM36" s="2942"/>
      <c r="AN36" s="2942"/>
      <c r="AO36" s="2942"/>
      <c r="AP36" s="2942"/>
      <c r="AQ36" s="2942"/>
      <c r="AR36" s="2942"/>
      <c r="AS36" s="2942"/>
      <c r="AT36" s="2942"/>
      <c r="AU36" s="2942"/>
      <c r="AV36" s="2942"/>
      <c r="AW36" s="2942"/>
      <c r="AX36" s="2942"/>
      <c r="AY36" s="2942"/>
      <c r="AZ36" s="2942"/>
      <c r="BA36" s="2942"/>
      <c r="BB36" s="2942"/>
      <c r="BC36" s="2942"/>
      <c r="BD36" s="2942"/>
      <c r="BE36" s="2942"/>
      <c r="BF36" s="2942"/>
      <c r="BG36" s="2942"/>
      <c r="BH36" s="2942"/>
      <c r="BI36" s="2942"/>
    </row>
    <row r="37" spans="1:61" s="97" customFormat="1" ht="14.45" customHeight="1" x14ac:dyDescent="0.25">
      <c r="A37" s="2942"/>
      <c r="B37" s="2949"/>
      <c r="C37" s="2942"/>
      <c r="D37" s="2942"/>
      <c r="E37" s="2942"/>
      <c r="F37" s="2942"/>
      <c r="G37" s="2942"/>
      <c r="H37" s="2942"/>
      <c r="I37" s="2942"/>
      <c r="J37" s="2942"/>
      <c r="K37" s="2942"/>
      <c r="L37" s="2949"/>
      <c r="M37" s="2942"/>
      <c r="N37" s="2942"/>
      <c r="O37" s="2942"/>
      <c r="P37" s="2942"/>
      <c r="Q37" s="2942"/>
      <c r="R37" s="2942"/>
      <c r="S37" s="2942"/>
      <c r="T37" s="2942"/>
      <c r="U37" s="2942"/>
      <c r="V37" s="2942"/>
      <c r="W37" s="2942"/>
      <c r="X37" s="2942"/>
      <c r="Y37" s="2942"/>
      <c r="Z37" s="2942"/>
      <c r="AA37" s="2942"/>
      <c r="AB37" s="2942"/>
      <c r="AC37" s="2942"/>
      <c r="AD37" s="2942"/>
      <c r="AE37" s="2942"/>
      <c r="AF37" s="2942"/>
      <c r="AG37" s="2942"/>
      <c r="AH37" s="2942"/>
      <c r="AI37" s="2942"/>
      <c r="AJ37" s="2942"/>
      <c r="AK37" s="2942"/>
      <c r="AL37" s="2942"/>
      <c r="AM37" s="2942"/>
      <c r="AN37" s="2942"/>
      <c r="AO37" s="2942"/>
      <c r="AP37" s="2942"/>
      <c r="AQ37" s="2942"/>
      <c r="AR37" s="2942"/>
      <c r="AS37" s="2942"/>
      <c r="AT37" s="2942"/>
      <c r="AU37" s="2942"/>
      <c r="AV37" s="2942"/>
      <c r="AW37" s="2942"/>
      <c r="AX37" s="2942"/>
      <c r="AY37" s="2942"/>
      <c r="AZ37" s="2942"/>
      <c r="BA37" s="2942"/>
      <c r="BB37" s="2942"/>
      <c r="BC37" s="2942"/>
      <c r="BD37" s="2942"/>
      <c r="BE37" s="2942"/>
      <c r="BF37" s="2942"/>
      <c r="BG37" s="2942"/>
      <c r="BH37" s="2942"/>
      <c r="BI37" s="2942"/>
    </row>
    <row r="38" spans="1:61" ht="14.45" customHeight="1" x14ac:dyDescent="0.25">
      <c r="A38" s="2942"/>
      <c r="B38" s="2945"/>
      <c r="C38" s="2942"/>
      <c r="D38" s="2942"/>
      <c r="E38" s="2942"/>
      <c r="F38" s="2942"/>
      <c r="G38" s="2942"/>
      <c r="H38" s="2942"/>
      <c r="I38" s="2942"/>
      <c r="J38" s="2942"/>
      <c r="K38" s="2942"/>
      <c r="L38" s="2945"/>
      <c r="M38" s="2942"/>
      <c r="N38" s="2942"/>
      <c r="O38" s="2942"/>
      <c r="P38" s="2942"/>
      <c r="Q38" s="2942"/>
      <c r="R38" s="2942"/>
      <c r="S38" s="2942"/>
      <c r="T38" s="2942"/>
      <c r="U38" s="2942"/>
      <c r="V38" s="2942"/>
      <c r="W38" s="2942"/>
      <c r="X38" s="2942"/>
      <c r="Y38" s="2942"/>
      <c r="Z38" s="2942"/>
      <c r="AA38" s="2942"/>
      <c r="AB38" s="2942"/>
      <c r="AC38" s="2942"/>
      <c r="AD38" s="2942"/>
      <c r="AE38" s="2942"/>
      <c r="AF38" s="2942"/>
      <c r="AG38" s="2942"/>
      <c r="AH38" s="2942"/>
      <c r="AI38" s="2942"/>
      <c r="AJ38" s="2942"/>
      <c r="AK38" s="2942"/>
      <c r="AL38" s="2942"/>
      <c r="AM38" s="2942"/>
      <c r="AN38" s="2942"/>
      <c r="AO38" s="2942"/>
      <c r="AP38" s="2942"/>
      <c r="AQ38" s="2942"/>
      <c r="AR38" s="2942"/>
      <c r="AS38" s="2942"/>
      <c r="AT38" s="2942"/>
      <c r="AU38" s="2942"/>
      <c r="AV38" s="2942"/>
      <c r="AW38" s="2942"/>
      <c r="AX38" s="2942"/>
      <c r="AY38" s="2942"/>
      <c r="AZ38" s="2942"/>
      <c r="BA38" s="2942"/>
      <c r="BB38" s="2942"/>
      <c r="BC38" s="2942"/>
      <c r="BD38" s="2942"/>
      <c r="BE38" s="2942"/>
      <c r="BF38" s="2942"/>
      <c r="BG38" s="2942"/>
      <c r="BH38" s="2942"/>
      <c r="BI38" s="2942"/>
    </row>
    <row r="39" spans="1:61" ht="14.45" customHeight="1" x14ac:dyDescent="0.25">
      <c r="A39" s="2942"/>
      <c r="B39" s="2945"/>
      <c r="C39" s="2942"/>
      <c r="D39" s="2942"/>
      <c r="E39" s="2942"/>
      <c r="F39" s="2942"/>
      <c r="G39" s="2942"/>
      <c r="H39" s="2942"/>
      <c r="I39" s="2942"/>
      <c r="J39" s="2942"/>
      <c r="K39" s="2942"/>
      <c r="L39" s="2945"/>
      <c r="M39" s="2942"/>
      <c r="N39" s="2942"/>
      <c r="O39" s="2942"/>
      <c r="P39" s="2942"/>
      <c r="Q39" s="2942"/>
      <c r="R39" s="2942"/>
      <c r="S39" s="2942"/>
      <c r="T39" s="2942"/>
      <c r="U39" s="2942"/>
      <c r="V39" s="2942"/>
      <c r="W39" s="2942"/>
      <c r="X39" s="2942"/>
      <c r="Y39" s="2942"/>
      <c r="Z39" s="2942"/>
      <c r="AA39" s="2942"/>
      <c r="AB39" s="2942"/>
      <c r="AC39" s="2942"/>
      <c r="AD39" s="2942"/>
      <c r="AE39" s="2942"/>
      <c r="AF39" s="2942"/>
      <c r="AG39" s="2942"/>
      <c r="AH39" s="2942"/>
      <c r="AI39" s="2942"/>
      <c r="AJ39" s="2942"/>
      <c r="AK39" s="2942"/>
      <c r="AL39" s="2942"/>
      <c r="AM39" s="2942"/>
      <c r="AN39" s="2942"/>
      <c r="AO39" s="2942"/>
      <c r="AP39" s="2942"/>
      <c r="AQ39" s="2942"/>
      <c r="AR39" s="2942"/>
      <c r="AS39" s="2942"/>
      <c r="AT39" s="2942"/>
      <c r="AU39" s="2942"/>
      <c r="AV39" s="2942"/>
      <c r="AW39" s="2942"/>
      <c r="AX39" s="2942"/>
      <c r="AY39" s="2942"/>
      <c r="AZ39" s="2942"/>
      <c r="BA39" s="2942"/>
      <c r="BB39" s="2942"/>
      <c r="BC39" s="2942"/>
      <c r="BD39" s="2942"/>
      <c r="BE39" s="2942"/>
      <c r="BF39" s="2942"/>
      <c r="BG39" s="2942"/>
      <c r="BH39" s="2942"/>
      <c r="BI39" s="2942"/>
    </row>
    <row r="40" spans="1:61" ht="14.45" customHeight="1" x14ac:dyDescent="0.25">
      <c r="A40" s="2942"/>
      <c r="B40" s="2945"/>
      <c r="C40" s="2942"/>
      <c r="D40" s="2942"/>
      <c r="E40" s="2942"/>
      <c r="F40" s="2942"/>
      <c r="G40" s="2942"/>
      <c r="H40" s="2942"/>
      <c r="I40" s="2942"/>
      <c r="J40" s="2942"/>
      <c r="K40" s="2942"/>
      <c r="L40" s="2945"/>
      <c r="M40" s="2942"/>
      <c r="N40" s="2942"/>
      <c r="O40" s="2942"/>
      <c r="P40" s="2942"/>
      <c r="Q40" s="2942"/>
      <c r="R40" s="2942"/>
      <c r="S40" s="2942"/>
      <c r="T40" s="2942"/>
      <c r="U40" s="2942"/>
      <c r="V40" s="2942"/>
      <c r="W40" s="2942"/>
      <c r="X40" s="2942"/>
      <c r="Y40" s="2942"/>
      <c r="Z40" s="2942"/>
      <c r="AA40" s="2942"/>
      <c r="AB40" s="2942"/>
      <c r="AC40" s="2942"/>
      <c r="AD40" s="2942"/>
      <c r="AE40" s="2942"/>
      <c r="AF40" s="2942"/>
      <c r="AG40" s="2942"/>
      <c r="AH40" s="2942"/>
      <c r="AI40" s="2942"/>
      <c r="AJ40" s="2942"/>
      <c r="AK40" s="2942"/>
      <c r="AL40" s="2942"/>
      <c r="AM40" s="2942"/>
      <c r="AN40" s="2942"/>
      <c r="AO40" s="2942"/>
      <c r="AP40" s="2942"/>
      <c r="AQ40" s="2942"/>
      <c r="AR40" s="2942"/>
      <c r="AS40" s="2942"/>
      <c r="AT40" s="2942"/>
      <c r="AU40" s="2942"/>
      <c r="AV40" s="2942"/>
      <c r="AW40" s="2942"/>
      <c r="AX40" s="2942"/>
      <c r="AY40" s="2942"/>
      <c r="AZ40" s="2942"/>
      <c r="BA40" s="2942"/>
      <c r="BB40" s="2942"/>
      <c r="BC40" s="2942"/>
      <c r="BD40" s="2942"/>
      <c r="BE40" s="2942"/>
      <c r="BF40" s="2942"/>
      <c r="BG40" s="2942"/>
      <c r="BH40" s="2942"/>
      <c r="BI40" s="2942"/>
    </row>
    <row r="41" spans="1:61" ht="14.45" customHeight="1" x14ac:dyDescent="0.25">
      <c r="A41" s="2942"/>
      <c r="B41" s="2945"/>
      <c r="C41" s="2942"/>
      <c r="D41" s="2942"/>
      <c r="E41" s="2942"/>
      <c r="F41" s="2942"/>
      <c r="G41" s="2942"/>
      <c r="H41" s="2942"/>
      <c r="I41" s="2942"/>
      <c r="J41" s="2942"/>
      <c r="K41" s="2942"/>
      <c r="L41" s="2945"/>
      <c r="M41" s="2942"/>
      <c r="N41" s="2942"/>
      <c r="O41" s="2942"/>
      <c r="P41" s="2942"/>
      <c r="Q41" s="2942"/>
      <c r="R41" s="2942"/>
      <c r="S41" s="2942"/>
      <c r="T41" s="2942"/>
      <c r="U41" s="2942"/>
      <c r="V41" s="2942"/>
      <c r="W41" s="2942"/>
      <c r="X41" s="2942"/>
      <c r="Y41" s="2942"/>
      <c r="Z41" s="2942"/>
      <c r="AA41" s="2942"/>
      <c r="AB41" s="2942"/>
      <c r="AC41" s="2942"/>
      <c r="AD41" s="2942"/>
      <c r="AE41" s="2942"/>
      <c r="AF41" s="2942"/>
      <c r="AG41" s="2942"/>
      <c r="AH41" s="2942"/>
      <c r="AI41" s="2942"/>
      <c r="AJ41" s="2942"/>
      <c r="AK41" s="2942"/>
      <c r="AL41" s="2942"/>
      <c r="AM41" s="2942"/>
      <c r="AN41" s="2942"/>
      <c r="AO41" s="2942"/>
      <c r="AP41" s="2942"/>
      <c r="AQ41" s="2942"/>
      <c r="AR41" s="2942"/>
      <c r="AS41" s="2942"/>
      <c r="AT41" s="2942"/>
      <c r="AU41" s="2942"/>
      <c r="AV41" s="2942"/>
      <c r="AW41" s="2942"/>
      <c r="AX41" s="2942"/>
      <c r="AY41" s="2942"/>
      <c r="AZ41" s="2942"/>
      <c r="BA41" s="2942"/>
      <c r="BB41" s="2942"/>
      <c r="BC41" s="2942"/>
      <c r="BD41" s="2942"/>
      <c r="BE41" s="2942"/>
      <c r="BF41" s="2942"/>
      <c r="BG41" s="2942"/>
      <c r="BH41" s="2942"/>
      <c r="BI41" s="2942"/>
    </row>
    <row r="42" spans="1:61" ht="14.45" customHeight="1" x14ac:dyDescent="0.25">
      <c r="A42" s="2942"/>
      <c r="B42" s="2945"/>
      <c r="C42" s="2942"/>
      <c r="D42" s="2942"/>
      <c r="E42" s="2942"/>
      <c r="F42" s="2942"/>
      <c r="G42" s="2942"/>
      <c r="H42" s="2942"/>
      <c r="I42" s="2942"/>
      <c r="J42" s="2942"/>
      <c r="K42" s="2942"/>
      <c r="L42" s="2945"/>
      <c r="M42" s="2942"/>
      <c r="N42" s="2942"/>
      <c r="O42" s="2942"/>
      <c r="P42" s="2942"/>
      <c r="Q42" s="2942"/>
      <c r="R42" s="2942"/>
      <c r="S42" s="2942"/>
      <c r="T42" s="2942"/>
      <c r="U42" s="2942"/>
      <c r="V42" s="2942"/>
      <c r="W42" s="2942"/>
      <c r="X42" s="2942"/>
      <c r="Y42" s="2942"/>
      <c r="Z42" s="2942"/>
      <c r="AA42" s="2942"/>
      <c r="AB42" s="2942"/>
      <c r="AC42" s="2942"/>
      <c r="AD42" s="2942"/>
      <c r="AE42" s="2942"/>
      <c r="AF42" s="2942"/>
      <c r="AG42" s="2942"/>
      <c r="AH42" s="2942"/>
      <c r="AI42" s="2942"/>
      <c r="AJ42" s="2942"/>
      <c r="AK42" s="2942"/>
      <c r="AL42" s="2942"/>
      <c r="AM42" s="2942"/>
      <c r="AN42" s="2942"/>
      <c r="AO42" s="2942"/>
      <c r="AP42" s="2942"/>
      <c r="AQ42" s="2942"/>
      <c r="AR42" s="2942"/>
      <c r="AS42" s="2942"/>
      <c r="AT42" s="2942"/>
      <c r="AU42" s="2942"/>
      <c r="AV42" s="2942"/>
      <c r="AW42" s="2942"/>
      <c r="AX42" s="2942"/>
      <c r="AY42" s="2942"/>
      <c r="AZ42" s="2942"/>
      <c r="BA42" s="2942"/>
      <c r="BB42" s="2942"/>
      <c r="BC42" s="2942"/>
      <c r="BD42" s="2942"/>
      <c r="BE42" s="2942"/>
      <c r="BF42" s="2942"/>
      <c r="BG42" s="2942"/>
      <c r="BH42" s="2942"/>
      <c r="BI42" s="2942"/>
    </row>
    <row r="43" spans="1:61" s="97" customFormat="1" ht="14.45" customHeight="1" x14ac:dyDescent="0.25">
      <c r="A43" s="2942"/>
      <c r="B43" s="2949"/>
      <c r="C43" s="2942"/>
      <c r="D43" s="241" t="str">
        <f>D20</f>
        <v>Projektant:</v>
      </c>
      <c r="E43" s="2974"/>
      <c r="F43" s="2974"/>
      <c r="G43" s="241" t="str">
        <f>D23</f>
        <v>Zpracovatel:</v>
      </c>
      <c r="H43" s="2974"/>
      <c r="I43" s="2974"/>
      <c r="J43" s="2974"/>
      <c r="K43" s="2974"/>
      <c r="L43" s="2949"/>
      <c r="M43" s="2942"/>
      <c r="N43" s="2942"/>
      <c r="O43" s="2942"/>
      <c r="P43" s="2942"/>
      <c r="Q43" s="2942"/>
      <c r="R43" s="2942"/>
      <c r="S43" s="2942"/>
      <c r="T43" s="2942"/>
      <c r="U43" s="2942"/>
      <c r="V43" s="2942"/>
      <c r="W43" s="2942"/>
      <c r="X43" s="2942"/>
      <c r="Y43" s="2942"/>
      <c r="Z43" s="2942"/>
      <c r="AA43" s="2942"/>
      <c r="AB43" s="2942"/>
      <c r="AC43" s="2942"/>
      <c r="AD43" s="2942"/>
      <c r="AE43" s="2942"/>
      <c r="AF43" s="2942"/>
      <c r="AG43" s="2942"/>
      <c r="AH43" s="2942"/>
      <c r="AI43" s="2942"/>
      <c r="AJ43" s="2942"/>
      <c r="AK43" s="2942"/>
      <c r="AL43" s="2942"/>
      <c r="AM43" s="2942"/>
      <c r="AN43" s="2942"/>
      <c r="AO43" s="2942"/>
      <c r="AP43" s="2942"/>
      <c r="AQ43" s="2942"/>
      <c r="AR43" s="2942"/>
      <c r="AS43" s="2942"/>
      <c r="AT43" s="2942"/>
      <c r="AU43" s="2942"/>
      <c r="AV43" s="2942"/>
      <c r="AW43" s="2942"/>
      <c r="AX43" s="2942"/>
      <c r="AY43" s="2942"/>
      <c r="AZ43" s="2942"/>
      <c r="BA43" s="2942"/>
      <c r="BB43" s="2942"/>
      <c r="BC43" s="2942"/>
      <c r="BD43" s="2942"/>
      <c r="BE43" s="2942"/>
      <c r="BF43" s="2942"/>
      <c r="BG43" s="2942"/>
      <c r="BH43" s="2942"/>
      <c r="BI43" s="2942"/>
    </row>
    <row r="44" spans="1:61" x14ac:dyDescent="0.25">
      <c r="A44" s="2942"/>
      <c r="B44" s="2945"/>
      <c r="C44" s="2942"/>
      <c r="D44" s="2942"/>
      <c r="E44" s="2942"/>
      <c r="F44" s="2942"/>
      <c r="G44" s="2942"/>
      <c r="H44" s="2942"/>
      <c r="I44" s="2942"/>
      <c r="J44" s="2942"/>
      <c r="K44" s="2942"/>
      <c r="L44" s="2945"/>
      <c r="M44" s="2942"/>
      <c r="N44" s="2942"/>
      <c r="O44" s="2942"/>
      <c r="P44" s="2942"/>
      <c r="Q44" s="2942"/>
      <c r="R44" s="2942"/>
      <c r="S44" s="2942"/>
      <c r="T44" s="2942"/>
      <c r="U44" s="2942"/>
      <c r="V44" s="2942"/>
      <c r="W44" s="2942"/>
      <c r="X44" s="2942"/>
      <c r="Y44" s="2942"/>
      <c r="Z44" s="2942"/>
      <c r="AA44" s="2942"/>
      <c r="AB44" s="2942"/>
      <c r="AC44" s="2942"/>
      <c r="AD44" s="2942"/>
      <c r="AE44" s="2942"/>
      <c r="AF44" s="2942"/>
      <c r="AG44" s="2942"/>
      <c r="AH44" s="2942"/>
      <c r="AI44" s="2942"/>
      <c r="AJ44" s="2942"/>
      <c r="AK44" s="2942"/>
      <c r="AL44" s="2942"/>
      <c r="AM44" s="2942"/>
      <c r="AN44" s="2942"/>
      <c r="AO44" s="2942"/>
      <c r="AP44" s="2942"/>
      <c r="AQ44" s="2942"/>
      <c r="AR44" s="2942"/>
      <c r="AS44" s="2942"/>
      <c r="AT44" s="2942"/>
      <c r="AU44" s="2942"/>
      <c r="AV44" s="2942"/>
      <c r="AW44" s="2942"/>
      <c r="AX44" s="2942"/>
      <c r="AY44" s="2942"/>
      <c r="AZ44" s="2942"/>
      <c r="BA44" s="2942"/>
      <c r="BB44" s="2942"/>
      <c r="BC44" s="2942"/>
      <c r="BD44" s="2942"/>
      <c r="BE44" s="2942"/>
      <c r="BF44" s="2942"/>
      <c r="BG44" s="2942"/>
      <c r="BH44" s="2942"/>
      <c r="BI44" s="2942"/>
    </row>
    <row r="45" spans="1:61" x14ac:dyDescent="0.25">
      <c r="A45" s="2942"/>
      <c r="B45" s="2945"/>
      <c r="C45" s="2942"/>
      <c r="D45" s="2942"/>
      <c r="E45" s="2942"/>
      <c r="F45" s="2942"/>
      <c r="G45" s="2942"/>
      <c r="H45" s="2942"/>
      <c r="I45" s="2942"/>
      <c r="J45" s="2942"/>
      <c r="K45" s="2942"/>
      <c r="L45" s="2945"/>
      <c r="M45" s="2942"/>
      <c r="N45" s="2942"/>
      <c r="O45" s="2942"/>
      <c r="P45" s="2942"/>
      <c r="Q45" s="2942"/>
      <c r="R45" s="2942"/>
      <c r="S45" s="2942"/>
      <c r="T45" s="2942"/>
      <c r="U45" s="2942"/>
      <c r="V45" s="2942"/>
      <c r="W45" s="2942"/>
      <c r="X45" s="2942"/>
      <c r="Y45" s="2942"/>
      <c r="Z45" s="2942"/>
      <c r="AA45" s="2942"/>
      <c r="AB45" s="2942"/>
      <c r="AC45" s="2942"/>
      <c r="AD45" s="2942"/>
      <c r="AE45" s="2942"/>
      <c r="AF45" s="2942"/>
      <c r="AG45" s="2942"/>
      <c r="AH45" s="2942"/>
      <c r="AI45" s="2942"/>
      <c r="AJ45" s="2942"/>
      <c r="AK45" s="2942"/>
      <c r="AL45" s="2942"/>
      <c r="AM45" s="2942"/>
      <c r="AN45" s="2942"/>
      <c r="AO45" s="2942"/>
      <c r="AP45" s="2942"/>
      <c r="AQ45" s="2942"/>
      <c r="AR45" s="2942"/>
      <c r="AS45" s="2942"/>
      <c r="AT45" s="2942"/>
      <c r="AU45" s="2942"/>
      <c r="AV45" s="2942"/>
      <c r="AW45" s="2942"/>
      <c r="AX45" s="2942"/>
      <c r="AY45" s="2942"/>
      <c r="AZ45" s="2942"/>
      <c r="BA45" s="2942"/>
      <c r="BB45" s="2942"/>
      <c r="BC45" s="2942"/>
      <c r="BD45" s="2942"/>
      <c r="BE45" s="2942"/>
      <c r="BF45" s="2942"/>
      <c r="BG45" s="2942"/>
      <c r="BH45" s="2942"/>
      <c r="BI45" s="2942"/>
    </row>
    <row r="46" spans="1:61" x14ac:dyDescent="0.25">
      <c r="A46" s="2942"/>
      <c r="B46" s="2945"/>
      <c r="C46" s="2942"/>
      <c r="D46" s="2942"/>
      <c r="E46" s="2942"/>
      <c r="F46" s="2942"/>
      <c r="G46" s="2942"/>
      <c r="H46" s="2942"/>
      <c r="I46" s="2942"/>
      <c r="J46" s="2942"/>
      <c r="K46" s="2942"/>
      <c r="L46" s="2945"/>
      <c r="M46" s="2942"/>
      <c r="N46" s="2942"/>
      <c r="O46" s="2942"/>
      <c r="P46" s="2942"/>
      <c r="Q46" s="2942"/>
      <c r="R46" s="2942"/>
      <c r="S46" s="2942"/>
      <c r="T46" s="2942"/>
      <c r="U46" s="2942"/>
      <c r="V46" s="2942"/>
      <c r="W46" s="2942"/>
      <c r="X46" s="2942"/>
      <c r="Y46" s="2942"/>
      <c r="Z46" s="2942"/>
      <c r="AA46" s="2942"/>
      <c r="AB46" s="2942"/>
      <c r="AC46" s="2942"/>
      <c r="AD46" s="2942"/>
      <c r="AE46" s="2942"/>
      <c r="AF46" s="2942"/>
      <c r="AG46" s="2942"/>
      <c r="AH46" s="2942"/>
      <c r="AI46" s="2942"/>
      <c r="AJ46" s="2942"/>
      <c r="AK46" s="2942"/>
      <c r="AL46" s="2942"/>
      <c r="AM46" s="2942"/>
      <c r="AN46" s="2942"/>
      <c r="AO46" s="2942"/>
      <c r="AP46" s="2942"/>
      <c r="AQ46" s="2942"/>
      <c r="AR46" s="2942"/>
      <c r="AS46" s="2942"/>
      <c r="AT46" s="2942"/>
      <c r="AU46" s="2942"/>
      <c r="AV46" s="2942"/>
      <c r="AW46" s="2942"/>
      <c r="AX46" s="2942"/>
      <c r="AY46" s="2942"/>
      <c r="AZ46" s="2942"/>
      <c r="BA46" s="2942"/>
      <c r="BB46" s="2942"/>
      <c r="BC46" s="2942"/>
      <c r="BD46" s="2942"/>
      <c r="BE46" s="2942"/>
      <c r="BF46" s="2942"/>
      <c r="BG46" s="2942"/>
      <c r="BH46" s="2942"/>
      <c r="BI46" s="2942"/>
    </row>
    <row r="47" spans="1:61" x14ac:dyDescent="0.25">
      <c r="A47" s="2942"/>
      <c r="B47" s="2945"/>
      <c r="C47" s="2942"/>
      <c r="D47" s="2942"/>
      <c r="E47" s="2942"/>
      <c r="F47" s="2942"/>
      <c r="G47" s="2942"/>
      <c r="H47" s="2942"/>
      <c r="I47" s="2942"/>
      <c r="J47" s="2942"/>
      <c r="K47" s="2942"/>
      <c r="L47" s="2945"/>
      <c r="M47" s="2942"/>
      <c r="N47" s="2942"/>
      <c r="O47" s="2942"/>
      <c r="P47" s="2942"/>
      <c r="Q47" s="2942"/>
      <c r="R47" s="2942"/>
      <c r="S47" s="2942"/>
      <c r="T47" s="2942"/>
      <c r="U47" s="2942"/>
      <c r="V47" s="2942"/>
      <c r="W47" s="2942"/>
      <c r="X47" s="2942"/>
      <c r="Y47" s="2942"/>
      <c r="Z47" s="2942"/>
      <c r="AA47" s="2942"/>
      <c r="AB47" s="2942"/>
      <c r="AC47" s="2942"/>
      <c r="AD47" s="2942"/>
      <c r="AE47" s="2942"/>
      <c r="AF47" s="2942"/>
      <c r="AG47" s="2942"/>
      <c r="AH47" s="2942"/>
      <c r="AI47" s="2942"/>
      <c r="AJ47" s="2942"/>
      <c r="AK47" s="2942"/>
      <c r="AL47" s="2942"/>
      <c r="AM47" s="2942"/>
      <c r="AN47" s="2942"/>
      <c r="AO47" s="2942"/>
      <c r="AP47" s="2942"/>
      <c r="AQ47" s="2942"/>
      <c r="AR47" s="2942"/>
      <c r="AS47" s="2942"/>
      <c r="AT47" s="2942"/>
      <c r="AU47" s="2942"/>
      <c r="AV47" s="2942"/>
      <c r="AW47" s="2942"/>
      <c r="AX47" s="2942"/>
      <c r="AY47" s="2942"/>
      <c r="AZ47" s="2942"/>
      <c r="BA47" s="2942"/>
      <c r="BB47" s="2942"/>
      <c r="BC47" s="2942"/>
      <c r="BD47" s="2942"/>
      <c r="BE47" s="2942"/>
      <c r="BF47" s="2942"/>
      <c r="BG47" s="2942"/>
      <c r="BH47" s="2942"/>
      <c r="BI47" s="2942"/>
    </row>
    <row r="48" spans="1:61" x14ac:dyDescent="0.25">
      <c r="A48" s="2942"/>
      <c r="B48" s="2945"/>
      <c r="C48" s="2942"/>
      <c r="D48" s="2942"/>
      <c r="E48" s="2942"/>
      <c r="F48" s="2942"/>
      <c r="G48" s="2942"/>
      <c r="H48" s="2942"/>
      <c r="I48" s="2942"/>
      <c r="J48" s="2942"/>
      <c r="K48" s="2942"/>
      <c r="L48" s="2945"/>
      <c r="M48" s="2942"/>
      <c r="N48" s="2942"/>
      <c r="O48" s="2942"/>
      <c r="P48" s="2942"/>
      <c r="Q48" s="2942"/>
      <c r="R48" s="2942"/>
      <c r="S48" s="2942"/>
      <c r="T48" s="2942"/>
      <c r="U48" s="2942"/>
      <c r="V48" s="2942"/>
      <c r="W48" s="2942"/>
      <c r="X48" s="2942"/>
      <c r="Y48" s="2942"/>
      <c r="Z48" s="2942"/>
      <c r="AA48" s="2942"/>
      <c r="AB48" s="2942"/>
      <c r="AC48" s="2942"/>
      <c r="AD48" s="2942"/>
      <c r="AE48" s="2942"/>
      <c r="AF48" s="2942"/>
      <c r="AG48" s="2942"/>
      <c r="AH48" s="2942"/>
      <c r="AI48" s="2942"/>
      <c r="AJ48" s="2942"/>
      <c r="AK48" s="2942"/>
      <c r="AL48" s="2942"/>
      <c r="AM48" s="2942"/>
      <c r="AN48" s="2942"/>
      <c r="AO48" s="2942"/>
      <c r="AP48" s="2942"/>
      <c r="AQ48" s="2942"/>
      <c r="AR48" s="2942"/>
      <c r="AS48" s="2942"/>
      <c r="AT48" s="2942"/>
      <c r="AU48" s="2942"/>
      <c r="AV48" s="2942"/>
      <c r="AW48" s="2942"/>
      <c r="AX48" s="2942"/>
      <c r="AY48" s="2942"/>
      <c r="AZ48" s="2942"/>
      <c r="BA48" s="2942"/>
      <c r="BB48" s="2942"/>
      <c r="BC48" s="2942"/>
      <c r="BD48" s="2942"/>
      <c r="BE48" s="2942"/>
      <c r="BF48" s="2942"/>
      <c r="BG48" s="2942"/>
      <c r="BH48" s="2942"/>
      <c r="BI48" s="2942"/>
    </row>
    <row r="49" spans="1:61" x14ac:dyDescent="0.25">
      <c r="A49" s="2942"/>
      <c r="B49" s="2945"/>
      <c r="C49" s="2942"/>
      <c r="D49" s="2942"/>
      <c r="E49" s="2942"/>
      <c r="F49" s="2942"/>
      <c r="G49" s="2942"/>
      <c r="H49" s="2942"/>
      <c r="I49" s="2942"/>
      <c r="J49" s="2942"/>
      <c r="K49" s="2942"/>
      <c r="L49" s="2945"/>
      <c r="M49" s="2942"/>
      <c r="N49" s="2942"/>
      <c r="O49" s="2942"/>
      <c r="P49" s="2942"/>
      <c r="Q49" s="2942"/>
      <c r="R49" s="2942"/>
      <c r="S49" s="2942"/>
      <c r="T49" s="2942"/>
      <c r="U49" s="2942"/>
      <c r="V49" s="2942"/>
      <c r="W49" s="2942"/>
      <c r="X49" s="2942"/>
      <c r="Y49" s="2942"/>
      <c r="Z49" s="2942"/>
      <c r="AA49" s="2942"/>
      <c r="AB49" s="2942"/>
      <c r="AC49" s="2942"/>
      <c r="AD49" s="2942"/>
      <c r="AE49" s="2942"/>
      <c r="AF49" s="2942"/>
      <c r="AG49" s="2942"/>
      <c r="AH49" s="2942"/>
      <c r="AI49" s="2942"/>
      <c r="AJ49" s="2942"/>
      <c r="AK49" s="2942"/>
      <c r="AL49" s="2942"/>
      <c r="AM49" s="2942"/>
      <c r="AN49" s="2942"/>
      <c r="AO49" s="2942"/>
      <c r="AP49" s="2942"/>
      <c r="AQ49" s="2942"/>
      <c r="AR49" s="2942"/>
      <c r="AS49" s="2942"/>
      <c r="AT49" s="2942"/>
      <c r="AU49" s="2942"/>
      <c r="AV49" s="2942"/>
      <c r="AW49" s="2942"/>
      <c r="AX49" s="2942"/>
      <c r="AY49" s="2942"/>
      <c r="AZ49" s="2942"/>
      <c r="BA49" s="2942"/>
      <c r="BB49" s="2942"/>
      <c r="BC49" s="2942"/>
      <c r="BD49" s="2942"/>
      <c r="BE49" s="2942"/>
      <c r="BF49" s="2942"/>
      <c r="BG49" s="2942"/>
      <c r="BH49" s="2942"/>
      <c r="BI49" s="2942"/>
    </row>
    <row r="50" spans="1:61" x14ac:dyDescent="0.25">
      <c r="A50" s="2942"/>
      <c r="B50" s="2945"/>
      <c r="C50" s="2942"/>
      <c r="D50" s="2942"/>
      <c r="E50" s="2942"/>
      <c r="F50" s="2942"/>
      <c r="G50" s="2942"/>
      <c r="H50" s="2942"/>
      <c r="I50" s="2942"/>
      <c r="J50" s="2942"/>
      <c r="K50" s="2942"/>
      <c r="L50" s="2945"/>
      <c r="M50" s="2942"/>
      <c r="N50" s="2942"/>
      <c r="O50" s="2942"/>
      <c r="P50" s="2942"/>
      <c r="Q50" s="2942"/>
      <c r="R50" s="2942"/>
      <c r="S50" s="2942"/>
      <c r="T50" s="2942"/>
      <c r="U50" s="2942"/>
      <c r="V50" s="2942"/>
      <c r="W50" s="2942"/>
      <c r="X50" s="2942"/>
      <c r="Y50" s="2942"/>
      <c r="Z50" s="2942"/>
      <c r="AA50" s="2942"/>
      <c r="AB50" s="2942"/>
      <c r="AC50" s="2942"/>
      <c r="AD50" s="2942"/>
      <c r="AE50" s="2942"/>
      <c r="AF50" s="2942"/>
      <c r="AG50" s="2942"/>
      <c r="AH50" s="2942"/>
      <c r="AI50" s="2942"/>
      <c r="AJ50" s="2942"/>
      <c r="AK50" s="2942"/>
      <c r="AL50" s="2942"/>
      <c r="AM50" s="2942"/>
      <c r="AN50" s="2942"/>
      <c r="AO50" s="2942"/>
      <c r="AP50" s="2942"/>
      <c r="AQ50" s="2942"/>
      <c r="AR50" s="2942"/>
      <c r="AS50" s="2942"/>
      <c r="AT50" s="2942"/>
      <c r="AU50" s="2942"/>
      <c r="AV50" s="2942"/>
      <c r="AW50" s="2942"/>
      <c r="AX50" s="2942"/>
      <c r="AY50" s="2942"/>
      <c r="AZ50" s="2942"/>
      <c r="BA50" s="2942"/>
      <c r="BB50" s="2942"/>
      <c r="BC50" s="2942"/>
      <c r="BD50" s="2942"/>
      <c r="BE50" s="2942"/>
      <c r="BF50" s="2942"/>
      <c r="BG50" s="2942"/>
      <c r="BH50" s="2942"/>
      <c r="BI50" s="2942"/>
    </row>
    <row r="51" spans="1:61" x14ac:dyDescent="0.25">
      <c r="A51" s="2942"/>
      <c r="B51" s="2945"/>
      <c r="C51" s="2942"/>
      <c r="D51" s="2942"/>
      <c r="E51" s="2942"/>
      <c r="F51" s="2942"/>
      <c r="G51" s="2942"/>
      <c r="H51" s="2942"/>
      <c r="I51" s="2942"/>
      <c r="J51" s="2942"/>
      <c r="K51" s="2942"/>
      <c r="L51" s="2945"/>
      <c r="M51" s="2942"/>
      <c r="N51" s="2942"/>
      <c r="O51" s="2942"/>
      <c r="P51" s="2942"/>
      <c r="Q51" s="2942"/>
      <c r="R51" s="2942"/>
      <c r="S51" s="2942"/>
      <c r="T51" s="2942"/>
      <c r="U51" s="2942"/>
      <c r="V51" s="2942"/>
      <c r="W51" s="2942"/>
      <c r="X51" s="2942"/>
      <c r="Y51" s="2942"/>
      <c r="Z51" s="2942"/>
      <c r="AA51" s="2942"/>
      <c r="AB51" s="2942"/>
      <c r="AC51" s="2942"/>
      <c r="AD51" s="2942"/>
      <c r="AE51" s="2942"/>
      <c r="AF51" s="2942"/>
      <c r="AG51" s="2942"/>
      <c r="AH51" s="2942"/>
      <c r="AI51" s="2942"/>
      <c r="AJ51" s="2942"/>
      <c r="AK51" s="2942"/>
      <c r="AL51" s="2942"/>
      <c r="AM51" s="2942"/>
      <c r="AN51" s="2942"/>
      <c r="AO51" s="2942"/>
      <c r="AP51" s="2942"/>
      <c r="AQ51" s="2942"/>
      <c r="AR51" s="2942"/>
      <c r="AS51" s="2942"/>
      <c r="AT51" s="2942"/>
      <c r="AU51" s="2942"/>
      <c r="AV51" s="2942"/>
      <c r="AW51" s="2942"/>
      <c r="AX51" s="2942"/>
      <c r="AY51" s="2942"/>
      <c r="AZ51" s="2942"/>
      <c r="BA51" s="2942"/>
      <c r="BB51" s="2942"/>
      <c r="BC51" s="2942"/>
      <c r="BD51" s="2942"/>
      <c r="BE51" s="2942"/>
      <c r="BF51" s="2942"/>
      <c r="BG51" s="2942"/>
      <c r="BH51" s="2942"/>
      <c r="BI51" s="2942"/>
    </row>
    <row r="52" spans="1:61" x14ac:dyDescent="0.25">
      <c r="A52" s="2942"/>
      <c r="B52" s="2945"/>
      <c r="C52" s="2942"/>
      <c r="D52" s="2942"/>
      <c r="E52" s="2942"/>
      <c r="F52" s="2942"/>
      <c r="G52" s="2942"/>
      <c r="H52" s="2942"/>
      <c r="I52" s="2942"/>
      <c r="J52" s="2942"/>
      <c r="K52" s="2942"/>
      <c r="L52" s="2945"/>
      <c r="M52" s="2942"/>
      <c r="N52" s="2942"/>
      <c r="O52" s="2942"/>
      <c r="P52" s="2942"/>
      <c r="Q52" s="2942"/>
      <c r="R52" s="2942"/>
      <c r="S52" s="2942"/>
      <c r="T52" s="2942"/>
      <c r="U52" s="2942"/>
      <c r="V52" s="2942"/>
      <c r="W52" s="2942"/>
      <c r="X52" s="2942"/>
      <c r="Y52" s="2942"/>
      <c r="Z52" s="2942"/>
      <c r="AA52" s="2942"/>
      <c r="AB52" s="2942"/>
      <c r="AC52" s="2942"/>
      <c r="AD52" s="2942"/>
      <c r="AE52" s="2942"/>
      <c r="AF52" s="2942"/>
      <c r="AG52" s="2942"/>
      <c r="AH52" s="2942"/>
      <c r="AI52" s="2942"/>
      <c r="AJ52" s="2942"/>
      <c r="AK52" s="2942"/>
      <c r="AL52" s="2942"/>
      <c r="AM52" s="2942"/>
      <c r="AN52" s="2942"/>
      <c r="AO52" s="2942"/>
      <c r="AP52" s="2942"/>
      <c r="AQ52" s="2942"/>
      <c r="AR52" s="2942"/>
      <c r="AS52" s="2942"/>
      <c r="AT52" s="2942"/>
      <c r="AU52" s="2942"/>
      <c r="AV52" s="2942"/>
      <c r="AW52" s="2942"/>
      <c r="AX52" s="2942"/>
      <c r="AY52" s="2942"/>
      <c r="AZ52" s="2942"/>
      <c r="BA52" s="2942"/>
      <c r="BB52" s="2942"/>
      <c r="BC52" s="2942"/>
      <c r="BD52" s="2942"/>
      <c r="BE52" s="2942"/>
      <c r="BF52" s="2942"/>
      <c r="BG52" s="2942"/>
      <c r="BH52" s="2942"/>
      <c r="BI52" s="2942"/>
    </row>
    <row r="53" spans="1:61" x14ac:dyDescent="0.25">
      <c r="A53" s="2942"/>
      <c r="B53" s="2945"/>
      <c r="C53" s="2942"/>
      <c r="D53" s="2942"/>
      <c r="E53" s="2942"/>
      <c r="F53" s="2942"/>
      <c r="G53" s="2942"/>
      <c r="H53" s="2942"/>
      <c r="I53" s="2942"/>
      <c r="J53" s="2942"/>
      <c r="K53" s="2942"/>
      <c r="L53" s="2945"/>
      <c r="M53" s="2942"/>
      <c r="N53" s="2942"/>
      <c r="O53" s="2942"/>
      <c r="P53" s="2942"/>
      <c r="Q53" s="2942"/>
      <c r="R53" s="2942"/>
      <c r="S53" s="2942"/>
      <c r="T53" s="2942"/>
      <c r="U53" s="2942"/>
      <c r="V53" s="2942"/>
      <c r="W53" s="2942"/>
      <c r="X53" s="2942"/>
      <c r="Y53" s="2942"/>
      <c r="Z53" s="2942"/>
      <c r="AA53" s="2942"/>
      <c r="AB53" s="2942"/>
      <c r="AC53" s="2942"/>
      <c r="AD53" s="2942"/>
      <c r="AE53" s="2942"/>
      <c r="AF53" s="2942"/>
      <c r="AG53" s="2942"/>
      <c r="AH53" s="2942"/>
      <c r="AI53" s="2942"/>
      <c r="AJ53" s="2942"/>
      <c r="AK53" s="2942"/>
      <c r="AL53" s="2942"/>
      <c r="AM53" s="2942"/>
      <c r="AN53" s="2942"/>
      <c r="AO53" s="2942"/>
      <c r="AP53" s="2942"/>
      <c r="AQ53" s="2942"/>
      <c r="AR53" s="2942"/>
      <c r="AS53" s="2942"/>
      <c r="AT53" s="2942"/>
      <c r="AU53" s="2942"/>
      <c r="AV53" s="2942"/>
      <c r="AW53" s="2942"/>
      <c r="AX53" s="2942"/>
      <c r="AY53" s="2942"/>
      <c r="AZ53" s="2942"/>
      <c r="BA53" s="2942"/>
      <c r="BB53" s="2942"/>
      <c r="BC53" s="2942"/>
      <c r="BD53" s="2942"/>
      <c r="BE53" s="2942"/>
      <c r="BF53" s="2942"/>
      <c r="BG53" s="2942"/>
      <c r="BH53" s="2942"/>
      <c r="BI53" s="2942"/>
    </row>
    <row r="54" spans="1:61" s="97" customFormat="1" x14ac:dyDescent="0.25">
      <c r="A54" s="2942"/>
      <c r="B54" s="2949"/>
      <c r="C54" s="2942"/>
      <c r="D54" s="243" t="s">
        <v>42</v>
      </c>
      <c r="E54" s="2975"/>
      <c r="F54" s="2976" t="s">
        <v>43</v>
      </c>
      <c r="G54" s="243" t="str">
        <f>D54</f>
        <v>Datum a podpis:</v>
      </c>
      <c r="H54" s="2975"/>
      <c r="I54" s="2975"/>
      <c r="J54" s="246" t="str">
        <f>F54</f>
        <v>Razítko</v>
      </c>
      <c r="K54" s="2975"/>
      <c r="L54" s="2949"/>
      <c r="M54" s="2942"/>
      <c r="N54" s="2942"/>
      <c r="O54" s="2942"/>
      <c r="P54" s="2942"/>
      <c r="Q54" s="2942"/>
      <c r="R54" s="2942"/>
      <c r="S54" s="2942"/>
      <c r="T54" s="2942"/>
      <c r="U54" s="2942"/>
      <c r="V54" s="2942"/>
      <c r="W54" s="2942"/>
      <c r="X54" s="2942"/>
      <c r="Y54" s="2942"/>
      <c r="Z54" s="2942"/>
      <c r="AA54" s="2942"/>
      <c r="AB54" s="2942"/>
      <c r="AC54" s="2942"/>
      <c r="AD54" s="2942"/>
      <c r="AE54" s="2942"/>
      <c r="AF54" s="2942"/>
      <c r="AG54" s="2942"/>
      <c r="AH54" s="2942"/>
      <c r="AI54" s="2942"/>
      <c r="AJ54" s="2942"/>
      <c r="AK54" s="2942"/>
      <c r="AL54" s="2942"/>
      <c r="AM54" s="2942"/>
      <c r="AN54" s="2942"/>
      <c r="AO54" s="2942"/>
      <c r="AP54" s="2942"/>
      <c r="AQ54" s="2942"/>
      <c r="AR54" s="2942"/>
      <c r="AS54" s="2942"/>
      <c r="AT54" s="2942"/>
      <c r="AU54" s="2942"/>
      <c r="AV54" s="2942"/>
      <c r="AW54" s="2942"/>
      <c r="AX54" s="2942"/>
      <c r="AY54" s="2942"/>
      <c r="AZ54" s="2942"/>
      <c r="BA54" s="2942"/>
      <c r="BB54" s="2942"/>
      <c r="BC54" s="2942"/>
      <c r="BD54" s="2942"/>
      <c r="BE54" s="2942"/>
      <c r="BF54" s="2942"/>
      <c r="BG54" s="2942"/>
      <c r="BH54" s="2942"/>
      <c r="BI54" s="2942"/>
    </row>
    <row r="55" spans="1:61" x14ac:dyDescent="0.25">
      <c r="A55" s="2942"/>
      <c r="B55" s="2945"/>
      <c r="C55" s="2942"/>
      <c r="D55" s="2942"/>
      <c r="E55" s="2942"/>
      <c r="F55" s="2942"/>
      <c r="G55" s="2942"/>
      <c r="H55" s="2942"/>
      <c r="I55" s="2942"/>
      <c r="J55" s="2942"/>
      <c r="K55" s="2942"/>
      <c r="L55" s="2945"/>
      <c r="M55" s="2942"/>
      <c r="N55" s="2942"/>
      <c r="O55" s="2942"/>
      <c r="P55" s="2942"/>
      <c r="Q55" s="2942"/>
      <c r="R55" s="2942"/>
      <c r="S55" s="2942"/>
      <c r="T55" s="2942"/>
      <c r="U55" s="2942"/>
      <c r="V55" s="2942"/>
      <c r="W55" s="2942"/>
      <c r="X55" s="2942"/>
      <c r="Y55" s="2942"/>
      <c r="Z55" s="2942"/>
      <c r="AA55" s="2942"/>
      <c r="AB55" s="2942"/>
      <c r="AC55" s="2942"/>
      <c r="AD55" s="2942"/>
      <c r="AE55" s="2942"/>
      <c r="AF55" s="2942"/>
      <c r="AG55" s="2942"/>
      <c r="AH55" s="2942"/>
      <c r="AI55" s="2942"/>
      <c r="AJ55" s="2942"/>
      <c r="AK55" s="2942"/>
      <c r="AL55" s="2942"/>
      <c r="AM55" s="2942"/>
      <c r="AN55" s="2942"/>
      <c r="AO55" s="2942"/>
      <c r="AP55" s="2942"/>
      <c r="AQ55" s="2942"/>
      <c r="AR55" s="2942"/>
      <c r="AS55" s="2942"/>
      <c r="AT55" s="2942"/>
      <c r="AU55" s="2942"/>
      <c r="AV55" s="2942"/>
      <c r="AW55" s="2942"/>
      <c r="AX55" s="2942"/>
      <c r="AY55" s="2942"/>
      <c r="AZ55" s="2942"/>
      <c r="BA55" s="2942"/>
      <c r="BB55" s="2942"/>
      <c r="BC55" s="2942"/>
      <c r="BD55" s="2942"/>
      <c r="BE55" s="2942"/>
      <c r="BF55" s="2942"/>
      <c r="BG55" s="2942"/>
      <c r="BH55" s="2942"/>
      <c r="BI55" s="2942"/>
    </row>
    <row r="56" spans="1:61" x14ac:dyDescent="0.25">
      <c r="A56" s="2942"/>
      <c r="B56" s="2945"/>
      <c r="C56" s="2942"/>
      <c r="D56" s="2942"/>
      <c r="E56" s="2942"/>
      <c r="F56" s="2942"/>
      <c r="G56" s="2942"/>
      <c r="H56" s="2942"/>
      <c r="I56" s="2942"/>
      <c r="J56" s="2942"/>
      <c r="K56" s="2942"/>
      <c r="L56" s="2945"/>
      <c r="M56" s="2942"/>
      <c r="N56" s="2942"/>
      <c r="O56" s="2942"/>
      <c r="P56" s="2942"/>
      <c r="Q56" s="2942"/>
      <c r="R56" s="2942"/>
      <c r="S56" s="2942"/>
      <c r="T56" s="2942"/>
      <c r="U56" s="2942"/>
      <c r="V56" s="2942"/>
      <c r="W56" s="2942"/>
      <c r="X56" s="2942"/>
      <c r="Y56" s="2942"/>
      <c r="Z56" s="2942"/>
      <c r="AA56" s="2942"/>
      <c r="AB56" s="2942"/>
      <c r="AC56" s="2942"/>
      <c r="AD56" s="2942"/>
      <c r="AE56" s="2942"/>
      <c r="AF56" s="2942"/>
      <c r="AG56" s="2942"/>
      <c r="AH56" s="2942"/>
      <c r="AI56" s="2942"/>
      <c r="AJ56" s="2942"/>
      <c r="AK56" s="2942"/>
      <c r="AL56" s="2942"/>
      <c r="AM56" s="2942"/>
      <c r="AN56" s="2942"/>
      <c r="AO56" s="2942"/>
      <c r="AP56" s="2942"/>
      <c r="AQ56" s="2942"/>
      <c r="AR56" s="2942"/>
      <c r="AS56" s="2942"/>
      <c r="AT56" s="2942"/>
      <c r="AU56" s="2942"/>
      <c r="AV56" s="2942"/>
      <c r="AW56" s="2942"/>
      <c r="AX56" s="2942"/>
      <c r="AY56" s="2942"/>
      <c r="AZ56" s="2942"/>
      <c r="BA56" s="2942"/>
      <c r="BB56" s="2942"/>
      <c r="BC56" s="2942"/>
      <c r="BD56" s="2942"/>
      <c r="BE56" s="2942"/>
      <c r="BF56" s="2942"/>
      <c r="BG56" s="2942"/>
      <c r="BH56" s="2942"/>
      <c r="BI56" s="2942"/>
    </row>
    <row r="57" spans="1:61" x14ac:dyDescent="0.25">
      <c r="A57" s="2942"/>
      <c r="B57" s="2945"/>
      <c r="C57" s="2942"/>
      <c r="D57" s="2942"/>
      <c r="E57" s="2942"/>
      <c r="F57" s="2942"/>
      <c r="G57" s="2942"/>
      <c r="H57" s="2942"/>
      <c r="I57" s="2942"/>
      <c r="J57" s="2942"/>
      <c r="K57" s="2942"/>
      <c r="L57" s="2945"/>
      <c r="M57" s="2942"/>
      <c r="N57" s="2942"/>
      <c r="O57" s="2942"/>
      <c r="P57" s="2942"/>
      <c r="Q57" s="2942"/>
      <c r="R57" s="2942"/>
      <c r="S57" s="2942"/>
      <c r="T57" s="2942"/>
      <c r="U57" s="2942"/>
      <c r="V57" s="2942"/>
      <c r="W57" s="2942"/>
      <c r="X57" s="2942"/>
      <c r="Y57" s="2942"/>
      <c r="Z57" s="2942"/>
      <c r="AA57" s="2942"/>
      <c r="AB57" s="2942"/>
      <c r="AC57" s="2942"/>
      <c r="AD57" s="2942"/>
      <c r="AE57" s="2942"/>
      <c r="AF57" s="2942"/>
      <c r="AG57" s="2942"/>
      <c r="AH57" s="2942"/>
      <c r="AI57" s="2942"/>
      <c r="AJ57" s="2942"/>
      <c r="AK57" s="2942"/>
      <c r="AL57" s="2942"/>
      <c r="AM57" s="2942"/>
      <c r="AN57" s="2942"/>
      <c r="AO57" s="2942"/>
      <c r="AP57" s="2942"/>
      <c r="AQ57" s="2942"/>
      <c r="AR57" s="2942"/>
      <c r="AS57" s="2942"/>
      <c r="AT57" s="2942"/>
      <c r="AU57" s="2942"/>
      <c r="AV57" s="2942"/>
      <c r="AW57" s="2942"/>
      <c r="AX57" s="2942"/>
      <c r="AY57" s="2942"/>
      <c r="AZ57" s="2942"/>
      <c r="BA57" s="2942"/>
      <c r="BB57" s="2942"/>
      <c r="BC57" s="2942"/>
      <c r="BD57" s="2942"/>
      <c r="BE57" s="2942"/>
      <c r="BF57" s="2942"/>
      <c r="BG57" s="2942"/>
      <c r="BH57" s="2942"/>
      <c r="BI57" s="2942"/>
    </row>
    <row r="58" spans="1:61" s="97" customFormat="1" x14ac:dyDescent="0.25">
      <c r="A58" s="2942"/>
      <c r="B58" s="2949"/>
      <c r="C58" s="2942"/>
      <c r="D58" s="241" t="str">
        <f>D14</f>
        <v>Zadavatel:</v>
      </c>
      <c r="E58" s="2974"/>
      <c r="F58" s="2974"/>
      <c r="G58" s="241" t="str">
        <f>D17</f>
        <v>Zhotovitel:</v>
      </c>
      <c r="H58" s="2974"/>
      <c r="I58" s="2974"/>
      <c r="J58" s="2974"/>
      <c r="K58" s="2974"/>
      <c r="L58" s="2949"/>
      <c r="M58" s="2942"/>
      <c r="N58" s="2942"/>
      <c r="O58" s="2942"/>
      <c r="P58" s="2942"/>
      <c r="Q58" s="2942"/>
      <c r="R58" s="2942"/>
      <c r="S58" s="2942"/>
      <c r="T58" s="2942"/>
      <c r="U58" s="2942"/>
      <c r="V58" s="2942"/>
      <c r="W58" s="2942"/>
      <c r="X58" s="2942"/>
      <c r="Y58" s="2942"/>
      <c r="Z58" s="2942"/>
      <c r="AA58" s="2942"/>
      <c r="AB58" s="2942"/>
      <c r="AC58" s="2942"/>
      <c r="AD58" s="2942"/>
      <c r="AE58" s="2942"/>
      <c r="AF58" s="2942"/>
      <c r="AG58" s="2942"/>
      <c r="AH58" s="2942"/>
      <c r="AI58" s="2942"/>
      <c r="AJ58" s="2942"/>
      <c r="AK58" s="2942"/>
      <c r="AL58" s="2942"/>
      <c r="AM58" s="2942"/>
      <c r="AN58" s="2942"/>
      <c r="AO58" s="2942"/>
      <c r="AP58" s="2942"/>
      <c r="AQ58" s="2942"/>
      <c r="AR58" s="2942"/>
      <c r="AS58" s="2942"/>
      <c r="AT58" s="2942"/>
      <c r="AU58" s="2942"/>
      <c r="AV58" s="2942"/>
      <c r="AW58" s="2942"/>
      <c r="AX58" s="2942"/>
      <c r="AY58" s="2942"/>
      <c r="AZ58" s="2942"/>
      <c r="BA58" s="2942"/>
      <c r="BB58" s="2942"/>
      <c r="BC58" s="2942"/>
      <c r="BD58" s="2942"/>
      <c r="BE58" s="2942"/>
      <c r="BF58" s="2942"/>
      <c r="BG58" s="2942"/>
      <c r="BH58" s="2942"/>
      <c r="BI58" s="2942"/>
    </row>
    <row r="59" spans="1:61" x14ac:dyDescent="0.25">
      <c r="A59" s="2942"/>
      <c r="B59" s="2945"/>
      <c r="C59" s="2942"/>
      <c r="D59" s="2942"/>
      <c r="E59" s="2942"/>
      <c r="F59" s="2942"/>
      <c r="G59" s="2942"/>
      <c r="H59" s="2942"/>
      <c r="I59" s="2942"/>
      <c r="J59" s="2942"/>
      <c r="K59" s="2942"/>
      <c r="L59" s="2945"/>
      <c r="M59" s="2942"/>
      <c r="N59" s="2942"/>
      <c r="O59" s="2942"/>
      <c r="P59" s="2942"/>
      <c r="Q59" s="2942"/>
      <c r="R59" s="2942"/>
      <c r="S59" s="2942"/>
      <c r="T59" s="2942"/>
      <c r="U59" s="2942"/>
      <c r="V59" s="2942"/>
      <c r="W59" s="2942"/>
      <c r="X59" s="2942"/>
      <c r="Y59" s="2942"/>
      <c r="Z59" s="2942"/>
      <c r="AA59" s="2942"/>
      <c r="AB59" s="2942"/>
      <c r="AC59" s="2942"/>
      <c r="AD59" s="2942"/>
      <c r="AE59" s="2942"/>
      <c r="AF59" s="2942"/>
      <c r="AG59" s="2942"/>
      <c r="AH59" s="2942"/>
      <c r="AI59" s="2942"/>
      <c r="AJ59" s="2942"/>
      <c r="AK59" s="2942"/>
      <c r="AL59" s="2942"/>
      <c r="AM59" s="2942"/>
      <c r="AN59" s="2942"/>
      <c r="AO59" s="2942"/>
      <c r="AP59" s="2942"/>
      <c r="AQ59" s="2942"/>
      <c r="AR59" s="2942"/>
      <c r="AS59" s="2942"/>
      <c r="AT59" s="2942"/>
      <c r="AU59" s="2942"/>
      <c r="AV59" s="2942"/>
      <c r="AW59" s="2942"/>
      <c r="AX59" s="2942"/>
      <c r="AY59" s="2942"/>
      <c r="AZ59" s="2942"/>
      <c r="BA59" s="2942"/>
      <c r="BB59" s="2942"/>
      <c r="BC59" s="2942"/>
      <c r="BD59" s="2942"/>
      <c r="BE59" s="2942"/>
      <c r="BF59" s="2942"/>
      <c r="BG59" s="2942"/>
      <c r="BH59" s="2942"/>
      <c r="BI59" s="2942"/>
    </row>
    <row r="60" spans="1:61" x14ac:dyDescent="0.25">
      <c r="A60" s="2942"/>
      <c r="B60" s="2945"/>
      <c r="C60" s="2942"/>
      <c r="D60" s="2942"/>
      <c r="E60" s="2942"/>
      <c r="F60" s="2942"/>
      <c r="G60" s="2942"/>
      <c r="H60" s="2942"/>
      <c r="I60" s="2942"/>
      <c r="J60" s="2942"/>
      <c r="K60" s="2942"/>
      <c r="L60" s="2945"/>
      <c r="M60" s="2942"/>
      <c r="N60" s="2942"/>
      <c r="O60" s="2942"/>
      <c r="P60" s="2942"/>
      <c r="Q60" s="2942"/>
      <c r="R60" s="2942"/>
      <c r="S60" s="2942"/>
      <c r="T60" s="2942"/>
      <c r="U60" s="2942"/>
      <c r="V60" s="2942"/>
      <c r="W60" s="2942"/>
      <c r="X60" s="2942"/>
      <c r="Y60" s="2942"/>
      <c r="Z60" s="2942"/>
      <c r="AA60" s="2942"/>
      <c r="AB60" s="2942"/>
      <c r="AC60" s="2942"/>
      <c r="AD60" s="2942"/>
      <c r="AE60" s="2942"/>
      <c r="AF60" s="2942"/>
      <c r="AG60" s="2942"/>
      <c r="AH60" s="2942"/>
      <c r="AI60" s="2942"/>
      <c r="AJ60" s="2942"/>
      <c r="AK60" s="2942"/>
      <c r="AL60" s="2942"/>
      <c r="AM60" s="2942"/>
      <c r="AN60" s="2942"/>
      <c r="AO60" s="2942"/>
      <c r="AP60" s="2942"/>
      <c r="AQ60" s="2942"/>
      <c r="AR60" s="2942"/>
      <c r="AS60" s="2942"/>
      <c r="AT60" s="2942"/>
      <c r="AU60" s="2942"/>
      <c r="AV60" s="2942"/>
      <c r="AW60" s="2942"/>
      <c r="AX60" s="2942"/>
      <c r="AY60" s="2942"/>
      <c r="AZ60" s="2942"/>
      <c r="BA60" s="2942"/>
      <c r="BB60" s="2942"/>
      <c r="BC60" s="2942"/>
      <c r="BD60" s="2942"/>
      <c r="BE60" s="2942"/>
      <c r="BF60" s="2942"/>
      <c r="BG60" s="2942"/>
      <c r="BH60" s="2942"/>
      <c r="BI60" s="2942"/>
    </row>
    <row r="61" spans="1:61" x14ac:dyDescent="0.25">
      <c r="A61" s="2942"/>
      <c r="B61" s="2945"/>
      <c r="C61" s="2942"/>
      <c r="D61" s="2942"/>
      <c r="E61" s="2942"/>
      <c r="F61" s="2942"/>
      <c r="G61" s="2942"/>
      <c r="H61" s="2942"/>
      <c r="I61" s="2942"/>
      <c r="J61" s="2942"/>
      <c r="K61" s="2942"/>
      <c r="L61" s="2945"/>
      <c r="M61" s="2942"/>
      <c r="N61" s="2942"/>
      <c r="O61" s="2942"/>
      <c r="P61" s="2942"/>
      <c r="Q61" s="2942"/>
      <c r="R61" s="2942"/>
      <c r="S61" s="2942"/>
      <c r="T61" s="2942"/>
      <c r="U61" s="2942"/>
      <c r="V61" s="2942"/>
      <c r="W61" s="2942"/>
      <c r="X61" s="2942"/>
      <c r="Y61" s="2942"/>
      <c r="Z61" s="2942"/>
      <c r="AA61" s="2942"/>
      <c r="AB61" s="2942"/>
      <c r="AC61" s="2942"/>
      <c r="AD61" s="2942"/>
      <c r="AE61" s="2942"/>
      <c r="AF61" s="2942"/>
      <c r="AG61" s="2942"/>
      <c r="AH61" s="2942"/>
      <c r="AI61" s="2942"/>
      <c r="AJ61" s="2942"/>
      <c r="AK61" s="2942"/>
      <c r="AL61" s="2942"/>
      <c r="AM61" s="2942"/>
      <c r="AN61" s="2942"/>
      <c r="AO61" s="2942"/>
      <c r="AP61" s="2942"/>
      <c r="AQ61" s="2942"/>
      <c r="AR61" s="2942"/>
      <c r="AS61" s="2942"/>
      <c r="AT61" s="2942"/>
      <c r="AU61" s="2942"/>
      <c r="AV61" s="2942"/>
      <c r="AW61" s="2942"/>
      <c r="AX61" s="2942"/>
      <c r="AY61" s="2942"/>
      <c r="AZ61" s="2942"/>
      <c r="BA61" s="2942"/>
      <c r="BB61" s="2942"/>
      <c r="BC61" s="2942"/>
      <c r="BD61" s="2942"/>
      <c r="BE61" s="2942"/>
      <c r="BF61" s="2942"/>
      <c r="BG61" s="2942"/>
      <c r="BH61" s="2942"/>
      <c r="BI61" s="2942"/>
    </row>
    <row r="62" spans="1:61" x14ac:dyDescent="0.25">
      <c r="A62" s="2942"/>
      <c r="B62" s="2945"/>
      <c r="C62" s="2942"/>
      <c r="D62" s="2942"/>
      <c r="E62" s="2942"/>
      <c r="F62" s="2942"/>
      <c r="G62" s="2942"/>
      <c r="H62" s="2942"/>
      <c r="I62" s="2942"/>
      <c r="J62" s="2942"/>
      <c r="K62" s="2942"/>
      <c r="L62" s="2945"/>
      <c r="M62" s="2942"/>
      <c r="N62" s="2942"/>
      <c r="O62" s="2942"/>
      <c r="P62" s="2942"/>
      <c r="Q62" s="2942"/>
      <c r="R62" s="2942"/>
      <c r="S62" s="2942"/>
      <c r="T62" s="2942"/>
      <c r="U62" s="2942"/>
      <c r="V62" s="2942"/>
      <c r="W62" s="2942"/>
      <c r="X62" s="2942"/>
      <c r="Y62" s="2942"/>
      <c r="Z62" s="2942"/>
      <c r="AA62" s="2942"/>
      <c r="AB62" s="2942"/>
      <c r="AC62" s="2942"/>
      <c r="AD62" s="2942"/>
      <c r="AE62" s="2942"/>
      <c r="AF62" s="2942"/>
      <c r="AG62" s="2942"/>
      <c r="AH62" s="2942"/>
      <c r="AI62" s="2942"/>
      <c r="AJ62" s="2942"/>
      <c r="AK62" s="2942"/>
      <c r="AL62" s="2942"/>
      <c r="AM62" s="2942"/>
      <c r="AN62" s="2942"/>
      <c r="AO62" s="2942"/>
      <c r="AP62" s="2942"/>
      <c r="AQ62" s="2942"/>
      <c r="AR62" s="2942"/>
      <c r="AS62" s="2942"/>
      <c r="AT62" s="2942"/>
      <c r="AU62" s="2942"/>
      <c r="AV62" s="2942"/>
      <c r="AW62" s="2942"/>
      <c r="AX62" s="2942"/>
      <c r="AY62" s="2942"/>
      <c r="AZ62" s="2942"/>
      <c r="BA62" s="2942"/>
      <c r="BB62" s="2942"/>
      <c r="BC62" s="2942"/>
      <c r="BD62" s="2942"/>
      <c r="BE62" s="2942"/>
      <c r="BF62" s="2942"/>
      <c r="BG62" s="2942"/>
      <c r="BH62" s="2942"/>
      <c r="BI62" s="2942"/>
    </row>
    <row r="63" spans="1:61" x14ac:dyDescent="0.25">
      <c r="A63" s="2942"/>
      <c r="B63" s="2945"/>
      <c r="C63" s="2942"/>
      <c r="D63" s="2942"/>
      <c r="E63" s="2942"/>
      <c r="F63" s="2942"/>
      <c r="G63" s="2942"/>
      <c r="H63" s="2942"/>
      <c r="I63" s="2942"/>
      <c r="J63" s="2942"/>
      <c r="K63" s="2942"/>
      <c r="L63" s="2945"/>
      <c r="M63" s="2942"/>
      <c r="N63" s="2942"/>
      <c r="O63" s="2942"/>
      <c r="P63" s="2942"/>
      <c r="Q63" s="2942"/>
      <c r="R63" s="2942"/>
      <c r="S63" s="2942"/>
      <c r="T63" s="2942"/>
      <c r="U63" s="2942"/>
      <c r="V63" s="2942"/>
      <c r="W63" s="2942"/>
      <c r="X63" s="2942"/>
      <c r="Y63" s="2942"/>
      <c r="Z63" s="2942"/>
      <c r="AA63" s="2942"/>
      <c r="AB63" s="2942"/>
      <c r="AC63" s="2942"/>
      <c r="AD63" s="2942"/>
      <c r="AE63" s="2942"/>
      <c r="AF63" s="2942"/>
      <c r="AG63" s="2942"/>
      <c r="AH63" s="2942"/>
      <c r="AI63" s="2942"/>
      <c r="AJ63" s="2942"/>
      <c r="AK63" s="2942"/>
      <c r="AL63" s="2942"/>
      <c r="AM63" s="2942"/>
      <c r="AN63" s="2942"/>
      <c r="AO63" s="2942"/>
      <c r="AP63" s="2942"/>
      <c r="AQ63" s="2942"/>
      <c r="AR63" s="2942"/>
      <c r="AS63" s="2942"/>
      <c r="AT63" s="2942"/>
      <c r="AU63" s="2942"/>
      <c r="AV63" s="2942"/>
      <c r="AW63" s="2942"/>
      <c r="AX63" s="2942"/>
      <c r="AY63" s="2942"/>
      <c r="AZ63" s="2942"/>
      <c r="BA63" s="2942"/>
      <c r="BB63" s="2942"/>
      <c r="BC63" s="2942"/>
      <c r="BD63" s="2942"/>
      <c r="BE63" s="2942"/>
      <c r="BF63" s="2942"/>
      <c r="BG63" s="2942"/>
      <c r="BH63" s="2942"/>
      <c r="BI63" s="2942"/>
    </row>
    <row r="64" spans="1:61" x14ac:dyDescent="0.25">
      <c r="A64" s="2942"/>
      <c r="B64" s="2945"/>
      <c r="C64" s="2942"/>
      <c r="D64" s="2942"/>
      <c r="E64" s="2942"/>
      <c r="F64" s="2942"/>
      <c r="G64" s="2942"/>
      <c r="H64" s="2942"/>
      <c r="I64" s="2942"/>
      <c r="J64" s="2942"/>
      <c r="K64" s="2942"/>
      <c r="L64" s="2945"/>
      <c r="M64" s="2942"/>
      <c r="N64" s="2942"/>
      <c r="O64" s="2942"/>
      <c r="P64" s="2942"/>
      <c r="Q64" s="2942"/>
      <c r="R64" s="2942"/>
      <c r="S64" s="2942"/>
      <c r="T64" s="2942"/>
      <c r="U64" s="2942"/>
      <c r="V64" s="2942"/>
      <c r="W64" s="2942"/>
      <c r="X64" s="2942"/>
      <c r="Y64" s="2942"/>
      <c r="Z64" s="2942"/>
      <c r="AA64" s="2942"/>
      <c r="AB64" s="2942"/>
      <c r="AC64" s="2942"/>
      <c r="AD64" s="2942"/>
      <c r="AE64" s="2942"/>
      <c r="AF64" s="2942"/>
      <c r="AG64" s="2942"/>
      <c r="AH64" s="2942"/>
      <c r="AI64" s="2942"/>
      <c r="AJ64" s="2942"/>
      <c r="AK64" s="2942"/>
      <c r="AL64" s="2942"/>
      <c r="AM64" s="2942"/>
      <c r="AN64" s="2942"/>
      <c r="AO64" s="2942"/>
      <c r="AP64" s="2942"/>
      <c r="AQ64" s="2942"/>
      <c r="AR64" s="2942"/>
      <c r="AS64" s="2942"/>
      <c r="AT64" s="2942"/>
      <c r="AU64" s="2942"/>
      <c r="AV64" s="2942"/>
      <c r="AW64" s="2942"/>
      <c r="AX64" s="2942"/>
      <c r="AY64" s="2942"/>
      <c r="AZ64" s="2942"/>
      <c r="BA64" s="2942"/>
      <c r="BB64" s="2942"/>
      <c r="BC64" s="2942"/>
      <c r="BD64" s="2942"/>
      <c r="BE64" s="2942"/>
      <c r="BF64" s="2942"/>
      <c r="BG64" s="2942"/>
      <c r="BH64" s="2942"/>
      <c r="BI64" s="2942"/>
    </row>
    <row r="65" spans="1:61" x14ac:dyDescent="0.25">
      <c r="A65" s="2942"/>
      <c r="B65" s="2945"/>
      <c r="C65" s="2942"/>
      <c r="D65" s="2942"/>
      <c r="E65" s="2942"/>
      <c r="F65" s="2942"/>
      <c r="G65" s="2942"/>
      <c r="H65" s="2942"/>
      <c r="I65" s="2942"/>
      <c r="J65" s="2942"/>
      <c r="K65" s="2942"/>
      <c r="L65" s="2945"/>
      <c r="M65" s="2942"/>
      <c r="N65" s="2942"/>
      <c r="O65" s="2942"/>
      <c r="P65" s="2942"/>
      <c r="Q65" s="2942"/>
      <c r="R65" s="2942"/>
      <c r="S65" s="2942"/>
      <c r="T65" s="2942"/>
      <c r="U65" s="2942"/>
      <c r="V65" s="2942"/>
      <c r="W65" s="2942"/>
      <c r="X65" s="2942"/>
      <c r="Y65" s="2942"/>
      <c r="Z65" s="2942"/>
      <c r="AA65" s="2942"/>
      <c r="AB65" s="2942"/>
      <c r="AC65" s="2942"/>
      <c r="AD65" s="2942"/>
      <c r="AE65" s="2942"/>
      <c r="AF65" s="2942"/>
      <c r="AG65" s="2942"/>
      <c r="AH65" s="2942"/>
      <c r="AI65" s="2942"/>
      <c r="AJ65" s="2942"/>
      <c r="AK65" s="2942"/>
      <c r="AL65" s="2942"/>
      <c r="AM65" s="2942"/>
      <c r="AN65" s="2942"/>
      <c r="AO65" s="2942"/>
      <c r="AP65" s="2942"/>
      <c r="AQ65" s="2942"/>
      <c r="AR65" s="2942"/>
      <c r="AS65" s="2942"/>
      <c r="AT65" s="2942"/>
      <c r="AU65" s="2942"/>
      <c r="AV65" s="2942"/>
      <c r="AW65" s="2942"/>
      <c r="AX65" s="2942"/>
      <c r="AY65" s="2942"/>
      <c r="AZ65" s="2942"/>
      <c r="BA65" s="2942"/>
      <c r="BB65" s="2942"/>
      <c r="BC65" s="2942"/>
      <c r="BD65" s="2942"/>
      <c r="BE65" s="2942"/>
      <c r="BF65" s="2942"/>
      <c r="BG65" s="2942"/>
      <c r="BH65" s="2942"/>
      <c r="BI65" s="2942"/>
    </row>
    <row r="66" spans="1:61" x14ac:dyDescent="0.25">
      <c r="A66" s="2942"/>
      <c r="B66" s="2945"/>
      <c r="C66" s="2942"/>
      <c r="D66" s="2942"/>
      <c r="E66" s="2942"/>
      <c r="F66" s="2942"/>
      <c r="G66" s="2942"/>
      <c r="H66" s="2942"/>
      <c r="I66" s="2942"/>
      <c r="J66" s="2942"/>
      <c r="K66" s="2942"/>
      <c r="L66" s="2945"/>
      <c r="M66" s="2942"/>
      <c r="N66" s="2942"/>
      <c r="O66" s="2942"/>
      <c r="P66" s="2942"/>
      <c r="Q66" s="2942"/>
      <c r="R66" s="2942"/>
      <c r="S66" s="2942"/>
      <c r="T66" s="2942"/>
      <c r="U66" s="2942"/>
      <c r="V66" s="2942"/>
      <c r="W66" s="2942"/>
      <c r="X66" s="2942"/>
      <c r="Y66" s="2942"/>
      <c r="Z66" s="2942"/>
      <c r="AA66" s="2942"/>
      <c r="AB66" s="2942"/>
      <c r="AC66" s="2942"/>
      <c r="AD66" s="2942"/>
      <c r="AE66" s="2942"/>
      <c r="AF66" s="2942"/>
      <c r="AG66" s="2942"/>
      <c r="AH66" s="2942"/>
      <c r="AI66" s="2942"/>
      <c r="AJ66" s="2942"/>
      <c r="AK66" s="2942"/>
      <c r="AL66" s="2942"/>
      <c r="AM66" s="2942"/>
      <c r="AN66" s="2942"/>
      <c r="AO66" s="2942"/>
      <c r="AP66" s="2942"/>
      <c r="AQ66" s="2942"/>
      <c r="AR66" s="2942"/>
      <c r="AS66" s="2942"/>
      <c r="AT66" s="2942"/>
      <c r="AU66" s="2942"/>
      <c r="AV66" s="2942"/>
      <c r="AW66" s="2942"/>
      <c r="AX66" s="2942"/>
      <c r="AY66" s="2942"/>
      <c r="AZ66" s="2942"/>
      <c r="BA66" s="2942"/>
      <c r="BB66" s="2942"/>
      <c r="BC66" s="2942"/>
      <c r="BD66" s="2942"/>
      <c r="BE66" s="2942"/>
      <c r="BF66" s="2942"/>
      <c r="BG66" s="2942"/>
      <c r="BH66" s="2942"/>
      <c r="BI66" s="2942"/>
    </row>
    <row r="67" spans="1:61" x14ac:dyDescent="0.25">
      <c r="A67" s="2942"/>
      <c r="B67" s="2945"/>
      <c r="C67" s="2942"/>
      <c r="D67" s="2942"/>
      <c r="E67" s="2942"/>
      <c r="F67" s="2942"/>
      <c r="G67" s="2942"/>
      <c r="H67" s="2942"/>
      <c r="I67" s="2942"/>
      <c r="J67" s="2942"/>
      <c r="K67" s="2942"/>
      <c r="L67" s="2945"/>
      <c r="M67" s="2942"/>
      <c r="N67" s="2942"/>
      <c r="O67" s="2942"/>
      <c r="P67" s="2942"/>
      <c r="Q67" s="2942"/>
      <c r="R67" s="2942"/>
      <c r="S67" s="2942"/>
      <c r="T67" s="2942"/>
      <c r="U67" s="2942"/>
      <c r="V67" s="2942"/>
      <c r="W67" s="2942"/>
      <c r="X67" s="2942"/>
      <c r="Y67" s="2942"/>
      <c r="Z67" s="2942"/>
      <c r="AA67" s="2942"/>
      <c r="AB67" s="2942"/>
      <c r="AC67" s="2942"/>
      <c r="AD67" s="2942"/>
      <c r="AE67" s="2942"/>
      <c r="AF67" s="2942"/>
      <c r="AG67" s="2942"/>
      <c r="AH67" s="2942"/>
      <c r="AI67" s="2942"/>
      <c r="AJ67" s="2942"/>
      <c r="AK67" s="2942"/>
      <c r="AL67" s="2942"/>
      <c r="AM67" s="2942"/>
      <c r="AN67" s="2942"/>
      <c r="AO67" s="2942"/>
      <c r="AP67" s="2942"/>
      <c r="AQ67" s="2942"/>
      <c r="AR67" s="2942"/>
      <c r="AS67" s="2942"/>
      <c r="AT67" s="2942"/>
      <c r="AU67" s="2942"/>
      <c r="AV67" s="2942"/>
      <c r="AW67" s="2942"/>
      <c r="AX67" s="2942"/>
      <c r="AY67" s="2942"/>
      <c r="AZ67" s="2942"/>
      <c r="BA67" s="2942"/>
      <c r="BB67" s="2942"/>
      <c r="BC67" s="2942"/>
      <c r="BD67" s="2942"/>
      <c r="BE67" s="2942"/>
      <c r="BF67" s="2942"/>
      <c r="BG67" s="2942"/>
      <c r="BH67" s="2942"/>
      <c r="BI67" s="2942"/>
    </row>
    <row r="68" spans="1:61" x14ac:dyDescent="0.25">
      <c r="A68" s="2942"/>
      <c r="B68" s="2945"/>
      <c r="C68" s="2942"/>
      <c r="D68" s="2942"/>
      <c r="E68" s="2942"/>
      <c r="F68" s="2942"/>
      <c r="G68" s="2942"/>
      <c r="H68" s="2942"/>
      <c r="I68" s="2942"/>
      <c r="J68" s="2942"/>
      <c r="K68" s="2942"/>
      <c r="L68" s="2945"/>
      <c r="M68" s="2942"/>
      <c r="N68" s="2942"/>
      <c r="O68" s="2942"/>
      <c r="P68" s="2942"/>
      <c r="Q68" s="2942"/>
      <c r="R68" s="2942"/>
      <c r="S68" s="2942"/>
      <c r="T68" s="2942"/>
      <c r="U68" s="2942"/>
      <c r="V68" s="2942"/>
      <c r="W68" s="2942"/>
      <c r="X68" s="2942"/>
      <c r="Y68" s="2942"/>
      <c r="Z68" s="2942"/>
      <c r="AA68" s="2942"/>
      <c r="AB68" s="2942"/>
      <c r="AC68" s="2942"/>
      <c r="AD68" s="2942"/>
      <c r="AE68" s="2942"/>
      <c r="AF68" s="2942"/>
      <c r="AG68" s="2942"/>
      <c r="AH68" s="2942"/>
      <c r="AI68" s="2942"/>
      <c r="AJ68" s="2942"/>
      <c r="AK68" s="2942"/>
      <c r="AL68" s="2942"/>
      <c r="AM68" s="2942"/>
      <c r="AN68" s="2942"/>
      <c r="AO68" s="2942"/>
      <c r="AP68" s="2942"/>
      <c r="AQ68" s="2942"/>
      <c r="AR68" s="2942"/>
      <c r="AS68" s="2942"/>
      <c r="AT68" s="2942"/>
      <c r="AU68" s="2942"/>
      <c r="AV68" s="2942"/>
      <c r="AW68" s="2942"/>
      <c r="AX68" s="2942"/>
      <c r="AY68" s="2942"/>
      <c r="AZ68" s="2942"/>
      <c r="BA68" s="2942"/>
      <c r="BB68" s="2942"/>
      <c r="BC68" s="2942"/>
      <c r="BD68" s="2942"/>
      <c r="BE68" s="2942"/>
      <c r="BF68" s="2942"/>
      <c r="BG68" s="2942"/>
      <c r="BH68" s="2942"/>
      <c r="BI68" s="2942"/>
    </row>
    <row r="69" spans="1:61" s="97" customFormat="1" x14ac:dyDescent="0.25">
      <c r="A69" s="2942"/>
      <c r="B69" s="2949"/>
      <c r="C69" s="2942"/>
      <c r="D69" s="243" t="str">
        <f>D54</f>
        <v>Datum a podpis:</v>
      </c>
      <c r="E69" s="2975"/>
      <c r="F69" s="2976" t="str">
        <f>F54</f>
        <v>Razítko</v>
      </c>
      <c r="G69" s="243" t="str">
        <f>D54</f>
        <v>Datum a podpis:</v>
      </c>
      <c r="H69" s="2975"/>
      <c r="I69" s="2975"/>
      <c r="J69" s="246" t="str">
        <f>F54</f>
        <v>Razítko</v>
      </c>
      <c r="K69" s="2975"/>
      <c r="L69" s="2949"/>
      <c r="M69" s="2942"/>
      <c r="N69" s="2942"/>
      <c r="O69" s="2942"/>
      <c r="P69" s="2942"/>
      <c r="Q69" s="2942"/>
      <c r="R69" s="2942"/>
      <c r="S69" s="2942"/>
      <c r="T69" s="2942"/>
      <c r="U69" s="2942"/>
      <c r="V69" s="2942"/>
      <c r="W69" s="2942"/>
      <c r="X69" s="2942"/>
      <c r="Y69" s="2942"/>
      <c r="Z69" s="2942"/>
      <c r="AA69" s="2942"/>
      <c r="AB69" s="2942"/>
      <c r="AC69" s="2942"/>
      <c r="AD69" s="2942"/>
      <c r="AE69" s="2942"/>
      <c r="AF69" s="2942"/>
      <c r="AG69" s="2942"/>
      <c r="AH69" s="2942"/>
      <c r="AI69" s="2942"/>
      <c r="AJ69" s="2942"/>
      <c r="AK69" s="2942"/>
      <c r="AL69" s="2942"/>
      <c r="AM69" s="2942"/>
      <c r="AN69" s="2942"/>
      <c r="AO69" s="2942"/>
      <c r="AP69" s="2942"/>
      <c r="AQ69" s="2942"/>
      <c r="AR69" s="2942"/>
      <c r="AS69" s="2942"/>
      <c r="AT69" s="2942"/>
      <c r="AU69" s="2942"/>
      <c r="AV69" s="2942"/>
      <c r="AW69" s="2942"/>
      <c r="AX69" s="2942"/>
      <c r="AY69" s="2942"/>
      <c r="AZ69" s="2942"/>
      <c r="BA69" s="2942"/>
      <c r="BB69" s="2942"/>
      <c r="BC69" s="2942"/>
      <c r="BD69" s="2942"/>
      <c r="BE69" s="2942"/>
      <c r="BF69" s="2942"/>
      <c r="BG69" s="2942"/>
      <c r="BH69" s="2942"/>
      <c r="BI69" s="2942"/>
    </row>
    <row r="70" spans="1:61" s="97" customFormat="1" ht="14.45" customHeight="1" x14ac:dyDescent="0.25">
      <c r="A70" s="2942"/>
      <c r="B70" s="2977"/>
      <c r="C70" s="2978"/>
      <c r="D70" s="2978"/>
      <c r="E70" s="2978"/>
      <c r="F70" s="2978"/>
      <c r="G70" s="2978"/>
      <c r="H70" s="2978"/>
      <c r="I70" s="2978"/>
      <c r="J70" s="2978"/>
      <c r="K70" s="2978"/>
      <c r="L70" s="2949"/>
      <c r="M70" s="2942"/>
      <c r="N70" s="2942"/>
      <c r="O70" s="2942"/>
      <c r="P70" s="2942"/>
      <c r="Q70" s="2942"/>
      <c r="R70" s="2942"/>
      <c r="S70" s="2942"/>
      <c r="T70" s="2942"/>
      <c r="U70" s="2942"/>
      <c r="V70" s="2942"/>
      <c r="W70" s="2942"/>
      <c r="X70" s="2942"/>
      <c r="Y70" s="2942"/>
      <c r="Z70" s="2942"/>
      <c r="AA70" s="2942"/>
      <c r="AB70" s="2942"/>
      <c r="AC70" s="2942"/>
      <c r="AD70" s="2942"/>
      <c r="AE70" s="2942"/>
      <c r="AF70" s="2942"/>
      <c r="AG70" s="2942"/>
      <c r="AH70" s="2942"/>
      <c r="AI70" s="2942"/>
      <c r="AJ70" s="2942"/>
      <c r="AK70" s="2942"/>
      <c r="AL70" s="2942"/>
      <c r="AM70" s="2942"/>
      <c r="AN70" s="2942"/>
      <c r="AO70" s="2942"/>
      <c r="AP70" s="2942"/>
      <c r="AQ70" s="2942"/>
      <c r="AR70" s="2942"/>
      <c r="AS70" s="2942"/>
      <c r="AT70" s="2942"/>
      <c r="AU70" s="2942"/>
      <c r="AV70" s="2942"/>
      <c r="AW70" s="2942"/>
      <c r="AX70" s="2942"/>
      <c r="AY70" s="2942"/>
      <c r="AZ70" s="2942"/>
      <c r="BA70" s="2942"/>
      <c r="BB70" s="2942"/>
      <c r="BC70" s="2942"/>
      <c r="BD70" s="2942"/>
      <c r="BE70" s="2942"/>
      <c r="BF70" s="2942"/>
      <c r="BG70" s="2942"/>
      <c r="BH70" s="2942"/>
      <c r="BI70" s="2942"/>
    </row>
    <row r="71" spans="1:61" ht="11.25" customHeight="1" x14ac:dyDescent="0.25">
      <c r="A71" s="2942"/>
      <c r="B71" s="2942"/>
      <c r="C71" s="2942"/>
      <c r="D71" s="2942"/>
      <c r="E71" s="2942"/>
      <c r="F71" s="2942"/>
      <c r="G71" s="2942"/>
      <c r="H71" s="2942"/>
      <c r="I71" s="2942"/>
      <c r="J71" s="2942"/>
      <c r="K71" s="2942"/>
      <c r="L71" s="2979"/>
      <c r="M71" s="2942"/>
      <c r="N71" s="2942"/>
      <c r="O71" s="2942"/>
      <c r="P71" s="2942"/>
      <c r="Q71" s="2942"/>
      <c r="R71" s="2942"/>
      <c r="S71" s="2942"/>
      <c r="T71" s="2942"/>
      <c r="U71" s="2942"/>
      <c r="V71" s="2942"/>
      <c r="W71" s="2942"/>
      <c r="X71" s="2942"/>
      <c r="Y71" s="2942"/>
      <c r="Z71" s="2942"/>
      <c r="AA71" s="2942"/>
      <c r="AB71" s="2942"/>
      <c r="AC71" s="2942"/>
      <c r="AD71" s="2942"/>
      <c r="AE71" s="2942"/>
      <c r="AF71" s="2942"/>
      <c r="AG71" s="2942"/>
      <c r="AH71" s="2942"/>
      <c r="AI71" s="2942"/>
      <c r="AJ71" s="2942"/>
      <c r="AK71" s="2942"/>
      <c r="AL71" s="2942"/>
      <c r="AM71" s="2942"/>
      <c r="AN71" s="2942"/>
      <c r="AO71" s="2942"/>
      <c r="AP71" s="2942"/>
      <c r="AQ71" s="2942"/>
      <c r="AR71" s="2942"/>
      <c r="AS71" s="2942"/>
      <c r="AT71" s="2942"/>
      <c r="AU71" s="2942"/>
      <c r="AV71" s="2942"/>
      <c r="AW71" s="2942"/>
      <c r="AX71" s="2942"/>
      <c r="AY71" s="2942"/>
      <c r="AZ71" s="2942"/>
      <c r="BA71" s="2942"/>
      <c r="BB71" s="2942"/>
      <c r="BC71" s="2942"/>
      <c r="BD71" s="2942"/>
      <c r="BE71" s="2942"/>
      <c r="BF71" s="2942"/>
      <c r="BG71" s="2942"/>
      <c r="BH71" s="2942"/>
      <c r="BI71" s="2942"/>
    </row>
    <row r="72" spans="1:61" ht="11.25" customHeight="1" x14ac:dyDescent="0.25">
      <c r="A72" s="2942"/>
      <c r="B72" s="2942"/>
      <c r="C72" s="2942"/>
      <c r="D72" s="2942"/>
      <c r="E72" s="2942"/>
      <c r="F72" s="2942"/>
      <c r="G72" s="2942"/>
      <c r="H72" s="2942"/>
      <c r="I72" s="2942"/>
      <c r="J72" s="2942"/>
      <c r="K72" s="2942"/>
      <c r="L72" s="2979"/>
      <c r="M72" s="2942"/>
      <c r="N72" s="2942"/>
      <c r="O72" s="2942"/>
      <c r="P72" s="2942"/>
      <c r="Q72" s="2942"/>
      <c r="R72" s="2942"/>
      <c r="S72" s="2942"/>
      <c r="T72" s="2942"/>
      <c r="U72" s="2942"/>
      <c r="V72" s="2942"/>
      <c r="W72" s="2942"/>
      <c r="X72" s="2942"/>
      <c r="Y72" s="2942"/>
      <c r="Z72" s="2942"/>
      <c r="AA72" s="2942"/>
      <c r="AB72" s="2942"/>
      <c r="AC72" s="2942"/>
      <c r="AD72" s="2942"/>
      <c r="AE72" s="2942"/>
      <c r="AF72" s="2942"/>
      <c r="AG72" s="2942"/>
      <c r="AH72" s="2942"/>
      <c r="AI72" s="2942"/>
      <c r="AJ72" s="2942"/>
      <c r="AK72" s="2942"/>
      <c r="AL72" s="2942"/>
      <c r="AM72" s="2942"/>
      <c r="AN72" s="2942"/>
      <c r="AO72" s="2942"/>
      <c r="AP72" s="2942"/>
      <c r="AQ72" s="2942"/>
      <c r="AR72" s="2942"/>
      <c r="AS72" s="2942"/>
      <c r="AT72" s="2942"/>
      <c r="AU72" s="2942"/>
      <c r="AV72" s="2942"/>
      <c r="AW72" s="2942"/>
      <c r="AX72" s="2942"/>
      <c r="AY72" s="2942"/>
      <c r="AZ72" s="2942"/>
      <c r="BA72" s="2942"/>
      <c r="BB72" s="2942"/>
      <c r="BC72" s="2942"/>
      <c r="BD72" s="2942"/>
      <c r="BE72" s="2942"/>
      <c r="BF72" s="2942"/>
      <c r="BG72" s="2942"/>
      <c r="BH72" s="2942"/>
      <c r="BI72" s="2942"/>
    </row>
    <row r="73" spans="1:61" ht="11.25" customHeight="1" x14ac:dyDescent="0.25">
      <c r="L73" s="2980"/>
    </row>
    <row r="74" spans="1:61" s="97" customFormat="1" ht="6.95" customHeight="1" x14ac:dyDescent="0.25">
      <c r="B74" s="2981"/>
      <c r="C74" s="2982"/>
      <c r="D74" s="2982"/>
      <c r="E74" s="2982"/>
      <c r="F74" s="2982"/>
      <c r="G74" s="2982"/>
      <c r="H74" s="2982"/>
      <c r="I74" s="2982"/>
      <c r="J74" s="2982"/>
      <c r="K74" s="2983"/>
      <c r="L74" s="2984"/>
    </row>
    <row r="75" spans="1:61" s="97" customFormat="1" ht="24.95" customHeight="1" x14ac:dyDescent="0.25">
      <c r="B75" s="2985"/>
      <c r="C75" s="2986" t="s">
        <v>134</v>
      </c>
      <c r="K75" s="2987"/>
      <c r="L75" s="2984"/>
      <c r="M75" s="2988"/>
    </row>
    <row r="76" spans="1:61" s="97" customFormat="1" ht="6.95" customHeight="1" x14ac:dyDescent="0.25">
      <c r="B76" s="2985"/>
      <c r="K76" s="2987"/>
      <c r="L76" s="2984"/>
    </row>
    <row r="77" spans="1:61" s="97" customFormat="1" ht="12" customHeight="1" x14ac:dyDescent="0.25">
      <c r="B77" s="2985"/>
      <c r="C77" s="259" t="s">
        <v>12</v>
      </c>
      <c r="K77" s="2987"/>
      <c r="L77" s="2984"/>
    </row>
    <row r="78" spans="1:61" s="97" customFormat="1" x14ac:dyDescent="0.25">
      <c r="B78" s="2985"/>
      <c r="E78" s="3242" t="s">
        <v>13</v>
      </c>
      <c r="F78" s="3379"/>
      <c r="G78" s="3379"/>
      <c r="H78" s="3379"/>
      <c r="K78" s="2987"/>
      <c r="L78" s="2984"/>
      <c r="AA78" s="260" t="s">
        <v>13</v>
      </c>
    </row>
    <row r="79" spans="1:61" x14ac:dyDescent="0.25">
      <c r="B79" s="2989"/>
      <c r="C79" s="259" t="s">
        <v>132</v>
      </c>
      <c r="K79" s="2990"/>
      <c r="L79" s="2984"/>
    </row>
    <row r="80" spans="1:61" s="97" customFormat="1" x14ac:dyDescent="0.25">
      <c r="B80" s="2985"/>
      <c r="E80" s="3380" t="s">
        <v>2765</v>
      </c>
      <c r="F80" s="3379"/>
      <c r="G80" s="3379"/>
      <c r="H80" s="3379"/>
      <c r="K80" s="2987"/>
      <c r="L80" s="2984"/>
      <c r="AA80" s="2991" t="s">
        <v>2765</v>
      </c>
    </row>
    <row r="81" spans="2:20" s="97" customFormat="1" ht="6.95" customHeight="1" x14ac:dyDescent="0.25">
      <c r="B81" s="2985"/>
      <c r="K81" s="2987"/>
      <c r="L81" s="2984"/>
    </row>
    <row r="82" spans="2:20" s="97" customFormat="1" ht="12" customHeight="1" x14ac:dyDescent="0.25">
      <c r="B82" s="2985"/>
      <c r="C82" s="259" t="s">
        <v>17</v>
      </c>
      <c r="F82" s="264"/>
      <c r="I82" s="259" t="str">
        <f>I12</f>
        <v>Datum:</v>
      </c>
      <c r="J82" s="2992">
        <f>J12</f>
        <v>46300</v>
      </c>
      <c r="K82" s="2987"/>
      <c r="L82" s="2984"/>
    </row>
    <row r="83" spans="2:20" s="97" customFormat="1" ht="6.95" customHeight="1" x14ac:dyDescent="0.25">
      <c r="B83" s="2985"/>
      <c r="K83" s="2987"/>
      <c r="L83" s="2984"/>
    </row>
    <row r="84" spans="2:20" s="97" customFormat="1" ht="15.2" customHeight="1" x14ac:dyDescent="0.25">
      <c r="B84" s="2985"/>
      <c r="C84" s="259" t="s">
        <v>19</v>
      </c>
      <c r="F84" s="264" t="s">
        <v>22</v>
      </c>
      <c r="I84" s="259" t="str">
        <f>D20</f>
        <v>Projektant:</v>
      </c>
      <c r="J84" s="2993" t="str">
        <f>IF(E21="","",E21)</f>
        <v>Studio Anarchitekt s.r.o.</v>
      </c>
      <c r="K84" s="2987"/>
      <c r="L84" s="2984"/>
    </row>
    <row r="85" spans="2:20" s="97" customFormat="1" ht="15.2" customHeight="1" x14ac:dyDescent="0.25">
      <c r="B85" s="2985"/>
      <c r="C85" s="259" t="s">
        <v>24</v>
      </c>
      <c r="F85" s="264" t="str">
        <f>IF(E18="Vyplň údaj","",E18)</f>
        <v/>
      </c>
      <c r="I85" s="259" t="str">
        <f>D23</f>
        <v>Zpracovatel:</v>
      </c>
      <c r="J85" s="2993" t="str">
        <f>IF(E24="","",E24)</f>
        <v>Ing. Theodor Collino</v>
      </c>
      <c r="K85" s="2987"/>
      <c r="L85" s="2984"/>
    </row>
    <row r="86" spans="2:20" s="97" customFormat="1" ht="10.35" customHeight="1" x14ac:dyDescent="0.25">
      <c r="B86" s="2985"/>
      <c r="K86" s="2987"/>
      <c r="L86" s="2984"/>
    </row>
    <row r="87" spans="2:20" s="99" customFormat="1" ht="29.25" customHeight="1" x14ac:dyDescent="0.25">
      <c r="B87" s="2994"/>
      <c r="C87" s="268" t="s">
        <v>135</v>
      </c>
      <c r="D87" s="269"/>
      <c r="E87" s="269"/>
      <c r="F87" s="269"/>
      <c r="G87" s="269"/>
      <c r="H87" s="269"/>
      <c r="I87" s="269"/>
      <c r="J87" s="270" t="s">
        <v>136</v>
      </c>
      <c r="K87" s="271"/>
      <c r="L87" s="2984" t="s">
        <v>16</v>
      </c>
      <c r="M87" s="2995"/>
      <c r="N87" s="2995"/>
      <c r="O87" s="2995"/>
      <c r="P87" s="2995"/>
      <c r="Q87" s="2995"/>
      <c r="R87" s="2995"/>
      <c r="S87" s="2995"/>
      <c r="T87" s="2995"/>
    </row>
    <row r="88" spans="2:20" s="97" customFormat="1" ht="10.35" customHeight="1" x14ac:dyDescent="0.2">
      <c r="B88" s="2985"/>
      <c r="C88" s="2996"/>
      <c r="J88" s="2997"/>
      <c r="K88" s="2987"/>
      <c r="L88" s="2984" t="s">
        <v>16</v>
      </c>
      <c r="M88" s="2998"/>
      <c r="N88" s="2998"/>
      <c r="O88" s="2998"/>
      <c r="P88" s="2999"/>
      <c r="Q88" s="2998"/>
      <c r="R88" s="2999"/>
      <c r="S88" s="2998"/>
      <c r="T88" s="2999"/>
    </row>
    <row r="89" spans="2:20" s="97" customFormat="1" ht="23.1" customHeight="1" x14ac:dyDescent="0.2">
      <c r="B89" s="2985"/>
      <c r="C89" s="2996" t="s">
        <v>137</v>
      </c>
      <c r="J89" s="2997">
        <f>J115</f>
        <v>0</v>
      </c>
      <c r="K89" s="2987"/>
      <c r="L89" s="2984" t="s">
        <v>16</v>
      </c>
      <c r="M89" s="2998"/>
      <c r="N89" s="2998"/>
      <c r="O89" s="2998"/>
      <c r="P89" s="2999"/>
      <c r="Q89" s="2998"/>
      <c r="R89" s="2999"/>
      <c r="S89" s="2998"/>
      <c r="T89" s="2999"/>
    </row>
    <row r="90" spans="2:20" s="100" customFormat="1" ht="24.95" customHeight="1" x14ac:dyDescent="0.2">
      <c r="B90" s="3000"/>
      <c r="C90" s="3001"/>
      <c r="D90" s="3002" t="s">
        <v>138</v>
      </c>
      <c r="E90" s="3002"/>
      <c r="F90" s="3002"/>
      <c r="G90" s="3002"/>
      <c r="H90" s="3003"/>
      <c r="I90" s="3004"/>
      <c r="J90" s="3005">
        <f>J116</f>
        <v>0</v>
      </c>
      <c r="K90" s="3006"/>
      <c r="L90" s="2984" t="s">
        <v>16</v>
      </c>
      <c r="N90" s="3007"/>
      <c r="O90" s="3008"/>
      <c r="P90" s="3008"/>
      <c r="Q90" s="3008"/>
      <c r="R90" s="3008"/>
      <c r="S90" s="3008"/>
      <c r="T90" s="3008"/>
    </row>
    <row r="91" spans="2:20" s="101" customFormat="1" ht="20.100000000000001" customHeight="1" x14ac:dyDescent="0.2">
      <c r="B91" s="3009"/>
      <c r="C91" s="3010"/>
      <c r="D91" s="3011" t="s">
        <v>866</v>
      </c>
      <c r="E91" s="3012"/>
      <c r="F91" s="3013"/>
      <c r="G91" s="3014"/>
      <c r="H91" s="3015"/>
      <c r="I91" s="3016"/>
      <c r="J91" s="3017">
        <f>J117</f>
        <v>0</v>
      </c>
      <c r="K91" s="3018"/>
      <c r="L91" s="2984" t="s">
        <v>16</v>
      </c>
      <c r="M91" s="3019"/>
      <c r="N91" s="3007"/>
      <c r="O91" s="3008"/>
      <c r="P91" s="3008"/>
      <c r="Q91" s="3008"/>
      <c r="R91" s="3008"/>
      <c r="S91" s="3008"/>
      <c r="T91" s="3008"/>
    </row>
    <row r="92" spans="2:20" s="101" customFormat="1" ht="20.100000000000001" customHeight="1" x14ac:dyDescent="0.2">
      <c r="B92" s="3009"/>
      <c r="C92" s="3010"/>
      <c r="D92" s="3011" t="s">
        <v>144</v>
      </c>
      <c r="E92" s="3012"/>
      <c r="F92" s="3013"/>
      <c r="G92" s="3014"/>
      <c r="H92" s="3015"/>
      <c r="I92" s="3016"/>
      <c r="J92" s="3017">
        <f>J129</f>
        <v>0</v>
      </c>
      <c r="K92" s="3018"/>
      <c r="L92" s="2984" t="s">
        <v>16</v>
      </c>
      <c r="M92" s="3019"/>
      <c r="N92" s="3007"/>
      <c r="O92" s="3008"/>
      <c r="P92" s="3008"/>
      <c r="Q92" s="3008"/>
      <c r="R92" s="3008"/>
      <c r="S92" s="3008"/>
      <c r="T92" s="3008"/>
    </row>
    <row r="93" spans="2:20" s="101" customFormat="1" ht="20.100000000000001" customHeight="1" x14ac:dyDescent="0.2">
      <c r="B93" s="3009"/>
      <c r="C93" s="3010"/>
      <c r="D93" s="3011" t="s">
        <v>147</v>
      </c>
      <c r="E93" s="3012"/>
      <c r="F93" s="3013"/>
      <c r="G93" s="3014"/>
      <c r="H93" s="3015"/>
      <c r="I93" s="3016"/>
      <c r="J93" s="3017">
        <f>J151</f>
        <v>0</v>
      </c>
      <c r="K93" s="3018"/>
      <c r="L93" s="2984" t="s">
        <v>16</v>
      </c>
      <c r="M93" s="3019"/>
      <c r="N93" s="3007"/>
      <c r="O93" s="3008"/>
      <c r="P93" s="3008"/>
      <c r="Q93" s="3008"/>
      <c r="R93" s="3008"/>
      <c r="S93" s="3008"/>
      <c r="T93" s="3008"/>
    </row>
    <row r="94" spans="2:20" s="101" customFormat="1" ht="20.100000000000001" customHeight="1" x14ac:dyDescent="0.2">
      <c r="B94" s="3009"/>
      <c r="C94" s="3010"/>
      <c r="D94" s="3011" t="s">
        <v>149</v>
      </c>
      <c r="E94" s="3012"/>
      <c r="F94" s="3013"/>
      <c r="G94" s="3014"/>
      <c r="H94" s="3015"/>
      <c r="I94" s="3016"/>
      <c r="J94" s="3017">
        <f>J156</f>
        <v>0</v>
      </c>
      <c r="K94" s="3018"/>
      <c r="L94" s="2984" t="s">
        <v>16</v>
      </c>
      <c r="M94" s="3019"/>
      <c r="N94" s="3007"/>
      <c r="O94" s="3008"/>
      <c r="P94" s="3008"/>
      <c r="Q94" s="3008"/>
      <c r="R94" s="3008"/>
      <c r="S94" s="3008"/>
      <c r="T94" s="3008"/>
    </row>
    <row r="95" spans="2:20" s="100" customFormat="1" ht="24.95" customHeight="1" x14ac:dyDescent="0.2">
      <c r="B95" s="3000"/>
      <c r="C95" s="3001"/>
      <c r="D95" s="3002" t="s">
        <v>328</v>
      </c>
      <c r="E95" s="3002"/>
      <c r="F95" s="3002"/>
      <c r="G95" s="3002"/>
      <c r="H95" s="3003"/>
      <c r="I95" s="3004"/>
      <c r="J95" s="3005">
        <f>J161</f>
        <v>0</v>
      </c>
      <c r="K95" s="3006"/>
      <c r="L95" s="2984" t="s">
        <v>16</v>
      </c>
      <c r="N95" s="3007"/>
      <c r="O95" s="3008"/>
      <c r="P95" s="3008"/>
      <c r="Q95" s="3008"/>
      <c r="R95" s="3008"/>
      <c r="S95" s="3008"/>
      <c r="T95" s="3008"/>
    </row>
    <row r="96" spans="2:20" s="101" customFormat="1" ht="20.100000000000001" customHeight="1" x14ac:dyDescent="0.2">
      <c r="B96" s="3009"/>
      <c r="C96" s="3010"/>
      <c r="D96" s="3011" t="s">
        <v>1748</v>
      </c>
      <c r="E96" s="3012"/>
      <c r="F96" s="3013"/>
      <c r="G96" s="3014"/>
      <c r="H96" s="3015"/>
      <c r="I96" s="3016"/>
      <c r="J96" s="3017">
        <f>J162</f>
        <v>0</v>
      </c>
      <c r="K96" s="3018"/>
      <c r="L96" s="2984" t="s">
        <v>16</v>
      </c>
      <c r="M96" s="3019"/>
      <c r="N96" s="3007"/>
      <c r="O96" s="3008"/>
      <c r="P96" s="3008"/>
      <c r="Q96" s="3008"/>
      <c r="R96" s="3008"/>
      <c r="S96" s="3008"/>
      <c r="T96" s="3008"/>
    </row>
    <row r="97" spans="2:27" s="97" customFormat="1" ht="6.95" customHeight="1" x14ac:dyDescent="0.25">
      <c r="B97" s="3020"/>
      <c r="C97" s="3021"/>
      <c r="D97" s="3022"/>
      <c r="E97" s="3021"/>
      <c r="F97" s="3021"/>
      <c r="G97" s="3021"/>
      <c r="H97" s="3021"/>
      <c r="I97" s="3021"/>
      <c r="J97" s="3023"/>
      <c r="K97" s="3024"/>
      <c r="L97" s="2984"/>
    </row>
    <row r="98" spans="2:27" ht="11.25" customHeight="1" x14ac:dyDescent="0.25"/>
    <row r="99" spans="2:27" ht="11.25" customHeight="1" x14ac:dyDescent="0.25"/>
    <row r="100" spans="2:27" ht="11.25" customHeight="1" x14ac:dyDescent="0.25"/>
    <row r="101" spans="2:27" ht="6.95" customHeight="1" x14ac:dyDescent="0.25">
      <c r="B101" s="2981"/>
      <c r="C101" s="2982"/>
      <c r="D101" s="2982"/>
      <c r="E101" s="2982"/>
      <c r="F101" s="2982"/>
      <c r="G101" s="2982"/>
      <c r="H101" s="2982"/>
      <c r="I101" s="2982"/>
      <c r="J101" s="2982"/>
      <c r="K101" s="2983"/>
      <c r="L101" s="2984"/>
    </row>
    <row r="102" spans="2:27" ht="24.95" customHeight="1" x14ac:dyDescent="0.25">
      <c r="B102" s="2985"/>
      <c r="C102" s="2986" t="s">
        <v>150</v>
      </c>
      <c r="D102" s="97"/>
      <c r="E102" s="97"/>
      <c r="F102" s="97"/>
      <c r="G102" s="97"/>
      <c r="H102" s="97"/>
      <c r="I102" s="97"/>
      <c r="J102" s="97"/>
      <c r="K102" s="2987"/>
      <c r="L102" s="2984"/>
      <c r="M102" s="2988" t="s">
        <v>7</v>
      </c>
    </row>
    <row r="103" spans="2:27" ht="6.95" customHeight="1" x14ac:dyDescent="0.25">
      <c r="B103" s="2985"/>
      <c r="C103" s="97"/>
      <c r="D103" s="97"/>
      <c r="E103" s="97"/>
      <c r="F103" s="97"/>
      <c r="G103" s="97"/>
      <c r="H103" s="97"/>
      <c r="I103" s="97"/>
      <c r="J103" s="97"/>
      <c r="K103" s="2987"/>
      <c r="L103" s="2984"/>
    </row>
    <row r="104" spans="2:27" ht="12" customHeight="1" x14ac:dyDescent="0.25">
      <c r="B104" s="2985"/>
      <c r="C104" s="259" t="str">
        <f>D6</f>
        <v>Stavba:</v>
      </c>
      <c r="D104" s="97"/>
      <c r="E104" s="97"/>
      <c r="F104" s="97"/>
      <c r="G104" s="97"/>
      <c r="H104" s="97"/>
      <c r="I104" s="97"/>
      <c r="J104" s="97"/>
      <c r="K104" s="2987"/>
      <c r="L104" s="2984"/>
    </row>
    <row r="105" spans="2:27" x14ac:dyDescent="0.25">
      <c r="B105" s="2985"/>
      <c r="C105" s="97"/>
      <c r="D105" s="97"/>
      <c r="E105" s="3242" t="str">
        <f>IF(E7="","",E7)</f>
        <v>REVITALIZACE ZÁMECKÉHO PARKU ‐ TVRZIŠTĚ KLUČOV</v>
      </c>
      <c r="F105" s="3383"/>
      <c r="G105" s="3383"/>
      <c r="H105" s="3383"/>
      <c r="I105" s="97"/>
      <c r="J105" s="97"/>
      <c r="K105" s="2987"/>
      <c r="L105" s="2984"/>
      <c r="AA105" s="3025" t="str">
        <f>IF(AA7="","",AA7)</f>
        <v>REVITALIZACE ZÁMECKÉHO PARKU ‐ TVRZIŠTĚ KLUČOV</v>
      </c>
    </row>
    <row r="106" spans="2:27" x14ac:dyDescent="0.25">
      <c r="B106" s="2989"/>
      <c r="C106" s="259" t="str">
        <f>D8</f>
        <v>Objekt:</v>
      </c>
      <c r="K106" s="2990"/>
      <c r="L106" s="2984"/>
      <c r="AA106" s="3026"/>
    </row>
    <row r="107" spans="2:27" x14ac:dyDescent="0.25">
      <c r="B107" s="2985"/>
      <c r="C107" s="97"/>
      <c r="D107" s="97"/>
      <c r="E107" s="3380" t="str">
        <f>E9</f>
        <v>SO.L. - Dětské hřiště</v>
      </c>
      <c r="F107" s="3383"/>
      <c r="G107" s="3383"/>
      <c r="H107" s="3383"/>
      <c r="I107" s="97"/>
      <c r="J107" s="97"/>
      <c r="K107" s="2987"/>
      <c r="L107" s="2984"/>
      <c r="AA107" s="3027" t="str">
        <f>AA9</f>
        <v>SO.L. - Dětské hřiště</v>
      </c>
    </row>
    <row r="108" spans="2:27" x14ac:dyDescent="0.25">
      <c r="B108" s="2985"/>
      <c r="C108" s="97"/>
      <c r="D108" s="97"/>
      <c r="E108" s="97"/>
      <c r="F108" s="97"/>
      <c r="G108" s="97"/>
      <c r="H108" s="97"/>
      <c r="I108" s="97"/>
      <c r="J108" s="97"/>
      <c r="K108" s="2987"/>
      <c r="L108" s="2984"/>
    </row>
    <row r="109" spans="2:27" x14ac:dyDescent="0.25">
      <c r="B109" s="2985"/>
      <c r="C109" s="259" t="str">
        <f>D12</f>
        <v>Místo:</v>
      </c>
      <c r="D109" s="97"/>
      <c r="E109" s="97"/>
      <c r="F109" s="264" t="str">
        <f>IF(F12="","",F12)</f>
        <v/>
      </c>
      <c r="G109" s="97"/>
      <c r="H109" s="97"/>
      <c r="I109" s="259" t="str">
        <f>I12</f>
        <v>Datum:</v>
      </c>
      <c r="J109" s="2992">
        <f>J12</f>
        <v>46300</v>
      </c>
      <c r="K109" s="2987"/>
      <c r="L109" s="2984"/>
    </row>
    <row r="110" spans="2:27" x14ac:dyDescent="0.25">
      <c r="B110" s="2985"/>
      <c r="C110" s="97"/>
      <c r="D110" s="97"/>
      <c r="E110" s="97"/>
      <c r="F110" s="97"/>
      <c r="G110" s="97"/>
      <c r="H110" s="97"/>
      <c r="I110" s="97"/>
      <c r="J110" s="97"/>
      <c r="K110" s="2987"/>
      <c r="L110" s="2984"/>
    </row>
    <row r="111" spans="2:27" ht="25.5" x14ac:dyDescent="0.25">
      <c r="B111" s="2985"/>
      <c r="C111" s="259" t="str">
        <f>D14</f>
        <v>Zadavatel:</v>
      </c>
      <c r="D111" s="97"/>
      <c r="E111" s="97"/>
      <c r="F111" s="264" t="str">
        <f>IF(E15="","",E15)</f>
        <v>Obec Klučov</v>
      </c>
      <c r="G111" s="97"/>
      <c r="H111" s="97"/>
      <c r="I111" s="259" t="str">
        <f>D20</f>
        <v>Projektant:</v>
      </c>
      <c r="J111" s="2993" t="str">
        <f>IF(E21="","",E21)</f>
        <v>Studio Anarchitekt s.r.o.</v>
      </c>
      <c r="K111" s="2987"/>
      <c r="L111" s="2984"/>
    </row>
    <row r="112" spans="2:27" x14ac:dyDescent="0.25">
      <c r="B112" s="2985"/>
      <c r="C112" s="259" t="str">
        <f>D17</f>
        <v>Zhotovitel:</v>
      </c>
      <c r="D112" s="97"/>
      <c r="E112" s="97"/>
      <c r="F112" s="264" t="str">
        <f>IF(E18="Vyplň údaj","",E18)</f>
        <v/>
      </c>
      <c r="G112" s="97"/>
      <c r="H112" s="97"/>
      <c r="I112" s="259" t="str">
        <f>D23</f>
        <v>Zpracovatel:</v>
      </c>
      <c r="J112" s="2993" t="str">
        <f>IF(E24="","",E24)</f>
        <v>Ing. Theodor Collino</v>
      </c>
      <c r="K112" s="2987"/>
      <c r="L112" s="2984"/>
    </row>
    <row r="113" spans="2:62" x14ac:dyDescent="0.25">
      <c r="B113" s="2985"/>
      <c r="C113" s="97"/>
      <c r="D113" s="97"/>
      <c r="E113" s="97"/>
      <c r="F113" s="97"/>
      <c r="G113" s="97"/>
      <c r="H113" s="97"/>
      <c r="I113" s="97"/>
      <c r="J113" s="97"/>
      <c r="K113" s="2987"/>
      <c r="L113" s="2984"/>
    </row>
    <row r="114" spans="2:62" ht="36" x14ac:dyDescent="0.25">
      <c r="B114" s="2994"/>
      <c r="C114" s="317" t="s">
        <v>151</v>
      </c>
      <c r="D114" s="318" t="s">
        <v>50</v>
      </c>
      <c r="E114" s="318" t="s">
        <v>45</v>
      </c>
      <c r="F114" s="318" t="s">
        <v>47</v>
      </c>
      <c r="G114" s="318" t="s">
        <v>152</v>
      </c>
      <c r="H114" s="318" t="s">
        <v>153</v>
      </c>
      <c r="I114" s="318" t="s">
        <v>154</v>
      </c>
      <c r="J114" s="319" t="s">
        <v>136</v>
      </c>
      <c r="K114" s="320" t="s">
        <v>155</v>
      </c>
      <c r="L114" s="2984" t="s">
        <v>16</v>
      </c>
      <c r="M114" s="3028"/>
      <c r="N114" s="3029" t="s">
        <v>37</v>
      </c>
      <c r="O114" s="3029" t="s">
        <v>156</v>
      </c>
      <c r="P114" s="3029" t="s">
        <v>53</v>
      </c>
      <c r="Q114" s="3029" t="s">
        <v>157</v>
      </c>
      <c r="R114" s="3029" t="s">
        <v>158</v>
      </c>
      <c r="S114" s="3029" t="s">
        <v>159</v>
      </c>
      <c r="T114" s="3030" t="s">
        <v>160</v>
      </c>
    </row>
    <row r="115" spans="2:62" ht="15.75" x14ac:dyDescent="0.25">
      <c r="B115" s="2985"/>
      <c r="C115" s="2996" t="s">
        <v>63</v>
      </c>
      <c r="D115" s="97"/>
      <c r="E115" s="97"/>
      <c r="F115" s="97"/>
      <c r="G115" s="97"/>
      <c r="H115" s="97"/>
      <c r="I115" s="97"/>
      <c r="J115" s="3031">
        <f>J116 + J161</f>
        <v>0</v>
      </c>
      <c r="K115" s="2987"/>
      <c r="L115" s="2984" t="s">
        <v>16</v>
      </c>
      <c r="M115" s="3032"/>
      <c r="N115" s="3033"/>
      <c r="O115" s="3033"/>
      <c r="P115" s="3034">
        <f>P116 + P161</f>
        <v>0</v>
      </c>
      <c r="Q115" s="3033"/>
      <c r="R115" s="3034">
        <f>R116 + R161</f>
        <v>386.16984595999998</v>
      </c>
      <c r="S115" s="3033"/>
      <c r="T115" s="3035">
        <f>T116 + T161</f>
        <v>0</v>
      </c>
    </row>
    <row r="116" spans="2:62" ht="15.75" x14ac:dyDescent="0.25">
      <c r="B116" s="3000"/>
      <c r="C116" s="3001"/>
      <c r="D116" s="3036" t="s">
        <v>64</v>
      </c>
      <c r="E116" s="3037" t="s">
        <v>161</v>
      </c>
      <c r="F116" s="100" t="s">
        <v>162</v>
      </c>
      <c r="G116" s="3038"/>
      <c r="H116" s="3039"/>
      <c r="I116" s="3040"/>
      <c r="J116" s="3040">
        <f>J117 + J129 + J151 + J156</f>
        <v>0</v>
      </c>
      <c r="K116" s="3041"/>
      <c r="L116" s="2984" t="s">
        <v>16</v>
      </c>
      <c r="M116" s="3042"/>
      <c r="N116" s="3007"/>
      <c r="O116" s="3008"/>
      <c r="P116" s="3008">
        <f>P117 + P129 + P151 + P156</f>
        <v>0</v>
      </c>
      <c r="Q116" s="3008"/>
      <c r="R116" s="3008">
        <f>R117 + R129 + R151 + R156</f>
        <v>386.16984595999998</v>
      </c>
      <c r="S116" s="3008"/>
      <c r="T116" s="3043">
        <f>T117 + T129 + T151 + T156</f>
        <v>0</v>
      </c>
      <c r="AR116" s="2941">
        <v>1</v>
      </c>
      <c r="AT116" s="2941" t="s">
        <v>64</v>
      </c>
      <c r="AU116" s="2941">
        <v>0</v>
      </c>
      <c r="AY116" s="100" t="s">
        <v>163</v>
      </c>
      <c r="AZ116" s="100"/>
      <c r="BA116" s="100"/>
      <c r="BB116" s="100"/>
      <c r="BC116" s="100"/>
      <c r="BD116" s="100"/>
      <c r="BE116" s="100"/>
      <c r="BF116" s="100"/>
      <c r="BG116" s="100"/>
      <c r="BH116" s="100"/>
      <c r="BI116" s="100"/>
      <c r="BJ116" s="2941">
        <v>0</v>
      </c>
    </row>
    <row r="117" spans="2:62" ht="23.1" customHeight="1" x14ac:dyDescent="0.25">
      <c r="B117" s="3009"/>
      <c r="C117" s="3010"/>
      <c r="D117" s="3036" t="s">
        <v>64</v>
      </c>
      <c r="E117" s="3044" t="s">
        <v>186</v>
      </c>
      <c r="F117" s="3019" t="s">
        <v>870</v>
      </c>
      <c r="G117" s="3045"/>
      <c r="H117" s="3046"/>
      <c r="I117" s="3047"/>
      <c r="J117" s="3047">
        <f>J118 + SUM(J120:J121) + J125</f>
        <v>0</v>
      </c>
      <c r="K117" s="3047"/>
      <c r="L117" s="2984" t="s">
        <v>16</v>
      </c>
      <c r="M117" s="3048"/>
      <c r="N117" s="3007"/>
      <c r="O117" s="3008"/>
      <c r="P117" s="3008">
        <f>P118 + SUM(P120:P121) + P125</f>
        <v>0</v>
      </c>
      <c r="Q117" s="3008"/>
      <c r="R117" s="3008">
        <f>R118 + SUM(R120:R121) + R125</f>
        <v>0.38564316000000004</v>
      </c>
      <c r="S117" s="3008"/>
      <c r="T117" s="3043">
        <f>T118 + SUM(T120:T121) + T125</f>
        <v>0</v>
      </c>
      <c r="AR117" s="2941">
        <v>1</v>
      </c>
      <c r="AT117" s="2941" t="s">
        <v>64</v>
      </c>
      <c r="AU117" s="2941">
        <v>1</v>
      </c>
      <c r="AY117" s="101" t="s">
        <v>163</v>
      </c>
      <c r="AZ117" s="101"/>
      <c r="BA117" s="101"/>
      <c r="BB117" s="101"/>
      <c r="BC117" s="101"/>
      <c r="BD117" s="101"/>
      <c r="BE117" s="101"/>
      <c r="BF117" s="101"/>
      <c r="BG117" s="101"/>
      <c r="BH117" s="101"/>
      <c r="BI117" s="101"/>
      <c r="BJ117" s="2941">
        <v>0</v>
      </c>
    </row>
    <row r="118" spans="2:62" x14ac:dyDescent="0.25">
      <c r="B118" s="3049"/>
      <c r="C118" s="3050" t="s">
        <v>2766</v>
      </c>
      <c r="D118" s="3050" t="s">
        <v>168</v>
      </c>
      <c r="E118" s="3051" t="s">
        <v>2767</v>
      </c>
      <c r="F118" s="351" t="s">
        <v>2768</v>
      </c>
      <c r="G118" s="3052" t="s">
        <v>526</v>
      </c>
      <c r="H118" s="403">
        <v>2</v>
      </c>
      <c r="I118" s="354"/>
      <c r="J118" s="355">
        <f>ROUND(H118*I118,2)</f>
        <v>0</v>
      </c>
      <c r="K118" s="355" t="s">
        <v>172</v>
      </c>
      <c r="L118" s="2984" t="s">
        <v>16</v>
      </c>
      <c r="M118" s="3053"/>
      <c r="N118" s="3054" t="s">
        <v>38</v>
      </c>
      <c r="O118" s="3055"/>
      <c r="P118" s="3055">
        <f>H118*O118</f>
        <v>0</v>
      </c>
      <c r="Q118" s="3055">
        <v>0</v>
      </c>
      <c r="R118" s="3055">
        <f>H118*Q118</f>
        <v>0</v>
      </c>
      <c r="S118" s="3055">
        <v>0</v>
      </c>
      <c r="T118" s="3056">
        <f>H118*S118</f>
        <v>0</v>
      </c>
      <c r="AR118" s="2941">
        <v>4</v>
      </c>
      <c r="AT118" s="2941" t="s">
        <v>168</v>
      </c>
      <c r="AU118" s="2941">
        <v>2</v>
      </c>
      <c r="AY118" s="3057" t="s">
        <v>163</v>
      </c>
      <c r="AZ118" s="3057"/>
      <c r="BA118" s="3057"/>
      <c r="BB118" s="3057"/>
      <c r="BC118" s="3057"/>
      <c r="BD118" s="3057"/>
      <c r="BE118" s="3057">
        <f>IF(N118="základní",J118,0)</f>
        <v>0</v>
      </c>
      <c r="BF118" s="3057">
        <f>IF(N118="snížená",J118,0)</f>
        <v>0</v>
      </c>
      <c r="BG118" s="3057">
        <f>IF(N118="zákl. přenesená",J118,0)</f>
        <v>0</v>
      </c>
      <c r="BH118" s="3057">
        <f>IF(N118="sníž. přenesená",J118,0)</f>
        <v>0</v>
      </c>
      <c r="BI118" s="3057">
        <f>IF(N118="nulová",J118,0)</f>
        <v>0</v>
      </c>
      <c r="BJ118" s="2941">
        <v>1</v>
      </c>
    </row>
    <row r="119" spans="2:62" x14ac:dyDescent="0.25">
      <c r="B119" s="2985"/>
      <c r="C119" s="97"/>
      <c r="D119" s="361" t="s">
        <v>173</v>
      </c>
      <c r="E119" s="97"/>
      <c r="F119" s="362" t="s">
        <v>2769</v>
      </c>
      <c r="G119" s="97"/>
      <c r="H119" s="97"/>
      <c r="I119" s="97"/>
      <c r="J119" s="97"/>
      <c r="K119" s="2987"/>
      <c r="L119" s="2984" t="s">
        <v>16</v>
      </c>
      <c r="M119" s="3058"/>
      <c r="N119" s="97"/>
      <c r="O119" s="97"/>
      <c r="P119" s="97"/>
      <c r="Q119" s="97"/>
      <c r="R119" s="97"/>
      <c r="S119" s="97"/>
      <c r="T119" s="3059"/>
      <c r="AT119" s="3060" t="s">
        <v>173</v>
      </c>
      <c r="AU119" s="3060">
        <v>0</v>
      </c>
      <c r="AV119" s="97"/>
      <c r="AW119" s="97"/>
      <c r="AX119" s="97"/>
      <c r="AY119" s="97" t="s">
        <v>163</v>
      </c>
      <c r="AZ119" s="97"/>
      <c r="BA119" s="97"/>
      <c r="BB119" s="97"/>
      <c r="BC119" s="97"/>
      <c r="BD119" s="97"/>
      <c r="BE119" s="97"/>
      <c r="BF119" s="97"/>
      <c r="BG119" s="97"/>
      <c r="BH119" s="97"/>
      <c r="BI119" s="97"/>
      <c r="BJ119" s="2941">
        <v>0</v>
      </c>
    </row>
    <row r="120" spans="2:62" ht="24" x14ac:dyDescent="0.25">
      <c r="B120" s="3061"/>
      <c r="C120" s="3062" t="s">
        <v>2770</v>
      </c>
      <c r="D120" s="3062" t="s">
        <v>241</v>
      </c>
      <c r="E120" s="3063" t="s">
        <v>2771</v>
      </c>
      <c r="F120" s="3063" t="s">
        <v>2772</v>
      </c>
      <c r="G120" s="3064" t="s">
        <v>526</v>
      </c>
      <c r="H120" s="1183">
        <v>2</v>
      </c>
      <c r="I120" s="396"/>
      <c r="J120" s="397">
        <f>ROUND(H120*I120,2)</f>
        <v>0</v>
      </c>
      <c r="K120" s="397" t="s">
        <v>172</v>
      </c>
      <c r="L120" s="2984" t="s">
        <v>16</v>
      </c>
      <c r="M120" s="3065"/>
      <c r="N120" s="3066" t="s">
        <v>38</v>
      </c>
      <c r="O120" s="3067"/>
      <c r="P120" s="3067">
        <f>H120*O120</f>
        <v>0</v>
      </c>
      <c r="Q120" s="3067">
        <v>3.6810000000000002E-2</v>
      </c>
      <c r="R120" s="3067">
        <f>H120*Q120</f>
        <v>7.3620000000000005E-2</v>
      </c>
      <c r="S120" s="3067">
        <v>0</v>
      </c>
      <c r="T120" s="3068">
        <f>H120*S120</f>
        <v>0</v>
      </c>
      <c r="AR120" s="2941">
        <v>8</v>
      </c>
      <c r="AT120" s="2941" t="s">
        <v>241</v>
      </c>
      <c r="AU120" s="2941">
        <v>2</v>
      </c>
      <c r="AY120" s="3069" t="s">
        <v>163</v>
      </c>
      <c r="AZ120" s="3069"/>
      <c r="BA120" s="3069"/>
      <c r="BB120" s="3069"/>
      <c r="BC120" s="3069"/>
      <c r="BD120" s="3069"/>
      <c r="BE120" s="3069">
        <f>IF(N120="základní",J120,0)</f>
        <v>0</v>
      </c>
      <c r="BF120" s="3069">
        <f>IF(N120="snížená",J120,0)</f>
        <v>0</v>
      </c>
      <c r="BG120" s="3069">
        <f>IF(N120="zákl. přenesená",J120,0)</f>
        <v>0</v>
      </c>
      <c r="BH120" s="3069">
        <f>IF(N120="sníž. přenesená",J120,0)</f>
        <v>0</v>
      </c>
      <c r="BI120" s="3069">
        <f>IF(N120="nulová",J120,0)</f>
        <v>0</v>
      </c>
      <c r="BJ120" s="2941">
        <v>1</v>
      </c>
    </row>
    <row r="121" spans="2:62" x14ac:dyDescent="0.25">
      <c r="B121" s="3049"/>
      <c r="C121" s="3050" t="s">
        <v>2773</v>
      </c>
      <c r="D121" s="3050" t="s">
        <v>168</v>
      </c>
      <c r="E121" s="3051" t="s">
        <v>2774</v>
      </c>
      <c r="F121" s="351" t="s">
        <v>2775</v>
      </c>
      <c r="G121" s="3052" t="s">
        <v>218</v>
      </c>
      <c r="H121" s="353">
        <v>52.264000000000003</v>
      </c>
      <c r="I121" s="354"/>
      <c r="J121" s="355">
        <f>ROUND(H121*I121,2)</f>
        <v>0</v>
      </c>
      <c r="K121" s="355" t="s">
        <v>172</v>
      </c>
      <c r="L121" s="2984" t="s">
        <v>16</v>
      </c>
      <c r="M121" s="3053"/>
      <c r="N121" s="3054" t="s">
        <v>38</v>
      </c>
      <c r="O121" s="3055"/>
      <c r="P121" s="3055">
        <f>H121*O121</f>
        <v>0</v>
      </c>
      <c r="Q121" s="3055">
        <v>0</v>
      </c>
      <c r="R121" s="3055">
        <f>H121*Q121</f>
        <v>0</v>
      </c>
      <c r="S121" s="3055">
        <v>0</v>
      </c>
      <c r="T121" s="3056">
        <f>H121*S121</f>
        <v>0</v>
      </c>
      <c r="AR121" s="2941">
        <v>4</v>
      </c>
      <c r="AT121" s="2941" t="s">
        <v>168</v>
      </c>
      <c r="AU121" s="2941">
        <v>2</v>
      </c>
      <c r="AY121" s="3057" t="s">
        <v>163</v>
      </c>
      <c r="AZ121" s="3057"/>
      <c r="BA121" s="3057"/>
      <c r="BB121" s="3057"/>
      <c r="BC121" s="3057"/>
      <c r="BD121" s="3057"/>
      <c r="BE121" s="3057">
        <f>IF(N121="základní",J121,0)</f>
        <v>0</v>
      </c>
      <c r="BF121" s="3057">
        <f>IF(N121="snížená",J121,0)</f>
        <v>0</v>
      </c>
      <c r="BG121" s="3057">
        <f>IF(N121="zákl. přenesená",J121,0)</f>
        <v>0</v>
      </c>
      <c r="BH121" s="3057">
        <f>IF(N121="sníž. přenesená",J121,0)</f>
        <v>0</v>
      </c>
      <c r="BI121" s="3057">
        <f>IF(N121="nulová",J121,0)</f>
        <v>0</v>
      </c>
      <c r="BJ121" s="2941">
        <v>1</v>
      </c>
    </row>
    <row r="122" spans="2:62" x14ac:dyDescent="0.25">
      <c r="B122" s="2985"/>
      <c r="C122" s="97"/>
      <c r="D122" s="361" t="s">
        <v>173</v>
      </c>
      <c r="E122" s="97"/>
      <c r="F122" s="362" t="s">
        <v>2776</v>
      </c>
      <c r="G122" s="97"/>
      <c r="H122" s="97"/>
      <c r="I122" s="97"/>
      <c r="J122" s="97"/>
      <c r="K122" s="2987"/>
      <c r="L122" s="2984" t="s">
        <v>16</v>
      </c>
      <c r="M122" s="3058"/>
      <c r="N122" s="97"/>
      <c r="O122" s="97"/>
      <c r="P122" s="97"/>
      <c r="Q122" s="97"/>
      <c r="R122" s="97"/>
      <c r="S122" s="97"/>
      <c r="T122" s="3059"/>
      <c r="AT122" s="3060" t="s">
        <v>173</v>
      </c>
      <c r="AU122" s="3060">
        <v>0</v>
      </c>
      <c r="AV122" s="97"/>
      <c r="AW122" s="97"/>
      <c r="AX122" s="97"/>
      <c r="AY122" s="97" t="s">
        <v>163</v>
      </c>
      <c r="AZ122" s="97"/>
      <c r="BA122" s="97"/>
      <c r="BB122" s="97"/>
      <c r="BC122" s="97"/>
      <c r="BD122" s="97"/>
      <c r="BE122" s="97"/>
      <c r="BF122" s="97"/>
      <c r="BG122" s="97"/>
      <c r="BH122" s="97"/>
      <c r="BI122" s="97"/>
      <c r="BJ122" s="2941">
        <v>0</v>
      </c>
    </row>
    <row r="123" spans="2:62" ht="11.25" customHeight="1" x14ac:dyDescent="0.25">
      <c r="B123" s="3070"/>
      <c r="C123" s="3071"/>
      <c r="D123" s="361" t="s">
        <v>175</v>
      </c>
      <c r="E123" s="3072"/>
      <c r="F123" s="3073" t="s">
        <v>2777</v>
      </c>
      <c r="G123" s="3074"/>
      <c r="H123" s="3075">
        <v>52.264000000000003</v>
      </c>
      <c r="I123" s="3076"/>
      <c r="J123" s="3076"/>
      <c r="K123" s="3076"/>
      <c r="L123" s="2984" t="s">
        <v>16</v>
      </c>
      <c r="M123" s="3077"/>
      <c r="N123" s="3078"/>
      <c r="O123" s="3079"/>
      <c r="P123" s="3079"/>
      <c r="Q123" s="3079"/>
      <c r="R123" s="3079"/>
      <c r="S123" s="3079"/>
      <c r="T123" s="3080"/>
      <c r="AT123" s="3081" t="s">
        <v>175</v>
      </c>
      <c r="AU123" s="3081">
        <v>0</v>
      </c>
      <c r="AV123" s="3081">
        <v>2</v>
      </c>
      <c r="AW123" s="3081" t="b">
        <v>1</v>
      </c>
      <c r="AX123" s="3081"/>
      <c r="AY123" s="3081" t="s">
        <v>163</v>
      </c>
      <c r="AZ123" s="3081"/>
      <c r="BA123" s="3081"/>
      <c r="BB123" s="3081"/>
      <c r="BC123" s="3081"/>
      <c r="BD123" s="3081"/>
      <c r="BE123" s="3081"/>
      <c r="BF123" s="3081"/>
      <c r="BG123" s="3081"/>
      <c r="BH123" s="3081"/>
      <c r="BI123" s="3081"/>
      <c r="BJ123" s="2941">
        <v>0</v>
      </c>
    </row>
    <row r="124" spans="2:62" ht="11.25" customHeight="1" x14ac:dyDescent="0.25">
      <c r="B124" s="3070"/>
      <c r="C124" s="3071"/>
      <c r="D124" s="361" t="s">
        <v>175</v>
      </c>
      <c r="E124" s="3072"/>
      <c r="F124" s="3082" t="s">
        <v>178</v>
      </c>
      <c r="G124" s="3083"/>
      <c r="H124" s="3084">
        <v>52.264000000000003</v>
      </c>
      <c r="I124" s="3076"/>
      <c r="J124" s="3076"/>
      <c r="K124" s="3076"/>
      <c r="L124" s="2984" t="s">
        <v>16</v>
      </c>
      <c r="M124" s="3077"/>
      <c r="N124" s="3078"/>
      <c r="O124" s="3079"/>
      <c r="P124" s="3079"/>
      <c r="Q124" s="3079"/>
      <c r="R124" s="3079"/>
      <c r="S124" s="3079"/>
      <c r="T124" s="3080"/>
      <c r="AT124" s="3081" t="s">
        <v>175</v>
      </c>
      <c r="AU124" s="3081">
        <v>0</v>
      </c>
      <c r="AV124" s="3081">
        <v>4</v>
      </c>
      <c r="AW124" s="3081" t="b">
        <v>1</v>
      </c>
      <c r="AX124" s="3081" t="b">
        <v>1</v>
      </c>
      <c r="AY124" s="3081" t="s">
        <v>163</v>
      </c>
      <c r="AZ124" s="3081"/>
      <c r="BA124" s="3081"/>
      <c r="BB124" s="3081"/>
      <c r="BC124" s="3081"/>
      <c r="BD124" s="3081"/>
      <c r="BE124" s="3081"/>
      <c r="BF124" s="3081"/>
      <c r="BG124" s="3081"/>
      <c r="BH124" s="3081"/>
      <c r="BI124" s="3081"/>
      <c r="BJ124" s="2941">
        <v>0</v>
      </c>
    </row>
    <row r="125" spans="2:62" ht="24" x14ac:dyDescent="0.25">
      <c r="B125" s="3061"/>
      <c r="C125" s="3062" t="s">
        <v>2778</v>
      </c>
      <c r="D125" s="3062" t="s">
        <v>241</v>
      </c>
      <c r="E125" s="3063" t="s">
        <v>2779</v>
      </c>
      <c r="F125" s="3063" t="s">
        <v>2780</v>
      </c>
      <c r="G125" s="3064" t="s">
        <v>526</v>
      </c>
      <c r="H125" s="353">
        <v>9.0809999999999995</v>
      </c>
      <c r="I125" s="396"/>
      <c r="J125" s="397">
        <f>ROUND(H125*I125,2)</f>
        <v>0</v>
      </c>
      <c r="K125" s="397" t="s">
        <v>172</v>
      </c>
      <c r="L125" s="2984" t="s">
        <v>16</v>
      </c>
      <c r="M125" s="3065"/>
      <c r="N125" s="3066" t="s">
        <v>38</v>
      </c>
      <c r="O125" s="3067"/>
      <c r="P125" s="3067">
        <f>H125*O125</f>
        <v>0</v>
      </c>
      <c r="Q125" s="3067">
        <v>3.4360000000000002E-2</v>
      </c>
      <c r="R125" s="3067">
        <f>H125*Q125</f>
        <v>0.31202316000000002</v>
      </c>
      <c r="S125" s="3067">
        <v>0</v>
      </c>
      <c r="T125" s="3068">
        <f>H125*S125</f>
        <v>0</v>
      </c>
      <c r="AR125" s="2941">
        <v>8</v>
      </c>
      <c r="AT125" s="2941" t="s">
        <v>241</v>
      </c>
      <c r="AU125" s="2941">
        <v>2</v>
      </c>
      <c r="AY125" s="3069" t="s">
        <v>163</v>
      </c>
      <c r="AZ125" s="3069"/>
      <c r="BA125" s="3069"/>
      <c r="BB125" s="3069"/>
      <c r="BC125" s="3069"/>
      <c r="BD125" s="3069"/>
      <c r="BE125" s="3069">
        <f>IF(N125="základní",J125,0)</f>
        <v>0</v>
      </c>
      <c r="BF125" s="3069">
        <f>IF(N125="snížená",J125,0)</f>
        <v>0</v>
      </c>
      <c r="BG125" s="3069">
        <f>IF(N125="zákl. přenesená",J125,0)</f>
        <v>0</v>
      </c>
      <c r="BH125" s="3069">
        <f>IF(N125="sníž. přenesená",J125,0)</f>
        <v>0</v>
      </c>
      <c r="BI125" s="3069">
        <f>IF(N125="nulová",J125,0)</f>
        <v>0</v>
      </c>
      <c r="BJ125" s="2941">
        <v>1</v>
      </c>
    </row>
    <row r="126" spans="2:62" ht="11.25" customHeight="1" x14ac:dyDescent="0.25">
      <c r="B126" s="3070"/>
      <c r="C126" s="3071"/>
      <c r="D126" s="361" t="s">
        <v>175</v>
      </c>
      <c r="E126" s="3072"/>
      <c r="F126" s="3073" t="s">
        <v>2781</v>
      </c>
      <c r="G126" s="3074"/>
      <c r="H126" s="3075">
        <v>21.777000000000001</v>
      </c>
      <c r="I126" s="3076"/>
      <c r="J126" s="3076"/>
      <c r="K126" s="3076"/>
      <c r="L126" s="2984" t="s">
        <v>16</v>
      </c>
      <c r="M126" s="3077"/>
      <c r="N126" s="3078"/>
      <c r="O126" s="3079"/>
      <c r="P126" s="3079"/>
      <c r="Q126" s="3079"/>
      <c r="R126" s="3079"/>
      <c r="S126" s="3079"/>
      <c r="T126" s="3080"/>
      <c r="AT126" s="3081" t="s">
        <v>175</v>
      </c>
      <c r="AU126" s="3081">
        <v>0</v>
      </c>
      <c r="AV126" s="3081">
        <v>2</v>
      </c>
      <c r="AW126" s="3081" t="b">
        <v>1</v>
      </c>
      <c r="AX126" s="3081"/>
      <c r="AY126" s="3081" t="s">
        <v>163</v>
      </c>
      <c r="AZ126" s="3081"/>
      <c r="BA126" s="3081"/>
      <c r="BB126" s="3081"/>
      <c r="BC126" s="3081"/>
      <c r="BD126" s="3081"/>
      <c r="BE126" s="3081"/>
      <c r="BF126" s="3081"/>
      <c r="BG126" s="3081"/>
      <c r="BH126" s="3081"/>
      <c r="BI126" s="3081"/>
      <c r="BJ126" s="2941">
        <v>0</v>
      </c>
    </row>
    <row r="127" spans="2:62" ht="11.25" customHeight="1" x14ac:dyDescent="0.25">
      <c r="B127" s="3070"/>
      <c r="C127" s="3071"/>
      <c r="D127" s="361" t="s">
        <v>175</v>
      </c>
      <c r="E127" s="3072"/>
      <c r="F127" s="3082" t="s">
        <v>178</v>
      </c>
      <c r="G127" s="3083"/>
      <c r="H127" s="3084">
        <v>21.777000000000001</v>
      </c>
      <c r="I127" s="3076"/>
      <c r="J127" s="3076"/>
      <c r="K127" s="3076"/>
      <c r="L127" s="2984" t="s">
        <v>16</v>
      </c>
      <c r="M127" s="3077"/>
      <c r="N127" s="3078"/>
      <c r="O127" s="3079"/>
      <c r="P127" s="3079"/>
      <c r="Q127" s="3079"/>
      <c r="R127" s="3079"/>
      <c r="S127" s="3079"/>
      <c r="T127" s="3080"/>
      <c r="AT127" s="3081" t="s">
        <v>175</v>
      </c>
      <c r="AU127" s="3081">
        <v>0</v>
      </c>
      <c r="AV127" s="3081">
        <v>4</v>
      </c>
      <c r="AW127" s="3081" t="b">
        <v>1</v>
      </c>
      <c r="AX127" s="3081"/>
      <c r="AY127" s="3081" t="s">
        <v>163</v>
      </c>
      <c r="AZ127" s="3081"/>
      <c r="BA127" s="3081"/>
      <c r="BB127" s="3081"/>
      <c r="BC127" s="3081"/>
      <c r="BD127" s="3081"/>
      <c r="BE127" s="3081"/>
      <c r="BF127" s="3081"/>
      <c r="BG127" s="3081"/>
      <c r="BH127" s="3081"/>
      <c r="BI127" s="3081"/>
      <c r="BJ127" s="2941">
        <v>0</v>
      </c>
    </row>
    <row r="128" spans="2:62" ht="11.25" customHeight="1" x14ac:dyDescent="0.25">
      <c r="B128" s="3070"/>
      <c r="C128" s="3071"/>
      <c r="D128" s="361" t="s">
        <v>175</v>
      </c>
      <c r="E128" s="3072"/>
      <c r="F128" s="3073" t="s">
        <v>2782</v>
      </c>
      <c r="G128" s="3074"/>
      <c r="H128" s="3075">
        <v>9.0809999999999995</v>
      </c>
      <c r="I128" s="3076"/>
      <c r="J128" s="3076"/>
      <c r="K128" s="3076"/>
      <c r="L128" s="2984" t="s">
        <v>16</v>
      </c>
      <c r="M128" s="3077"/>
      <c r="N128" s="3078"/>
      <c r="O128" s="3079"/>
      <c r="P128" s="3079"/>
      <c r="Q128" s="3079"/>
      <c r="R128" s="3079"/>
      <c r="S128" s="3079"/>
      <c r="T128" s="3080"/>
      <c r="AT128" s="3081" t="s">
        <v>175</v>
      </c>
      <c r="AU128" s="3081">
        <v>0</v>
      </c>
      <c r="AV128" s="3081">
        <v>2</v>
      </c>
      <c r="AW128" s="3081" t="b">
        <v>1</v>
      </c>
      <c r="AX128" s="3081" t="b">
        <v>1</v>
      </c>
      <c r="AY128" s="3081" t="s">
        <v>163</v>
      </c>
      <c r="AZ128" s="3081"/>
      <c r="BA128" s="3081"/>
      <c r="BB128" s="3081"/>
      <c r="BC128" s="3081"/>
      <c r="BD128" s="3081"/>
      <c r="BE128" s="3081"/>
      <c r="BF128" s="3081"/>
      <c r="BG128" s="3081"/>
      <c r="BH128" s="3081"/>
      <c r="BI128" s="3081"/>
      <c r="BJ128" s="2941">
        <v>0</v>
      </c>
    </row>
    <row r="129" spans="2:62" ht="23.1" customHeight="1" x14ac:dyDescent="0.25">
      <c r="B129" s="3009"/>
      <c r="C129" s="3010"/>
      <c r="D129" s="3036" t="s">
        <v>64</v>
      </c>
      <c r="E129" s="3044" t="s">
        <v>199</v>
      </c>
      <c r="F129" s="3019" t="s">
        <v>221</v>
      </c>
      <c r="G129" s="3045"/>
      <c r="H129" s="3046"/>
      <c r="I129" s="3047"/>
      <c r="J129" s="3047">
        <f>J130 + J134 + J138 + J142 + J146</f>
        <v>0</v>
      </c>
      <c r="K129" s="3047"/>
      <c r="L129" s="2984" t="s">
        <v>16</v>
      </c>
      <c r="M129" s="3048"/>
      <c r="N129" s="3007"/>
      <c r="O129" s="3008"/>
      <c r="P129" s="3008">
        <f>P130 + P134 + P138 + P142 + P146</f>
        <v>0</v>
      </c>
      <c r="Q129" s="3008"/>
      <c r="R129" s="3008">
        <f>R130 + R134 + R138 + R142 + R146</f>
        <v>353.77300279999997</v>
      </c>
      <c r="S129" s="3008"/>
      <c r="T129" s="3043">
        <f>T130 + T134 + T138 + T142 + T146</f>
        <v>0</v>
      </c>
      <c r="AR129" s="2941">
        <v>1</v>
      </c>
      <c r="AT129" s="2941" t="s">
        <v>64</v>
      </c>
      <c r="AU129" s="2941">
        <v>1</v>
      </c>
      <c r="AY129" s="101" t="s">
        <v>163</v>
      </c>
      <c r="AZ129" s="101"/>
      <c r="BA129" s="101"/>
      <c r="BB129" s="101"/>
      <c r="BC129" s="101"/>
      <c r="BD129" s="101"/>
      <c r="BE129" s="101"/>
      <c r="BF129" s="101"/>
      <c r="BG129" s="101"/>
      <c r="BH129" s="101"/>
      <c r="BI129" s="101"/>
      <c r="BJ129" s="2941">
        <v>0</v>
      </c>
    </row>
    <row r="130" spans="2:62" x14ac:dyDescent="0.25">
      <c r="B130" s="3049"/>
      <c r="C130" s="3050" t="s">
        <v>2783</v>
      </c>
      <c r="D130" s="3050" t="s">
        <v>168</v>
      </c>
      <c r="E130" s="3051" t="s">
        <v>278</v>
      </c>
      <c r="F130" s="351" t="s">
        <v>279</v>
      </c>
      <c r="G130" s="3052" t="s">
        <v>196</v>
      </c>
      <c r="H130" s="353">
        <v>916.08</v>
      </c>
      <c r="I130" s="354"/>
      <c r="J130" s="355">
        <f>ROUND(H130*I130,2)</f>
        <v>0</v>
      </c>
      <c r="K130" s="355" t="s">
        <v>172</v>
      </c>
      <c r="L130" s="2984" t="s">
        <v>16</v>
      </c>
      <c r="M130" s="3053"/>
      <c r="N130" s="3054" t="s">
        <v>38</v>
      </c>
      <c r="O130" s="3055"/>
      <c r="P130" s="3055">
        <f>H130*O130</f>
        <v>0</v>
      </c>
      <c r="Q130" s="3055">
        <v>0</v>
      </c>
      <c r="R130" s="3055">
        <f>H130*Q130</f>
        <v>0</v>
      </c>
      <c r="S130" s="3055">
        <v>0</v>
      </c>
      <c r="T130" s="3056">
        <f>H130*S130</f>
        <v>0</v>
      </c>
      <c r="AR130" s="2941">
        <v>4</v>
      </c>
      <c r="AT130" s="2941" t="s">
        <v>168</v>
      </c>
      <c r="AU130" s="2941">
        <v>2</v>
      </c>
      <c r="AY130" s="3057" t="s">
        <v>163</v>
      </c>
      <c r="AZ130" s="3057"/>
      <c r="BA130" s="3057"/>
      <c r="BB130" s="3057"/>
      <c r="BC130" s="3057"/>
      <c r="BD130" s="3057"/>
      <c r="BE130" s="3057">
        <f>IF(N130="základní",J130,0)</f>
        <v>0</v>
      </c>
      <c r="BF130" s="3057">
        <f>IF(N130="snížená",J130,0)</f>
        <v>0</v>
      </c>
      <c r="BG130" s="3057">
        <f>IF(N130="zákl. přenesená",J130,0)</f>
        <v>0</v>
      </c>
      <c r="BH130" s="3057">
        <f>IF(N130="sníž. přenesená",J130,0)</f>
        <v>0</v>
      </c>
      <c r="BI130" s="3057">
        <f>IF(N130="nulová",J130,0)</f>
        <v>0</v>
      </c>
      <c r="BJ130" s="2941">
        <v>1</v>
      </c>
    </row>
    <row r="131" spans="2:62" x14ac:dyDescent="0.25">
      <c r="B131" s="2985"/>
      <c r="C131" s="97"/>
      <c r="D131" s="361" t="s">
        <v>173</v>
      </c>
      <c r="E131" s="97"/>
      <c r="F131" s="362" t="s">
        <v>280</v>
      </c>
      <c r="G131" s="97"/>
      <c r="H131" s="97"/>
      <c r="I131" s="97"/>
      <c r="J131" s="97"/>
      <c r="K131" s="2987"/>
      <c r="L131" s="2984" t="s">
        <v>16</v>
      </c>
      <c r="M131" s="3058"/>
      <c r="N131" s="97"/>
      <c r="O131" s="97"/>
      <c r="P131" s="97"/>
      <c r="Q131" s="97"/>
      <c r="R131" s="97"/>
      <c r="S131" s="97"/>
      <c r="T131" s="3059"/>
      <c r="AT131" s="3060" t="s">
        <v>173</v>
      </c>
      <c r="AU131" s="3060">
        <v>0</v>
      </c>
      <c r="AV131" s="97"/>
      <c r="AW131" s="97"/>
      <c r="AX131" s="97"/>
      <c r="AY131" s="97" t="s">
        <v>163</v>
      </c>
      <c r="AZ131" s="97"/>
      <c r="BA131" s="97"/>
      <c r="BB131" s="97"/>
      <c r="BC131" s="97"/>
      <c r="BD131" s="97"/>
      <c r="BE131" s="97"/>
      <c r="BF131" s="97"/>
      <c r="BG131" s="97"/>
      <c r="BH131" s="97"/>
      <c r="BI131" s="97"/>
      <c r="BJ131" s="2941">
        <v>0</v>
      </c>
    </row>
    <row r="132" spans="2:62" ht="11.25" customHeight="1" x14ac:dyDescent="0.25">
      <c r="B132" s="3070"/>
      <c r="C132" s="3071"/>
      <c r="D132" s="361" t="s">
        <v>175</v>
      </c>
      <c r="E132" s="3072"/>
      <c r="F132" s="3073" t="s">
        <v>2784</v>
      </c>
      <c r="G132" s="3074"/>
      <c r="H132" s="3075">
        <v>916.08</v>
      </c>
      <c r="I132" s="3076"/>
      <c r="J132" s="3076"/>
      <c r="K132" s="3076"/>
      <c r="L132" s="2984" t="s">
        <v>16</v>
      </c>
      <c r="M132" s="3077"/>
      <c r="N132" s="3078"/>
      <c r="O132" s="3079"/>
      <c r="P132" s="3079"/>
      <c r="Q132" s="3079"/>
      <c r="R132" s="3079"/>
      <c r="S132" s="3079"/>
      <c r="T132" s="3080"/>
      <c r="AT132" s="3081" t="s">
        <v>175</v>
      </c>
      <c r="AU132" s="3081">
        <v>0</v>
      </c>
      <c r="AV132" s="3081">
        <v>2</v>
      </c>
      <c r="AW132" s="3081" t="b">
        <v>1</v>
      </c>
      <c r="AX132" s="3081"/>
      <c r="AY132" s="3081" t="s">
        <v>163</v>
      </c>
      <c r="AZ132" s="3081"/>
      <c r="BA132" s="3081"/>
      <c r="BB132" s="3081"/>
      <c r="BC132" s="3081"/>
      <c r="BD132" s="3081"/>
      <c r="BE132" s="3081"/>
      <c r="BF132" s="3081"/>
      <c r="BG132" s="3081"/>
      <c r="BH132" s="3081"/>
      <c r="BI132" s="3081"/>
      <c r="BJ132" s="2941">
        <v>0</v>
      </c>
    </row>
    <row r="133" spans="2:62" ht="11.25" customHeight="1" x14ac:dyDescent="0.25">
      <c r="B133" s="3070"/>
      <c r="C133" s="3071"/>
      <c r="D133" s="361" t="s">
        <v>175</v>
      </c>
      <c r="E133" s="3072"/>
      <c r="F133" s="3082" t="s">
        <v>178</v>
      </c>
      <c r="G133" s="3083"/>
      <c r="H133" s="3084">
        <v>916.08</v>
      </c>
      <c r="I133" s="3076"/>
      <c r="J133" s="3076"/>
      <c r="K133" s="3076"/>
      <c r="L133" s="2984" t="s">
        <v>16</v>
      </c>
      <c r="M133" s="3077"/>
      <c r="N133" s="3078"/>
      <c r="O133" s="3079"/>
      <c r="P133" s="3079"/>
      <c r="Q133" s="3079"/>
      <c r="R133" s="3079"/>
      <c r="S133" s="3079"/>
      <c r="T133" s="3080"/>
      <c r="AT133" s="3081" t="s">
        <v>175</v>
      </c>
      <c r="AU133" s="3081">
        <v>0</v>
      </c>
      <c r="AV133" s="3081">
        <v>4</v>
      </c>
      <c r="AW133" s="3081" t="b">
        <v>1</v>
      </c>
      <c r="AX133" s="3081" t="b">
        <v>1</v>
      </c>
      <c r="AY133" s="3081" t="s">
        <v>163</v>
      </c>
      <c r="AZ133" s="3081"/>
      <c r="BA133" s="3081"/>
      <c r="BB133" s="3081"/>
      <c r="BC133" s="3081"/>
      <c r="BD133" s="3081"/>
      <c r="BE133" s="3081"/>
      <c r="BF133" s="3081"/>
      <c r="BG133" s="3081"/>
      <c r="BH133" s="3081"/>
      <c r="BI133" s="3081"/>
      <c r="BJ133" s="2941">
        <v>0</v>
      </c>
    </row>
    <row r="134" spans="2:62" x14ac:dyDescent="0.25">
      <c r="B134" s="3061"/>
      <c r="C134" s="3062" t="s">
        <v>2785</v>
      </c>
      <c r="D134" s="3062" t="s">
        <v>241</v>
      </c>
      <c r="E134" s="3063" t="s">
        <v>283</v>
      </c>
      <c r="F134" s="3063" t="s">
        <v>284</v>
      </c>
      <c r="G134" s="3064" t="s">
        <v>202</v>
      </c>
      <c r="H134" s="353">
        <v>82.447000000000003</v>
      </c>
      <c r="I134" s="396"/>
      <c r="J134" s="397">
        <f>ROUND(H134*I134,2)</f>
        <v>0</v>
      </c>
      <c r="K134" s="397" t="s">
        <v>172</v>
      </c>
      <c r="L134" s="2984" t="s">
        <v>16</v>
      </c>
      <c r="M134" s="3065"/>
      <c r="N134" s="3066" t="s">
        <v>38</v>
      </c>
      <c r="O134" s="3067"/>
      <c r="P134" s="3067">
        <f>H134*O134</f>
        <v>0</v>
      </c>
      <c r="Q134" s="3067">
        <v>1</v>
      </c>
      <c r="R134" s="3067">
        <f>H134*Q134</f>
        <v>82.447000000000003</v>
      </c>
      <c r="S134" s="3067">
        <v>0</v>
      </c>
      <c r="T134" s="3068">
        <f>H134*S134</f>
        <v>0</v>
      </c>
      <c r="AR134" s="2941">
        <v>8</v>
      </c>
      <c r="AT134" s="2941" t="s">
        <v>241</v>
      </c>
      <c r="AU134" s="2941">
        <v>2</v>
      </c>
      <c r="AY134" s="3069" t="s">
        <v>163</v>
      </c>
      <c r="AZ134" s="3069"/>
      <c r="BA134" s="3069"/>
      <c r="BB134" s="3069"/>
      <c r="BC134" s="3069"/>
      <c r="BD134" s="3069"/>
      <c r="BE134" s="3069">
        <f>IF(N134="základní",J134,0)</f>
        <v>0</v>
      </c>
      <c r="BF134" s="3069">
        <f>IF(N134="snížená",J134,0)</f>
        <v>0</v>
      </c>
      <c r="BG134" s="3069">
        <f>IF(N134="zákl. přenesená",J134,0)</f>
        <v>0</v>
      </c>
      <c r="BH134" s="3069">
        <f>IF(N134="sníž. přenesená",J134,0)</f>
        <v>0</v>
      </c>
      <c r="BI134" s="3069">
        <f>IF(N134="nulová",J134,0)</f>
        <v>0</v>
      </c>
      <c r="BJ134" s="2941">
        <v>1</v>
      </c>
    </row>
    <row r="135" spans="2:62" ht="11.25" customHeight="1" x14ac:dyDescent="0.25">
      <c r="B135" s="3070"/>
      <c r="C135" s="3071"/>
      <c r="D135" s="361" t="s">
        <v>175</v>
      </c>
      <c r="E135" s="3072"/>
      <c r="F135" s="3073" t="s">
        <v>2784</v>
      </c>
      <c r="G135" s="3074"/>
      <c r="H135" s="3075">
        <v>916.08</v>
      </c>
      <c r="I135" s="3076"/>
      <c r="J135" s="3076"/>
      <c r="K135" s="3076"/>
      <c r="L135" s="2984" t="s">
        <v>16</v>
      </c>
      <c r="M135" s="3077"/>
      <c r="N135" s="3078"/>
      <c r="O135" s="3079"/>
      <c r="P135" s="3079"/>
      <c r="Q135" s="3079"/>
      <c r="R135" s="3079"/>
      <c r="S135" s="3079"/>
      <c r="T135" s="3080"/>
      <c r="AT135" s="3081" t="s">
        <v>175</v>
      </c>
      <c r="AU135" s="3081">
        <v>0</v>
      </c>
      <c r="AV135" s="3081">
        <v>2</v>
      </c>
      <c r="AW135" s="3081" t="b">
        <v>1</v>
      </c>
      <c r="AX135" s="3081"/>
      <c r="AY135" s="3081" t="s">
        <v>163</v>
      </c>
      <c r="AZ135" s="3081"/>
      <c r="BA135" s="3081"/>
      <c r="BB135" s="3081"/>
      <c r="BC135" s="3081"/>
      <c r="BD135" s="3081"/>
      <c r="BE135" s="3081"/>
      <c r="BF135" s="3081"/>
      <c r="BG135" s="3081"/>
      <c r="BH135" s="3081"/>
      <c r="BI135" s="3081"/>
      <c r="BJ135" s="2941">
        <v>0</v>
      </c>
    </row>
    <row r="136" spans="2:62" ht="11.25" customHeight="1" x14ac:dyDescent="0.25">
      <c r="B136" s="3070"/>
      <c r="C136" s="3071"/>
      <c r="D136" s="361" t="s">
        <v>175</v>
      </c>
      <c r="E136" s="3072"/>
      <c r="F136" s="3082" t="s">
        <v>178</v>
      </c>
      <c r="G136" s="3083"/>
      <c r="H136" s="3084">
        <v>916.08</v>
      </c>
      <c r="I136" s="3076"/>
      <c r="J136" s="3076"/>
      <c r="K136" s="3076"/>
      <c r="L136" s="2984" t="s">
        <v>16</v>
      </c>
      <c r="M136" s="3077"/>
      <c r="N136" s="3078"/>
      <c r="O136" s="3079"/>
      <c r="P136" s="3079"/>
      <c r="Q136" s="3079"/>
      <c r="R136" s="3079"/>
      <c r="S136" s="3079"/>
      <c r="T136" s="3080"/>
      <c r="AT136" s="3081" t="s">
        <v>175</v>
      </c>
      <c r="AU136" s="3081">
        <v>0</v>
      </c>
      <c r="AV136" s="3081">
        <v>4</v>
      </c>
      <c r="AW136" s="3081" t="b">
        <v>1</v>
      </c>
      <c r="AX136" s="3081"/>
      <c r="AY136" s="3081" t="s">
        <v>163</v>
      </c>
      <c r="AZ136" s="3081"/>
      <c r="BA136" s="3081"/>
      <c r="BB136" s="3081"/>
      <c r="BC136" s="3081"/>
      <c r="BD136" s="3081"/>
      <c r="BE136" s="3081"/>
      <c r="BF136" s="3081"/>
      <c r="BG136" s="3081"/>
      <c r="BH136" s="3081"/>
      <c r="BI136" s="3081"/>
      <c r="BJ136" s="2941">
        <v>0</v>
      </c>
    </row>
    <row r="137" spans="2:62" ht="11.25" customHeight="1" x14ac:dyDescent="0.25">
      <c r="B137" s="3070"/>
      <c r="C137" s="3071"/>
      <c r="D137" s="361" t="s">
        <v>175</v>
      </c>
      <c r="E137" s="3072"/>
      <c r="F137" s="3073" t="s">
        <v>2786</v>
      </c>
      <c r="G137" s="3074"/>
      <c r="H137" s="3075">
        <v>82.447000000000003</v>
      </c>
      <c r="I137" s="3076"/>
      <c r="J137" s="3076"/>
      <c r="K137" s="3076"/>
      <c r="L137" s="2984" t="s">
        <v>16</v>
      </c>
      <c r="M137" s="3077"/>
      <c r="N137" s="3078"/>
      <c r="O137" s="3079"/>
      <c r="P137" s="3079"/>
      <c r="Q137" s="3079"/>
      <c r="R137" s="3079"/>
      <c r="S137" s="3079"/>
      <c r="T137" s="3080"/>
      <c r="AT137" s="3081" t="s">
        <v>175</v>
      </c>
      <c r="AU137" s="3081">
        <v>0</v>
      </c>
      <c r="AV137" s="3081">
        <v>2</v>
      </c>
      <c r="AW137" s="3081" t="b">
        <v>1</v>
      </c>
      <c r="AX137" s="3081" t="b">
        <v>1</v>
      </c>
      <c r="AY137" s="3081" t="s">
        <v>163</v>
      </c>
      <c r="AZ137" s="3081"/>
      <c r="BA137" s="3081"/>
      <c r="BB137" s="3081"/>
      <c r="BC137" s="3081"/>
      <c r="BD137" s="3081"/>
      <c r="BE137" s="3081"/>
      <c r="BF137" s="3081"/>
      <c r="BG137" s="3081"/>
      <c r="BH137" s="3081"/>
      <c r="BI137" s="3081"/>
      <c r="BJ137" s="2941">
        <v>0</v>
      </c>
    </row>
    <row r="138" spans="2:62" x14ac:dyDescent="0.25">
      <c r="B138" s="3049"/>
      <c r="C138" s="3050" t="s">
        <v>2787</v>
      </c>
      <c r="D138" s="3050" t="s">
        <v>168</v>
      </c>
      <c r="E138" s="3051" t="s">
        <v>295</v>
      </c>
      <c r="F138" s="351" t="s">
        <v>296</v>
      </c>
      <c r="G138" s="3052" t="s">
        <v>196</v>
      </c>
      <c r="H138" s="353">
        <v>916.08</v>
      </c>
      <c r="I138" s="354"/>
      <c r="J138" s="355">
        <f>ROUND(H138*I138,2)</f>
        <v>0</v>
      </c>
      <c r="K138" s="355" t="s">
        <v>172</v>
      </c>
      <c r="L138" s="2984" t="s">
        <v>16</v>
      </c>
      <c r="M138" s="3053"/>
      <c r="N138" s="3054" t="s">
        <v>38</v>
      </c>
      <c r="O138" s="3055"/>
      <c r="P138" s="3055">
        <f>H138*O138</f>
        <v>0</v>
      </c>
      <c r="Q138" s="3055">
        <v>0</v>
      </c>
      <c r="R138" s="3055">
        <f>H138*Q138</f>
        <v>0</v>
      </c>
      <c r="S138" s="3055">
        <v>0</v>
      </c>
      <c r="T138" s="3056">
        <f>H138*S138</f>
        <v>0</v>
      </c>
      <c r="AR138" s="2941">
        <v>4</v>
      </c>
      <c r="AT138" s="2941" t="s">
        <v>168</v>
      </c>
      <c r="AU138" s="2941">
        <v>2</v>
      </c>
      <c r="AY138" s="3057" t="s">
        <v>163</v>
      </c>
      <c r="AZ138" s="3057"/>
      <c r="BA138" s="3057"/>
      <c r="BB138" s="3057"/>
      <c r="BC138" s="3057"/>
      <c r="BD138" s="3057"/>
      <c r="BE138" s="3057">
        <f>IF(N138="základní",J138,0)</f>
        <v>0</v>
      </c>
      <c r="BF138" s="3057">
        <f>IF(N138="snížená",J138,0)</f>
        <v>0</v>
      </c>
      <c r="BG138" s="3057">
        <f>IF(N138="zákl. přenesená",J138,0)</f>
        <v>0</v>
      </c>
      <c r="BH138" s="3057">
        <f>IF(N138="sníž. přenesená",J138,0)</f>
        <v>0</v>
      </c>
      <c r="BI138" s="3057">
        <f>IF(N138="nulová",J138,0)</f>
        <v>0</v>
      </c>
      <c r="BJ138" s="2941">
        <v>1</v>
      </c>
    </row>
    <row r="139" spans="2:62" x14ac:dyDescent="0.25">
      <c r="B139" s="2985"/>
      <c r="C139" s="97"/>
      <c r="D139" s="361" t="s">
        <v>173</v>
      </c>
      <c r="E139" s="97"/>
      <c r="F139" s="362" t="s">
        <v>297</v>
      </c>
      <c r="G139" s="97"/>
      <c r="H139" s="97"/>
      <c r="I139" s="97"/>
      <c r="J139" s="97"/>
      <c r="K139" s="2987"/>
      <c r="L139" s="2984" t="s">
        <v>16</v>
      </c>
      <c r="M139" s="3058"/>
      <c r="N139" s="97"/>
      <c r="O139" s="97"/>
      <c r="P139" s="97"/>
      <c r="Q139" s="97"/>
      <c r="R139" s="97"/>
      <c r="S139" s="97"/>
      <c r="T139" s="3059"/>
      <c r="AT139" s="3060" t="s">
        <v>173</v>
      </c>
      <c r="AU139" s="3060">
        <v>0</v>
      </c>
      <c r="AV139" s="97"/>
      <c r="AW139" s="97"/>
      <c r="AX139" s="97"/>
      <c r="AY139" s="97" t="s">
        <v>163</v>
      </c>
      <c r="AZ139" s="97"/>
      <c r="BA139" s="97"/>
      <c r="BB139" s="97"/>
      <c r="BC139" s="97"/>
      <c r="BD139" s="97"/>
      <c r="BE139" s="97"/>
      <c r="BF139" s="97"/>
      <c r="BG139" s="97"/>
      <c r="BH139" s="97"/>
      <c r="BI139" s="97"/>
      <c r="BJ139" s="2941">
        <v>0</v>
      </c>
    </row>
    <row r="140" spans="2:62" ht="11.25" customHeight="1" x14ac:dyDescent="0.25">
      <c r="B140" s="3070"/>
      <c r="C140" s="3071"/>
      <c r="D140" s="361" t="s">
        <v>175</v>
      </c>
      <c r="E140" s="3072"/>
      <c r="F140" s="3073" t="s">
        <v>2784</v>
      </c>
      <c r="G140" s="3074"/>
      <c r="H140" s="3075">
        <v>916.08</v>
      </c>
      <c r="I140" s="3076"/>
      <c r="J140" s="3076"/>
      <c r="K140" s="3076"/>
      <c r="L140" s="2984" t="s">
        <v>16</v>
      </c>
      <c r="M140" s="3077"/>
      <c r="N140" s="3078"/>
      <c r="O140" s="3079"/>
      <c r="P140" s="3079"/>
      <c r="Q140" s="3079"/>
      <c r="R140" s="3079"/>
      <c r="S140" s="3079"/>
      <c r="T140" s="3080"/>
      <c r="AT140" s="3081" t="s">
        <v>175</v>
      </c>
      <c r="AU140" s="3081">
        <v>0</v>
      </c>
      <c r="AV140" s="3081">
        <v>2</v>
      </c>
      <c r="AW140" s="3081" t="b">
        <v>1</v>
      </c>
      <c r="AX140" s="3081"/>
      <c r="AY140" s="3081" t="s">
        <v>163</v>
      </c>
      <c r="AZ140" s="3081"/>
      <c r="BA140" s="3081"/>
      <c r="BB140" s="3081"/>
      <c r="BC140" s="3081"/>
      <c r="BD140" s="3081"/>
      <c r="BE140" s="3081"/>
      <c r="BF140" s="3081"/>
      <c r="BG140" s="3081"/>
      <c r="BH140" s="3081"/>
      <c r="BI140" s="3081"/>
      <c r="BJ140" s="2941">
        <v>0</v>
      </c>
    </row>
    <row r="141" spans="2:62" ht="11.25" customHeight="1" x14ac:dyDescent="0.25">
      <c r="B141" s="3070"/>
      <c r="C141" s="3071"/>
      <c r="D141" s="361" t="s">
        <v>175</v>
      </c>
      <c r="E141" s="3072"/>
      <c r="F141" s="3082" t="s">
        <v>178</v>
      </c>
      <c r="G141" s="3083"/>
      <c r="H141" s="3084">
        <v>916.08</v>
      </c>
      <c r="I141" s="3076"/>
      <c r="J141" s="3076"/>
      <c r="K141" s="3076"/>
      <c r="L141" s="2984" t="s">
        <v>16</v>
      </c>
      <c r="M141" s="3077"/>
      <c r="N141" s="3078"/>
      <c r="O141" s="3079"/>
      <c r="P141" s="3079"/>
      <c r="Q141" s="3079"/>
      <c r="R141" s="3079"/>
      <c r="S141" s="3079"/>
      <c r="T141" s="3080"/>
      <c r="AT141" s="3081" t="s">
        <v>175</v>
      </c>
      <c r="AU141" s="3081">
        <v>0</v>
      </c>
      <c r="AV141" s="3081">
        <v>4</v>
      </c>
      <c r="AW141" s="3081" t="b">
        <v>1</v>
      </c>
      <c r="AX141" s="3081" t="b">
        <v>1</v>
      </c>
      <c r="AY141" s="3081" t="s">
        <v>163</v>
      </c>
      <c r="AZ141" s="3081"/>
      <c r="BA141" s="3081"/>
      <c r="BB141" s="3081"/>
      <c r="BC141" s="3081"/>
      <c r="BD141" s="3081"/>
      <c r="BE141" s="3081"/>
      <c r="BF141" s="3081"/>
      <c r="BG141" s="3081"/>
      <c r="BH141" s="3081"/>
      <c r="BI141" s="3081"/>
      <c r="BJ141" s="2941">
        <v>0</v>
      </c>
    </row>
    <row r="142" spans="2:62" x14ac:dyDescent="0.25">
      <c r="B142" s="3061"/>
      <c r="C142" s="3062" t="s">
        <v>2788</v>
      </c>
      <c r="D142" s="3062" t="s">
        <v>241</v>
      </c>
      <c r="E142" s="3063" t="s">
        <v>2789</v>
      </c>
      <c r="F142" s="3063" t="s">
        <v>2790</v>
      </c>
      <c r="G142" s="3064" t="s">
        <v>202</v>
      </c>
      <c r="H142" s="353">
        <v>247.34200000000001</v>
      </c>
      <c r="I142" s="396"/>
      <c r="J142" s="397">
        <f>ROUND(H142*I142,2)</f>
        <v>0</v>
      </c>
      <c r="K142" s="397" t="s">
        <v>172</v>
      </c>
      <c r="L142" s="2984" t="s">
        <v>16</v>
      </c>
      <c r="M142" s="3065"/>
      <c r="N142" s="3066" t="s">
        <v>38</v>
      </c>
      <c r="O142" s="3067"/>
      <c r="P142" s="3067">
        <f>H142*O142</f>
        <v>0</v>
      </c>
      <c r="Q142" s="3067">
        <v>1</v>
      </c>
      <c r="R142" s="3067">
        <f>H142*Q142</f>
        <v>247.34200000000001</v>
      </c>
      <c r="S142" s="3067">
        <v>0</v>
      </c>
      <c r="T142" s="3068">
        <f>H142*S142</f>
        <v>0</v>
      </c>
      <c r="AR142" s="2941">
        <v>8</v>
      </c>
      <c r="AT142" s="2941" t="s">
        <v>241</v>
      </c>
      <c r="AU142" s="2941">
        <v>2</v>
      </c>
      <c r="AY142" s="3069" t="s">
        <v>163</v>
      </c>
      <c r="AZ142" s="3069"/>
      <c r="BA142" s="3069"/>
      <c r="BB142" s="3069"/>
      <c r="BC142" s="3069"/>
      <c r="BD142" s="3069"/>
      <c r="BE142" s="3069">
        <f>IF(N142="základní",J142,0)</f>
        <v>0</v>
      </c>
      <c r="BF142" s="3069">
        <f>IF(N142="snížená",J142,0)</f>
        <v>0</v>
      </c>
      <c r="BG142" s="3069">
        <f>IF(N142="zákl. přenesená",J142,0)</f>
        <v>0</v>
      </c>
      <c r="BH142" s="3069">
        <f>IF(N142="sníž. přenesená",J142,0)</f>
        <v>0</v>
      </c>
      <c r="BI142" s="3069">
        <f>IF(N142="nulová",J142,0)</f>
        <v>0</v>
      </c>
      <c r="BJ142" s="2941">
        <v>1</v>
      </c>
    </row>
    <row r="143" spans="2:62" ht="11.25" customHeight="1" x14ac:dyDescent="0.25">
      <c r="B143" s="3070"/>
      <c r="C143" s="3071"/>
      <c r="D143" s="361" t="s">
        <v>175</v>
      </c>
      <c r="E143" s="3072"/>
      <c r="F143" s="3073" t="s">
        <v>2791</v>
      </c>
      <c r="G143" s="3074"/>
      <c r="H143" s="3075">
        <v>916.08</v>
      </c>
      <c r="I143" s="3076"/>
      <c r="J143" s="3076"/>
      <c r="K143" s="3076"/>
      <c r="L143" s="2984" t="s">
        <v>16</v>
      </c>
      <c r="M143" s="3077"/>
      <c r="N143" s="3078"/>
      <c r="O143" s="3079"/>
      <c r="P143" s="3079"/>
      <c r="Q143" s="3079"/>
      <c r="R143" s="3079"/>
      <c r="S143" s="3079"/>
      <c r="T143" s="3080"/>
      <c r="AT143" s="3081" t="s">
        <v>175</v>
      </c>
      <c r="AU143" s="3081">
        <v>0</v>
      </c>
      <c r="AV143" s="3081">
        <v>2</v>
      </c>
      <c r="AW143" s="3081" t="b">
        <v>1</v>
      </c>
      <c r="AX143" s="3081"/>
      <c r="AY143" s="3081" t="s">
        <v>163</v>
      </c>
      <c r="AZ143" s="3081"/>
      <c r="BA143" s="3081"/>
      <c r="BB143" s="3081"/>
      <c r="BC143" s="3081"/>
      <c r="BD143" s="3081"/>
      <c r="BE143" s="3081"/>
      <c r="BF143" s="3081"/>
      <c r="BG143" s="3081"/>
      <c r="BH143" s="3081"/>
      <c r="BI143" s="3081"/>
      <c r="BJ143" s="2941">
        <v>0</v>
      </c>
    </row>
    <row r="144" spans="2:62" ht="11.25" customHeight="1" x14ac:dyDescent="0.25">
      <c r="B144" s="3070"/>
      <c r="C144" s="3071"/>
      <c r="D144" s="361" t="s">
        <v>175</v>
      </c>
      <c r="E144" s="3072"/>
      <c r="F144" s="3082" t="s">
        <v>178</v>
      </c>
      <c r="G144" s="3083"/>
      <c r="H144" s="3084">
        <v>916.08</v>
      </c>
      <c r="I144" s="3076"/>
      <c r="J144" s="3076"/>
      <c r="K144" s="3076"/>
      <c r="L144" s="2984" t="s">
        <v>16</v>
      </c>
      <c r="M144" s="3077"/>
      <c r="N144" s="3078"/>
      <c r="O144" s="3079"/>
      <c r="P144" s="3079"/>
      <c r="Q144" s="3079"/>
      <c r="R144" s="3079"/>
      <c r="S144" s="3079"/>
      <c r="T144" s="3080"/>
      <c r="AT144" s="3081" t="s">
        <v>175</v>
      </c>
      <c r="AU144" s="3081">
        <v>0</v>
      </c>
      <c r="AV144" s="3081">
        <v>4</v>
      </c>
      <c r="AW144" s="3081" t="b">
        <v>1</v>
      </c>
      <c r="AX144" s="3081"/>
      <c r="AY144" s="3081" t="s">
        <v>163</v>
      </c>
      <c r="AZ144" s="3081"/>
      <c r="BA144" s="3081"/>
      <c r="BB144" s="3081"/>
      <c r="BC144" s="3081"/>
      <c r="BD144" s="3081"/>
      <c r="BE144" s="3081"/>
      <c r="BF144" s="3081"/>
      <c r="BG144" s="3081"/>
      <c r="BH144" s="3081"/>
      <c r="BI144" s="3081"/>
      <c r="BJ144" s="2941">
        <v>0</v>
      </c>
    </row>
    <row r="145" spans="2:62" ht="11.25" customHeight="1" x14ac:dyDescent="0.25">
      <c r="B145" s="3070"/>
      <c r="C145" s="3071"/>
      <c r="D145" s="361" t="s">
        <v>175</v>
      </c>
      <c r="E145" s="3072"/>
      <c r="F145" s="3073" t="s">
        <v>2792</v>
      </c>
      <c r="G145" s="3074"/>
      <c r="H145" s="3075">
        <v>247.34200000000001</v>
      </c>
      <c r="I145" s="3076"/>
      <c r="J145" s="3076"/>
      <c r="K145" s="3076"/>
      <c r="L145" s="2984" t="s">
        <v>16</v>
      </c>
      <c r="M145" s="3077"/>
      <c r="N145" s="3078"/>
      <c r="O145" s="3079"/>
      <c r="P145" s="3079"/>
      <c r="Q145" s="3079"/>
      <c r="R145" s="3079"/>
      <c r="S145" s="3079"/>
      <c r="T145" s="3080"/>
      <c r="AT145" s="3081" t="s">
        <v>175</v>
      </c>
      <c r="AU145" s="3081">
        <v>0</v>
      </c>
      <c r="AV145" s="3081">
        <v>2</v>
      </c>
      <c r="AW145" s="3081" t="b">
        <v>1</v>
      </c>
      <c r="AX145" s="3081" t="b">
        <v>1</v>
      </c>
      <c r="AY145" s="3081" t="s">
        <v>163</v>
      </c>
      <c r="AZ145" s="3081"/>
      <c r="BA145" s="3081"/>
      <c r="BB145" s="3081"/>
      <c r="BC145" s="3081"/>
      <c r="BD145" s="3081"/>
      <c r="BE145" s="3081"/>
      <c r="BF145" s="3081"/>
      <c r="BG145" s="3081"/>
      <c r="BH145" s="3081"/>
      <c r="BI145" s="3081"/>
      <c r="BJ145" s="2941">
        <v>0</v>
      </c>
    </row>
    <row r="146" spans="2:62" ht="24" x14ac:dyDescent="0.25">
      <c r="B146" s="3049"/>
      <c r="C146" s="3050" t="s">
        <v>2793</v>
      </c>
      <c r="D146" s="3050" t="s">
        <v>168</v>
      </c>
      <c r="E146" s="3051" t="s">
        <v>2794</v>
      </c>
      <c r="F146" s="351" t="s">
        <v>2795</v>
      </c>
      <c r="G146" s="3052" t="s">
        <v>196</v>
      </c>
      <c r="H146" s="353">
        <v>586.98</v>
      </c>
      <c r="I146" s="354"/>
      <c r="J146" s="355">
        <f>ROUND(H146*I146,2)</f>
        <v>0</v>
      </c>
      <c r="K146" s="355" t="s">
        <v>172</v>
      </c>
      <c r="L146" s="2984" t="s">
        <v>16</v>
      </c>
      <c r="M146" s="3053"/>
      <c r="N146" s="3054" t="s">
        <v>38</v>
      </c>
      <c r="O146" s="3055"/>
      <c r="P146" s="3055">
        <f>H146*O146</f>
        <v>0</v>
      </c>
      <c r="Q146" s="3055">
        <v>4.086E-2</v>
      </c>
      <c r="R146" s="3055">
        <f>H146*Q146</f>
        <v>23.984002800000003</v>
      </c>
      <c r="S146" s="3055">
        <v>0</v>
      </c>
      <c r="T146" s="3056">
        <f>H146*S146</f>
        <v>0</v>
      </c>
      <c r="AR146" s="2941">
        <v>4</v>
      </c>
      <c r="AT146" s="2941" t="s">
        <v>168</v>
      </c>
      <c r="AU146" s="2941">
        <v>2</v>
      </c>
      <c r="AY146" s="3057" t="s">
        <v>163</v>
      </c>
      <c r="AZ146" s="3057"/>
      <c r="BA146" s="3057"/>
      <c r="BB146" s="3057"/>
      <c r="BC146" s="3057"/>
      <c r="BD146" s="3057"/>
      <c r="BE146" s="3057">
        <f>IF(N146="základní",J146,0)</f>
        <v>0</v>
      </c>
      <c r="BF146" s="3057">
        <f>IF(N146="snížená",J146,0)</f>
        <v>0</v>
      </c>
      <c r="BG146" s="3057">
        <f>IF(N146="zákl. přenesená",J146,0)</f>
        <v>0</v>
      </c>
      <c r="BH146" s="3057">
        <f>IF(N146="sníž. přenesená",J146,0)</f>
        <v>0</v>
      </c>
      <c r="BI146" s="3057">
        <f>IF(N146="nulová",J146,0)</f>
        <v>0</v>
      </c>
      <c r="BJ146" s="2941">
        <v>1</v>
      </c>
    </row>
    <row r="147" spans="2:62" x14ac:dyDescent="0.25">
      <c r="B147" s="2985"/>
      <c r="C147" s="97"/>
      <c r="D147" s="361" t="s">
        <v>173</v>
      </c>
      <c r="E147" s="97"/>
      <c r="F147" s="362" t="s">
        <v>2796</v>
      </c>
      <c r="G147" s="97"/>
      <c r="H147" s="97"/>
      <c r="I147" s="97"/>
      <c r="J147" s="97"/>
      <c r="K147" s="2987"/>
      <c r="L147" s="2984" t="s">
        <v>16</v>
      </c>
      <c r="M147" s="3058"/>
      <c r="N147" s="97"/>
      <c r="O147" s="97"/>
      <c r="P147" s="97"/>
      <c r="Q147" s="97"/>
      <c r="R147" s="97"/>
      <c r="S147" s="97"/>
      <c r="T147" s="3059"/>
      <c r="AT147" s="3060" t="s">
        <v>173</v>
      </c>
      <c r="AU147" s="3060">
        <v>0</v>
      </c>
      <c r="AV147" s="97"/>
      <c r="AW147" s="97"/>
      <c r="AX147" s="97"/>
      <c r="AY147" s="97" t="s">
        <v>163</v>
      </c>
      <c r="AZ147" s="97"/>
      <c r="BA147" s="97"/>
      <c r="BB147" s="97"/>
      <c r="BC147" s="97"/>
      <c r="BD147" s="97"/>
      <c r="BE147" s="97"/>
      <c r="BF147" s="97"/>
      <c r="BG147" s="97"/>
      <c r="BH147" s="97"/>
      <c r="BI147" s="97"/>
      <c r="BJ147" s="2941">
        <v>0</v>
      </c>
    </row>
    <row r="148" spans="2:62" ht="11.25" customHeight="1" x14ac:dyDescent="0.25">
      <c r="B148" s="3070"/>
      <c r="C148" s="3071"/>
      <c r="D148" s="361" t="s">
        <v>175</v>
      </c>
      <c r="E148" s="3072"/>
      <c r="F148" s="3073" t="s">
        <v>2797</v>
      </c>
      <c r="G148" s="3074"/>
      <c r="H148" s="3075">
        <v>458.04</v>
      </c>
      <c r="I148" s="3076"/>
      <c r="J148" s="3076"/>
      <c r="K148" s="3076"/>
      <c r="L148" s="2984" t="s">
        <v>16</v>
      </c>
      <c r="M148" s="3077"/>
      <c r="N148" s="3078"/>
      <c r="O148" s="3079"/>
      <c r="P148" s="3079"/>
      <c r="Q148" s="3079"/>
      <c r="R148" s="3079"/>
      <c r="S148" s="3079"/>
      <c r="T148" s="3080"/>
      <c r="AT148" s="3081" t="s">
        <v>175</v>
      </c>
      <c r="AU148" s="3081">
        <v>0</v>
      </c>
      <c r="AV148" s="3081">
        <v>2</v>
      </c>
      <c r="AW148" s="3081" t="b">
        <v>1</v>
      </c>
      <c r="AX148" s="3081"/>
      <c r="AY148" s="3081" t="s">
        <v>163</v>
      </c>
      <c r="AZ148" s="3081"/>
      <c r="BA148" s="3081"/>
      <c r="BB148" s="3081"/>
      <c r="BC148" s="3081"/>
      <c r="BD148" s="3081"/>
      <c r="BE148" s="3081"/>
      <c r="BF148" s="3081"/>
      <c r="BG148" s="3081"/>
      <c r="BH148" s="3081"/>
      <c r="BI148" s="3081"/>
      <c r="BJ148" s="2941">
        <v>0</v>
      </c>
    </row>
    <row r="149" spans="2:62" ht="11.25" customHeight="1" x14ac:dyDescent="0.25">
      <c r="B149" s="3070"/>
      <c r="C149" s="3071"/>
      <c r="D149" s="361" t="s">
        <v>175</v>
      </c>
      <c r="E149" s="3072"/>
      <c r="F149" s="3073" t="s">
        <v>2798</v>
      </c>
      <c r="G149" s="3074"/>
      <c r="H149" s="3075">
        <v>128.94</v>
      </c>
      <c r="I149" s="3076"/>
      <c r="J149" s="3076"/>
      <c r="K149" s="3076"/>
      <c r="L149" s="2984" t="s">
        <v>16</v>
      </c>
      <c r="M149" s="3077"/>
      <c r="N149" s="3078"/>
      <c r="O149" s="3079"/>
      <c r="P149" s="3079"/>
      <c r="Q149" s="3079"/>
      <c r="R149" s="3079"/>
      <c r="S149" s="3079"/>
      <c r="T149" s="3080"/>
      <c r="AT149" s="3081" t="s">
        <v>175</v>
      </c>
      <c r="AU149" s="3081">
        <v>0</v>
      </c>
      <c r="AV149" s="3081">
        <v>2</v>
      </c>
      <c r="AW149" s="3081" t="b">
        <v>1</v>
      </c>
      <c r="AX149" s="3081"/>
      <c r="AY149" s="3081" t="s">
        <v>163</v>
      </c>
      <c r="AZ149" s="3081"/>
      <c r="BA149" s="3081"/>
      <c r="BB149" s="3081"/>
      <c r="BC149" s="3081"/>
      <c r="BD149" s="3081"/>
      <c r="BE149" s="3081"/>
      <c r="BF149" s="3081"/>
      <c r="BG149" s="3081"/>
      <c r="BH149" s="3081"/>
      <c r="BI149" s="3081"/>
      <c r="BJ149" s="2941">
        <v>0</v>
      </c>
    </row>
    <row r="150" spans="2:62" ht="11.25" customHeight="1" x14ac:dyDescent="0.25">
      <c r="B150" s="3070"/>
      <c r="C150" s="3071"/>
      <c r="D150" s="361" t="s">
        <v>175</v>
      </c>
      <c r="E150" s="3072"/>
      <c r="F150" s="3082" t="s">
        <v>178</v>
      </c>
      <c r="G150" s="3083"/>
      <c r="H150" s="3084">
        <v>586.98</v>
      </c>
      <c r="I150" s="3076"/>
      <c r="J150" s="3076"/>
      <c r="K150" s="3076"/>
      <c r="L150" s="2984" t="s">
        <v>16</v>
      </c>
      <c r="M150" s="3077"/>
      <c r="N150" s="3078"/>
      <c r="O150" s="3079"/>
      <c r="P150" s="3079"/>
      <c r="Q150" s="3079"/>
      <c r="R150" s="3079"/>
      <c r="S150" s="3079"/>
      <c r="T150" s="3080"/>
      <c r="AT150" s="3081" t="s">
        <v>175</v>
      </c>
      <c r="AU150" s="3081">
        <v>0</v>
      </c>
      <c r="AV150" s="3081">
        <v>4</v>
      </c>
      <c r="AW150" s="3081" t="b">
        <v>1</v>
      </c>
      <c r="AX150" s="3081" t="b">
        <v>1</v>
      </c>
      <c r="AY150" s="3081" t="s">
        <v>163</v>
      </c>
      <c r="AZ150" s="3081"/>
      <c r="BA150" s="3081"/>
      <c r="BB150" s="3081"/>
      <c r="BC150" s="3081"/>
      <c r="BD150" s="3081"/>
      <c r="BE150" s="3081"/>
      <c r="BF150" s="3081"/>
      <c r="BG150" s="3081"/>
      <c r="BH150" s="3081"/>
      <c r="BI150" s="3081"/>
      <c r="BJ150" s="2941">
        <v>0</v>
      </c>
    </row>
    <row r="151" spans="2:62" ht="23.1" customHeight="1" x14ac:dyDescent="0.25">
      <c r="B151" s="3009"/>
      <c r="C151" s="3010"/>
      <c r="D151" s="3036" t="s">
        <v>64</v>
      </c>
      <c r="E151" s="3044" t="s">
        <v>224</v>
      </c>
      <c r="F151" s="3019" t="s">
        <v>245</v>
      </c>
      <c r="G151" s="3045"/>
      <c r="H151" s="3046"/>
      <c r="I151" s="3047"/>
      <c r="J151" s="3047">
        <f>J152</f>
        <v>0</v>
      </c>
      <c r="K151" s="3047"/>
      <c r="L151" s="2984" t="s">
        <v>16</v>
      </c>
      <c r="M151" s="3048"/>
      <c r="N151" s="3007"/>
      <c r="O151" s="3008"/>
      <c r="P151" s="3008">
        <f>P152</f>
        <v>0</v>
      </c>
      <c r="Q151" s="3008"/>
      <c r="R151" s="3008">
        <f>R152</f>
        <v>32.011200000000002</v>
      </c>
      <c r="S151" s="3008"/>
      <c r="T151" s="3043">
        <f>T152</f>
        <v>0</v>
      </c>
      <c r="AR151" s="2941">
        <v>1</v>
      </c>
      <c r="AT151" s="2941" t="s">
        <v>64</v>
      </c>
      <c r="AU151" s="2941">
        <v>1</v>
      </c>
      <c r="AY151" s="101" t="s">
        <v>163</v>
      </c>
      <c r="AZ151" s="101"/>
      <c r="BA151" s="101"/>
      <c r="BB151" s="101"/>
      <c r="BC151" s="101"/>
      <c r="BD151" s="101"/>
      <c r="BE151" s="101"/>
      <c r="BF151" s="101"/>
      <c r="BG151" s="101"/>
      <c r="BH151" s="101"/>
      <c r="BI151" s="101"/>
      <c r="BJ151" s="2941">
        <v>0</v>
      </c>
    </row>
    <row r="152" spans="2:62" ht="24" x14ac:dyDescent="0.25">
      <c r="B152" s="3049"/>
      <c r="C152" s="3050" t="s">
        <v>2799</v>
      </c>
      <c r="D152" s="3050" t="s">
        <v>168</v>
      </c>
      <c r="E152" s="3051" t="s">
        <v>2800</v>
      </c>
      <c r="F152" s="351" t="s">
        <v>2801</v>
      </c>
      <c r="G152" s="3052" t="s">
        <v>196</v>
      </c>
      <c r="H152" s="353">
        <v>40</v>
      </c>
      <c r="I152" s="354"/>
      <c r="J152" s="355">
        <f>ROUND(H152*I152,2)</f>
        <v>0</v>
      </c>
      <c r="K152" s="355" t="s">
        <v>172</v>
      </c>
      <c r="L152" s="2984" t="s">
        <v>16</v>
      </c>
      <c r="M152" s="3053"/>
      <c r="N152" s="3054" t="s">
        <v>38</v>
      </c>
      <c r="O152" s="3055"/>
      <c r="P152" s="3055">
        <f>H152*O152</f>
        <v>0</v>
      </c>
      <c r="Q152" s="3055">
        <v>0.80027999999999999</v>
      </c>
      <c r="R152" s="3055">
        <f>H152*Q152</f>
        <v>32.011200000000002</v>
      </c>
      <c r="S152" s="3055">
        <v>0</v>
      </c>
      <c r="T152" s="3056">
        <f>H152*S152</f>
        <v>0</v>
      </c>
      <c r="AR152" s="2941">
        <v>4</v>
      </c>
      <c r="AT152" s="2941" t="s">
        <v>168</v>
      </c>
      <c r="AU152" s="2941">
        <v>2</v>
      </c>
      <c r="AY152" s="3057" t="s">
        <v>163</v>
      </c>
      <c r="AZ152" s="3057"/>
      <c r="BA152" s="3057"/>
      <c r="BB152" s="3057"/>
      <c r="BC152" s="3057"/>
      <c r="BD152" s="3057"/>
      <c r="BE152" s="3057">
        <f>IF(N152="základní",J152,0)</f>
        <v>0</v>
      </c>
      <c r="BF152" s="3057">
        <f>IF(N152="snížená",J152,0)</f>
        <v>0</v>
      </c>
      <c r="BG152" s="3057">
        <f>IF(N152="zákl. přenesená",J152,0)</f>
        <v>0</v>
      </c>
      <c r="BH152" s="3057">
        <f>IF(N152="sníž. přenesená",J152,0)</f>
        <v>0</v>
      </c>
      <c r="BI152" s="3057">
        <f>IF(N152="nulová",J152,0)</f>
        <v>0</v>
      </c>
      <c r="BJ152" s="2941">
        <v>1</v>
      </c>
    </row>
    <row r="153" spans="2:62" x14ac:dyDescent="0.25">
      <c r="B153" s="2985"/>
      <c r="C153" s="97"/>
      <c r="D153" s="361" t="s">
        <v>173</v>
      </c>
      <c r="E153" s="97"/>
      <c r="F153" s="362" t="s">
        <v>2802</v>
      </c>
      <c r="G153" s="97"/>
      <c r="H153" s="97"/>
      <c r="I153" s="97"/>
      <c r="J153" s="97"/>
      <c r="K153" s="2987"/>
      <c r="L153" s="2984" t="s">
        <v>16</v>
      </c>
      <c r="M153" s="3058"/>
      <c r="N153" s="97"/>
      <c r="O153" s="97"/>
      <c r="P153" s="97"/>
      <c r="Q153" s="97"/>
      <c r="R153" s="97"/>
      <c r="S153" s="97"/>
      <c r="T153" s="3059"/>
      <c r="AT153" s="3060" t="s">
        <v>173</v>
      </c>
      <c r="AU153" s="3060">
        <v>0</v>
      </c>
      <c r="AV153" s="97"/>
      <c r="AW153" s="97"/>
      <c r="AX153" s="97"/>
      <c r="AY153" s="97" t="s">
        <v>163</v>
      </c>
      <c r="AZ153" s="97"/>
      <c r="BA153" s="97"/>
      <c r="BB153" s="97"/>
      <c r="BC153" s="97"/>
      <c r="BD153" s="97"/>
      <c r="BE153" s="97"/>
      <c r="BF153" s="97"/>
      <c r="BG153" s="97"/>
      <c r="BH153" s="97"/>
      <c r="BI153" s="97"/>
      <c r="BJ153" s="2941">
        <v>0</v>
      </c>
    </row>
    <row r="154" spans="2:62" ht="11.25" customHeight="1" x14ac:dyDescent="0.25">
      <c r="B154" s="3070"/>
      <c r="C154" s="3071"/>
      <c r="D154" s="361" t="s">
        <v>175</v>
      </c>
      <c r="E154" s="3072"/>
      <c r="F154" s="3073" t="s">
        <v>2803</v>
      </c>
      <c r="G154" s="3074"/>
      <c r="H154" s="3075">
        <v>40</v>
      </c>
      <c r="I154" s="3076"/>
      <c r="J154" s="3076"/>
      <c r="K154" s="3076"/>
      <c r="L154" s="2984" t="s">
        <v>16</v>
      </c>
      <c r="M154" s="3077"/>
      <c r="N154" s="3078"/>
      <c r="O154" s="3079"/>
      <c r="P154" s="3079"/>
      <c r="Q154" s="3079"/>
      <c r="R154" s="3079"/>
      <c r="S154" s="3079"/>
      <c r="T154" s="3080"/>
      <c r="AT154" s="3081" t="s">
        <v>175</v>
      </c>
      <c r="AU154" s="3081">
        <v>0</v>
      </c>
      <c r="AV154" s="3081">
        <v>2</v>
      </c>
      <c r="AW154" s="3081" t="b">
        <v>1</v>
      </c>
      <c r="AX154" s="3081"/>
      <c r="AY154" s="3081" t="s">
        <v>163</v>
      </c>
      <c r="AZ154" s="3081"/>
      <c r="BA154" s="3081"/>
      <c r="BB154" s="3081"/>
      <c r="BC154" s="3081"/>
      <c r="BD154" s="3081"/>
      <c r="BE154" s="3081"/>
      <c r="BF154" s="3081"/>
      <c r="BG154" s="3081"/>
      <c r="BH154" s="3081"/>
      <c r="BI154" s="3081"/>
      <c r="BJ154" s="2941">
        <v>0</v>
      </c>
    </row>
    <row r="155" spans="2:62" ht="11.25" customHeight="1" x14ac:dyDescent="0.25">
      <c r="B155" s="3070"/>
      <c r="C155" s="3071"/>
      <c r="D155" s="361" t="s">
        <v>175</v>
      </c>
      <c r="E155" s="3072"/>
      <c r="F155" s="3082" t="s">
        <v>178</v>
      </c>
      <c r="G155" s="3083"/>
      <c r="H155" s="3084">
        <v>40</v>
      </c>
      <c r="I155" s="3076"/>
      <c r="J155" s="3076"/>
      <c r="K155" s="3076"/>
      <c r="L155" s="2984" t="s">
        <v>16</v>
      </c>
      <c r="M155" s="3077"/>
      <c r="N155" s="3078"/>
      <c r="O155" s="3079"/>
      <c r="P155" s="3079"/>
      <c r="Q155" s="3079"/>
      <c r="R155" s="3079"/>
      <c r="S155" s="3079"/>
      <c r="T155" s="3080"/>
      <c r="AT155" s="3081" t="s">
        <v>175</v>
      </c>
      <c r="AU155" s="3081">
        <v>0</v>
      </c>
      <c r="AV155" s="3081">
        <v>4</v>
      </c>
      <c r="AW155" s="3081" t="b">
        <v>1</v>
      </c>
      <c r="AX155" s="3081" t="b">
        <v>1</v>
      </c>
      <c r="AY155" s="3081" t="s">
        <v>163</v>
      </c>
      <c r="AZ155" s="3081"/>
      <c r="BA155" s="3081"/>
      <c r="BB155" s="3081"/>
      <c r="BC155" s="3081"/>
      <c r="BD155" s="3081"/>
      <c r="BE155" s="3081"/>
      <c r="BF155" s="3081"/>
      <c r="BG155" s="3081"/>
      <c r="BH155" s="3081"/>
      <c r="BI155" s="3081"/>
      <c r="BJ155" s="2941">
        <v>0</v>
      </c>
    </row>
    <row r="156" spans="2:62" ht="23.1" customHeight="1" x14ac:dyDescent="0.25">
      <c r="B156" s="3009"/>
      <c r="C156" s="3010"/>
      <c r="D156" s="3036" t="s">
        <v>64</v>
      </c>
      <c r="E156" s="3044" t="s">
        <v>264</v>
      </c>
      <c r="F156" s="3019" t="s">
        <v>265</v>
      </c>
      <c r="G156" s="3045"/>
      <c r="H156" s="3046"/>
      <c r="I156" s="3047"/>
      <c r="J156" s="3047">
        <f>J157 + J159</f>
        <v>0</v>
      </c>
      <c r="K156" s="3047"/>
      <c r="L156" s="2984" t="s">
        <v>16</v>
      </c>
      <c r="M156" s="3048"/>
      <c r="N156" s="3007"/>
      <c r="O156" s="3008"/>
      <c r="P156" s="3008">
        <f>P157 + P159</f>
        <v>0</v>
      </c>
      <c r="Q156" s="3008"/>
      <c r="R156" s="3008">
        <f>R157 + R159</f>
        <v>0</v>
      </c>
      <c r="S156" s="3008"/>
      <c r="T156" s="3043">
        <f>T157 + T159</f>
        <v>0</v>
      </c>
      <c r="AR156" s="2941">
        <v>1</v>
      </c>
      <c r="AT156" s="2941" t="s">
        <v>64</v>
      </c>
      <c r="AU156" s="2941">
        <v>1</v>
      </c>
      <c r="AY156" s="101" t="s">
        <v>163</v>
      </c>
      <c r="AZ156" s="101"/>
      <c r="BA156" s="101"/>
      <c r="BB156" s="101"/>
      <c r="BC156" s="101"/>
      <c r="BD156" s="101"/>
      <c r="BE156" s="101"/>
      <c r="BF156" s="101"/>
      <c r="BG156" s="101"/>
      <c r="BH156" s="101"/>
      <c r="BI156" s="101"/>
      <c r="BJ156" s="2941">
        <v>0</v>
      </c>
    </row>
    <row r="157" spans="2:62" ht="24" x14ac:dyDescent="0.25">
      <c r="B157" s="3049"/>
      <c r="C157" s="3050" t="s">
        <v>2804</v>
      </c>
      <c r="D157" s="3050" t="s">
        <v>168</v>
      </c>
      <c r="E157" s="3051" t="s">
        <v>319</v>
      </c>
      <c r="F157" s="351" t="s">
        <v>320</v>
      </c>
      <c r="G157" s="3052" t="s">
        <v>202</v>
      </c>
      <c r="H157" s="403">
        <v>386.17</v>
      </c>
      <c r="I157" s="354"/>
      <c r="J157" s="355">
        <f>ROUND(H157*I157,2)</f>
        <v>0</v>
      </c>
      <c r="K157" s="355" t="s">
        <v>172</v>
      </c>
      <c r="L157" s="2984" t="s">
        <v>16</v>
      </c>
      <c r="M157" s="3053"/>
      <c r="N157" s="3054" t="s">
        <v>38</v>
      </c>
      <c r="O157" s="3055"/>
      <c r="P157" s="3055">
        <f>H157*O157</f>
        <v>0</v>
      </c>
      <c r="Q157" s="3055">
        <v>0</v>
      </c>
      <c r="R157" s="3055">
        <f>H157*Q157</f>
        <v>0</v>
      </c>
      <c r="S157" s="3055">
        <v>0</v>
      </c>
      <c r="T157" s="3056">
        <f>H157*S157</f>
        <v>0</v>
      </c>
      <c r="AR157" s="2941">
        <v>4</v>
      </c>
      <c r="AT157" s="2941" t="s">
        <v>168</v>
      </c>
      <c r="AU157" s="2941">
        <v>2</v>
      </c>
      <c r="AY157" s="3057" t="s">
        <v>163</v>
      </c>
      <c r="AZ157" s="3057"/>
      <c r="BA157" s="3057"/>
      <c r="BB157" s="3057"/>
      <c r="BC157" s="3057"/>
      <c r="BD157" s="3057"/>
      <c r="BE157" s="3057">
        <f>IF(N157="základní",J157,0)</f>
        <v>0</v>
      </c>
      <c r="BF157" s="3057">
        <f>IF(N157="snížená",J157,0)</f>
        <v>0</v>
      </c>
      <c r="BG157" s="3057">
        <f>IF(N157="zákl. přenesená",J157,0)</f>
        <v>0</v>
      </c>
      <c r="BH157" s="3057">
        <f>IF(N157="sníž. přenesená",J157,0)</f>
        <v>0</v>
      </c>
      <c r="BI157" s="3057">
        <f>IF(N157="nulová",J157,0)</f>
        <v>0</v>
      </c>
      <c r="BJ157" s="2941">
        <v>1</v>
      </c>
    </row>
    <row r="158" spans="2:62" x14ac:dyDescent="0.25">
      <c r="B158" s="2985"/>
      <c r="C158" s="97"/>
      <c r="D158" s="361" t="s">
        <v>173</v>
      </c>
      <c r="E158" s="97"/>
      <c r="F158" s="362" t="s">
        <v>321</v>
      </c>
      <c r="G158" s="97"/>
      <c r="H158" s="97"/>
      <c r="I158" s="97"/>
      <c r="J158" s="97"/>
      <c r="K158" s="2987"/>
      <c r="L158" s="2984" t="s">
        <v>16</v>
      </c>
      <c r="M158" s="3058"/>
      <c r="N158" s="97"/>
      <c r="O158" s="97"/>
      <c r="P158" s="97"/>
      <c r="Q158" s="97"/>
      <c r="R158" s="97"/>
      <c r="S158" s="97"/>
      <c r="T158" s="3059"/>
      <c r="AT158" s="3060" t="s">
        <v>173</v>
      </c>
      <c r="AU158" s="3060">
        <v>0</v>
      </c>
      <c r="AV158" s="97"/>
      <c r="AW158" s="97"/>
      <c r="AX158" s="97"/>
      <c r="AY158" s="97" t="s">
        <v>163</v>
      </c>
      <c r="AZ158" s="97"/>
      <c r="BA158" s="97"/>
      <c r="BB158" s="97"/>
      <c r="BC158" s="97"/>
      <c r="BD158" s="97"/>
      <c r="BE158" s="97"/>
      <c r="BF158" s="97"/>
      <c r="BG158" s="97"/>
      <c r="BH158" s="97"/>
      <c r="BI158" s="97"/>
      <c r="BJ158" s="2941">
        <v>0</v>
      </c>
    </row>
    <row r="159" spans="2:62" ht="24" x14ac:dyDescent="0.25">
      <c r="B159" s="3049"/>
      <c r="C159" s="3050" t="s">
        <v>2805</v>
      </c>
      <c r="D159" s="3050" t="s">
        <v>168</v>
      </c>
      <c r="E159" s="3051" t="s">
        <v>323</v>
      </c>
      <c r="F159" s="351" t="s">
        <v>324</v>
      </c>
      <c r="G159" s="3052" t="s">
        <v>202</v>
      </c>
      <c r="H159" s="403">
        <v>386.17</v>
      </c>
      <c r="I159" s="354"/>
      <c r="J159" s="355">
        <f>ROUND(H159*I159,2)</f>
        <v>0</v>
      </c>
      <c r="K159" s="355" t="s">
        <v>172</v>
      </c>
      <c r="L159" s="2984" t="s">
        <v>16</v>
      </c>
      <c r="M159" s="3053"/>
      <c r="N159" s="3054" t="s">
        <v>38</v>
      </c>
      <c r="O159" s="3055"/>
      <c r="P159" s="3055">
        <f>H159*O159</f>
        <v>0</v>
      </c>
      <c r="Q159" s="3055">
        <v>0</v>
      </c>
      <c r="R159" s="3055">
        <f>H159*Q159</f>
        <v>0</v>
      </c>
      <c r="S159" s="3055">
        <v>0</v>
      </c>
      <c r="T159" s="3056">
        <f>H159*S159</f>
        <v>0</v>
      </c>
      <c r="AR159" s="2941">
        <v>4</v>
      </c>
      <c r="AT159" s="2941" t="s">
        <v>168</v>
      </c>
      <c r="AU159" s="2941">
        <v>2</v>
      </c>
      <c r="AY159" s="3057" t="s">
        <v>163</v>
      </c>
      <c r="AZ159" s="3057"/>
      <c r="BA159" s="3057"/>
      <c r="BB159" s="3057"/>
      <c r="BC159" s="3057"/>
      <c r="BD159" s="3057"/>
      <c r="BE159" s="3057">
        <f>IF(N159="základní",J159,0)</f>
        <v>0</v>
      </c>
      <c r="BF159" s="3057">
        <f>IF(N159="snížená",J159,0)</f>
        <v>0</v>
      </c>
      <c r="BG159" s="3057">
        <f>IF(N159="zákl. přenesená",J159,0)</f>
        <v>0</v>
      </c>
      <c r="BH159" s="3057">
        <f>IF(N159="sníž. přenesená",J159,0)</f>
        <v>0</v>
      </c>
      <c r="BI159" s="3057">
        <f>IF(N159="nulová",J159,0)</f>
        <v>0</v>
      </c>
      <c r="BJ159" s="2941">
        <v>1</v>
      </c>
    </row>
    <row r="160" spans="2:62" x14ac:dyDescent="0.25">
      <c r="B160" s="2985"/>
      <c r="C160" s="97"/>
      <c r="D160" s="361" t="s">
        <v>173</v>
      </c>
      <c r="E160" s="97"/>
      <c r="F160" s="362" t="s">
        <v>325</v>
      </c>
      <c r="G160" s="97"/>
      <c r="H160" s="97"/>
      <c r="I160" s="97"/>
      <c r="J160" s="97"/>
      <c r="K160" s="2987"/>
      <c r="L160" s="2984" t="s">
        <v>16</v>
      </c>
      <c r="M160" s="3058"/>
      <c r="N160" s="97"/>
      <c r="O160" s="97"/>
      <c r="P160" s="97"/>
      <c r="Q160" s="97"/>
      <c r="R160" s="97"/>
      <c r="S160" s="97"/>
      <c r="T160" s="3059"/>
      <c r="AT160" s="3060" t="s">
        <v>173</v>
      </c>
      <c r="AU160" s="3060">
        <v>0</v>
      </c>
      <c r="AV160" s="97"/>
      <c r="AW160" s="97"/>
      <c r="AX160" s="97"/>
      <c r="AY160" s="97" t="s">
        <v>163</v>
      </c>
      <c r="AZ160" s="97"/>
      <c r="BA160" s="97"/>
      <c r="BB160" s="97"/>
      <c r="BC160" s="97"/>
      <c r="BD160" s="97"/>
      <c r="BE160" s="97"/>
      <c r="BF160" s="97"/>
      <c r="BG160" s="97"/>
      <c r="BH160" s="97"/>
      <c r="BI160" s="97"/>
      <c r="BJ160" s="2941">
        <v>0</v>
      </c>
    </row>
    <row r="161" spans="2:62" ht="26.1" customHeight="1" x14ac:dyDescent="0.25">
      <c r="B161" s="3000"/>
      <c r="C161" s="3001"/>
      <c r="D161" s="3036" t="s">
        <v>64</v>
      </c>
      <c r="E161" s="3037" t="s">
        <v>330</v>
      </c>
      <c r="F161" s="100" t="s">
        <v>331</v>
      </c>
      <c r="G161" s="3038"/>
      <c r="H161" s="3039"/>
      <c r="I161" s="3040"/>
      <c r="J161" s="3040">
        <f>J162</f>
        <v>0</v>
      </c>
      <c r="K161" s="3041"/>
      <c r="L161" s="2984" t="s">
        <v>16</v>
      </c>
      <c r="M161" s="3042"/>
      <c r="N161" s="3007"/>
      <c r="O161" s="3008"/>
      <c r="P161" s="3008">
        <f>P162</f>
        <v>0</v>
      </c>
      <c r="Q161" s="3008"/>
      <c r="R161" s="3008">
        <f>R162</f>
        <v>0</v>
      </c>
      <c r="S161" s="3008"/>
      <c r="T161" s="3043">
        <f>T162</f>
        <v>0</v>
      </c>
      <c r="AR161" s="2941">
        <v>2</v>
      </c>
      <c r="AT161" s="2941" t="s">
        <v>64</v>
      </c>
      <c r="AU161" s="2941">
        <v>0</v>
      </c>
      <c r="AY161" s="100" t="s">
        <v>163</v>
      </c>
      <c r="AZ161" s="100"/>
      <c r="BA161" s="100"/>
      <c r="BB161" s="100"/>
      <c r="BC161" s="100"/>
      <c r="BD161" s="100"/>
      <c r="BE161" s="100"/>
      <c r="BF161" s="100"/>
      <c r="BG161" s="100"/>
      <c r="BH161" s="100"/>
      <c r="BI161" s="100"/>
      <c r="BJ161" s="2941">
        <v>0</v>
      </c>
    </row>
    <row r="162" spans="2:62" ht="23.1" customHeight="1" x14ac:dyDescent="0.25">
      <c r="B162" s="3009"/>
      <c r="C162" s="3010"/>
      <c r="D162" s="3036" t="s">
        <v>64</v>
      </c>
      <c r="E162" s="3044" t="s">
        <v>2398</v>
      </c>
      <c r="F162" s="3019" t="s">
        <v>2399</v>
      </c>
      <c r="G162" s="3045"/>
      <c r="H162" s="3046"/>
      <c r="I162" s="3047"/>
      <c r="J162" s="3047">
        <f>SUM(J163:J165) + J167</f>
        <v>0</v>
      </c>
      <c r="K162" s="3047"/>
      <c r="L162" s="2984" t="s">
        <v>16</v>
      </c>
      <c r="M162" s="3048"/>
      <c r="N162" s="3007"/>
      <c r="O162" s="3008"/>
      <c r="P162" s="3008">
        <f>SUM(P163:P165) + P167</f>
        <v>0</v>
      </c>
      <c r="Q162" s="3008"/>
      <c r="R162" s="3008">
        <f>SUM(R163:R165) + R167</f>
        <v>0</v>
      </c>
      <c r="S162" s="3008"/>
      <c r="T162" s="3043">
        <f>SUM(T163:T165) + T167</f>
        <v>0</v>
      </c>
      <c r="AR162" s="2941">
        <v>2</v>
      </c>
      <c r="AT162" s="2941" t="s">
        <v>64</v>
      </c>
      <c r="AU162" s="2941">
        <v>1</v>
      </c>
      <c r="AY162" s="101" t="s">
        <v>163</v>
      </c>
      <c r="AZ162" s="101"/>
      <c r="BA162" s="101"/>
      <c r="BB162" s="101"/>
      <c r="BC162" s="101"/>
      <c r="BD162" s="101"/>
      <c r="BE162" s="101"/>
      <c r="BF162" s="101"/>
      <c r="BG162" s="101"/>
      <c r="BH162" s="101"/>
      <c r="BI162" s="101"/>
      <c r="BJ162" s="2941">
        <v>0</v>
      </c>
    </row>
    <row r="163" spans="2:62" x14ac:dyDescent="0.25">
      <c r="B163" s="3049"/>
      <c r="C163" s="3050" t="s">
        <v>2806</v>
      </c>
      <c r="D163" s="3050" t="s">
        <v>168</v>
      </c>
      <c r="E163" s="3051" t="s">
        <v>2807</v>
      </c>
      <c r="F163" s="351" t="s">
        <v>2808</v>
      </c>
      <c r="G163" s="3052" t="s">
        <v>984</v>
      </c>
      <c r="H163" s="403">
        <v>1</v>
      </c>
      <c r="I163" s="354"/>
      <c r="J163" s="355">
        <f>ROUND(H163*I163,2)</f>
        <v>0</v>
      </c>
      <c r="K163" s="355" t="s">
        <v>16</v>
      </c>
      <c r="L163" s="2984" t="s">
        <v>16</v>
      </c>
      <c r="M163" s="3053"/>
      <c r="N163" s="3054" t="s">
        <v>38</v>
      </c>
      <c r="O163" s="3055"/>
      <c r="P163" s="3055">
        <f>H163*O163</f>
        <v>0</v>
      </c>
      <c r="Q163" s="3055">
        <v>0</v>
      </c>
      <c r="R163" s="3055">
        <f>H163*Q163</f>
        <v>0</v>
      </c>
      <c r="S163" s="3055">
        <v>0</v>
      </c>
      <c r="T163" s="3056">
        <f>H163*S163</f>
        <v>0</v>
      </c>
      <c r="AR163" s="2941">
        <v>16</v>
      </c>
      <c r="AT163" s="2941" t="s">
        <v>168</v>
      </c>
      <c r="AU163" s="2941">
        <v>2</v>
      </c>
      <c r="AY163" s="3057" t="s">
        <v>163</v>
      </c>
      <c r="AZ163" s="3057"/>
      <c r="BA163" s="3057"/>
      <c r="BB163" s="3057"/>
      <c r="BC163" s="3057"/>
      <c r="BD163" s="3057"/>
      <c r="BE163" s="3057">
        <f>IF(N163="základní",J163,0)</f>
        <v>0</v>
      </c>
      <c r="BF163" s="3057">
        <f>IF(N163="snížená",J163,0)</f>
        <v>0</v>
      </c>
      <c r="BG163" s="3057">
        <f>IF(N163="zákl. přenesená",J163,0)</f>
        <v>0</v>
      </c>
      <c r="BH163" s="3057">
        <f>IF(N163="sníž. přenesená",J163,0)</f>
        <v>0</v>
      </c>
      <c r="BI163" s="3057">
        <f>IF(N163="nulová",J163,0)</f>
        <v>0</v>
      </c>
      <c r="BJ163" s="2941">
        <v>1</v>
      </c>
    </row>
    <row r="164" spans="2:62" x14ac:dyDescent="0.25">
      <c r="B164" s="3049"/>
      <c r="C164" s="3050" t="s">
        <v>2809</v>
      </c>
      <c r="D164" s="3050" t="s">
        <v>168</v>
      </c>
      <c r="E164" s="3051" t="s">
        <v>2810</v>
      </c>
      <c r="F164" s="351" t="s">
        <v>2811</v>
      </c>
      <c r="G164" s="3052" t="s">
        <v>984</v>
      </c>
      <c r="H164" s="403">
        <v>1</v>
      </c>
      <c r="I164" s="354"/>
      <c r="J164" s="355">
        <f>ROUND(H164*I164,2)</f>
        <v>0</v>
      </c>
      <c r="K164" s="355" t="s">
        <v>16</v>
      </c>
      <c r="L164" s="2984" t="s">
        <v>16</v>
      </c>
      <c r="M164" s="3053"/>
      <c r="N164" s="3054" t="s">
        <v>38</v>
      </c>
      <c r="O164" s="3055"/>
      <c r="P164" s="3055">
        <f>H164*O164</f>
        <v>0</v>
      </c>
      <c r="Q164" s="3055">
        <v>0</v>
      </c>
      <c r="R164" s="3055">
        <f>H164*Q164</f>
        <v>0</v>
      </c>
      <c r="S164" s="3055">
        <v>0</v>
      </c>
      <c r="T164" s="3056">
        <f>H164*S164</f>
        <v>0</v>
      </c>
      <c r="AR164" s="2941">
        <v>16</v>
      </c>
      <c r="AT164" s="2941" t="s">
        <v>168</v>
      </c>
      <c r="AU164" s="2941">
        <v>2</v>
      </c>
      <c r="AY164" s="3057" t="s">
        <v>163</v>
      </c>
      <c r="AZ164" s="3057"/>
      <c r="BA164" s="3057"/>
      <c r="BB164" s="3057"/>
      <c r="BC164" s="3057"/>
      <c r="BD164" s="3057"/>
      <c r="BE164" s="3057">
        <f>IF(N164="základní",J164,0)</f>
        <v>0</v>
      </c>
      <c r="BF164" s="3057">
        <f>IF(N164="snížená",J164,0)</f>
        <v>0</v>
      </c>
      <c r="BG164" s="3057">
        <f>IF(N164="zákl. přenesená",J164,0)</f>
        <v>0</v>
      </c>
      <c r="BH164" s="3057">
        <f>IF(N164="sníž. přenesená",J164,0)</f>
        <v>0</v>
      </c>
      <c r="BI164" s="3057">
        <f>IF(N164="nulová",J164,0)</f>
        <v>0</v>
      </c>
      <c r="BJ164" s="2941">
        <v>1</v>
      </c>
    </row>
    <row r="165" spans="2:62" x14ac:dyDescent="0.25">
      <c r="B165" s="3049"/>
      <c r="C165" s="3050" t="s">
        <v>2812</v>
      </c>
      <c r="D165" s="3050" t="s">
        <v>168</v>
      </c>
      <c r="E165" s="3051" t="s">
        <v>2459</v>
      </c>
      <c r="F165" s="351" t="s">
        <v>2460</v>
      </c>
      <c r="G165" s="3052" t="s">
        <v>202</v>
      </c>
      <c r="H165" s="403">
        <v>2</v>
      </c>
      <c r="I165" s="354"/>
      <c r="J165" s="355">
        <f>ROUND(H165*I165,2)</f>
        <v>0</v>
      </c>
      <c r="K165" s="355" t="s">
        <v>393</v>
      </c>
      <c r="L165" s="2984" t="s">
        <v>16</v>
      </c>
      <c r="M165" s="3053"/>
      <c r="N165" s="3054" t="s">
        <v>38</v>
      </c>
      <c r="O165" s="3055"/>
      <c r="P165" s="3055">
        <f>H165*O165</f>
        <v>0</v>
      </c>
      <c r="Q165" s="3055">
        <v>0</v>
      </c>
      <c r="R165" s="3055">
        <f>H165*Q165</f>
        <v>0</v>
      </c>
      <c r="S165" s="3055">
        <v>0</v>
      </c>
      <c r="T165" s="3056">
        <f>H165*S165</f>
        <v>0</v>
      </c>
      <c r="AR165" s="2941">
        <v>16</v>
      </c>
      <c r="AT165" s="2941" t="s">
        <v>168</v>
      </c>
      <c r="AU165" s="2941">
        <v>2</v>
      </c>
      <c r="AY165" s="3057" t="s">
        <v>163</v>
      </c>
      <c r="AZ165" s="3057"/>
      <c r="BA165" s="3057"/>
      <c r="BB165" s="3057"/>
      <c r="BC165" s="3057"/>
      <c r="BD165" s="3057"/>
      <c r="BE165" s="3057">
        <f>IF(N165="základní",J165,0)</f>
        <v>0</v>
      </c>
      <c r="BF165" s="3057">
        <f>IF(N165="snížená",J165,0)</f>
        <v>0</v>
      </c>
      <c r="BG165" s="3057">
        <f>IF(N165="zákl. přenesená",J165,0)</f>
        <v>0</v>
      </c>
      <c r="BH165" s="3057">
        <f>IF(N165="sníž. přenesená",J165,0)</f>
        <v>0</v>
      </c>
      <c r="BI165" s="3057">
        <f>IF(N165="nulová",J165,0)</f>
        <v>0</v>
      </c>
      <c r="BJ165" s="2941">
        <v>1</v>
      </c>
    </row>
    <row r="166" spans="2:62" x14ac:dyDescent="0.25">
      <c r="B166" s="2985"/>
      <c r="C166" s="97"/>
      <c r="D166" s="361" t="s">
        <v>173</v>
      </c>
      <c r="E166" s="97"/>
      <c r="F166" s="362" t="s">
        <v>2813</v>
      </c>
      <c r="G166" s="97"/>
      <c r="H166" s="97"/>
      <c r="I166" s="97"/>
      <c r="J166" s="97"/>
      <c r="K166" s="2987"/>
      <c r="L166" s="2984" t="s">
        <v>16</v>
      </c>
      <c r="M166" s="3058"/>
      <c r="N166" s="97"/>
      <c r="O166" s="97"/>
      <c r="P166" s="97"/>
      <c r="Q166" s="97"/>
      <c r="R166" s="97"/>
      <c r="S166" s="97"/>
      <c r="T166" s="3059"/>
      <c r="AT166" s="3060" t="s">
        <v>173</v>
      </c>
      <c r="AU166" s="3060">
        <v>0</v>
      </c>
      <c r="AV166" s="97"/>
      <c r="AW166" s="97"/>
      <c r="AX166" s="97"/>
      <c r="AY166" s="97" t="s">
        <v>163</v>
      </c>
      <c r="AZ166" s="97"/>
      <c r="BA166" s="97"/>
      <c r="BB166" s="97"/>
      <c r="BC166" s="97"/>
      <c r="BD166" s="97"/>
      <c r="BE166" s="97"/>
      <c r="BF166" s="97"/>
      <c r="BG166" s="97"/>
      <c r="BH166" s="97"/>
      <c r="BI166" s="97"/>
      <c r="BJ166" s="2941">
        <v>0</v>
      </c>
    </row>
    <row r="167" spans="2:62" ht="24" x14ac:dyDescent="0.25">
      <c r="B167" s="3049"/>
      <c r="C167" s="3050" t="s">
        <v>2814</v>
      </c>
      <c r="D167" s="3050" t="s">
        <v>168</v>
      </c>
      <c r="E167" s="3051" t="s">
        <v>2463</v>
      </c>
      <c r="F167" s="351" t="s">
        <v>2464</v>
      </c>
      <c r="G167" s="3052" t="s">
        <v>202</v>
      </c>
      <c r="H167" s="403">
        <v>2</v>
      </c>
      <c r="I167" s="354"/>
      <c r="J167" s="355">
        <f>ROUND(H167*I167,2)</f>
        <v>0</v>
      </c>
      <c r="K167" s="355" t="s">
        <v>393</v>
      </c>
      <c r="L167" s="2984" t="s">
        <v>16</v>
      </c>
      <c r="M167" s="3053"/>
      <c r="N167" s="3054" t="s">
        <v>38</v>
      </c>
      <c r="O167" s="3055"/>
      <c r="P167" s="3055">
        <f>H167*O167</f>
        <v>0</v>
      </c>
      <c r="Q167" s="3055">
        <v>0</v>
      </c>
      <c r="R167" s="3055">
        <f>H167*Q167</f>
        <v>0</v>
      </c>
      <c r="S167" s="3055">
        <v>0</v>
      </c>
      <c r="T167" s="3056">
        <f>H167*S167</f>
        <v>0</v>
      </c>
      <c r="AR167" s="2941">
        <v>16</v>
      </c>
      <c r="AT167" s="2941" t="s">
        <v>168</v>
      </c>
      <c r="AU167" s="2941">
        <v>2</v>
      </c>
      <c r="AY167" s="3057" t="s">
        <v>163</v>
      </c>
      <c r="AZ167" s="3057"/>
      <c r="BA167" s="3057"/>
      <c r="BB167" s="3057"/>
      <c r="BC167" s="3057"/>
      <c r="BD167" s="3057"/>
      <c r="BE167" s="3057">
        <f>IF(N167="základní",J167,0)</f>
        <v>0</v>
      </c>
      <c r="BF167" s="3057">
        <f>IF(N167="snížená",J167,0)</f>
        <v>0</v>
      </c>
      <c r="BG167" s="3057">
        <f>IF(N167="zákl. přenesená",J167,0)</f>
        <v>0</v>
      </c>
      <c r="BH167" s="3057">
        <f>IF(N167="sníž. přenesená",J167,0)</f>
        <v>0</v>
      </c>
      <c r="BI167" s="3057">
        <f>IF(N167="nulová",J167,0)</f>
        <v>0</v>
      </c>
      <c r="BJ167" s="2941">
        <v>1</v>
      </c>
    </row>
    <row r="168" spans="2:62" x14ac:dyDescent="0.25">
      <c r="B168" s="2985"/>
      <c r="C168" s="97"/>
      <c r="D168" s="361" t="s">
        <v>173</v>
      </c>
      <c r="E168" s="97"/>
      <c r="F168" s="362" t="s">
        <v>2815</v>
      </c>
      <c r="G168" s="97"/>
      <c r="H168" s="97"/>
      <c r="I168" s="97"/>
      <c r="J168" s="97"/>
      <c r="K168" s="2987"/>
      <c r="L168" s="2984" t="s">
        <v>16</v>
      </c>
      <c r="M168" s="3058"/>
      <c r="N168" s="97"/>
      <c r="O168" s="97"/>
      <c r="P168" s="97"/>
      <c r="Q168" s="97"/>
      <c r="R168" s="97"/>
      <c r="S168" s="97"/>
      <c r="T168" s="3059"/>
      <c r="AT168" s="3060" t="s">
        <v>173</v>
      </c>
      <c r="AU168" s="3060">
        <v>0</v>
      </c>
      <c r="AV168" s="97"/>
      <c r="AW168" s="97"/>
      <c r="AX168" s="97"/>
      <c r="AY168" s="97" t="s">
        <v>163</v>
      </c>
      <c r="AZ168" s="97"/>
      <c r="BA168" s="97"/>
      <c r="BB168" s="97"/>
      <c r="BC168" s="97"/>
      <c r="BD168" s="97"/>
      <c r="BE168" s="97"/>
      <c r="BF168" s="97"/>
      <c r="BG168" s="97"/>
      <c r="BH168" s="97"/>
      <c r="BI168" s="97"/>
      <c r="BJ168" s="2941">
        <v>0</v>
      </c>
    </row>
    <row r="169" spans="2:62" ht="14.45" customHeight="1" x14ac:dyDescent="0.25">
      <c r="B169" s="3070"/>
      <c r="C169" s="3071"/>
      <c r="D169" s="3071"/>
      <c r="E169" s="3072"/>
      <c r="F169" s="3085"/>
      <c r="G169" s="3083"/>
      <c r="H169" s="3086"/>
      <c r="I169" s="3076"/>
      <c r="J169" s="3076"/>
      <c r="K169" s="3076"/>
      <c r="L169" s="2984"/>
      <c r="M169" s="3077"/>
      <c r="N169" s="3078"/>
      <c r="O169" s="3079"/>
      <c r="P169" s="3079"/>
      <c r="Q169" s="3079"/>
      <c r="R169" s="3079"/>
      <c r="S169" s="3079"/>
      <c r="T169" s="3087"/>
    </row>
    <row r="170" spans="2:62" ht="42" customHeight="1" x14ac:dyDescent="0.25">
      <c r="B170" s="3070"/>
      <c r="C170" s="3381" t="s">
        <v>272</v>
      </c>
      <c r="D170" s="3381"/>
      <c r="E170" s="3381"/>
      <c r="F170" s="3381"/>
      <c r="G170" s="3381"/>
      <c r="H170" s="3381"/>
      <c r="I170" s="3381"/>
      <c r="J170" s="3381"/>
      <c r="K170" s="3382"/>
      <c r="L170" s="2984"/>
      <c r="M170" s="3088"/>
      <c r="N170" s="3078"/>
      <c r="O170" s="3079"/>
      <c r="P170" s="3079"/>
      <c r="Q170" s="3079"/>
      <c r="R170" s="3079"/>
      <c r="S170" s="3079"/>
      <c r="T170" s="3089"/>
    </row>
    <row r="171" spans="2:62" x14ac:dyDescent="0.25">
      <c r="B171" s="3020"/>
      <c r="C171" s="3021"/>
      <c r="D171" s="3021"/>
      <c r="E171" s="3021"/>
      <c r="F171" s="3021"/>
      <c r="G171" s="3021"/>
      <c r="H171" s="3021"/>
      <c r="I171" s="3021"/>
      <c r="J171" s="3021"/>
      <c r="K171" s="3024"/>
      <c r="L171" s="2984"/>
    </row>
  </sheetData>
  <autoFilter ref="C114:K115"/>
  <mergeCells count="13">
    <mergeCell ref="E78:H78"/>
    <mergeCell ref="E24:H24"/>
    <mergeCell ref="E27:H27"/>
    <mergeCell ref="E80:H80"/>
    <mergeCell ref="C170:K170"/>
    <mergeCell ref="E107:H107"/>
    <mergeCell ref="E105:H105"/>
    <mergeCell ref="L2:V2"/>
    <mergeCell ref="E7:H7"/>
    <mergeCell ref="E21:H21"/>
    <mergeCell ref="E15:H15"/>
    <mergeCell ref="E9:H9"/>
    <mergeCell ref="E18:H18"/>
  </mergeCells>
  <hyperlinks>
    <hyperlink ref="F168" r:id="rId1"/>
    <hyperlink ref="F166" r:id="rId2"/>
    <hyperlink ref="F160" r:id="rId3"/>
    <hyperlink ref="F158" r:id="rId4"/>
    <hyperlink ref="F153" r:id="rId5"/>
    <hyperlink ref="H152" r:id="rId6" display="40,00000000"/>
    <hyperlink ref="F147" r:id="rId7"/>
    <hyperlink ref="H146" r:id="rId8" display="586,98000000"/>
    <hyperlink ref="H142" r:id="rId9" display="247,34200000"/>
    <hyperlink ref="F139" r:id="rId10"/>
    <hyperlink ref="H138" r:id="rId11" display="916,08000000"/>
    <hyperlink ref="H134" r:id="rId12" display="82,44700000"/>
    <hyperlink ref="F131" r:id="rId13"/>
    <hyperlink ref="H130" r:id="rId14" display="916,08000000"/>
    <hyperlink ref="H125" r:id="rId15" display="9,08100000"/>
    <hyperlink ref="F122" r:id="rId16"/>
    <hyperlink ref="H121" r:id="rId17" display="52,26400000"/>
    <hyperlink ref="F119" r:id="rId18"/>
  </hyperlinks>
  <printOptions horizontalCentered="1"/>
  <pageMargins left="0.39374999999999999" right="0.39374999999999999" top="0.39374999999999999" bottom="0.39374999999999999" header="0" footer="0"/>
  <pageSetup paperSize="9" scale="60" fitToHeight="100" orientation="portrait"/>
  <headerFooter>
    <oddFooter>&amp;C&amp;8 Strana &amp;P z &amp;N</oddFooter>
    <evenFooter>&amp;C&amp;8 Strana &amp;P z &amp;N</evenFooter>
    <firstFooter>&amp;C&amp;8 Strana &amp;P z &amp;N</firstFooter>
  </headerFooter>
  <rowBreaks count="1" manualBreakCount="1">
    <brk id="74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52"/>
  <sheetViews>
    <sheetView showGridLines="0" workbookViewId="0"/>
  </sheetViews>
  <sheetFormatPr defaultColWidth="9.140625" defaultRowHeight="15" x14ac:dyDescent="0.25"/>
  <cols>
    <col min="1" max="1" width="7.140625" style="3090" customWidth="1"/>
    <col min="2" max="2" width="1.42578125" style="3090" customWidth="1"/>
    <col min="3" max="3" width="21.42578125" style="3090" customWidth="1"/>
    <col min="4" max="4" width="65" style="3090" customWidth="1"/>
    <col min="5" max="5" width="11.42578125" style="3090" customWidth="1"/>
    <col min="6" max="6" width="17.140625" style="3090" customWidth="1"/>
    <col min="7" max="7" width="1.42578125" style="3090" customWidth="1"/>
    <col min="8" max="8" width="7.140625" style="3090" customWidth="1"/>
    <col min="9" max="16384" width="9.140625" style="3090"/>
  </cols>
  <sheetData>
    <row r="1" spans="2:8" ht="11.25" customHeight="1" x14ac:dyDescent="0.25"/>
    <row r="2" spans="2:8" ht="36.950000000000003" customHeight="1" x14ac:dyDescent="0.25"/>
    <row r="3" spans="2:8" ht="6.95" customHeight="1" x14ac:dyDescent="0.25">
      <c r="B3" s="3091"/>
      <c r="C3" s="3092"/>
      <c r="D3" s="3092"/>
      <c r="E3" s="3092"/>
      <c r="F3" s="3092"/>
      <c r="G3" s="3092"/>
      <c r="H3" s="3093"/>
    </row>
    <row r="4" spans="2:8" ht="24.95" customHeight="1" x14ac:dyDescent="0.25">
      <c r="B4" s="3093"/>
      <c r="C4" s="3094" t="s">
        <v>2816</v>
      </c>
      <c r="H4" s="3093"/>
    </row>
    <row r="5" spans="2:8" ht="12" customHeight="1" x14ac:dyDescent="0.25">
      <c r="B5" s="3093"/>
      <c r="C5" s="3095" t="s">
        <v>9</v>
      </c>
      <c r="D5" s="3384" t="s">
        <v>10</v>
      </c>
      <c r="E5" s="3385"/>
      <c r="F5" s="3385"/>
      <c r="H5" s="3093"/>
    </row>
    <row r="6" spans="2:8" ht="36.950000000000003" customHeight="1" x14ac:dyDescent="0.25">
      <c r="B6" s="3093"/>
      <c r="C6" s="3096" t="s">
        <v>12</v>
      </c>
      <c r="D6" s="3386" t="s">
        <v>13</v>
      </c>
      <c r="E6" s="3385"/>
      <c r="F6" s="3385"/>
      <c r="H6" s="3093"/>
    </row>
    <row r="7" spans="2:8" ht="16.5" customHeight="1" x14ac:dyDescent="0.25">
      <c r="B7" s="3093"/>
      <c r="C7" s="3097" t="s">
        <v>18</v>
      </c>
      <c r="D7" s="3098">
        <v>46300</v>
      </c>
      <c r="H7" s="3093"/>
    </row>
    <row r="8" spans="2:8" s="102" customFormat="1" ht="10.9" customHeight="1" x14ac:dyDescent="0.25">
      <c r="B8" s="3099"/>
      <c r="H8" s="3099"/>
    </row>
    <row r="9" spans="2:8" s="103" customFormat="1" ht="29.25" customHeight="1" x14ac:dyDescent="0.25">
      <c r="B9" s="3100"/>
      <c r="C9" s="3101" t="s">
        <v>45</v>
      </c>
      <c r="D9" s="3101" t="s">
        <v>47</v>
      </c>
      <c r="E9" s="3101" t="s">
        <v>152</v>
      </c>
      <c r="F9" s="3101" t="s">
        <v>2817</v>
      </c>
      <c r="H9" s="3100"/>
    </row>
    <row r="10" spans="2:8" s="102" customFormat="1" x14ac:dyDescent="0.25">
      <c r="B10" s="3099"/>
      <c r="C10" s="3102"/>
      <c r="D10" s="3103" t="s">
        <v>2818</v>
      </c>
      <c r="E10" s="3104"/>
      <c r="F10" s="3105">
        <v>10500</v>
      </c>
      <c r="H10" s="3099"/>
    </row>
    <row r="11" spans="2:8" s="102" customFormat="1" x14ac:dyDescent="0.25">
      <c r="B11" s="3099"/>
      <c r="C11" s="3106"/>
      <c r="D11" s="3106" t="s">
        <v>2819</v>
      </c>
      <c r="E11" s="3107"/>
      <c r="F11" s="3108">
        <v>10500</v>
      </c>
      <c r="H11" s="3099"/>
    </row>
    <row r="12" spans="2:8" s="102" customFormat="1" ht="16.899999999999999" customHeight="1" x14ac:dyDescent="0.25">
      <c r="B12" s="3099"/>
      <c r="C12" s="3107" t="s">
        <v>2820</v>
      </c>
      <c r="D12" s="3109"/>
      <c r="E12" s="3109"/>
      <c r="F12" s="3109"/>
      <c r="H12" s="3099"/>
    </row>
    <row r="13" spans="2:8" s="102" customFormat="1" x14ac:dyDescent="0.25">
      <c r="B13" s="3099"/>
      <c r="C13" s="3106" t="s">
        <v>1610</v>
      </c>
      <c r="D13" s="3106" t="s">
        <v>1611</v>
      </c>
      <c r="E13" s="3107" t="s">
        <v>171</v>
      </c>
      <c r="F13" s="3108">
        <v>2100</v>
      </c>
      <c r="H13" s="3099"/>
    </row>
    <row r="14" spans="2:8" s="102" customFormat="1" x14ac:dyDescent="0.25">
      <c r="B14" s="3099"/>
      <c r="C14" s="3102"/>
      <c r="D14" s="3103" t="s">
        <v>2358</v>
      </c>
      <c r="E14" s="3104"/>
      <c r="F14" s="3105">
        <v>21.45</v>
      </c>
      <c r="H14" s="3099"/>
    </row>
    <row r="15" spans="2:8" s="102" customFormat="1" x14ac:dyDescent="0.25">
      <c r="B15" s="3099"/>
      <c r="C15" s="3106"/>
      <c r="D15" s="3106" t="s">
        <v>2358</v>
      </c>
      <c r="E15" s="3107"/>
      <c r="F15" s="3108">
        <v>0</v>
      </c>
      <c r="H15" s="3099"/>
    </row>
    <row r="16" spans="2:8" s="102" customFormat="1" x14ac:dyDescent="0.25">
      <c r="B16" s="3099"/>
      <c r="C16" s="3106"/>
      <c r="D16" s="3106" t="s">
        <v>2359</v>
      </c>
      <c r="E16" s="3107"/>
      <c r="F16" s="3108">
        <v>21.45</v>
      </c>
      <c r="H16" s="3099"/>
    </row>
    <row r="17" spans="2:8" s="102" customFormat="1" ht="16.899999999999999" customHeight="1" x14ac:dyDescent="0.25">
      <c r="B17" s="3099"/>
      <c r="C17" s="3107" t="s">
        <v>2820</v>
      </c>
      <c r="D17" s="3109"/>
      <c r="E17" s="3109"/>
      <c r="F17" s="3109"/>
      <c r="H17" s="3099"/>
    </row>
    <row r="18" spans="2:8" s="102" customFormat="1" ht="22.5" x14ac:dyDescent="0.25">
      <c r="B18" s="3099"/>
      <c r="C18" s="3106" t="s">
        <v>2363</v>
      </c>
      <c r="D18" s="3106" t="s">
        <v>2364</v>
      </c>
      <c r="E18" s="3107" t="s">
        <v>196</v>
      </c>
      <c r="F18" s="3108">
        <v>21.45</v>
      </c>
      <c r="H18" s="3099"/>
    </row>
    <row r="19" spans="2:8" s="102" customFormat="1" x14ac:dyDescent="0.25">
      <c r="B19" s="3099"/>
      <c r="C19" s="3102"/>
      <c r="D19" s="3103" t="s">
        <v>1468</v>
      </c>
      <c r="E19" s="3104"/>
      <c r="F19" s="3105">
        <v>823.53499999999997</v>
      </c>
      <c r="H19" s="3099"/>
    </row>
    <row r="20" spans="2:8" s="102" customFormat="1" x14ac:dyDescent="0.25">
      <c r="B20" s="3099"/>
      <c r="C20" s="3106"/>
      <c r="D20" s="3106" t="s">
        <v>2821</v>
      </c>
      <c r="E20" s="3107"/>
      <c r="F20" s="3108">
        <v>823.53499999999997</v>
      </c>
      <c r="H20" s="3099"/>
    </row>
    <row r="21" spans="2:8" s="102" customFormat="1" ht="16.899999999999999" customHeight="1" x14ac:dyDescent="0.25">
      <c r="B21" s="3099"/>
      <c r="C21" s="3107" t="s">
        <v>2820</v>
      </c>
      <c r="D21" s="3109"/>
      <c r="E21" s="3109"/>
      <c r="F21" s="3109"/>
      <c r="H21" s="3099"/>
    </row>
    <row r="22" spans="2:8" s="102" customFormat="1" x14ac:dyDescent="0.25">
      <c r="B22" s="3099"/>
      <c r="C22" s="3106" t="s">
        <v>1466</v>
      </c>
      <c r="D22" s="3106" t="s">
        <v>1467</v>
      </c>
      <c r="E22" s="3107" t="s">
        <v>218</v>
      </c>
      <c r="F22" s="3108">
        <v>823.53499999999997</v>
      </c>
      <c r="H22" s="3099"/>
    </row>
    <row r="23" spans="2:8" s="102" customFormat="1" ht="22.5" x14ac:dyDescent="0.25">
      <c r="B23" s="3099"/>
      <c r="C23" s="3106" t="s">
        <v>1550</v>
      </c>
      <c r="D23" s="3106" t="s">
        <v>1551</v>
      </c>
      <c r="E23" s="3107" t="s">
        <v>218</v>
      </c>
      <c r="F23" s="3108">
        <v>823.53499999999997</v>
      </c>
      <c r="H23" s="3099"/>
    </row>
    <row r="24" spans="2:8" s="102" customFormat="1" x14ac:dyDescent="0.25">
      <c r="B24" s="3099"/>
      <c r="C24" s="3102"/>
      <c r="D24" s="3103" t="s">
        <v>2777</v>
      </c>
      <c r="E24" s="3104"/>
      <c r="F24" s="3105">
        <v>52.264000000000003</v>
      </c>
      <c r="H24" s="3099"/>
    </row>
    <row r="25" spans="2:8" s="102" customFormat="1" x14ac:dyDescent="0.25">
      <c r="B25" s="3099"/>
      <c r="C25" s="3106"/>
      <c r="D25" s="3106" t="s">
        <v>2822</v>
      </c>
      <c r="E25" s="3107"/>
      <c r="F25" s="3108">
        <v>52.264000000000003</v>
      </c>
      <c r="H25" s="3099"/>
    </row>
    <row r="26" spans="2:8" s="102" customFormat="1" ht="16.899999999999999" customHeight="1" x14ac:dyDescent="0.25">
      <c r="B26" s="3099"/>
      <c r="C26" s="3107" t="s">
        <v>2820</v>
      </c>
      <c r="D26" s="3109"/>
      <c r="E26" s="3109"/>
      <c r="F26" s="3109"/>
      <c r="H26" s="3099"/>
    </row>
    <row r="27" spans="2:8" s="102" customFormat="1" x14ac:dyDescent="0.25">
      <c r="B27" s="3099"/>
      <c r="C27" s="3106" t="s">
        <v>2774</v>
      </c>
      <c r="D27" s="3106" t="s">
        <v>2775</v>
      </c>
      <c r="E27" s="3107" t="s">
        <v>218</v>
      </c>
      <c r="F27" s="3108">
        <v>52.264000000000003</v>
      </c>
      <c r="H27" s="3099"/>
    </row>
    <row r="28" spans="2:8" s="102" customFormat="1" x14ac:dyDescent="0.25">
      <c r="B28" s="3099"/>
      <c r="C28" s="3102"/>
      <c r="D28" s="3103" t="s">
        <v>1448</v>
      </c>
      <c r="E28" s="3104"/>
      <c r="F28" s="3105">
        <v>713.53499999999997</v>
      </c>
      <c r="H28" s="3099"/>
    </row>
    <row r="29" spans="2:8" s="102" customFormat="1" x14ac:dyDescent="0.25">
      <c r="B29" s="3099"/>
      <c r="C29" s="3106"/>
      <c r="D29" s="3106" t="s">
        <v>2823</v>
      </c>
      <c r="E29" s="3107"/>
      <c r="F29" s="3108">
        <v>713.53499999999997</v>
      </c>
      <c r="H29" s="3099"/>
    </row>
    <row r="30" spans="2:8" s="102" customFormat="1" ht="16.899999999999999" customHeight="1" x14ac:dyDescent="0.25">
      <c r="B30" s="3099"/>
      <c r="C30" s="3107" t="s">
        <v>2820</v>
      </c>
      <c r="D30" s="3109"/>
      <c r="E30" s="3109"/>
      <c r="F30" s="3109"/>
      <c r="H30" s="3099"/>
    </row>
    <row r="31" spans="2:8" s="102" customFormat="1" ht="22.5" x14ac:dyDescent="0.25">
      <c r="B31" s="3099"/>
      <c r="C31" s="3106" t="s">
        <v>1445</v>
      </c>
      <c r="D31" s="3106" t="s">
        <v>1446</v>
      </c>
      <c r="E31" s="3107" t="s">
        <v>218</v>
      </c>
      <c r="F31" s="3108">
        <v>764.13499999999999</v>
      </c>
      <c r="H31" s="3099"/>
    </row>
    <row r="32" spans="2:8" s="102" customFormat="1" x14ac:dyDescent="0.25">
      <c r="B32" s="3099"/>
      <c r="C32" s="3106" t="s">
        <v>1454</v>
      </c>
      <c r="D32" s="3106" t="s">
        <v>1455</v>
      </c>
      <c r="E32" s="3107" t="s">
        <v>309</v>
      </c>
      <c r="F32" s="3108">
        <v>642.18200000000002</v>
      </c>
      <c r="H32" s="3099"/>
    </row>
    <row r="33" spans="2:8" s="102" customFormat="1" x14ac:dyDescent="0.25">
      <c r="B33" s="3099"/>
      <c r="C33" s="3106" t="s">
        <v>1471</v>
      </c>
      <c r="D33" s="3106" t="s">
        <v>1472</v>
      </c>
      <c r="E33" s="3107" t="s">
        <v>1088</v>
      </c>
      <c r="F33" s="3108">
        <v>0.71399999999999997</v>
      </c>
      <c r="H33" s="3099"/>
    </row>
    <row r="34" spans="2:8" s="102" customFormat="1" x14ac:dyDescent="0.25">
      <c r="B34" s="3099"/>
      <c r="C34" s="3106" t="s">
        <v>1113</v>
      </c>
      <c r="D34" s="3106" t="s">
        <v>1114</v>
      </c>
      <c r="E34" s="3107" t="s">
        <v>218</v>
      </c>
      <c r="F34" s="3108">
        <v>642.18200000000002</v>
      </c>
      <c r="H34" s="3099"/>
    </row>
    <row r="35" spans="2:8" s="102" customFormat="1" ht="22.5" x14ac:dyDescent="0.25">
      <c r="B35" s="3099"/>
      <c r="C35" s="3106" t="s">
        <v>1118</v>
      </c>
      <c r="D35" s="3106" t="s">
        <v>1119</v>
      </c>
      <c r="E35" s="3107" t="s">
        <v>171</v>
      </c>
      <c r="F35" s="3108">
        <v>19.978999999999999</v>
      </c>
      <c r="H35" s="3099"/>
    </row>
    <row r="36" spans="2:8" s="102" customFormat="1" ht="22.5" x14ac:dyDescent="0.25">
      <c r="B36" s="3099"/>
      <c r="C36" s="3106" t="s">
        <v>1124</v>
      </c>
      <c r="D36" s="3106" t="s">
        <v>1125</v>
      </c>
      <c r="E36" s="3107" t="s">
        <v>171</v>
      </c>
      <c r="F36" s="3108">
        <v>124.869</v>
      </c>
      <c r="H36" s="3099"/>
    </row>
    <row r="37" spans="2:8" s="102" customFormat="1" x14ac:dyDescent="0.25">
      <c r="B37" s="3099"/>
      <c r="C37" s="3106" t="s">
        <v>1519</v>
      </c>
      <c r="D37" s="3106" t="s">
        <v>1520</v>
      </c>
      <c r="E37" s="3107" t="s">
        <v>171</v>
      </c>
      <c r="F37" s="3108">
        <v>274.71100000000001</v>
      </c>
      <c r="H37" s="3099"/>
    </row>
    <row r="38" spans="2:8" s="102" customFormat="1" x14ac:dyDescent="0.25">
      <c r="B38" s="3099"/>
      <c r="C38" s="3106" t="s">
        <v>1537</v>
      </c>
      <c r="D38" s="3106" t="s">
        <v>1538</v>
      </c>
      <c r="E38" s="3107" t="s">
        <v>218</v>
      </c>
      <c r="F38" s="3108">
        <v>713.53499999999997</v>
      </c>
      <c r="H38" s="3099"/>
    </row>
    <row r="39" spans="2:8" s="102" customFormat="1" x14ac:dyDescent="0.25">
      <c r="B39" s="3099"/>
      <c r="C39" s="3106" t="s">
        <v>1134</v>
      </c>
      <c r="D39" s="3106" t="s">
        <v>1135</v>
      </c>
      <c r="E39" s="3107" t="s">
        <v>218</v>
      </c>
      <c r="F39" s="3108">
        <v>713.53499999999997</v>
      </c>
      <c r="H39" s="3099"/>
    </row>
    <row r="40" spans="2:8" s="102" customFormat="1" x14ac:dyDescent="0.25">
      <c r="B40" s="3099"/>
      <c r="C40" s="3106" t="s">
        <v>1138</v>
      </c>
      <c r="D40" s="3106" t="s">
        <v>1547</v>
      </c>
      <c r="E40" s="3107" t="s">
        <v>218</v>
      </c>
      <c r="F40" s="3108">
        <v>713.53499999999997</v>
      </c>
      <c r="H40" s="3099"/>
    </row>
    <row r="41" spans="2:8" s="102" customFormat="1" x14ac:dyDescent="0.25">
      <c r="B41" s="3099"/>
      <c r="C41" s="3102"/>
      <c r="D41" s="3103" t="s">
        <v>2824</v>
      </c>
      <c r="E41" s="3104"/>
      <c r="F41" s="3105">
        <v>713.53499999999997</v>
      </c>
      <c r="H41" s="3099"/>
    </row>
    <row r="42" spans="2:8" s="102" customFormat="1" x14ac:dyDescent="0.25">
      <c r="B42" s="3099"/>
      <c r="C42" s="3106"/>
      <c r="D42" s="3106" t="s">
        <v>2823</v>
      </c>
      <c r="E42" s="3107"/>
      <c r="F42" s="3108">
        <v>713.53499999999997</v>
      </c>
      <c r="H42" s="3099"/>
    </row>
    <row r="43" spans="2:8" s="102" customFormat="1" ht="16.899999999999999" customHeight="1" x14ac:dyDescent="0.25">
      <c r="B43" s="3099"/>
      <c r="C43" s="3107" t="s">
        <v>2820</v>
      </c>
      <c r="D43" s="3109"/>
      <c r="E43" s="3109"/>
      <c r="F43" s="3109"/>
      <c r="H43" s="3099"/>
    </row>
    <row r="44" spans="2:8" s="102" customFormat="1" ht="22.5" x14ac:dyDescent="0.25">
      <c r="B44" s="3099"/>
      <c r="C44" s="3106" t="s">
        <v>1459</v>
      </c>
      <c r="D44" s="3106" t="s">
        <v>1460</v>
      </c>
      <c r="E44" s="3107" t="s">
        <v>218</v>
      </c>
      <c r="F44" s="3108">
        <v>823.53499999999997</v>
      </c>
      <c r="H44" s="3099"/>
    </row>
    <row r="45" spans="2:8" s="102" customFormat="1" x14ac:dyDescent="0.25">
      <c r="B45" s="3099"/>
      <c r="C45" s="3102"/>
      <c r="D45" s="3103" t="s">
        <v>2825</v>
      </c>
      <c r="E45" s="3104"/>
      <c r="F45" s="3105">
        <v>0</v>
      </c>
      <c r="H45" s="3099"/>
    </row>
    <row r="46" spans="2:8" s="102" customFormat="1" x14ac:dyDescent="0.25">
      <c r="B46" s="3099"/>
      <c r="C46" s="3106"/>
      <c r="D46" s="3106" t="s">
        <v>2826</v>
      </c>
      <c r="E46" s="3107"/>
      <c r="F46" s="3108">
        <v>0</v>
      </c>
      <c r="H46" s="3099"/>
    </row>
    <row r="47" spans="2:8" s="102" customFormat="1" ht="16.899999999999999" customHeight="1" x14ac:dyDescent="0.25">
      <c r="B47" s="3099"/>
      <c r="C47" s="3107" t="s">
        <v>2820</v>
      </c>
      <c r="D47" s="3109"/>
      <c r="E47" s="3109"/>
      <c r="F47" s="3109"/>
      <c r="H47" s="3099"/>
    </row>
    <row r="48" spans="2:8" s="102" customFormat="1" ht="22.5" x14ac:dyDescent="0.25">
      <c r="B48" s="3099"/>
      <c r="C48" s="3106" t="s">
        <v>1459</v>
      </c>
      <c r="D48" s="3106" t="s">
        <v>1460</v>
      </c>
      <c r="E48" s="3107" t="s">
        <v>218</v>
      </c>
      <c r="F48" s="3108">
        <v>823.53499999999997</v>
      </c>
      <c r="H48" s="3099"/>
    </row>
    <row r="49" spans="2:8" s="102" customFormat="1" x14ac:dyDescent="0.25">
      <c r="B49" s="3099"/>
      <c r="C49" s="3102"/>
      <c r="D49" s="3103" t="s">
        <v>2827</v>
      </c>
      <c r="E49" s="3104"/>
      <c r="F49" s="3105">
        <v>0</v>
      </c>
      <c r="H49" s="3099"/>
    </row>
    <row r="50" spans="2:8" s="102" customFormat="1" x14ac:dyDescent="0.25">
      <c r="B50" s="3099"/>
      <c r="C50" s="3106"/>
      <c r="D50" s="3106" t="s">
        <v>2826</v>
      </c>
      <c r="E50" s="3107"/>
      <c r="F50" s="3108">
        <v>0</v>
      </c>
      <c r="H50" s="3099"/>
    </row>
    <row r="51" spans="2:8" s="102" customFormat="1" ht="16.899999999999999" customHeight="1" x14ac:dyDescent="0.25">
      <c r="B51" s="3099"/>
      <c r="C51" s="3107" t="s">
        <v>2820</v>
      </c>
      <c r="D51" s="3109"/>
      <c r="E51" s="3109"/>
      <c r="F51" s="3109"/>
      <c r="H51" s="3099"/>
    </row>
    <row r="52" spans="2:8" s="102" customFormat="1" ht="22.5" x14ac:dyDescent="0.25">
      <c r="B52" s="3099"/>
      <c r="C52" s="3106" t="s">
        <v>1459</v>
      </c>
      <c r="D52" s="3106" t="s">
        <v>1460</v>
      </c>
      <c r="E52" s="3107" t="s">
        <v>218</v>
      </c>
      <c r="F52" s="3108">
        <v>823.53499999999997</v>
      </c>
      <c r="H52" s="3099"/>
    </row>
    <row r="53" spans="2:8" s="102" customFormat="1" x14ac:dyDescent="0.25">
      <c r="B53" s="3099"/>
      <c r="C53" s="3102"/>
      <c r="D53" s="3103" t="s">
        <v>2828</v>
      </c>
      <c r="E53" s="3104"/>
      <c r="F53" s="3105">
        <v>0</v>
      </c>
      <c r="H53" s="3099"/>
    </row>
    <row r="54" spans="2:8" s="102" customFormat="1" x14ac:dyDescent="0.25">
      <c r="B54" s="3099"/>
      <c r="C54" s="3106"/>
      <c r="D54" s="3106" t="s">
        <v>2826</v>
      </c>
      <c r="E54" s="3107"/>
      <c r="F54" s="3108">
        <v>0</v>
      </c>
      <c r="H54" s="3099"/>
    </row>
    <row r="55" spans="2:8" s="102" customFormat="1" ht="16.899999999999999" customHeight="1" x14ac:dyDescent="0.25">
      <c r="B55" s="3099"/>
      <c r="C55" s="3107" t="s">
        <v>2820</v>
      </c>
      <c r="D55" s="3109"/>
      <c r="E55" s="3109"/>
      <c r="F55" s="3109"/>
      <c r="H55" s="3099"/>
    </row>
    <row r="56" spans="2:8" s="102" customFormat="1" ht="22.5" x14ac:dyDescent="0.25">
      <c r="B56" s="3099"/>
      <c r="C56" s="3106" t="s">
        <v>1459</v>
      </c>
      <c r="D56" s="3106" t="s">
        <v>1460</v>
      </c>
      <c r="E56" s="3107" t="s">
        <v>218</v>
      </c>
      <c r="F56" s="3108">
        <v>823.53499999999997</v>
      </c>
      <c r="H56" s="3099"/>
    </row>
    <row r="57" spans="2:8" s="102" customFormat="1" x14ac:dyDescent="0.25">
      <c r="B57" s="3099"/>
      <c r="C57" s="3102"/>
      <c r="D57" s="3103" t="s">
        <v>2829</v>
      </c>
      <c r="E57" s="3104"/>
      <c r="F57" s="3105">
        <v>466.38400000000001</v>
      </c>
      <c r="H57" s="3099"/>
    </row>
    <row r="58" spans="2:8" s="102" customFormat="1" x14ac:dyDescent="0.25">
      <c r="B58" s="3099"/>
      <c r="C58" s="3106"/>
      <c r="D58" s="3106" t="s">
        <v>2830</v>
      </c>
      <c r="E58" s="3107"/>
      <c r="F58" s="3108">
        <v>466.38400000000001</v>
      </c>
      <c r="H58" s="3099"/>
    </row>
    <row r="59" spans="2:8" s="102" customFormat="1" ht="16.899999999999999" customHeight="1" x14ac:dyDescent="0.25">
      <c r="B59" s="3099"/>
      <c r="C59" s="3107" t="s">
        <v>2820</v>
      </c>
      <c r="D59" s="3109"/>
      <c r="E59" s="3109"/>
      <c r="F59" s="3109"/>
      <c r="H59" s="3099"/>
    </row>
    <row r="60" spans="2:8" s="102" customFormat="1" x14ac:dyDescent="0.25">
      <c r="B60" s="3099"/>
      <c r="C60" s="3106" t="s">
        <v>335</v>
      </c>
      <c r="D60" s="3106" t="s">
        <v>336</v>
      </c>
      <c r="E60" s="3107" t="s">
        <v>171</v>
      </c>
      <c r="F60" s="3108">
        <v>18.469000000000001</v>
      </c>
      <c r="H60" s="3099"/>
    </row>
    <row r="61" spans="2:8" s="102" customFormat="1" x14ac:dyDescent="0.25">
      <c r="B61" s="3099"/>
      <c r="C61" s="3106" t="s">
        <v>357</v>
      </c>
      <c r="D61" s="3106" t="s">
        <v>358</v>
      </c>
      <c r="E61" s="3107" t="s">
        <v>171</v>
      </c>
      <c r="F61" s="3108">
        <v>10.074</v>
      </c>
      <c r="H61" s="3099"/>
    </row>
    <row r="62" spans="2:8" s="102" customFormat="1" x14ac:dyDescent="0.25">
      <c r="B62" s="3099"/>
      <c r="C62" s="3102"/>
      <c r="D62" s="3103" t="s">
        <v>2501</v>
      </c>
      <c r="E62" s="3104"/>
      <c r="F62" s="3105">
        <v>27.2</v>
      </c>
      <c r="H62" s="3099"/>
    </row>
    <row r="63" spans="2:8" s="102" customFormat="1" x14ac:dyDescent="0.25">
      <c r="B63" s="3099"/>
      <c r="C63" s="3106"/>
      <c r="D63" s="3106" t="s">
        <v>2501</v>
      </c>
      <c r="E63" s="3107"/>
      <c r="F63" s="3108">
        <v>0</v>
      </c>
      <c r="H63" s="3099"/>
    </row>
    <row r="64" spans="2:8" s="102" customFormat="1" x14ac:dyDescent="0.25">
      <c r="B64" s="3099"/>
      <c r="C64" s="3106"/>
      <c r="D64" s="3106" t="s">
        <v>2502</v>
      </c>
      <c r="E64" s="3107"/>
      <c r="F64" s="3108">
        <v>13.4</v>
      </c>
      <c r="H64" s="3099"/>
    </row>
    <row r="65" spans="2:8" s="102" customFormat="1" x14ac:dyDescent="0.25">
      <c r="B65" s="3099"/>
      <c r="C65" s="3106"/>
      <c r="D65" s="3106" t="s">
        <v>2503</v>
      </c>
      <c r="E65" s="3107"/>
      <c r="F65" s="3108">
        <v>1.7</v>
      </c>
      <c r="H65" s="3099"/>
    </row>
    <row r="66" spans="2:8" s="102" customFormat="1" x14ac:dyDescent="0.25">
      <c r="B66" s="3099"/>
      <c r="C66" s="3106"/>
      <c r="D66" s="3106" t="s">
        <v>2504</v>
      </c>
      <c r="E66" s="3107"/>
      <c r="F66" s="3108">
        <v>6.05</v>
      </c>
      <c r="H66" s="3099"/>
    </row>
    <row r="67" spans="2:8" s="102" customFormat="1" x14ac:dyDescent="0.25">
      <c r="B67" s="3099"/>
      <c r="C67" s="3106"/>
      <c r="D67" s="3106" t="s">
        <v>2504</v>
      </c>
      <c r="E67" s="3107"/>
      <c r="F67" s="3108">
        <v>6.05</v>
      </c>
      <c r="H67" s="3099"/>
    </row>
    <row r="68" spans="2:8" s="102" customFormat="1" ht="16.899999999999999" customHeight="1" x14ac:dyDescent="0.25">
      <c r="B68" s="3099"/>
      <c r="C68" s="3107" t="s">
        <v>2820</v>
      </c>
      <c r="D68" s="3109"/>
      <c r="E68" s="3109"/>
      <c r="F68" s="3109"/>
      <c r="H68" s="3099"/>
    </row>
    <row r="69" spans="2:8" s="102" customFormat="1" x14ac:dyDescent="0.25">
      <c r="B69" s="3099"/>
      <c r="C69" s="3106" t="s">
        <v>2530</v>
      </c>
      <c r="D69" s="3106" t="s">
        <v>2531</v>
      </c>
      <c r="E69" s="3107" t="s">
        <v>218</v>
      </c>
      <c r="F69" s="3108">
        <v>27.2</v>
      </c>
      <c r="H69" s="3099"/>
    </row>
    <row r="70" spans="2:8" s="102" customFormat="1" ht="22.5" x14ac:dyDescent="0.25">
      <c r="B70" s="3099"/>
      <c r="C70" s="3106" t="s">
        <v>2506</v>
      </c>
      <c r="D70" s="3106" t="s">
        <v>2507</v>
      </c>
      <c r="E70" s="3107" t="s">
        <v>218</v>
      </c>
      <c r="F70" s="3108">
        <v>31.28</v>
      </c>
      <c r="H70" s="3099"/>
    </row>
    <row r="71" spans="2:8" s="102" customFormat="1" x14ac:dyDescent="0.25">
      <c r="B71" s="3099"/>
      <c r="C71" s="3102"/>
      <c r="D71" s="3103" t="s">
        <v>2831</v>
      </c>
      <c r="E71" s="3104"/>
      <c r="F71" s="3105">
        <v>5</v>
      </c>
      <c r="H71" s="3099"/>
    </row>
    <row r="72" spans="2:8" s="102" customFormat="1" x14ac:dyDescent="0.25">
      <c r="B72" s="3099"/>
      <c r="C72" s="3106"/>
      <c r="D72" s="3106" t="s">
        <v>2832</v>
      </c>
      <c r="E72" s="3107"/>
      <c r="F72" s="3108">
        <v>5</v>
      </c>
      <c r="H72" s="3099"/>
    </row>
    <row r="73" spans="2:8" s="102" customFormat="1" ht="16.899999999999999" customHeight="1" x14ac:dyDescent="0.25">
      <c r="B73" s="3099"/>
      <c r="C73" s="3107" t="s">
        <v>2820</v>
      </c>
      <c r="D73" s="3109"/>
      <c r="E73" s="3109"/>
      <c r="F73" s="3109"/>
      <c r="H73" s="3099"/>
    </row>
    <row r="74" spans="2:8" s="102" customFormat="1" x14ac:dyDescent="0.25">
      <c r="B74" s="3099"/>
      <c r="C74" s="3106" t="s">
        <v>809</v>
      </c>
      <c r="D74" s="3106" t="s">
        <v>810</v>
      </c>
      <c r="E74" s="3107" t="s">
        <v>196</v>
      </c>
      <c r="F74" s="3108">
        <v>8168.2</v>
      </c>
      <c r="H74" s="3099"/>
    </row>
    <row r="75" spans="2:8" s="102" customFormat="1" x14ac:dyDescent="0.25">
      <c r="B75" s="3099"/>
      <c r="C75" s="3102"/>
      <c r="D75" s="3103" t="s">
        <v>371</v>
      </c>
      <c r="E75" s="3104"/>
      <c r="F75" s="3105">
        <v>88.15</v>
      </c>
      <c r="H75" s="3099"/>
    </row>
    <row r="76" spans="2:8" s="102" customFormat="1" x14ac:dyDescent="0.25">
      <c r="B76" s="3099"/>
      <c r="C76" s="3106"/>
      <c r="D76" s="3106" t="s">
        <v>2833</v>
      </c>
      <c r="E76" s="3107"/>
      <c r="F76" s="3108">
        <v>88.15</v>
      </c>
      <c r="H76" s="3099"/>
    </row>
    <row r="77" spans="2:8" s="102" customFormat="1" ht="16.899999999999999" customHeight="1" x14ac:dyDescent="0.25">
      <c r="B77" s="3099"/>
      <c r="C77" s="3107" t="s">
        <v>2820</v>
      </c>
      <c r="D77" s="3109"/>
      <c r="E77" s="3109"/>
      <c r="F77" s="3109"/>
      <c r="H77" s="3099"/>
    </row>
    <row r="78" spans="2:8" s="102" customFormat="1" x14ac:dyDescent="0.25">
      <c r="B78" s="3099"/>
      <c r="C78" s="3106" t="s">
        <v>369</v>
      </c>
      <c r="D78" s="3106" t="s">
        <v>370</v>
      </c>
      <c r="E78" s="3107" t="s">
        <v>171</v>
      </c>
      <c r="F78" s="3108">
        <v>2.645</v>
      </c>
      <c r="H78" s="3099"/>
    </row>
    <row r="79" spans="2:8" s="102" customFormat="1" x14ac:dyDescent="0.25">
      <c r="B79" s="3099"/>
      <c r="C79" s="3102"/>
      <c r="D79" s="3103" t="s">
        <v>2834</v>
      </c>
      <c r="E79" s="3104"/>
      <c r="F79" s="3105">
        <v>108.699</v>
      </c>
      <c r="H79" s="3099"/>
    </row>
    <row r="80" spans="2:8" s="102" customFormat="1" x14ac:dyDescent="0.25">
      <c r="B80" s="3099"/>
      <c r="C80" s="3106"/>
      <c r="D80" s="3106" t="s">
        <v>2835</v>
      </c>
      <c r="E80" s="3107"/>
      <c r="F80" s="3108">
        <v>108.699</v>
      </c>
      <c r="H80" s="3099"/>
    </row>
    <row r="81" spans="2:8" s="102" customFormat="1" ht="16.899999999999999" customHeight="1" x14ac:dyDescent="0.25">
      <c r="B81" s="3099"/>
      <c r="C81" s="3107" t="s">
        <v>2820</v>
      </c>
      <c r="D81" s="3109"/>
      <c r="E81" s="3109"/>
      <c r="F81" s="3109"/>
      <c r="H81" s="3099"/>
    </row>
    <row r="82" spans="2:8" s="102" customFormat="1" x14ac:dyDescent="0.25">
      <c r="B82" s="3099"/>
      <c r="C82" s="3106" t="s">
        <v>2729</v>
      </c>
      <c r="D82" s="3106" t="s">
        <v>2730</v>
      </c>
      <c r="E82" s="3107" t="s">
        <v>171</v>
      </c>
      <c r="F82" s="3108">
        <v>84.605999999999995</v>
      </c>
      <c r="H82" s="3099"/>
    </row>
    <row r="83" spans="2:8" s="102" customFormat="1" x14ac:dyDescent="0.25">
      <c r="B83" s="3099"/>
      <c r="C83" s="3106" t="s">
        <v>2735</v>
      </c>
      <c r="D83" s="3106" t="s">
        <v>2736</v>
      </c>
      <c r="E83" s="3107" t="s">
        <v>171</v>
      </c>
      <c r="F83" s="3108">
        <v>84.605999999999995</v>
      </c>
      <c r="H83" s="3099"/>
    </row>
    <row r="84" spans="2:8" s="102" customFormat="1" x14ac:dyDescent="0.25">
      <c r="B84" s="3099"/>
      <c r="C84" s="3102"/>
      <c r="D84" s="3103" t="s">
        <v>2836</v>
      </c>
      <c r="E84" s="3104"/>
      <c r="F84" s="3105">
        <v>9.76</v>
      </c>
      <c r="H84" s="3099"/>
    </row>
    <row r="85" spans="2:8" s="102" customFormat="1" x14ac:dyDescent="0.25">
      <c r="B85" s="3099"/>
      <c r="C85" s="3106"/>
      <c r="D85" s="3106" t="s">
        <v>2837</v>
      </c>
      <c r="E85" s="3107"/>
      <c r="F85" s="3108">
        <v>9.76</v>
      </c>
      <c r="H85" s="3099"/>
    </row>
    <row r="86" spans="2:8" s="102" customFormat="1" ht="16.899999999999999" customHeight="1" x14ac:dyDescent="0.25">
      <c r="B86" s="3099"/>
      <c r="C86" s="3107" t="s">
        <v>2820</v>
      </c>
      <c r="D86" s="3109"/>
      <c r="E86" s="3109"/>
      <c r="F86" s="3109"/>
      <c r="H86" s="3099"/>
    </row>
    <row r="87" spans="2:8" s="102" customFormat="1" x14ac:dyDescent="0.25">
      <c r="B87" s="3099"/>
      <c r="C87" s="3106" t="s">
        <v>2729</v>
      </c>
      <c r="D87" s="3106" t="s">
        <v>2730</v>
      </c>
      <c r="E87" s="3107" t="s">
        <v>171</v>
      </c>
      <c r="F87" s="3108">
        <v>84.605999999999995</v>
      </c>
      <c r="H87" s="3099"/>
    </row>
    <row r="88" spans="2:8" s="102" customFormat="1" x14ac:dyDescent="0.25">
      <c r="B88" s="3099"/>
      <c r="C88" s="3106" t="s">
        <v>2735</v>
      </c>
      <c r="D88" s="3106" t="s">
        <v>2736</v>
      </c>
      <c r="E88" s="3107" t="s">
        <v>171</v>
      </c>
      <c r="F88" s="3108">
        <v>84.605999999999995</v>
      </c>
      <c r="H88" s="3099"/>
    </row>
    <row r="89" spans="2:8" s="102" customFormat="1" x14ac:dyDescent="0.25">
      <c r="B89" s="3099"/>
      <c r="C89" s="3106" t="s">
        <v>1767</v>
      </c>
      <c r="D89" s="3106" t="s">
        <v>1768</v>
      </c>
      <c r="E89" s="3107" t="s">
        <v>171</v>
      </c>
      <c r="F89" s="3108">
        <v>17.762</v>
      </c>
      <c r="H89" s="3099"/>
    </row>
    <row r="90" spans="2:8" s="102" customFormat="1" ht="22.5" x14ac:dyDescent="0.25">
      <c r="B90" s="3099"/>
      <c r="C90" s="3106" t="s">
        <v>1759</v>
      </c>
      <c r="D90" s="3106" t="s">
        <v>1760</v>
      </c>
      <c r="E90" s="3107" t="s">
        <v>171</v>
      </c>
      <c r="F90" s="3108">
        <v>17.762</v>
      </c>
      <c r="H90" s="3099"/>
    </row>
    <row r="91" spans="2:8" s="102" customFormat="1" x14ac:dyDescent="0.25">
      <c r="B91" s="3099"/>
      <c r="C91" s="3102"/>
      <c r="D91" s="3103" t="s">
        <v>2838</v>
      </c>
      <c r="E91" s="3104"/>
      <c r="F91" s="3105">
        <v>0.8</v>
      </c>
      <c r="H91" s="3099"/>
    </row>
    <row r="92" spans="2:8" s="102" customFormat="1" x14ac:dyDescent="0.25">
      <c r="B92" s="3099"/>
      <c r="C92" s="3106"/>
      <c r="D92" s="3106" t="s">
        <v>2839</v>
      </c>
      <c r="E92" s="3107"/>
      <c r="F92" s="3108">
        <v>0.8</v>
      </c>
      <c r="H92" s="3099"/>
    </row>
    <row r="93" spans="2:8" s="102" customFormat="1" ht="16.899999999999999" customHeight="1" x14ac:dyDescent="0.25">
      <c r="B93" s="3099"/>
      <c r="C93" s="3107" t="s">
        <v>2820</v>
      </c>
      <c r="D93" s="3109"/>
      <c r="E93" s="3109"/>
      <c r="F93" s="3109"/>
      <c r="H93" s="3099"/>
    </row>
    <row r="94" spans="2:8" s="102" customFormat="1" ht="22.5" x14ac:dyDescent="0.25">
      <c r="B94" s="3099"/>
      <c r="C94" s="3106" t="s">
        <v>1118</v>
      </c>
      <c r="D94" s="3106" t="s">
        <v>1119</v>
      </c>
      <c r="E94" s="3107" t="s">
        <v>171</v>
      </c>
      <c r="F94" s="3108">
        <v>19.978999999999999</v>
      </c>
      <c r="H94" s="3099"/>
    </row>
    <row r="95" spans="2:8" s="102" customFormat="1" ht="22.5" x14ac:dyDescent="0.25">
      <c r="B95" s="3099"/>
      <c r="C95" s="3106" t="s">
        <v>1124</v>
      </c>
      <c r="D95" s="3106" t="s">
        <v>1125</v>
      </c>
      <c r="E95" s="3107" t="s">
        <v>171</v>
      </c>
      <c r="F95" s="3108">
        <v>124.869</v>
      </c>
      <c r="H95" s="3099"/>
    </row>
    <row r="96" spans="2:8" s="102" customFormat="1" x14ac:dyDescent="0.25">
      <c r="B96" s="3099"/>
      <c r="C96" s="3106" t="s">
        <v>1519</v>
      </c>
      <c r="D96" s="3106" t="s">
        <v>1520</v>
      </c>
      <c r="E96" s="3107" t="s">
        <v>171</v>
      </c>
      <c r="F96" s="3108">
        <v>274.71100000000001</v>
      </c>
      <c r="H96" s="3099"/>
    </row>
    <row r="97" spans="2:8" s="102" customFormat="1" x14ac:dyDescent="0.25">
      <c r="B97" s="3099"/>
      <c r="C97" s="3102"/>
      <c r="D97" s="3103" t="s">
        <v>791</v>
      </c>
      <c r="E97" s="3104"/>
      <c r="F97" s="3105">
        <v>16.664999999999999</v>
      </c>
      <c r="H97" s="3099"/>
    </row>
    <row r="98" spans="2:8" s="102" customFormat="1" x14ac:dyDescent="0.25">
      <c r="B98" s="3099"/>
      <c r="C98" s="3106"/>
      <c r="D98" s="3106" t="s">
        <v>2840</v>
      </c>
      <c r="E98" s="3107"/>
      <c r="F98" s="3108">
        <v>16.664999999999999</v>
      </c>
      <c r="H98" s="3099"/>
    </row>
    <row r="99" spans="2:8" s="102" customFormat="1" ht="16.899999999999999" customHeight="1" x14ac:dyDescent="0.25">
      <c r="B99" s="3099"/>
      <c r="C99" s="3107" t="s">
        <v>2820</v>
      </c>
      <c r="D99" s="3109"/>
      <c r="E99" s="3109"/>
      <c r="F99" s="3109"/>
      <c r="H99" s="3099"/>
    </row>
    <row r="100" spans="2:8" s="102" customFormat="1" x14ac:dyDescent="0.25">
      <c r="B100" s="3099"/>
      <c r="C100" s="3106" t="s">
        <v>787</v>
      </c>
      <c r="D100" s="3106" t="s">
        <v>788</v>
      </c>
      <c r="E100" s="3107" t="s">
        <v>202</v>
      </c>
      <c r="F100" s="3108">
        <v>8.3000000000000004E-2</v>
      </c>
      <c r="H100" s="3099"/>
    </row>
    <row r="101" spans="2:8" s="102" customFormat="1" x14ac:dyDescent="0.25">
      <c r="B101" s="3099"/>
      <c r="C101" s="3102"/>
      <c r="D101" s="3103" t="s">
        <v>790</v>
      </c>
      <c r="E101" s="3104"/>
      <c r="F101" s="3105">
        <v>66.66</v>
      </c>
      <c r="H101" s="3099"/>
    </row>
    <row r="102" spans="2:8" s="102" customFormat="1" x14ac:dyDescent="0.25">
      <c r="B102" s="3099"/>
      <c r="C102" s="3106"/>
      <c r="D102" s="3106" t="s">
        <v>2841</v>
      </c>
      <c r="E102" s="3107"/>
      <c r="F102" s="3108">
        <v>66.66</v>
      </c>
      <c r="H102" s="3099"/>
    </row>
    <row r="103" spans="2:8" s="102" customFormat="1" ht="16.899999999999999" customHeight="1" x14ac:dyDescent="0.25">
      <c r="B103" s="3099"/>
      <c r="C103" s="3107" t="s">
        <v>2820</v>
      </c>
      <c r="D103" s="3109"/>
      <c r="E103" s="3109"/>
      <c r="F103" s="3109"/>
      <c r="H103" s="3099"/>
    </row>
    <row r="104" spans="2:8" s="102" customFormat="1" x14ac:dyDescent="0.25">
      <c r="B104" s="3099"/>
      <c r="C104" s="3106" t="s">
        <v>787</v>
      </c>
      <c r="D104" s="3106" t="s">
        <v>788</v>
      </c>
      <c r="E104" s="3107" t="s">
        <v>202</v>
      </c>
      <c r="F104" s="3108">
        <v>8.3000000000000004E-2</v>
      </c>
      <c r="H104" s="3099"/>
    </row>
    <row r="105" spans="2:8" s="102" customFormat="1" x14ac:dyDescent="0.25">
      <c r="B105" s="3099"/>
      <c r="C105" s="3102"/>
      <c r="D105" s="3103" t="s">
        <v>1711</v>
      </c>
      <c r="E105" s="3104"/>
      <c r="F105" s="3105">
        <v>1.4</v>
      </c>
      <c r="H105" s="3099"/>
    </row>
    <row r="106" spans="2:8" s="102" customFormat="1" x14ac:dyDescent="0.25">
      <c r="B106" s="3099"/>
      <c r="C106" s="3106"/>
      <c r="D106" s="3106" t="s">
        <v>2842</v>
      </c>
      <c r="E106" s="3107"/>
      <c r="F106" s="3108">
        <v>1.4</v>
      </c>
      <c r="H106" s="3099"/>
    </row>
    <row r="107" spans="2:8" s="102" customFormat="1" ht="16.899999999999999" customHeight="1" x14ac:dyDescent="0.25">
      <c r="B107" s="3099"/>
      <c r="C107" s="3107" t="s">
        <v>2820</v>
      </c>
      <c r="D107" s="3109"/>
      <c r="E107" s="3109"/>
      <c r="F107" s="3109"/>
      <c r="H107" s="3099"/>
    </row>
    <row r="108" spans="2:8" s="102" customFormat="1" x14ac:dyDescent="0.25">
      <c r="B108" s="3099"/>
      <c r="C108" s="3106" t="s">
        <v>1708</v>
      </c>
      <c r="D108" s="3106" t="s">
        <v>1709</v>
      </c>
      <c r="E108" s="3107" t="s">
        <v>196</v>
      </c>
      <c r="F108" s="3108">
        <v>1.4</v>
      </c>
      <c r="H108" s="3099"/>
    </row>
    <row r="109" spans="2:8" s="102" customFormat="1" x14ac:dyDescent="0.25">
      <c r="B109" s="3099"/>
      <c r="C109" s="3102"/>
      <c r="D109" s="3103" t="s">
        <v>1774</v>
      </c>
      <c r="E109" s="3104"/>
      <c r="F109" s="3105">
        <v>53.05</v>
      </c>
      <c r="H109" s="3099"/>
    </row>
    <row r="110" spans="2:8" s="102" customFormat="1" x14ac:dyDescent="0.25">
      <c r="B110" s="3099"/>
      <c r="C110" s="3106"/>
      <c r="D110" s="3106" t="s">
        <v>2843</v>
      </c>
      <c r="E110" s="3107"/>
      <c r="F110" s="3108">
        <v>53.05</v>
      </c>
      <c r="H110" s="3099"/>
    </row>
    <row r="111" spans="2:8" s="102" customFormat="1" ht="16.899999999999999" customHeight="1" x14ac:dyDescent="0.25">
      <c r="B111" s="3099"/>
      <c r="C111" s="3107" t="s">
        <v>2820</v>
      </c>
      <c r="D111" s="3109"/>
      <c r="E111" s="3109"/>
      <c r="F111" s="3109"/>
      <c r="H111" s="3099"/>
    </row>
    <row r="112" spans="2:8" s="102" customFormat="1" x14ac:dyDescent="0.25">
      <c r="B112" s="3099"/>
      <c r="C112" s="3106" t="s">
        <v>1771</v>
      </c>
      <c r="D112" s="3106" t="s">
        <v>1772</v>
      </c>
      <c r="E112" s="3107" t="s">
        <v>196</v>
      </c>
      <c r="F112" s="3108">
        <v>53.05</v>
      </c>
      <c r="H112" s="3099"/>
    </row>
    <row r="113" spans="2:8" s="102" customFormat="1" x14ac:dyDescent="0.25">
      <c r="B113" s="3099"/>
      <c r="C113" s="3102"/>
      <c r="D113" s="3103" t="s">
        <v>2844</v>
      </c>
      <c r="E113" s="3104"/>
      <c r="F113" s="3105">
        <v>9411.77</v>
      </c>
      <c r="H113" s="3099"/>
    </row>
    <row r="114" spans="2:8" s="102" customFormat="1" x14ac:dyDescent="0.25">
      <c r="B114" s="3099"/>
      <c r="C114" s="3106"/>
      <c r="D114" s="3106" t="s">
        <v>2845</v>
      </c>
      <c r="E114" s="3107"/>
      <c r="F114" s="3108">
        <v>9411.77</v>
      </c>
      <c r="H114" s="3099"/>
    </row>
    <row r="115" spans="2:8" s="102" customFormat="1" ht="16.899999999999999" customHeight="1" x14ac:dyDescent="0.25">
      <c r="B115" s="3099"/>
      <c r="C115" s="3107" t="s">
        <v>2820</v>
      </c>
      <c r="D115" s="3109"/>
      <c r="E115" s="3109"/>
      <c r="F115" s="3109"/>
      <c r="H115" s="3099"/>
    </row>
    <row r="116" spans="2:8" s="102" customFormat="1" x14ac:dyDescent="0.25">
      <c r="B116" s="3099"/>
      <c r="C116" s="3106" t="s">
        <v>1633</v>
      </c>
      <c r="D116" s="3106" t="s">
        <v>1634</v>
      </c>
      <c r="E116" s="3107" t="s">
        <v>196</v>
      </c>
      <c r="F116" s="3108">
        <v>7102.74</v>
      </c>
      <c r="H116" s="3099"/>
    </row>
    <row r="117" spans="2:8" s="102" customFormat="1" x14ac:dyDescent="0.25">
      <c r="B117" s="3099"/>
      <c r="C117" s="3102"/>
      <c r="D117" s="3103" t="s">
        <v>2846</v>
      </c>
      <c r="E117" s="3104"/>
      <c r="F117" s="3105">
        <v>2309.0300000000002</v>
      </c>
      <c r="H117" s="3099"/>
    </row>
    <row r="118" spans="2:8" s="102" customFormat="1" x14ac:dyDescent="0.25">
      <c r="B118" s="3099"/>
      <c r="C118" s="3106"/>
      <c r="D118" s="3106" t="s">
        <v>2847</v>
      </c>
      <c r="E118" s="3107"/>
      <c r="F118" s="3108">
        <v>2309.0300000000002</v>
      </c>
      <c r="H118" s="3099"/>
    </row>
    <row r="119" spans="2:8" s="102" customFormat="1" ht="16.899999999999999" customHeight="1" x14ac:dyDescent="0.25">
      <c r="B119" s="3099"/>
      <c r="C119" s="3107" t="s">
        <v>2820</v>
      </c>
      <c r="D119" s="3109"/>
      <c r="E119" s="3109"/>
      <c r="F119" s="3109"/>
      <c r="H119" s="3099"/>
    </row>
    <row r="120" spans="2:8" s="102" customFormat="1" x14ac:dyDescent="0.25">
      <c r="B120" s="3099"/>
      <c r="C120" s="3106" t="s">
        <v>1633</v>
      </c>
      <c r="D120" s="3106" t="s">
        <v>1634</v>
      </c>
      <c r="E120" s="3107" t="s">
        <v>196</v>
      </c>
      <c r="F120" s="3108">
        <v>7102.74</v>
      </c>
      <c r="H120" s="3099"/>
    </row>
    <row r="121" spans="2:8" s="102" customFormat="1" x14ac:dyDescent="0.25">
      <c r="B121" s="3099"/>
      <c r="C121" s="3102"/>
      <c r="D121" s="3103" t="s">
        <v>551</v>
      </c>
      <c r="E121" s="3104"/>
      <c r="F121" s="3105">
        <v>76.155000000000001</v>
      </c>
      <c r="H121" s="3099"/>
    </row>
    <row r="122" spans="2:8" s="102" customFormat="1" x14ac:dyDescent="0.25">
      <c r="B122" s="3099"/>
      <c r="C122" s="3106"/>
      <c r="D122" s="3106" t="s">
        <v>2848</v>
      </c>
      <c r="E122" s="3107"/>
      <c r="F122" s="3108">
        <v>76.155000000000001</v>
      </c>
      <c r="H122" s="3099"/>
    </row>
    <row r="123" spans="2:8" s="102" customFormat="1" ht="16.899999999999999" customHeight="1" x14ac:dyDescent="0.25">
      <c r="B123" s="3099"/>
      <c r="C123" s="3107" t="s">
        <v>2820</v>
      </c>
      <c r="D123" s="3109"/>
      <c r="E123" s="3109"/>
      <c r="F123" s="3109"/>
      <c r="H123" s="3099"/>
    </row>
    <row r="124" spans="2:8" s="102" customFormat="1" x14ac:dyDescent="0.25">
      <c r="B124" s="3099"/>
      <c r="C124" s="3106" t="s">
        <v>1066</v>
      </c>
      <c r="D124" s="3106" t="s">
        <v>1067</v>
      </c>
      <c r="E124" s="3107" t="s">
        <v>218</v>
      </c>
      <c r="F124" s="3108">
        <v>76.155000000000001</v>
      </c>
      <c r="H124" s="3099"/>
    </row>
    <row r="125" spans="2:8" s="102" customFormat="1" x14ac:dyDescent="0.25">
      <c r="B125" s="3099"/>
      <c r="C125" s="3106" t="s">
        <v>548</v>
      </c>
      <c r="D125" s="3106" t="s">
        <v>549</v>
      </c>
      <c r="E125" s="3107" t="s">
        <v>218</v>
      </c>
      <c r="F125" s="3108">
        <v>76.155000000000001</v>
      </c>
      <c r="H125" s="3099"/>
    </row>
    <row r="126" spans="2:8" s="102" customFormat="1" x14ac:dyDescent="0.25">
      <c r="B126" s="3099"/>
      <c r="C126" s="3102"/>
      <c r="D126" s="3103" t="s">
        <v>688</v>
      </c>
      <c r="E126" s="3104"/>
      <c r="F126" s="3105">
        <v>360</v>
      </c>
      <c r="H126" s="3099"/>
    </row>
    <row r="127" spans="2:8" s="102" customFormat="1" x14ac:dyDescent="0.25">
      <c r="B127" s="3099"/>
      <c r="C127" s="3106"/>
      <c r="D127" s="3106" t="s">
        <v>2849</v>
      </c>
      <c r="E127" s="3107"/>
      <c r="F127" s="3108">
        <v>360</v>
      </c>
      <c r="H127" s="3099"/>
    </row>
    <row r="128" spans="2:8" s="102" customFormat="1" ht="16.899999999999999" customHeight="1" x14ac:dyDescent="0.25">
      <c r="B128" s="3099"/>
      <c r="C128" s="3107" t="s">
        <v>2820</v>
      </c>
      <c r="D128" s="3109"/>
      <c r="E128" s="3109"/>
      <c r="F128" s="3109"/>
      <c r="H128" s="3099"/>
    </row>
    <row r="129" spans="2:8" s="102" customFormat="1" x14ac:dyDescent="0.25">
      <c r="B129" s="3099"/>
      <c r="C129" s="3106" t="s">
        <v>685</v>
      </c>
      <c r="D129" s="3106" t="s">
        <v>686</v>
      </c>
      <c r="E129" s="3107" t="s">
        <v>526</v>
      </c>
      <c r="F129" s="3108">
        <v>360</v>
      </c>
      <c r="H129" s="3099"/>
    </row>
    <row r="130" spans="2:8" s="102" customFormat="1" x14ac:dyDescent="0.25">
      <c r="B130" s="3099"/>
      <c r="C130" s="3106" t="s">
        <v>748</v>
      </c>
      <c r="D130" s="3106" t="s">
        <v>749</v>
      </c>
      <c r="E130" s="3107" t="s">
        <v>526</v>
      </c>
      <c r="F130" s="3108">
        <v>360</v>
      </c>
      <c r="H130" s="3099"/>
    </row>
    <row r="131" spans="2:8" s="102" customFormat="1" x14ac:dyDescent="0.25">
      <c r="B131" s="3099"/>
      <c r="C131" s="3106" t="s">
        <v>752</v>
      </c>
      <c r="D131" s="3106" t="s">
        <v>753</v>
      </c>
      <c r="E131" s="3107" t="s">
        <v>309</v>
      </c>
      <c r="F131" s="3108">
        <v>3.6</v>
      </c>
      <c r="H131" s="3099"/>
    </row>
    <row r="132" spans="2:8" s="102" customFormat="1" x14ac:dyDescent="0.25">
      <c r="B132" s="3099"/>
      <c r="C132" s="3102"/>
      <c r="D132" s="3103" t="s">
        <v>1528</v>
      </c>
      <c r="E132" s="3104"/>
      <c r="F132" s="3105">
        <v>2.8159999999999998</v>
      </c>
      <c r="H132" s="3099"/>
    </row>
    <row r="133" spans="2:8" s="102" customFormat="1" x14ac:dyDescent="0.25">
      <c r="B133" s="3099"/>
      <c r="C133" s="3106"/>
      <c r="D133" s="3106" t="s">
        <v>2850</v>
      </c>
      <c r="E133" s="3107"/>
      <c r="F133" s="3108">
        <v>2.8159999999999998</v>
      </c>
      <c r="H133" s="3099"/>
    </row>
    <row r="134" spans="2:8" s="102" customFormat="1" ht="16.899999999999999" customHeight="1" x14ac:dyDescent="0.25">
      <c r="B134" s="3099"/>
      <c r="C134" s="3107" t="s">
        <v>2820</v>
      </c>
      <c r="D134" s="3109"/>
      <c r="E134" s="3109"/>
      <c r="F134" s="3109"/>
      <c r="H134" s="3099"/>
    </row>
    <row r="135" spans="2:8" s="102" customFormat="1" x14ac:dyDescent="0.25">
      <c r="B135" s="3099"/>
      <c r="C135" s="3106" t="s">
        <v>1525</v>
      </c>
      <c r="D135" s="3106" t="s">
        <v>1526</v>
      </c>
      <c r="E135" s="3107" t="s">
        <v>171</v>
      </c>
      <c r="F135" s="3108">
        <v>2.8159999999999998</v>
      </c>
      <c r="H135" s="3099"/>
    </row>
    <row r="136" spans="2:8" s="102" customFormat="1" x14ac:dyDescent="0.25">
      <c r="B136" s="3099"/>
      <c r="C136" s="3102"/>
      <c r="D136" s="3103" t="s">
        <v>1534</v>
      </c>
      <c r="E136" s="3104"/>
      <c r="F136" s="3105">
        <v>25.344000000000001</v>
      </c>
      <c r="H136" s="3099"/>
    </row>
    <row r="137" spans="2:8" s="102" customFormat="1" x14ac:dyDescent="0.25">
      <c r="B137" s="3099"/>
      <c r="C137" s="3106"/>
      <c r="D137" s="3106" t="s">
        <v>2851</v>
      </c>
      <c r="E137" s="3107"/>
      <c r="F137" s="3108">
        <v>25.344000000000001</v>
      </c>
      <c r="H137" s="3099"/>
    </row>
    <row r="138" spans="2:8" s="102" customFormat="1" ht="16.899999999999999" customHeight="1" x14ac:dyDescent="0.25">
      <c r="B138" s="3099"/>
      <c r="C138" s="3107" t="s">
        <v>2820</v>
      </c>
      <c r="D138" s="3109"/>
      <c r="E138" s="3109"/>
      <c r="F138" s="3109"/>
      <c r="H138" s="3099"/>
    </row>
    <row r="139" spans="2:8" s="102" customFormat="1" x14ac:dyDescent="0.25">
      <c r="B139" s="3099"/>
      <c r="C139" s="3106" t="s">
        <v>1531</v>
      </c>
      <c r="D139" s="3106" t="s">
        <v>1532</v>
      </c>
      <c r="E139" s="3107" t="s">
        <v>171</v>
      </c>
      <c r="F139" s="3108">
        <v>25.344000000000001</v>
      </c>
      <c r="H139" s="3099"/>
    </row>
    <row r="140" spans="2:8" s="102" customFormat="1" x14ac:dyDescent="0.25">
      <c r="B140" s="3099"/>
      <c r="C140" s="3102"/>
      <c r="D140" s="3103" t="s">
        <v>450</v>
      </c>
      <c r="E140" s="3104"/>
      <c r="F140" s="3105">
        <v>48.51</v>
      </c>
      <c r="H140" s="3099"/>
    </row>
    <row r="141" spans="2:8" s="102" customFormat="1" x14ac:dyDescent="0.25">
      <c r="B141" s="3099"/>
      <c r="C141" s="3106"/>
      <c r="D141" s="3106" t="s">
        <v>2852</v>
      </c>
      <c r="E141" s="3107"/>
      <c r="F141" s="3108">
        <v>48.51</v>
      </c>
      <c r="H141" s="3099"/>
    </row>
    <row r="142" spans="2:8" s="102" customFormat="1" ht="16.899999999999999" customHeight="1" x14ac:dyDescent="0.25">
      <c r="B142" s="3099"/>
      <c r="C142" s="3107" t="s">
        <v>2820</v>
      </c>
      <c r="D142" s="3109"/>
      <c r="E142" s="3109"/>
      <c r="F142" s="3109"/>
      <c r="H142" s="3099"/>
    </row>
    <row r="143" spans="2:8" s="102" customFormat="1" x14ac:dyDescent="0.25">
      <c r="B143" s="3099"/>
      <c r="C143" s="3106" t="s">
        <v>446</v>
      </c>
      <c r="D143" s="3106" t="s">
        <v>447</v>
      </c>
      <c r="E143" s="3107" t="s">
        <v>448</v>
      </c>
      <c r="F143" s="3108">
        <v>48.51</v>
      </c>
      <c r="H143" s="3099"/>
    </row>
    <row r="144" spans="2:8" s="102" customFormat="1" x14ac:dyDescent="0.25">
      <c r="B144" s="3099"/>
      <c r="C144" s="3102"/>
      <c r="D144" s="3103" t="s">
        <v>454</v>
      </c>
      <c r="E144" s="3104"/>
      <c r="F144" s="3105">
        <v>71</v>
      </c>
      <c r="H144" s="3099"/>
    </row>
    <row r="145" spans="2:8" s="102" customFormat="1" x14ac:dyDescent="0.25">
      <c r="B145" s="3099"/>
      <c r="C145" s="3106"/>
      <c r="D145" s="3106" t="s">
        <v>2853</v>
      </c>
      <c r="E145" s="3107"/>
      <c r="F145" s="3108">
        <v>71</v>
      </c>
      <c r="H145" s="3099"/>
    </row>
    <row r="146" spans="2:8" s="102" customFormat="1" ht="16.899999999999999" customHeight="1" x14ac:dyDescent="0.25">
      <c r="B146" s="3099"/>
      <c r="C146" s="3107" t="s">
        <v>2820</v>
      </c>
      <c r="D146" s="3109"/>
      <c r="E146" s="3109"/>
      <c r="F146" s="3109"/>
      <c r="H146" s="3099"/>
    </row>
    <row r="147" spans="2:8" s="102" customFormat="1" x14ac:dyDescent="0.25">
      <c r="B147" s="3099"/>
      <c r="C147" s="3106" t="s">
        <v>452</v>
      </c>
      <c r="D147" s="3106" t="s">
        <v>453</v>
      </c>
      <c r="E147" s="3107" t="s">
        <v>448</v>
      </c>
      <c r="F147" s="3108">
        <v>71</v>
      </c>
      <c r="H147" s="3099"/>
    </row>
    <row r="148" spans="2:8" s="102" customFormat="1" x14ac:dyDescent="0.25">
      <c r="B148" s="3099"/>
      <c r="C148" s="3102"/>
      <c r="D148" s="3103" t="s">
        <v>2681</v>
      </c>
      <c r="E148" s="3104"/>
      <c r="F148" s="3105">
        <v>75.78</v>
      </c>
      <c r="H148" s="3099"/>
    </row>
    <row r="149" spans="2:8" s="102" customFormat="1" x14ac:dyDescent="0.25">
      <c r="B149" s="3099"/>
      <c r="C149" s="3106"/>
      <c r="D149" s="3106" t="s">
        <v>2672</v>
      </c>
      <c r="E149" s="3107"/>
      <c r="F149" s="3108">
        <v>0</v>
      </c>
      <c r="H149" s="3099"/>
    </row>
    <row r="150" spans="2:8" s="102" customFormat="1" x14ac:dyDescent="0.25">
      <c r="B150" s="3099"/>
      <c r="C150" s="3106"/>
      <c r="D150" s="3106" t="s">
        <v>1918</v>
      </c>
      <c r="E150" s="3107"/>
      <c r="F150" s="3108">
        <v>18.72</v>
      </c>
      <c r="H150" s="3099"/>
    </row>
    <row r="151" spans="2:8" s="102" customFormat="1" x14ac:dyDescent="0.25">
      <c r="B151" s="3099"/>
      <c r="C151" s="3106"/>
      <c r="D151" s="3106" t="s">
        <v>2673</v>
      </c>
      <c r="E151" s="3107"/>
      <c r="F151" s="3108">
        <v>0</v>
      </c>
      <c r="H151" s="3099"/>
    </row>
    <row r="152" spans="2:8" s="102" customFormat="1" x14ac:dyDescent="0.25">
      <c r="B152" s="3099"/>
      <c r="C152" s="3106"/>
      <c r="D152" s="3106" t="s">
        <v>2674</v>
      </c>
      <c r="E152" s="3107"/>
      <c r="F152" s="3108">
        <v>28.2</v>
      </c>
      <c r="H152" s="3099"/>
    </row>
    <row r="153" spans="2:8" s="102" customFormat="1" x14ac:dyDescent="0.25">
      <c r="B153" s="3099"/>
      <c r="C153" s="3106"/>
      <c r="D153" s="3106" t="s">
        <v>2675</v>
      </c>
      <c r="E153" s="3107"/>
      <c r="F153" s="3108">
        <v>4.08</v>
      </c>
      <c r="H153" s="3099"/>
    </row>
    <row r="154" spans="2:8" s="102" customFormat="1" x14ac:dyDescent="0.25">
      <c r="B154" s="3099"/>
      <c r="C154" s="3106"/>
      <c r="D154" s="3106" t="s">
        <v>2676</v>
      </c>
      <c r="E154" s="3107"/>
      <c r="F154" s="3108">
        <v>12.39</v>
      </c>
      <c r="H154" s="3099"/>
    </row>
    <row r="155" spans="2:8" s="102" customFormat="1" x14ac:dyDescent="0.25">
      <c r="B155" s="3099"/>
      <c r="C155" s="3106"/>
      <c r="D155" s="3106" t="s">
        <v>2676</v>
      </c>
      <c r="E155" s="3107"/>
      <c r="F155" s="3108">
        <v>12.39</v>
      </c>
      <c r="H155" s="3099"/>
    </row>
    <row r="156" spans="2:8" s="102" customFormat="1" ht="16.899999999999999" customHeight="1" x14ac:dyDescent="0.25">
      <c r="B156" s="3099"/>
      <c r="C156" s="3107" t="s">
        <v>2820</v>
      </c>
      <c r="D156" s="3109"/>
      <c r="E156" s="3109"/>
      <c r="F156" s="3109"/>
      <c r="H156" s="3099"/>
    </row>
    <row r="157" spans="2:8" s="102" customFormat="1" ht="22.5" x14ac:dyDescent="0.25">
      <c r="B157" s="3099"/>
      <c r="C157" s="3106" t="s">
        <v>2678</v>
      </c>
      <c r="D157" s="3106" t="s">
        <v>2679</v>
      </c>
      <c r="E157" s="3107" t="s">
        <v>196</v>
      </c>
      <c r="F157" s="3108">
        <v>75.78</v>
      </c>
      <c r="H157" s="3099"/>
    </row>
    <row r="158" spans="2:8" s="102" customFormat="1" ht="22.5" x14ac:dyDescent="0.25">
      <c r="B158" s="3099"/>
      <c r="C158" s="3106" t="s">
        <v>2683</v>
      </c>
      <c r="D158" s="3106" t="s">
        <v>2684</v>
      </c>
      <c r="E158" s="3107" t="s">
        <v>196</v>
      </c>
      <c r="F158" s="3108">
        <v>75.78</v>
      </c>
      <c r="H158" s="3099"/>
    </row>
    <row r="159" spans="2:8" s="102" customFormat="1" x14ac:dyDescent="0.25">
      <c r="B159" s="3099"/>
      <c r="C159" s="3102"/>
      <c r="D159" s="3103" t="s">
        <v>276</v>
      </c>
      <c r="E159" s="3104"/>
      <c r="F159" s="3105">
        <v>2710.77</v>
      </c>
      <c r="H159" s="3099"/>
    </row>
    <row r="160" spans="2:8" s="102" customFormat="1" ht="22.5" x14ac:dyDescent="0.25">
      <c r="B160" s="3099"/>
      <c r="C160" s="3106"/>
      <c r="D160" s="3106" t="s">
        <v>2854</v>
      </c>
      <c r="E160" s="3107"/>
      <c r="F160" s="3108">
        <v>2710.77</v>
      </c>
      <c r="H160" s="3099"/>
    </row>
    <row r="161" spans="2:8" s="102" customFormat="1" ht="16.899999999999999" customHeight="1" x14ac:dyDescent="0.25">
      <c r="B161" s="3099"/>
      <c r="C161" s="3107" t="s">
        <v>2820</v>
      </c>
      <c r="D161" s="3109"/>
      <c r="E161" s="3109"/>
      <c r="F161" s="3109"/>
      <c r="H161" s="3099"/>
    </row>
    <row r="162" spans="2:8" s="102" customFormat="1" x14ac:dyDescent="0.25">
      <c r="B162" s="3099"/>
      <c r="C162" s="3106" t="s">
        <v>194</v>
      </c>
      <c r="D162" s="3106" t="s">
        <v>195</v>
      </c>
      <c r="E162" s="3107" t="s">
        <v>196</v>
      </c>
      <c r="F162" s="3108">
        <v>2710.77</v>
      </c>
      <c r="H162" s="3099"/>
    </row>
    <row r="163" spans="2:8" s="102" customFormat="1" x14ac:dyDescent="0.25">
      <c r="B163" s="3099"/>
      <c r="C163" s="3102"/>
      <c r="D163" s="3103" t="s">
        <v>351</v>
      </c>
      <c r="E163" s="3104"/>
      <c r="F163" s="3105">
        <v>95.84</v>
      </c>
      <c r="H163" s="3099"/>
    </row>
    <row r="164" spans="2:8" s="102" customFormat="1" x14ac:dyDescent="0.25">
      <c r="B164" s="3099"/>
      <c r="C164" s="3106"/>
      <c r="D164" s="3106" t="s">
        <v>2855</v>
      </c>
      <c r="E164" s="3107"/>
      <c r="F164" s="3108">
        <v>95.84</v>
      </c>
      <c r="H164" s="3099"/>
    </row>
    <row r="165" spans="2:8" s="102" customFormat="1" ht="16.899999999999999" customHeight="1" x14ac:dyDescent="0.25">
      <c r="B165" s="3099"/>
      <c r="C165" s="3107" t="s">
        <v>2820</v>
      </c>
      <c r="D165" s="3109"/>
      <c r="E165" s="3109"/>
      <c r="F165" s="3109"/>
      <c r="H165" s="3099"/>
    </row>
    <row r="166" spans="2:8" s="102" customFormat="1" x14ac:dyDescent="0.25">
      <c r="B166" s="3099"/>
      <c r="C166" s="3106" t="s">
        <v>365</v>
      </c>
      <c r="D166" s="3106" t="s">
        <v>366</v>
      </c>
      <c r="E166" s="3107" t="s">
        <v>171</v>
      </c>
      <c r="F166" s="3108">
        <v>5.75</v>
      </c>
      <c r="H166" s="3099"/>
    </row>
    <row r="167" spans="2:8" s="102" customFormat="1" x14ac:dyDescent="0.25">
      <c r="B167" s="3099"/>
      <c r="C167" s="3102"/>
      <c r="D167" s="3103" t="s">
        <v>2856</v>
      </c>
      <c r="E167" s="3104"/>
      <c r="F167" s="3105">
        <v>1</v>
      </c>
      <c r="H167" s="3099"/>
    </row>
    <row r="168" spans="2:8" s="102" customFormat="1" x14ac:dyDescent="0.25">
      <c r="B168" s="3099"/>
      <c r="C168" s="3106"/>
      <c r="D168" s="3106" t="s">
        <v>2857</v>
      </c>
      <c r="E168" s="3107"/>
      <c r="F168" s="3108">
        <v>1</v>
      </c>
      <c r="H168" s="3099"/>
    </row>
    <row r="169" spans="2:8" s="102" customFormat="1" ht="16.899999999999999" customHeight="1" x14ac:dyDescent="0.25">
      <c r="B169" s="3099"/>
      <c r="C169" s="3107" t="s">
        <v>2820</v>
      </c>
      <c r="D169" s="3109"/>
      <c r="E169" s="3109"/>
      <c r="F169" s="3109"/>
      <c r="H169" s="3099"/>
    </row>
    <row r="170" spans="2:8" s="102" customFormat="1" x14ac:dyDescent="0.25">
      <c r="B170" s="3099"/>
      <c r="C170" s="3106" t="s">
        <v>2745</v>
      </c>
      <c r="D170" s="3106" t="s">
        <v>2746</v>
      </c>
      <c r="E170" s="3107" t="s">
        <v>218</v>
      </c>
      <c r="F170" s="3108">
        <v>8</v>
      </c>
      <c r="H170" s="3099"/>
    </row>
    <row r="171" spans="2:8" s="102" customFormat="1" x14ac:dyDescent="0.25">
      <c r="B171" s="3099"/>
      <c r="C171" s="3102"/>
      <c r="D171" s="3103" t="s">
        <v>2858</v>
      </c>
      <c r="E171" s="3104"/>
      <c r="F171" s="3105">
        <v>5</v>
      </c>
      <c r="H171" s="3099"/>
    </row>
    <row r="172" spans="2:8" s="102" customFormat="1" x14ac:dyDescent="0.25">
      <c r="B172" s="3099"/>
      <c r="C172" s="3106"/>
      <c r="D172" s="3106" t="s">
        <v>2859</v>
      </c>
      <c r="E172" s="3107"/>
      <c r="F172" s="3108">
        <v>5</v>
      </c>
      <c r="H172" s="3099"/>
    </row>
    <row r="173" spans="2:8" s="102" customFormat="1" ht="16.899999999999999" customHeight="1" x14ac:dyDescent="0.25">
      <c r="B173" s="3099"/>
      <c r="C173" s="3107" t="s">
        <v>2820</v>
      </c>
      <c r="D173" s="3109"/>
      <c r="E173" s="3109"/>
      <c r="F173" s="3109"/>
      <c r="H173" s="3099"/>
    </row>
    <row r="174" spans="2:8" s="102" customFormat="1" x14ac:dyDescent="0.25">
      <c r="B174" s="3099"/>
      <c r="C174" s="3106" t="s">
        <v>2745</v>
      </c>
      <c r="D174" s="3106" t="s">
        <v>2746</v>
      </c>
      <c r="E174" s="3107" t="s">
        <v>218</v>
      </c>
      <c r="F174" s="3108">
        <v>8</v>
      </c>
      <c r="H174" s="3099"/>
    </row>
    <row r="175" spans="2:8" s="102" customFormat="1" x14ac:dyDescent="0.25">
      <c r="B175" s="3099"/>
      <c r="C175" s="3102"/>
      <c r="D175" s="3103" t="s">
        <v>185</v>
      </c>
      <c r="E175" s="3104"/>
      <c r="F175" s="3105">
        <v>30.609000000000002</v>
      </c>
      <c r="H175" s="3099"/>
    </row>
    <row r="176" spans="2:8" s="102" customFormat="1" x14ac:dyDescent="0.25">
      <c r="B176" s="3099"/>
      <c r="C176" s="3106"/>
      <c r="D176" s="3106" t="s">
        <v>2860</v>
      </c>
      <c r="E176" s="3107"/>
      <c r="F176" s="3108">
        <v>30.609000000000002</v>
      </c>
      <c r="H176" s="3099"/>
    </row>
    <row r="177" spans="2:8" s="102" customFormat="1" ht="16.899999999999999" customHeight="1" x14ac:dyDescent="0.25">
      <c r="B177" s="3099"/>
      <c r="C177" s="3107" t="s">
        <v>2820</v>
      </c>
      <c r="D177" s="3109"/>
      <c r="E177" s="3109"/>
      <c r="F177" s="3109"/>
      <c r="H177" s="3099"/>
    </row>
    <row r="178" spans="2:8" s="102" customFormat="1" ht="22.5" x14ac:dyDescent="0.25">
      <c r="B178" s="3099"/>
      <c r="C178" s="3106" t="s">
        <v>182</v>
      </c>
      <c r="D178" s="3106" t="s">
        <v>183</v>
      </c>
      <c r="E178" s="3107" t="s">
        <v>171</v>
      </c>
      <c r="F178" s="3108">
        <v>30.609000000000002</v>
      </c>
      <c r="H178" s="3099"/>
    </row>
    <row r="179" spans="2:8" s="102" customFormat="1" ht="22.5" x14ac:dyDescent="0.25">
      <c r="B179" s="3099"/>
      <c r="C179" s="3106" t="s">
        <v>187</v>
      </c>
      <c r="D179" s="3106" t="s">
        <v>188</v>
      </c>
      <c r="E179" s="3107" t="s">
        <v>171</v>
      </c>
      <c r="F179" s="3108">
        <v>275.48099999999999</v>
      </c>
      <c r="H179" s="3099"/>
    </row>
    <row r="180" spans="2:8" s="102" customFormat="1" ht="22.5" x14ac:dyDescent="0.25">
      <c r="B180" s="3099"/>
      <c r="C180" s="3106" t="s">
        <v>200</v>
      </c>
      <c r="D180" s="3106" t="s">
        <v>201</v>
      </c>
      <c r="E180" s="3107" t="s">
        <v>202</v>
      </c>
      <c r="F180" s="3108">
        <v>61.218000000000004</v>
      </c>
      <c r="H180" s="3099"/>
    </row>
    <row r="181" spans="2:8" s="102" customFormat="1" x14ac:dyDescent="0.25">
      <c r="B181" s="3099"/>
      <c r="C181" s="3106" t="s">
        <v>206</v>
      </c>
      <c r="D181" s="3106" t="s">
        <v>207</v>
      </c>
      <c r="E181" s="3107" t="s">
        <v>171</v>
      </c>
      <c r="F181" s="3108">
        <v>30.609000000000002</v>
      </c>
      <c r="H181" s="3099"/>
    </row>
    <row r="182" spans="2:8" s="102" customFormat="1" x14ac:dyDescent="0.25">
      <c r="B182" s="3099"/>
      <c r="C182" s="3102"/>
      <c r="D182" s="3103" t="s">
        <v>2861</v>
      </c>
      <c r="E182" s="3104"/>
      <c r="F182" s="3105">
        <v>171.803</v>
      </c>
      <c r="H182" s="3099"/>
    </row>
    <row r="183" spans="2:8" s="102" customFormat="1" x14ac:dyDescent="0.25">
      <c r="B183" s="3099"/>
      <c r="C183" s="3106"/>
      <c r="D183" s="3106" t="s">
        <v>2862</v>
      </c>
      <c r="E183" s="3107"/>
      <c r="F183" s="3108">
        <v>171.803</v>
      </c>
      <c r="H183" s="3099"/>
    </row>
    <row r="184" spans="2:8" s="102" customFormat="1" ht="16.899999999999999" customHeight="1" x14ac:dyDescent="0.25">
      <c r="B184" s="3099"/>
      <c r="C184" s="3107" t="s">
        <v>2820</v>
      </c>
      <c r="D184" s="3109"/>
      <c r="E184" s="3109"/>
      <c r="F184" s="3109"/>
      <c r="H184" s="3099"/>
    </row>
    <row r="185" spans="2:8" s="102" customFormat="1" x14ac:dyDescent="0.25">
      <c r="B185" s="3099"/>
      <c r="C185" s="3106" t="s">
        <v>888</v>
      </c>
      <c r="D185" s="3106" t="s">
        <v>889</v>
      </c>
      <c r="E185" s="3107" t="s">
        <v>196</v>
      </c>
      <c r="F185" s="3108">
        <v>515.40899999999999</v>
      </c>
      <c r="H185" s="3099"/>
    </row>
    <row r="186" spans="2:8" s="102" customFormat="1" x14ac:dyDescent="0.25">
      <c r="B186" s="3099"/>
      <c r="C186" s="3106" t="s">
        <v>893</v>
      </c>
      <c r="D186" s="3106" t="s">
        <v>894</v>
      </c>
      <c r="E186" s="3107" t="s">
        <v>196</v>
      </c>
      <c r="F186" s="3108">
        <v>515.40899999999999</v>
      </c>
      <c r="H186" s="3099"/>
    </row>
    <row r="187" spans="2:8" s="102" customFormat="1" ht="22.5" x14ac:dyDescent="0.25">
      <c r="B187" s="3099"/>
      <c r="C187" s="3106" t="s">
        <v>872</v>
      </c>
      <c r="D187" s="3106" t="s">
        <v>873</v>
      </c>
      <c r="E187" s="3107" t="s">
        <v>171</v>
      </c>
      <c r="F187" s="3108">
        <v>103.08199999999999</v>
      </c>
      <c r="H187" s="3099"/>
    </row>
    <row r="188" spans="2:8" s="102" customFormat="1" x14ac:dyDescent="0.25">
      <c r="B188" s="3099"/>
      <c r="C188" s="3102"/>
      <c r="D188" s="3103" t="s">
        <v>2624</v>
      </c>
      <c r="E188" s="3104"/>
      <c r="F188" s="3105">
        <v>3.89</v>
      </c>
      <c r="H188" s="3099"/>
    </row>
    <row r="189" spans="2:8" s="102" customFormat="1" x14ac:dyDescent="0.25">
      <c r="B189" s="3099"/>
      <c r="C189" s="3106"/>
      <c r="D189" s="3106" t="s">
        <v>2863</v>
      </c>
      <c r="E189" s="3107"/>
      <c r="F189" s="3108">
        <v>0</v>
      </c>
      <c r="H189" s="3099"/>
    </row>
    <row r="190" spans="2:8" s="102" customFormat="1" x14ac:dyDescent="0.25">
      <c r="B190" s="3099"/>
      <c r="C190" s="3106"/>
      <c r="D190" s="3106" t="s">
        <v>2864</v>
      </c>
      <c r="E190" s="3107"/>
      <c r="F190" s="3108">
        <v>3.89</v>
      </c>
      <c r="H190" s="3099"/>
    </row>
    <row r="191" spans="2:8" s="102" customFormat="1" ht="16.899999999999999" customHeight="1" x14ac:dyDescent="0.25">
      <c r="B191" s="3099"/>
      <c r="C191" s="3107" t="s">
        <v>2820</v>
      </c>
      <c r="D191" s="3109"/>
      <c r="E191" s="3109"/>
      <c r="F191" s="3109"/>
      <c r="H191" s="3099"/>
    </row>
    <row r="192" spans="2:8" s="102" customFormat="1" x14ac:dyDescent="0.25">
      <c r="B192" s="3099"/>
      <c r="C192" s="3106" t="s">
        <v>2630</v>
      </c>
      <c r="D192" s="3106" t="s">
        <v>2631</v>
      </c>
      <c r="E192" s="3107" t="s">
        <v>196</v>
      </c>
      <c r="F192" s="3108">
        <v>10.374000000000001</v>
      </c>
      <c r="H192" s="3099"/>
    </row>
    <row r="193" spans="2:8" s="102" customFormat="1" x14ac:dyDescent="0.25">
      <c r="B193" s="3099"/>
      <c r="C193" s="3106" t="s">
        <v>2620</v>
      </c>
      <c r="D193" s="3106" t="s">
        <v>2621</v>
      </c>
      <c r="E193" s="3107" t="s">
        <v>196</v>
      </c>
      <c r="F193" s="3108">
        <v>10.374000000000001</v>
      </c>
      <c r="H193" s="3099"/>
    </row>
    <row r="194" spans="2:8" s="102" customFormat="1" x14ac:dyDescent="0.25">
      <c r="B194" s="3099"/>
      <c r="C194" s="3106" t="s">
        <v>2626</v>
      </c>
      <c r="D194" s="3106" t="s">
        <v>2627</v>
      </c>
      <c r="E194" s="3107" t="s">
        <v>196</v>
      </c>
      <c r="F194" s="3108">
        <v>10.374000000000001</v>
      </c>
      <c r="H194" s="3099"/>
    </row>
    <row r="195" spans="2:8" s="102" customFormat="1" ht="22.5" x14ac:dyDescent="0.25">
      <c r="B195" s="3099"/>
      <c r="C195" s="3106" t="s">
        <v>2634</v>
      </c>
      <c r="D195" s="3106" t="s">
        <v>2635</v>
      </c>
      <c r="E195" s="3107" t="s">
        <v>196</v>
      </c>
      <c r="F195" s="3108">
        <v>10.374000000000001</v>
      </c>
      <c r="H195" s="3099"/>
    </row>
    <row r="196" spans="2:8" s="102" customFormat="1" x14ac:dyDescent="0.25">
      <c r="B196" s="3099"/>
      <c r="C196" s="3102"/>
      <c r="D196" s="3103" t="s">
        <v>2623</v>
      </c>
      <c r="E196" s="3104"/>
      <c r="F196" s="3105">
        <v>6.484</v>
      </c>
      <c r="H196" s="3099"/>
    </row>
    <row r="197" spans="2:8" s="102" customFormat="1" x14ac:dyDescent="0.25">
      <c r="B197" s="3099"/>
      <c r="C197" s="3106"/>
      <c r="D197" s="3106" t="s">
        <v>2865</v>
      </c>
      <c r="E197" s="3107"/>
      <c r="F197" s="3108">
        <v>0</v>
      </c>
      <c r="H197" s="3099"/>
    </row>
    <row r="198" spans="2:8" s="102" customFormat="1" x14ac:dyDescent="0.25">
      <c r="B198" s="3099"/>
      <c r="C198" s="3106"/>
      <c r="D198" s="3106" t="s">
        <v>2866</v>
      </c>
      <c r="E198" s="3107"/>
      <c r="F198" s="3108">
        <v>6.484</v>
      </c>
      <c r="H198" s="3099"/>
    </row>
    <row r="199" spans="2:8" s="102" customFormat="1" ht="16.899999999999999" customHeight="1" x14ac:dyDescent="0.25">
      <c r="B199" s="3099"/>
      <c r="C199" s="3107" t="s">
        <v>2820</v>
      </c>
      <c r="D199" s="3109"/>
      <c r="E199" s="3109"/>
      <c r="F199" s="3109"/>
      <c r="H199" s="3099"/>
    </row>
    <row r="200" spans="2:8" s="102" customFormat="1" x14ac:dyDescent="0.25">
      <c r="B200" s="3099"/>
      <c r="C200" s="3106" t="s">
        <v>2638</v>
      </c>
      <c r="D200" s="3106" t="s">
        <v>2639</v>
      </c>
      <c r="E200" s="3107" t="s">
        <v>196</v>
      </c>
      <c r="F200" s="3108">
        <v>12.968</v>
      </c>
      <c r="H200" s="3099"/>
    </row>
    <row r="201" spans="2:8" s="102" customFormat="1" x14ac:dyDescent="0.25">
      <c r="B201" s="3099"/>
      <c r="C201" s="3106" t="s">
        <v>2630</v>
      </c>
      <c r="D201" s="3106" t="s">
        <v>2631</v>
      </c>
      <c r="E201" s="3107" t="s">
        <v>196</v>
      </c>
      <c r="F201" s="3108">
        <v>10.374000000000001</v>
      </c>
      <c r="H201" s="3099"/>
    </row>
    <row r="202" spans="2:8" s="102" customFormat="1" x14ac:dyDescent="0.25">
      <c r="B202" s="3099"/>
      <c r="C202" s="3106" t="s">
        <v>2620</v>
      </c>
      <c r="D202" s="3106" t="s">
        <v>2621</v>
      </c>
      <c r="E202" s="3107" t="s">
        <v>196</v>
      </c>
      <c r="F202" s="3108">
        <v>10.374000000000001</v>
      </c>
      <c r="H202" s="3099"/>
    </row>
    <row r="203" spans="2:8" s="102" customFormat="1" x14ac:dyDescent="0.25">
      <c r="B203" s="3099"/>
      <c r="C203" s="3106" t="s">
        <v>2626</v>
      </c>
      <c r="D203" s="3106" t="s">
        <v>2627</v>
      </c>
      <c r="E203" s="3107" t="s">
        <v>196</v>
      </c>
      <c r="F203" s="3108">
        <v>10.374000000000001</v>
      </c>
      <c r="H203" s="3099"/>
    </row>
    <row r="204" spans="2:8" s="102" customFormat="1" ht="22.5" x14ac:dyDescent="0.25">
      <c r="B204" s="3099"/>
      <c r="C204" s="3106" t="s">
        <v>2634</v>
      </c>
      <c r="D204" s="3106" t="s">
        <v>2635</v>
      </c>
      <c r="E204" s="3107" t="s">
        <v>196</v>
      </c>
      <c r="F204" s="3108">
        <v>10.374000000000001</v>
      </c>
      <c r="H204" s="3099"/>
    </row>
    <row r="205" spans="2:8" s="102" customFormat="1" x14ac:dyDescent="0.25">
      <c r="B205" s="3099"/>
      <c r="C205" s="3102"/>
      <c r="D205" s="3103" t="s">
        <v>2607</v>
      </c>
      <c r="E205" s="3104"/>
      <c r="F205" s="3105">
        <v>26.311</v>
      </c>
      <c r="H205" s="3099"/>
    </row>
    <row r="206" spans="2:8" s="102" customFormat="1" x14ac:dyDescent="0.25">
      <c r="B206" s="3099"/>
      <c r="C206" s="3106"/>
      <c r="D206" s="3106" t="s">
        <v>2428</v>
      </c>
      <c r="E206" s="3107"/>
      <c r="F206" s="3108">
        <v>0</v>
      </c>
      <c r="H206" s="3099"/>
    </row>
    <row r="207" spans="2:8" s="102" customFormat="1" x14ac:dyDescent="0.25">
      <c r="B207" s="3099"/>
      <c r="C207" s="3106"/>
      <c r="D207" s="3106" t="s">
        <v>2867</v>
      </c>
      <c r="E207" s="3107"/>
      <c r="F207" s="3108">
        <v>16.161000000000001</v>
      </c>
      <c r="H207" s="3099"/>
    </row>
    <row r="208" spans="2:8" s="102" customFormat="1" x14ac:dyDescent="0.25">
      <c r="B208" s="3099"/>
      <c r="C208" s="3106"/>
      <c r="D208" s="3106" t="s">
        <v>2868</v>
      </c>
      <c r="E208" s="3107"/>
      <c r="F208" s="3108">
        <v>0</v>
      </c>
      <c r="H208" s="3099"/>
    </row>
    <row r="209" spans="2:8" s="102" customFormat="1" x14ac:dyDescent="0.25">
      <c r="B209" s="3099"/>
      <c r="C209" s="3106"/>
      <c r="D209" s="3106" t="s">
        <v>2869</v>
      </c>
      <c r="E209" s="3107"/>
      <c r="F209" s="3108">
        <v>10.15</v>
      </c>
      <c r="H209" s="3099"/>
    </row>
    <row r="210" spans="2:8" s="102" customFormat="1" ht="16.899999999999999" customHeight="1" x14ac:dyDescent="0.25">
      <c r="B210" s="3099"/>
      <c r="C210" s="3107" t="s">
        <v>2820</v>
      </c>
      <c r="D210" s="3109"/>
      <c r="E210" s="3109"/>
      <c r="F210" s="3109"/>
      <c r="H210" s="3099"/>
    </row>
    <row r="211" spans="2:8" s="102" customFormat="1" x14ac:dyDescent="0.25">
      <c r="B211" s="3099"/>
      <c r="C211" s="3106" t="s">
        <v>2603</v>
      </c>
      <c r="D211" s="3106" t="s">
        <v>2604</v>
      </c>
      <c r="E211" s="3107" t="s">
        <v>196</v>
      </c>
      <c r="F211" s="3108">
        <v>127.319</v>
      </c>
      <c r="H211" s="3099"/>
    </row>
    <row r="212" spans="2:8" s="102" customFormat="1" x14ac:dyDescent="0.25">
      <c r="B212" s="3099"/>
      <c r="C212" s="3106" t="s">
        <v>2610</v>
      </c>
      <c r="D212" s="3106" t="s">
        <v>2611</v>
      </c>
      <c r="E212" s="3107" t="s">
        <v>196</v>
      </c>
      <c r="F212" s="3108">
        <v>127.319</v>
      </c>
      <c r="H212" s="3099"/>
    </row>
    <row r="213" spans="2:8" s="102" customFormat="1" x14ac:dyDescent="0.25">
      <c r="B213" s="3099"/>
      <c r="C213" s="3102"/>
      <c r="D213" s="3103" t="s">
        <v>2608</v>
      </c>
      <c r="E213" s="3104"/>
      <c r="F213" s="3105">
        <v>101.008</v>
      </c>
      <c r="H213" s="3099"/>
    </row>
    <row r="214" spans="2:8" s="102" customFormat="1" x14ac:dyDescent="0.25">
      <c r="B214" s="3099"/>
      <c r="C214" s="3106"/>
      <c r="D214" s="3106" t="s">
        <v>2870</v>
      </c>
      <c r="E214" s="3107"/>
      <c r="F214" s="3108">
        <v>0</v>
      </c>
      <c r="H214" s="3099"/>
    </row>
    <row r="215" spans="2:8" s="102" customFormat="1" x14ac:dyDescent="0.25">
      <c r="B215" s="3099"/>
      <c r="C215" s="3106"/>
      <c r="D215" s="3106" t="s">
        <v>2429</v>
      </c>
      <c r="E215" s="3107"/>
      <c r="F215" s="3108">
        <v>101.008</v>
      </c>
      <c r="H215" s="3099"/>
    </row>
    <row r="216" spans="2:8" s="102" customFormat="1" ht="16.899999999999999" customHeight="1" x14ac:dyDescent="0.25">
      <c r="B216" s="3099"/>
      <c r="C216" s="3107" t="s">
        <v>2820</v>
      </c>
      <c r="D216" s="3109"/>
      <c r="E216" s="3109"/>
      <c r="F216" s="3109"/>
      <c r="H216" s="3099"/>
    </row>
    <row r="217" spans="2:8" s="102" customFormat="1" x14ac:dyDescent="0.25">
      <c r="B217" s="3099"/>
      <c r="C217" s="3106" t="s">
        <v>2614</v>
      </c>
      <c r="D217" s="3106" t="s">
        <v>2615</v>
      </c>
      <c r="E217" s="3107" t="s">
        <v>196</v>
      </c>
      <c r="F217" s="3108">
        <v>202.01599999999999</v>
      </c>
      <c r="H217" s="3099"/>
    </row>
    <row r="218" spans="2:8" s="102" customFormat="1" x14ac:dyDescent="0.25">
      <c r="B218" s="3099"/>
      <c r="C218" s="3106" t="s">
        <v>2603</v>
      </c>
      <c r="D218" s="3106" t="s">
        <v>2604</v>
      </c>
      <c r="E218" s="3107" t="s">
        <v>196</v>
      </c>
      <c r="F218" s="3108">
        <v>127.319</v>
      </c>
      <c r="H218" s="3099"/>
    </row>
    <row r="219" spans="2:8" s="102" customFormat="1" x14ac:dyDescent="0.25">
      <c r="B219" s="3099"/>
      <c r="C219" s="3106" t="s">
        <v>2610</v>
      </c>
      <c r="D219" s="3106" t="s">
        <v>2611</v>
      </c>
      <c r="E219" s="3107" t="s">
        <v>196</v>
      </c>
      <c r="F219" s="3108">
        <v>127.319</v>
      </c>
      <c r="H219" s="3099"/>
    </row>
    <row r="220" spans="2:8" s="102" customFormat="1" x14ac:dyDescent="0.25">
      <c r="B220" s="3099"/>
      <c r="C220" s="3102"/>
      <c r="D220" s="3103" t="s">
        <v>346</v>
      </c>
      <c r="E220" s="3104"/>
      <c r="F220" s="3105">
        <v>18.469000000000001</v>
      </c>
      <c r="H220" s="3099"/>
    </row>
    <row r="221" spans="2:8" s="102" customFormat="1" x14ac:dyDescent="0.25">
      <c r="B221" s="3099"/>
      <c r="C221" s="3106"/>
      <c r="D221" s="3106" t="s">
        <v>2871</v>
      </c>
      <c r="E221" s="3107"/>
      <c r="F221" s="3108">
        <v>18.469000000000001</v>
      </c>
      <c r="H221" s="3099"/>
    </row>
    <row r="222" spans="2:8" s="102" customFormat="1" ht="16.899999999999999" customHeight="1" x14ac:dyDescent="0.25">
      <c r="B222" s="3099"/>
      <c r="C222" s="3107" t="s">
        <v>2820</v>
      </c>
      <c r="D222" s="3109"/>
      <c r="E222" s="3109"/>
      <c r="F222" s="3109"/>
      <c r="H222" s="3099"/>
    </row>
    <row r="223" spans="2:8" s="102" customFormat="1" ht="22.5" x14ac:dyDescent="0.25">
      <c r="B223" s="3099"/>
      <c r="C223" s="3106" t="s">
        <v>343</v>
      </c>
      <c r="D223" s="3106" t="s">
        <v>344</v>
      </c>
      <c r="E223" s="3107" t="s">
        <v>171</v>
      </c>
      <c r="F223" s="3108">
        <v>18.469000000000001</v>
      </c>
      <c r="H223" s="3099"/>
    </row>
    <row r="224" spans="2:8" s="102" customFormat="1" x14ac:dyDescent="0.25">
      <c r="B224" s="3099"/>
      <c r="C224" s="3102"/>
      <c r="D224" s="3103" t="s">
        <v>2561</v>
      </c>
      <c r="E224" s="3104"/>
      <c r="F224" s="3105">
        <v>4.68</v>
      </c>
      <c r="H224" s="3099"/>
    </row>
    <row r="225" spans="2:8" s="102" customFormat="1" x14ac:dyDescent="0.25">
      <c r="B225" s="3099"/>
      <c r="C225" s="3106"/>
      <c r="D225" s="3106" t="s">
        <v>2561</v>
      </c>
      <c r="E225" s="3107"/>
      <c r="F225" s="3108">
        <v>0</v>
      </c>
      <c r="H225" s="3099"/>
    </row>
    <row r="226" spans="2:8" s="102" customFormat="1" x14ac:dyDescent="0.25">
      <c r="B226" s="3099"/>
      <c r="C226" s="3106"/>
      <c r="D226" s="3106" t="s">
        <v>2562</v>
      </c>
      <c r="E226" s="3107"/>
      <c r="F226" s="3108">
        <v>4.68</v>
      </c>
      <c r="H226" s="3099"/>
    </row>
    <row r="227" spans="2:8" s="102" customFormat="1" ht="16.899999999999999" customHeight="1" x14ac:dyDescent="0.25">
      <c r="B227" s="3099"/>
      <c r="C227" s="3107" t="s">
        <v>2820</v>
      </c>
      <c r="D227" s="3109"/>
      <c r="E227" s="3109"/>
      <c r="F227" s="3109"/>
      <c r="H227" s="3099"/>
    </row>
    <row r="228" spans="2:8" s="102" customFormat="1" x14ac:dyDescent="0.25">
      <c r="B228" s="3099"/>
      <c r="C228" s="3106" t="s">
        <v>2589</v>
      </c>
      <c r="D228" s="3106" t="s">
        <v>2590</v>
      </c>
      <c r="E228" s="3107" t="s">
        <v>196</v>
      </c>
      <c r="F228" s="3108">
        <v>4.68</v>
      </c>
      <c r="H228" s="3099"/>
    </row>
    <row r="229" spans="2:8" s="102" customFormat="1" ht="22.5" x14ac:dyDescent="0.25">
      <c r="B229" s="3099"/>
      <c r="C229" s="3106" t="s">
        <v>2572</v>
      </c>
      <c r="D229" s="3106" t="s">
        <v>2573</v>
      </c>
      <c r="E229" s="3107" t="s">
        <v>196</v>
      </c>
      <c r="F229" s="3108">
        <v>4.68</v>
      </c>
      <c r="H229" s="3099"/>
    </row>
    <row r="230" spans="2:8" s="102" customFormat="1" x14ac:dyDescent="0.25">
      <c r="B230" s="3099"/>
      <c r="C230" s="3106" t="s">
        <v>2568</v>
      </c>
      <c r="D230" s="3106" t="s">
        <v>2569</v>
      </c>
      <c r="E230" s="3107" t="s">
        <v>196</v>
      </c>
      <c r="F230" s="3108">
        <v>4.68</v>
      </c>
      <c r="H230" s="3099"/>
    </row>
    <row r="231" spans="2:8" s="102" customFormat="1" x14ac:dyDescent="0.25">
      <c r="B231" s="3099"/>
      <c r="C231" s="3106" t="s">
        <v>2564</v>
      </c>
      <c r="D231" s="3106" t="s">
        <v>2565</v>
      </c>
      <c r="E231" s="3107" t="s">
        <v>196</v>
      </c>
      <c r="F231" s="3108">
        <v>5.3819999999999997</v>
      </c>
      <c r="H231" s="3099"/>
    </row>
    <row r="232" spans="2:8" s="102" customFormat="1" x14ac:dyDescent="0.25">
      <c r="B232" s="3099"/>
      <c r="C232" s="3102"/>
      <c r="D232" s="3103" t="s">
        <v>2416</v>
      </c>
      <c r="E232" s="3104"/>
      <c r="F232" s="3105">
        <v>50.503999999999998</v>
      </c>
      <c r="H232" s="3099"/>
    </row>
    <row r="233" spans="2:8" s="102" customFormat="1" x14ac:dyDescent="0.25">
      <c r="B233" s="3099"/>
      <c r="C233" s="3106"/>
      <c r="D233" s="3106" t="s">
        <v>2416</v>
      </c>
      <c r="E233" s="3107"/>
      <c r="F233" s="3108">
        <v>0</v>
      </c>
      <c r="H233" s="3099"/>
    </row>
    <row r="234" spans="2:8" s="102" customFormat="1" x14ac:dyDescent="0.25">
      <c r="B234" s="3099"/>
      <c r="C234" s="3106"/>
      <c r="D234" s="3106" t="s">
        <v>2417</v>
      </c>
      <c r="E234" s="3107"/>
      <c r="F234" s="3108">
        <v>65.084000000000003</v>
      </c>
      <c r="H234" s="3099"/>
    </row>
    <row r="235" spans="2:8" s="102" customFormat="1" x14ac:dyDescent="0.25">
      <c r="B235" s="3099"/>
      <c r="C235" s="3106"/>
      <c r="D235" s="3106" t="s">
        <v>2327</v>
      </c>
      <c r="E235" s="3107"/>
      <c r="F235" s="3108">
        <v>0</v>
      </c>
      <c r="H235" s="3099"/>
    </row>
    <row r="236" spans="2:8" s="102" customFormat="1" x14ac:dyDescent="0.25">
      <c r="B236" s="3099"/>
      <c r="C236" s="3106"/>
      <c r="D236" s="3106" t="s">
        <v>2328</v>
      </c>
      <c r="E236" s="3107"/>
      <c r="F236" s="3108">
        <v>-14.58</v>
      </c>
      <c r="H236" s="3099"/>
    </row>
    <row r="237" spans="2:8" s="102" customFormat="1" ht="16.899999999999999" customHeight="1" x14ac:dyDescent="0.25">
      <c r="B237" s="3099"/>
      <c r="C237" s="3107" t="s">
        <v>2820</v>
      </c>
      <c r="D237" s="3109"/>
      <c r="E237" s="3109"/>
      <c r="F237" s="3109"/>
      <c r="H237" s="3099"/>
    </row>
    <row r="238" spans="2:8" s="102" customFormat="1" x14ac:dyDescent="0.25">
      <c r="B238" s="3099"/>
      <c r="C238" s="3106" t="s">
        <v>2431</v>
      </c>
      <c r="D238" s="3106" t="s">
        <v>2432</v>
      </c>
      <c r="E238" s="3107" t="s">
        <v>171</v>
      </c>
      <c r="F238" s="3108">
        <v>0.17499999999999999</v>
      </c>
      <c r="H238" s="3099"/>
    </row>
    <row r="239" spans="2:8" s="102" customFormat="1" ht="22.5" x14ac:dyDescent="0.25">
      <c r="B239" s="3099"/>
      <c r="C239" s="3106" t="s">
        <v>2425</v>
      </c>
      <c r="D239" s="3106" t="s">
        <v>2426</v>
      </c>
      <c r="E239" s="3107" t="s">
        <v>218</v>
      </c>
      <c r="F239" s="3108">
        <v>101.008</v>
      </c>
      <c r="H239" s="3099"/>
    </row>
    <row r="240" spans="2:8" s="102" customFormat="1" x14ac:dyDescent="0.25">
      <c r="B240" s="3099"/>
      <c r="C240" s="3106" t="s">
        <v>2419</v>
      </c>
      <c r="D240" s="3106" t="s">
        <v>2420</v>
      </c>
      <c r="E240" s="3107" t="s">
        <v>196</v>
      </c>
      <c r="F240" s="3108">
        <v>27.777000000000001</v>
      </c>
      <c r="H240" s="3099"/>
    </row>
    <row r="241" spans="2:8" s="102" customFormat="1" x14ac:dyDescent="0.25">
      <c r="B241" s="3099"/>
      <c r="C241" s="3102"/>
      <c r="D241" s="3103" t="s">
        <v>2872</v>
      </c>
      <c r="E241" s="3104"/>
      <c r="F241" s="3105">
        <v>-74.921000000000006</v>
      </c>
      <c r="H241" s="3099"/>
    </row>
    <row r="242" spans="2:8" s="102" customFormat="1" x14ac:dyDescent="0.25">
      <c r="B242" s="3099"/>
      <c r="C242" s="3106"/>
      <c r="D242" s="3106" t="s">
        <v>2873</v>
      </c>
      <c r="E242" s="3107"/>
      <c r="F242" s="3108">
        <v>-74.921000000000006</v>
      </c>
      <c r="H242" s="3099"/>
    </row>
    <row r="243" spans="2:8" s="102" customFormat="1" ht="16.899999999999999" customHeight="1" x14ac:dyDescent="0.25">
      <c r="B243" s="3099"/>
      <c r="C243" s="3107" t="s">
        <v>2820</v>
      </c>
      <c r="D243" s="3109"/>
      <c r="E243" s="3109"/>
      <c r="F243" s="3109"/>
      <c r="H243" s="3099"/>
    </row>
    <row r="244" spans="2:8" s="102" customFormat="1" ht="22.5" x14ac:dyDescent="0.25">
      <c r="B244" s="3099"/>
      <c r="C244" s="3106" t="s">
        <v>1513</v>
      </c>
      <c r="D244" s="3106" t="s">
        <v>1514</v>
      </c>
      <c r="E244" s="3107" t="s">
        <v>171</v>
      </c>
      <c r="F244" s="3108">
        <v>74.921000000000006</v>
      </c>
      <c r="H244" s="3099"/>
    </row>
    <row r="245" spans="2:8" s="102" customFormat="1" x14ac:dyDescent="0.25">
      <c r="B245" s="3099"/>
      <c r="C245" s="3106" t="s">
        <v>1519</v>
      </c>
      <c r="D245" s="3106" t="s">
        <v>1520</v>
      </c>
      <c r="E245" s="3107" t="s">
        <v>171</v>
      </c>
      <c r="F245" s="3108">
        <v>274.71100000000001</v>
      </c>
      <c r="H245" s="3099"/>
    </row>
    <row r="246" spans="2:8" s="102" customFormat="1" x14ac:dyDescent="0.25">
      <c r="B246" s="3099"/>
      <c r="C246" s="3102"/>
      <c r="D246" s="3103" t="s">
        <v>536</v>
      </c>
      <c r="E246" s="3104"/>
      <c r="F246" s="3105">
        <v>15</v>
      </c>
      <c r="H246" s="3099"/>
    </row>
    <row r="247" spans="2:8" s="102" customFormat="1" x14ac:dyDescent="0.25">
      <c r="B247" s="3099"/>
      <c r="C247" s="3106"/>
      <c r="D247" s="3106" t="s">
        <v>2874</v>
      </c>
      <c r="E247" s="3107"/>
      <c r="F247" s="3108">
        <v>15</v>
      </c>
      <c r="H247" s="3099"/>
    </row>
    <row r="248" spans="2:8" s="102" customFormat="1" ht="16.899999999999999" customHeight="1" x14ac:dyDescent="0.25">
      <c r="B248" s="3099"/>
      <c r="C248" s="3107" t="s">
        <v>2820</v>
      </c>
      <c r="D248" s="3109"/>
      <c r="E248" s="3109"/>
      <c r="F248" s="3109"/>
      <c r="H248" s="3099"/>
    </row>
    <row r="249" spans="2:8" s="102" customFormat="1" x14ac:dyDescent="0.25">
      <c r="B249" s="3099"/>
      <c r="C249" s="3106" t="s">
        <v>533</v>
      </c>
      <c r="D249" s="3106" t="s">
        <v>534</v>
      </c>
      <c r="E249" s="3107" t="s">
        <v>196</v>
      </c>
      <c r="F249" s="3108">
        <v>3791</v>
      </c>
      <c r="H249" s="3099"/>
    </row>
    <row r="250" spans="2:8" s="102" customFormat="1" x14ac:dyDescent="0.25">
      <c r="B250" s="3099"/>
      <c r="C250" s="3102"/>
      <c r="D250" s="3103" t="s">
        <v>1630</v>
      </c>
      <c r="E250" s="3104"/>
      <c r="F250" s="3105">
        <v>6250</v>
      </c>
      <c r="H250" s="3099"/>
    </row>
    <row r="251" spans="2:8" s="102" customFormat="1" x14ac:dyDescent="0.25">
      <c r="B251" s="3099"/>
      <c r="C251" s="3106"/>
      <c r="D251" s="3106" t="s">
        <v>2875</v>
      </c>
      <c r="E251" s="3107"/>
      <c r="F251" s="3108">
        <v>6250</v>
      </c>
      <c r="H251" s="3099"/>
    </row>
    <row r="252" spans="2:8" s="102" customFormat="1" ht="16.899999999999999" customHeight="1" x14ac:dyDescent="0.25">
      <c r="B252" s="3099"/>
      <c r="C252" s="3107" t="s">
        <v>2820</v>
      </c>
      <c r="D252" s="3109"/>
      <c r="E252" s="3109"/>
      <c r="F252" s="3109"/>
      <c r="H252" s="3099"/>
    </row>
    <row r="253" spans="2:8" s="102" customFormat="1" ht="22.5" x14ac:dyDescent="0.25">
      <c r="B253" s="3099"/>
      <c r="C253" s="3106" t="s">
        <v>187</v>
      </c>
      <c r="D253" s="3106" t="s">
        <v>188</v>
      </c>
      <c r="E253" s="3107" t="s">
        <v>171</v>
      </c>
      <c r="F253" s="3108">
        <v>56250</v>
      </c>
      <c r="H253" s="3099"/>
    </row>
    <row r="254" spans="2:8" s="102" customFormat="1" ht="22.5" x14ac:dyDescent="0.25">
      <c r="B254" s="3099"/>
      <c r="C254" s="3106" t="s">
        <v>200</v>
      </c>
      <c r="D254" s="3106" t="s">
        <v>201</v>
      </c>
      <c r="E254" s="3107" t="s">
        <v>202</v>
      </c>
      <c r="F254" s="3108">
        <v>10310</v>
      </c>
      <c r="H254" s="3099"/>
    </row>
    <row r="255" spans="2:8" s="102" customFormat="1" x14ac:dyDescent="0.25">
      <c r="B255" s="3099"/>
      <c r="C255" s="3102"/>
      <c r="D255" s="3103" t="s">
        <v>729</v>
      </c>
      <c r="E255" s="3104"/>
      <c r="F255" s="3105">
        <v>6640.53</v>
      </c>
      <c r="H255" s="3099"/>
    </row>
    <row r="256" spans="2:8" s="102" customFormat="1" x14ac:dyDescent="0.25">
      <c r="B256" s="3099"/>
      <c r="C256" s="3106"/>
      <c r="D256" s="3106" t="s">
        <v>2876</v>
      </c>
      <c r="E256" s="3107"/>
      <c r="F256" s="3108">
        <v>6640.53</v>
      </c>
      <c r="H256" s="3099"/>
    </row>
    <row r="257" spans="2:8" s="102" customFormat="1" ht="16.899999999999999" customHeight="1" x14ac:dyDescent="0.25">
      <c r="B257" s="3099"/>
      <c r="C257" s="3107" t="s">
        <v>2820</v>
      </c>
      <c r="D257" s="3109"/>
      <c r="E257" s="3109"/>
      <c r="F257" s="3109"/>
      <c r="H257" s="3099"/>
    </row>
    <row r="258" spans="2:8" s="102" customFormat="1" ht="22.5" x14ac:dyDescent="0.25">
      <c r="B258" s="3099"/>
      <c r="C258" s="3106" t="s">
        <v>641</v>
      </c>
      <c r="D258" s="3106" t="s">
        <v>642</v>
      </c>
      <c r="E258" s="3107" t="s">
        <v>171</v>
      </c>
      <c r="F258" s="3108">
        <v>1328.106</v>
      </c>
      <c r="H258" s="3099"/>
    </row>
    <row r="259" spans="2:8" s="102" customFormat="1" ht="22.5" x14ac:dyDescent="0.25">
      <c r="B259" s="3099"/>
      <c r="C259" s="3106" t="s">
        <v>646</v>
      </c>
      <c r="D259" s="3106" t="s">
        <v>647</v>
      </c>
      <c r="E259" s="3107" t="s">
        <v>171</v>
      </c>
      <c r="F259" s="3108">
        <v>1328.106</v>
      </c>
      <c r="H259" s="3099"/>
    </row>
    <row r="260" spans="2:8" s="102" customFormat="1" ht="22.5" x14ac:dyDescent="0.25">
      <c r="B260" s="3099"/>
      <c r="C260" s="3106" t="s">
        <v>726</v>
      </c>
      <c r="D260" s="3106" t="s">
        <v>727</v>
      </c>
      <c r="E260" s="3107" t="s">
        <v>196</v>
      </c>
      <c r="F260" s="3108">
        <v>6640.53</v>
      </c>
      <c r="H260" s="3099"/>
    </row>
    <row r="261" spans="2:8" s="102" customFormat="1" x14ac:dyDescent="0.25">
      <c r="B261" s="3099"/>
      <c r="C261" s="3106" t="s">
        <v>731</v>
      </c>
      <c r="D261" s="3106" t="s">
        <v>732</v>
      </c>
      <c r="E261" s="3107" t="s">
        <v>196</v>
      </c>
      <c r="F261" s="3108">
        <v>6640.53</v>
      </c>
      <c r="H261" s="3099"/>
    </row>
    <row r="262" spans="2:8" s="102" customFormat="1" ht="22.5" x14ac:dyDescent="0.25">
      <c r="B262" s="3099"/>
      <c r="C262" s="3106" t="s">
        <v>735</v>
      </c>
      <c r="D262" s="3106" t="s">
        <v>736</v>
      </c>
      <c r="E262" s="3107" t="s">
        <v>737</v>
      </c>
      <c r="F262" s="3108">
        <v>0.66400000000000003</v>
      </c>
      <c r="H262" s="3099"/>
    </row>
    <row r="263" spans="2:8" s="102" customFormat="1" x14ac:dyDescent="0.25">
      <c r="B263" s="3099"/>
      <c r="C263" s="3106" t="s">
        <v>741</v>
      </c>
      <c r="D263" s="3106" t="s">
        <v>742</v>
      </c>
      <c r="E263" s="3107" t="s">
        <v>737</v>
      </c>
      <c r="F263" s="3108">
        <v>2.6560000000000001</v>
      </c>
      <c r="H263" s="3099"/>
    </row>
    <row r="264" spans="2:8" s="102" customFormat="1" x14ac:dyDescent="0.25">
      <c r="B264" s="3099"/>
      <c r="C264" s="3102"/>
      <c r="D264" s="3103" t="s">
        <v>2791</v>
      </c>
      <c r="E264" s="3104"/>
      <c r="F264" s="3105">
        <v>916.08</v>
      </c>
      <c r="H264" s="3099"/>
    </row>
    <row r="265" spans="2:8" s="102" customFormat="1" x14ac:dyDescent="0.25">
      <c r="B265" s="3099"/>
      <c r="C265" s="3106"/>
      <c r="D265" s="3106" t="s">
        <v>2877</v>
      </c>
      <c r="E265" s="3107"/>
      <c r="F265" s="3108">
        <v>916.08</v>
      </c>
      <c r="H265" s="3099"/>
    </row>
    <row r="266" spans="2:8" s="102" customFormat="1" ht="16.899999999999999" customHeight="1" x14ac:dyDescent="0.25">
      <c r="B266" s="3099"/>
      <c r="C266" s="3107" t="s">
        <v>2820</v>
      </c>
      <c r="D266" s="3109"/>
      <c r="E266" s="3109"/>
      <c r="F266" s="3109"/>
      <c r="H266" s="3099"/>
    </row>
    <row r="267" spans="2:8" s="102" customFormat="1" ht="22.5" x14ac:dyDescent="0.25">
      <c r="B267" s="3099"/>
      <c r="C267" s="3106" t="s">
        <v>2794</v>
      </c>
      <c r="D267" s="3106" t="s">
        <v>2795</v>
      </c>
      <c r="E267" s="3107" t="s">
        <v>196</v>
      </c>
      <c r="F267" s="3108">
        <v>586.98</v>
      </c>
      <c r="H267" s="3099"/>
    </row>
    <row r="268" spans="2:8" s="102" customFormat="1" x14ac:dyDescent="0.25">
      <c r="B268" s="3099"/>
      <c r="C268" s="3106" t="s">
        <v>2789</v>
      </c>
      <c r="D268" s="3106" t="s">
        <v>2790</v>
      </c>
      <c r="E268" s="3107" t="s">
        <v>202</v>
      </c>
      <c r="F268" s="3108">
        <v>247.34200000000001</v>
      </c>
      <c r="H268" s="3099"/>
    </row>
    <row r="269" spans="2:8" s="102" customFormat="1" x14ac:dyDescent="0.25">
      <c r="B269" s="3099"/>
      <c r="C269" s="3102"/>
      <c r="D269" s="3103" t="s">
        <v>2819</v>
      </c>
      <c r="E269" s="3104"/>
      <c r="F269" s="3105">
        <v>10500</v>
      </c>
      <c r="H269" s="3099"/>
    </row>
    <row r="270" spans="2:8" s="102" customFormat="1" x14ac:dyDescent="0.25">
      <c r="B270" s="3099"/>
      <c r="C270" s="3106"/>
      <c r="D270" s="3106" t="s">
        <v>2878</v>
      </c>
      <c r="E270" s="3107"/>
      <c r="F270" s="3108">
        <v>10500</v>
      </c>
      <c r="H270" s="3099"/>
    </row>
    <row r="271" spans="2:8" s="102" customFormat="1" x14ac:dyDescent="0.25">
      <c r="B271" s="3099"/>
      <c r="C271" s="3102"/>
      <c r="D271" s="3103" t="s">
        <v>2879</v>
      </c>
      <c r="E271" s="3104"/>
      <c r="F271" s="3105">
        <v>2187.25</v>
      </c>
      <c r="H271" s="3099"/>
    </row>
    <row r="272" spans="2:8" s="102" customFormat="1" x14ac:dyDescent="0.25">
      <c r="B272" s="3099"/>
      <c r="C272" s="3106"/>
      <c r="D272" s="3106" t="s">
        <v>2880</v>
      </c>
      <c r="E272" s="3107"/>
      <c r="F272" s="3108">
        <v>2187.25</v>
      </c>
      <c r="H272" s="3099"/>
    </row>
    <row r="273" spans="2:8" s="102" customFormat="1" ht="16.899999999999999" customHeight="1" x14ac:dyDescent="0.25">
      <c r="B273" s="3099"/>
      <c r="C273" s="3107" t="s">
        <v>2820</v>
      </c>
      <c r="D273" s="3109"/>
      <c r="E273" s="3109"/>
      <c r="F273" s="3109"/>
      <c r="H273" s="3099"/>
    </row>
    <row r="274" spans="2:8" s="102" customFormat="1" x14ac:dyDescent="0.25">
      <c r="B274" s="3099"/>
      <c r="C274" s="3106" t="s">
        <v>1655</v>
      </c>
      <c r="D274" s="3106" t="s">
        <v>1656</v>
      </c>
      <c r="E274" s="3107" t="s">
        <v>171</v>
      </c>
      <c r="F274" s="3108">
        <v>332.65</v>
      </c>
      <c r="H274" s="3099"/>
    </row>
    <row r="275" spans="2:8" s="102" customFormat="1" x14ac:dyDescent="0.25">
      <c r="B275" s="3099"/>
      <c r="C275" s="3102"/>
      <c r="D275" s="3103" t="s">
        <v>1483</v>
      </c>
      <c r="E275" s="3104"/>
      <c r="F275" s="3105">
        <v>13</v>
      </c>
      <c r="H275" s="3099"/>
    </row>
    <row r="276" spans="2:8" s="102" customFormat="1" x14ac:dyDescent="0.25">
      <c r="B276" s="3099"/>
      <c r="C276" s="3106"/>
      <c r="D276" s="3106" t="s">
        <v>2881</v>
      </c>
      <c r="E276" s="3107"/>
      <c r="F276" s="3108">
        <v>13</v>
      </c>
      <c r="H276" s="3099"/>
    </row>
    <row r="277" spans="2:8" s="102" customFormat="1" ht="16.899999999999999" customHeight="1" x14ac:dyDescent="0.25">
      <c r="B277" s="3099"/>
      <c r="C277" s="3107" t="s">
        <v>2820</v>
      </c>
      <c r="D277" s="3109"/>
      <c r="E277" s="3109"/>
      <c r="F277" s="3109"/>
      <c r="H277" s="3099"/>
    </row>
    <row r="278" spans="2:8" s="102" customFormat="1" ht="22.5" x14ac:dyDescent="0.25">
      <c r="B278" s="3099"/>
      <c r="C278" s="3106" t="s">
        <v>1480</v>
      </c>
      <c r="D278" s="3106" t="s">
        <v>1481</v>
      </c>
      <c r="E278" s="3107" t="s">
        <v>526</v>
      </c>
      <c r="F278" s="3108">
        <v>13</v>
      </c>
      <c r="H278" s="3099"/>
    </row>
    <row r="279" spans="2:8" s="102" customFormat="1" x14ac:dyDescent="0.25">
      <c r="B279" s="3099"/>
      <c r="C279" s="3102"/>
      <c r="D279" s="3103" t="s">
        <v>2882</v>
      </c>
      <c r="E279" s="3104"/>
      <c r="F279" s="3105">
        <v>20</v>
      </c>
      <c r="H279" s="3099"/>
    </row>
    <row r="280" spans="2:8" s="102" customFormat="1" x14ac:dyDescent="0.25">
      <c r="B280" s="3099"/>
      <c r="C280" s="3106"/>
      <c r="D280" s="3106" t="s">
        <v>2883</v>
      </c>
      <c r="E280" s="3107"/>
      <c r="F280" s="3108">
        <v>20</v>
      </c>
      <c r="H280" s="3099"/>
    </row>
    <row r="281" spans="2:8" s="102" customFormat="1" ht="16.899999999999999" customHeight="1" x14ac:dyDescent="0.25">
      <c r="B281" s="3099"/>
      <c r="C281" s="3107" t="s">
        <v>2820</v>
      </c>
      <c r="D281" s="3109"/>
      <c r="E281" s="3109"/>
      <c r="F281" s="3109"/>
      <c r="H281" s="3099"/>
    </row>
    <row r="282" spans="2:8" s="102" customFormat="1" ht="22.5" x14ac:dyDescent="0.25">
      <c r="B282" s="3099"/>
      <c r="C282" s="3106" t="s">
        <v>1445</v>
      </c>
      <c r="D282" s="3106" t="s">
        <v>1446</v>
      </c>
      <c r="E282" s="3107" t="s">
        <v>218</v>
      </c>
      <c r="F282" s="3108">
        <v>764.13499999999999</v>
      </c>
      <c r="H282" s="3099"/>
    </row>
    <row r="283" spans="2:8" s="102" customFormat="1" ht="22.5" x14ac:dyDescent="0.25">
      <c r="B283" s="3099"/>
      <c r="C283" s="3106" t="s">
        <v>1459</v>
      </c>
      <c r="D283" s="3106" t="s">
        <v>1460</v>
      </c>
      <c r="E283" s="3107" t="s">
        <v>218</v>
      </c>
      <c r="F283" s="3108">
        <v>823.53499999999997</v>
      </c>
      <c r="H283" s="3099"/>
    </row>
    <row r="284" spans="2:8" s="102" customFormat="1" x14ac:dyDescent="0.25">
      <c r="B284" s="3099"/>
      <c r="C284" s="3106" t="s">
        <v>1486</v>
      </c>
      <c r="D284" s="3106" t="s">
        <v>1487</v>
      </c>
      <c r="E284" s="3107" t="s">
        <v>171</v>
      </c>
      <c r="F284" s="3108">
        <v>2.8159999999999998</v>
      </c>
      <c r="H284" s="3099"/>
    </row>
    <row r="285" spans="2:8" s="102" customFormat="1" x14ac:dyDescent="0.25">
      <c r="B285" s="3099"/>
      <c r="C285" s="3106" t="s">
        <v>1491</v>
      </c>
      <c r="D285" s="3106" t="s">
        <v>1492</v>
      </c>
      <c r="E285" s="3107" t="s">
        <v>171</v>
      </c>
      <c r="F285" s="3108">
        <v>25.344000000000001</v>
      </c>
      <c r="H285" s="3099"/>
    </row>
    <row r="286" spans="2:8" s="102" customFormat="1" x14ac:dyDescent="0.25">
      <c r="B286" s="3099"/>
      <c r="C286" s="3106" t="s">
        <v>1541</v>
      </c>
      <c r="D286" s="3106" t="s">
        <v>1542</v>
      </c>
      <c r="E286" s="3107" t="s">
        <v>984</v>
      </c>
      <c r="F286" s="3108">
        <v>22</v>
      </c>
      <c r="H286" s="3099"/>
    </row>
    <row r="287" spans="2:8" s="102" customFormat="1" x14ac:dyDescent="0.25">
      <c r="B287" s="3099"/>
      <c r="C287" s="3102"/>
      <c r="D287" s="3103" t="s">
        <v>621</v>
      </c>
      <c r="E287" s="3104"/>
      <c r="F287" s="3105">
        <v>91</v>
      </c>
      <c r="H287" s="3099"/>
    </row>
    <row r="288" spans="2:8" s="102" customFormat="1" x14ac:dyDescent="0.25">
      <c r="B288" s="3099"/>
      <c r="C288" s="3106"/>
      <c r="D288" s="3106" t="s">
        <v>2884</v>
      </c>
      <c r="E288" s="3107"/>
      <c r="F288" s="3108">
        <v>91</v>
      </c>
      <c r="H288" s="3099"/>
    </row>
    <row r="289" spans="2:8" s="102" customFormat="1" ht="16.899999999999999" customHeight="1" x14ac:dyDescent="0.25">
      <c r="B289" s="3099"/>
      <c r="C289" s="3107" t="s">
        <v>2820</v>
      </c>
      <c r="D289" s="3109"/>
      <c r="E289" s="3109"/>
      <c r="F289" s="3109"/>
      <c r="H289" s="3099"/>
    </row>
    <row r="290" spans="2:8" s="102" customFormat="1" x14ac:dyDescent="0.25">
      <c r="B290" s="3099"/>
      <c r="C290" s="3106" t="s">
        <v>618</v>
      </c>
      <c r="D290" s="3106" t="s">
        <v>619</v>
      </c>
      <c r="E290" s="3107" t="s">
        <v>526</v>
      </c>
      <c r="F290" s="3108">
        <v>91</v>
      </c>
      <c r="H290" s="3099"/>
    </row>
    <row r="291" spans="2:8" s="102" customFormat="1" x14ac:dyDescent="0.25">
      <c r="B291" s="3099"/>
      <c r="C291" s="3106" t="s">
        <v>624</v>
      </c>
      <c r="D291" s="3106" t="s">
        <v>625</v>
      </c>
      <c r="E291" s="3107" t="s">
        <v>526</v>
      </c>
      <c r="F291" s="3108">
        <v>273</v>
      </c>
      <c r="H291" s="3099"/>
    </row>
    <row r="292" spans="2:8" s="102" customFormat="1" x14ac:dyDescent="0.25">
      <c r="B292" s="3099"/>
      <c r="C292" s="3106" t="s">
        <v>628</v>
      </c>
      <c r="D292" s="3106" t="s">
        <v>629</v>
      </c>
      <c r="E292" s="3107" t="s">
        <v>526</v>
      </c>
      <c r="F292" s="3108">
        <v>91</v>
      </c>
      <c r="H292" s="3099"/>
    </row>
    <row r="293" spans="2:8" s="102" customFormat="1" x14ac:dyDescent="0.25">
      <c r="B293" s="3099"/>
      <c r="C293" s="3106" t="s">
        <v>632</v>
      </c>
      <c r="D293" s="3106" t="s">
        <v>633</v>
      </c>
      <c r="E293" s="3107" t="s">
        <v>526</v>
      </c>
      <c r="F293" s="3108">
        <v>91</v>
      </c>
      <c r="H293" s="3099"/>
    </row>
    <row r="294" spans="2:8" s="102" customFormat="1" x14ac:dyDescent="0.25">
      <c r="B294" s="3099"/>
      <c r="C294" s="3106" t="s">
        <v>637</v>
      </c>
      <c r="D294" s="3106" t="s">
        <v>638</v>
      </c>
      <c r="E294" s="3107" t="s">
        <v>309</v>
      </c>
      <c r="F294" s="3108">
        <v>136.5</v>
      </c>
      <c r="H294" s="3099"/>
    </row>
    <row r="295" spans="2:8" s="102" customFormat="1" x14ac:dyDescent="0.25">
      <c r="B295" s="3099"/>
      <c r="C295" s="3106" t="s">
        <v>816</v>
      </c>
      <c r="D295" s="3106" t="s">
        <v>817</v>
      </c>
      <c r="E295" s="3107" t="s">
        <v>171</v>
      </c>
      <c r="F295" s="3108">
        <v>542.24900000000002</v>
      </c>
      <c r="H295" s="3099"/>
    </row>
    <row r="296" spans="2:8" s="102" customFormat="1" x14ac:dyDescent="0.25">
      <c r="B296" s="3099"/>
      <c r="C296" s="3102"/>
      <c r="D296" s="3103" t="s">
        <v>2027</v>
      </c>
      <c r="E296" s="3104"/>
      <c r="F296" s="3105">
        <v>50.75</v>
      </c>
      <c r="H296" s="3099"/>
    </row>
    <row r="297" spans="2:8" s="102" customFormat="1" x14ac:dyDescent="0.25">
      <c r="B297" s="3099"/>
      <c r="C297" s="3106"/>
      <c r="D297" s="3106" t="s">
        <v>2278</v>
      </c>
      <c r="E297" s="3107"/>
      <c r="F297" s="3108">
        <v>0</v>
      </c>
      <c r="H297" s="3099"/>
    </row>
    <row r="298" spans="2:8" s="102" customFormat="1" x14ac:dyDescent="0.25">
      <c r="B298" s="3099"/>
      <c r="C298" s="3106"/>
      <c r="D298" s="3106" t="s">
        <v>2279</v>
      </c>
      <c r="E298" s="3107"/>
      <c r="F298" s="3108">
        <v>0</v>
      </c>
      <c r="H298" s="3099"/>
    </row>
    <row r="299" spans="2:8" s="102" customFormat="1" x14ac:dyDescent="0.25">
      <c r="B299" s="3099"/>
      <c r="C299" s="3106"/>
      <c r="D299" s="3106" t="s">
        <v>2280</v>
      </c>
      <c r="E299" s="3107"/>
      <c r="F299" s="3108">
        <v>24.75</v>
      </c>
      <c r="H299" s="3099"/>
    </row>
    <row r="300" spans="2:8" s="102" customFormat="1" x14ac:dyDescent="0.25">
      <c r="B300" s="3099"/>
      <c r="C300" s="3106"/>
      <c r="D300" s="3106" t="s">
        <v>2281</v>
      </c>
      <c r="E300" s="3107"/>
      <c r="F300" s="3108">
        <v>0</v>
      </c>
      <c r="H300" s="3099"/>
    </row>
    <row r="301" spans="2:8" s="102" customFormat="1" x14ac:dyDescent="0.25">
      <c r="B301" s="3099"/>
      <c r="C301" s="3106"/>
      <c r="D301" s="3106" t="s">
        <v>2282</v>
      </c>
      <c r="E301" s="3107"/>
      <c r="F301" s="3108">
        <v>26</v>
      </c>
      <c r="H301" s="3099"/>
    </row>
    <row r="302" spans="2:8" s="102" customFormat="1" ht="16.899999999999999" customHeight="1" x14ac:dyDescent="0.25">
      <c r="B302" s="3099"/>
      <c r="C302" s="3107" t="s">
        <v>2820</v>
      </c>
      <c r="D302" s="3109"/>
      <c r="E302" s="3109"/>
      <c r="F302" s="3109"/>
      <c r="H302" s="3099"/>
    </row>
    <row r="303" spans="2:8" s="102" customFormat="1" x14ac:dyDescent="0.25">
      <c r="B303" s="3099"/>
      <c r="C303" s="3106" t="s">
        <v>2024</v>
      </c>
      <c r="D303" s="3106" t="s">
        <v>2025</v>
      </c>
      <c r="E303" s="3107" t="s">
        <v>196</v>
      </c>
      <c r="F303" s="3108">
        <v>50.75</v>
      </c>
      <c r="H303" s="3099"/>
    </row>
    <row r="304" spans="2:8" s="102" customFormat="1" x14ac:dyDescent="0.25">
      <c r="B304" s="3099"/>
      <c r="C304" s="3106" t="s">
        <v>2029</v>
      </c>
      <c r="D304" s="3106" t="s">
        <v>2030</v>
      </c>
      <c r="E304" s="3107" t="s">
        <v>196</v>
      </c>
      <c r="F304" s="3108">
        <v>53.287999999999997</v>
      </c>
      <c r="H304" s="3099"/>
    </row>
    <row r="305" spans="2:8" s="102" customFormat="1" x14ac:dyDescent="0.25">
      <c r="B305" s="3099"/>
      <c r="C305" s="3102"/>
      <c r="D305" s="3103" t="s">
        <v>1917</v>
      </c>
      <c r="E305" s="3104"/>
      <c r="F305" s="3105">
        <v>18.72</v>
      </c>
      <c r="H305" s="3099"/>
    </row>
    <row r="306" spans="2:8" s="102" customFormat="1" x14ac:dyDescent="0.25">
      <c r="B306" s="3099"/>
      <c r="C306" s="3106"/>
      <c r="D306" s="3106" t="s">
        <v>1917</v>
      </c>
      <c r="E306" s="3107"/>
      <c r="F306" s="3108">
        <v>0</v>
      </c>
      <c r="H306" s="3099"/>
    </row>
    <row r="307" spans="2:8" s="102" customFormat="1" x14ac:dyDescent="0.25">
      <c r="B307" s="3099"/>
      <c r="C307" s="3106"/>
      <c r="D307" s="3106" t="s">
        <v>1918</v>
      </c>
      <c r="E307" s="3107"/>
      <c r="F307" s="3108">
        <v>18.72</v>
      </c>
      <c r="H307" s="3099"/>
    </row>
    <row r="308" spans="2:8" s="102" customFormat="1" ht="16.899999999999999" customHeight="1" x14ac:dyDescent="0.25">
      <c r="B308" s="3099"/>
      <c r="C308" s="3107" t="s">
        <v>2820</v>
      </c>
      <c r="D308" s="3109"/>
      <c r="E308" s="3109"/>
      <c r="F308" s="3109"/>
      <c r="H308" s="3099"/>
    </row>
    <row r="309" spans="2:8" s="102" customFormat="1" x14ac:dyDescent="0.25">
      <c r="B309" s="3099"/>
      <c r="C309" s="3106" t="s">
        <v>2298</v>
      </c>
      <c r="D309" s="3106" t="s">
        <v>2299</v>
      </c>
      <c r="E309" s="3107" t="s">
        <v>196</v>
      </c>
      <c r="F309" s="3108">
        <v>18.72</v>
      </c>
      <c r="H309" s="3099"/>
    </row>
    <row r="310" spans="2:8" s="102" customFormat="1" x14ac:dyDescent="0.25">
      <c r="B310" s="3099"/>
      <c r="C310" s="3106" t="s">
        <v>2302</v>
      </c>
      <c r="D310" s="3106" t="s">
        <v>2303</v>
      </c>
      <c r="E310" s="3107" t="s">
        <v>196</v>
      </c>
      <c r="F310" s="3108">
        <v>18.72</v>
      </c>
      <c r="H310" s="3099"/>
    </row>
    <row r="311" spans="2:8" s="102" customFormat="1" x14ac:dyDescent="0.25">
      <c r="B311" s="3099"/>
      <c r="C311" s="3106" t="s">
        <v>2306</v>
      </c>
      <c r="D311" s="3106" t="s">
        <v>2307</v>
      </c>
      <c r="E311" s="3107" t="s">
        <v>196</v>
      </c>
      <c r="F311" s="3108">
        <v>21.032</v>
      </c>
      <c r="H311" s="3099"/>
    </row>
    <row r="312" spans="2:8" s="102" customFormat="1" ht="22.5" x14ac:dyDescent="0.25">
      <c r="B312" s="3099"/>
      <c r="C312" s="3106" t="s">
        <v>2514</v>
      </c>
      <c r="D312" s="3106" t="s">
        <v>2515</v>
      </c>
      <c r="E312" s="3107" t="s">
        <v>196</v>
      </c>
      <c r="F312" s="3108">
        <v>21.527999999999999</v>
      </c>
      <c r="H312" s="3099"/>
    </row>
    <row r="313" spans="2:8" s="102" customFormat="1" x14ac:dyDescent="0.25">
      <c r="B313" s="3099"/>
      <c r="C313" s="3106" t="s">
        <v>2544</v>
      </c>
      <c r="D313" s="3106" t="s">
        <v>2545</v>
      </c>
      <c r="E313" s="3107" t="s">
        <v>196</v>
      </c>
      <c r="F313" s="3108">
        <v>18.72</v>
      </c>
      <c r="H313" s="3099"/>
    </row>
    <row r="314" spans="2:8" s="102" customFormat="1" ht="22.5" x14ac:dyDescent="0.25">
      <c r="B314" s="3099"/>
      <c r="C314" s="3106" t="s">
        <v>2510</v>
      </c>
      <c r="D314" s="3106" t="s">
        <v>2511</v>
      </c>
      <c r="E314" s="3107" t="s">
        <v>196</v>
      </c>
      <c r="F314" s="3108">
        <v>18.72</v>
      </c>
      <c r="H314" s="3099"/>
    </row>
    <row r="315" spans="2:8" s="102" customFormat="1" x14ac:dyDescent="0.25">
      <c r="B315" s="3099"/>
      <c r="C315" s="3106" t="s">
        <v>2494</v>
      </c>
      <c r="D315" s="3106" t="s">
        <v>2495</v>
      </c>
      <c r="E315" s="3107" t="s">
        <v>196</v>
      </c>
      <c r="F315" s="3108">
        <v>18.72</v>
      </c>
      <c r="H315" s="3099"/>
    </row>
    <row r="316" spans="2:8" s="102" customFormat="1" x14ac:dyDescent="0.25">
      <c r="B316" s="3099"/>
      <c r="C316" s="3106" t="s">
        <v>2490</v>
      </c>
      <c r="D316" s="3106" t="s">
        <v>2491</v>
      </c>
      <c r="E316" s="3107" t="s">
        <v>196</v>
      </c>
      <c r="F316" s="3108">
        <v>18.72</v>
      </c>
      <c r="H316" s="3099"/>
    </row>
    <row r="317" spans="2:8" s="102" customFormat="1" x14ac:dyDescent="0.25">
      <c r="B317" s="3099"/>
      <c r="C317" s="3106" t="s">
        <v>2334</v>
      </c>
      <c r="D317" s="3106" t="s">
        <v>2335</v>
      </c>
      <c r="E317" s="3107" t="s">
        <v>196</v>
      </c>
      <c r="F317" s="3108">
        <v>37.44</v>
      </c>
      <c r="H317" s="3099"/>
    </row>
    <row r="318" spans="2:8" s="102" customFormat="1" x14ac:dyDescent="0.25">
      <c r="B318" s="3099"/>
      <c r="C318" s="3102"/>
      <c r="D318" s="3103" t="s">
        <v>2885</v>
      </c>
      <c r="E318" s="3104"/>
      <c r="F318" s="3105">
        <v>0.15</v>
      </c>
      <c r="H318" s="3099"/>
    </row>
    <row r="319" spans="2:8" s="102" customFormat="1" x14ac:dyDescent="0.25">
      <c r="B319" s="3099"/>
      <c r="C319" s="3106"/>
      <c r="D319" s="3106" t="s">
        <v>2886</v>
      </c>
      <c r="E319" s="3107"/>
      <c r="F319" s="3108">
        <v>0.15</v>
      </c>
      <c r="H319" s="3099"/>
    </row>
    <row r="320" spans="2:8" s="102" customFormat="1" ht="16.899999999999999" customHeight="1" x14ac:dyDescent="0.25">
      <c r="B320" s="3099"/>
      <c r="C320" s="3107" t="s">
        <v>2820</v>
      </c>
      <c r="D320" s="3109"/>
      <c r="E320" s="3109"/>
      <c r="F320" s="3109"/>
      <c r="H320" s="3099"/>
    </row>
    <row r="321" spans="2:8" s="102" customFormat="1" ht="22.5" x14ac:dyDescent="0.25">
      <c r="B321" s="3099"/>
      <c r="C321" s="3106" t="s">
        <v>1590</v>
      </c>
      <c r="D321" s="3106" t="s">
        <v>1591</v>
      </c>
      <c r="E321" s="3107" t="s">
        <v>171</v>
      </c>
      <c r="F321" s="3108">
        <v>8847</v>
      </c>
      <c r="H321" s="3099"/>
    </row>
    <row r="322" spans="2:8" s="102" customFormat="1" ht="22.5" x14ac:dyDescent="0.25">
      <c r="B322" s="3099"/>
      <c r="C322" s="3106" t="s">
        <v>1599</v>
      </c>
      <c r="D322" s="3106" t="s">
        <v>1600</v>
      </c>
      <c r="E322" s="3107" t="s">
        <v>171</v>
      </c>
      <c r="F322" s="3108">
        <v>1095</v>
      </c>
      <c r="H322" s="3099"/>
    </row>
    <row r="323" spans="2:8" s="102" customFormat="1" x14ac:dyDescent="0.25">
      <c r="B323" s="3099"/>
      <c r="C323" s="3102"/>
      <c r="D323" s="3103" t="s">
        <v>1685</v>
      </c>
      <c r="E323" s="3104"/>
      <c r="F323" s="3105">
        <v>30.312999999999999</v>
      </c>
      <c r="H323" s="3099"/>
    </row>
    <row r="324" spans="2:8" s="102" customFormat="1" x14ac:dyDescent="0.25">
      <c r="B324" s="3099"/>
      <c r="C324" s="3106"/>
      <c r="D324" s="3106" t="s">
        <v>2887</v>
      </c>
      <c r="E324" s="3107"/>
      <c r="F324" s="3108">
        <v>30.312999999999999</v>
      </c>
      <c r="H324" s="3099"/>
    </row>
    <row r="325" spans="2:8" s="102" customFormat="1" ht="16.899999999999999" customHeight="1" x14ac:dyDescent="0.25">
      <c r="B325" s="3099"/>
      <c r="C325" s="3107" t="s">
        <v>2820</v>
      </c>
      <c r="D325" s="3109"/>
      <c r="E325" s="3109"/>
      <c r="F325" s="3109"/>
      <c r="H325" s="3099"/>
    </row>
    <row r="326" spans="2:8" s="102" customFormat="1" ht="22.5" x14ac:dyDescent="0.25">
      <c r="B326" s="3099"/>
      <c r="C326" s="3106" t="s">
        <v>1682</v>
      </c>
      <c r="D326" s="3106" t="s">
        <v>1683</v>
      </c>
      <c r="E326" s="3107" t="s">
        <v>218</v>
      </c>
      <c r="F326" s="3108">
        <v>30.312999999999999</v>
      </c>
      <c r="H326" s="3099"/>
    </row>
    <row r="327" spans="2:8" s="102" customFormat="1" x14ac:dyDescent="0.25">
      <c r="B327" s="3099"/>
      <c r="C327" s="3102"/>
      <c r="D327" s="3103" t="s">
        <v>1588</v>
      </c>
      <c r="E327" s="3104"/>
      <c r="F327" s="3105">
        <v>81.117999999999995</v>
      </c>
      <c r="H327" s="3099"/>
    </row>
    <row r="328" spans="2:8" s="102" customFormat="1" x14ac:dyDescent="0.25">
      <c r="B328" s="3099"/>
      <c r="C328" s="3106"/>
      <c r="D328" s="3106" t="s">
        <v>2888</v>
      </c>
      <c r="E328" s="3107"/>
      <c r="F328" s="3108">
        <v>81.117999999999995</v>
      </c>
      <c r="H328" s="3099"/>
    </row>
    <row r="329" spans="2:8" s="102" customFormat="1" ht="16.899999999999999" customHeight="1" x14ac:dyDescent="0.25">
      <c r="B329" s="3099"/>
      <c r="C329" s="3107" t="s">
        <v>2820</v>
      </c>
      <c r="D329" s="3109"/>
      <c r="E329" s="3109"/>
      <c r="F329" s="3109"/>
      <c r="H329" s="3099"/>
    </row>
    <row r="330" spans="2:8" s="102" customFormat="1" x14ac:dyDescent="0.25">
      <c r="B330" s="3099"/>
      <c r="C330" s="3106" t="s">
        <v>1585</v>
      </c>
      <c r="D330" s="3106" t="s">
        <v>1586</v>
      </c>
      <c r="E330" s="3107" t="s">
        <v>218</v>
      </c>
      <c r="F330" s="3108">
        <v>81.117999999999995</v>
      </c>
      <c r="H330" s="3099"/>
    </row>
    <row r="331" spans="2:8" s="102" customFormat="1" x14ac:dyDescent="0.25">
      <c r="B331" s="3099"/>
      <c r="C331" s="3102"/>
      <c r="D331" s="3103" t="s">
        <v>2798</v>
      </c>
      <c r="E331" s="3104"/>
      <c r="F331" s="3105">
        <v>128.94</v>
      </c>
      <c r="H331" s="3099"/>
    </row>
    <row r="332" spans="2:8" s="102" customFormat="1" x14ac:dyDescent="0.25">
      <c r="B332" s="3099"/>
      <c r="C332" s="3106"/>
      <c r="D332" s="3106" t="s">
        <v>2889</v>
      </c>
      <c r="E332" s="3107"/>
      <c r="F332" s="3108">
        <v>128.94</v>
      </c>
      <c r="H332" s="3099"/>
    </row>
    <row r="333" spans="2:8" s="102" customFormat="1" ht="16.899999999999999" customHeight="1" x14ac:dyDescent="0.25">
      <c r="B333" s="3099"/>
      <c r="C333" s="3107" t="s">
        <v>2820</v>
      </c>
      <c r="D333" s="3109"/>
      <c r="E333" s="3109"/>
      <c r="F333" s="3109"/>
      <c r="H333" s="3099"/>
    </row>
    <row r="334" spans="2:8" s="102" customFormat="1" ht="22.5" x14ac:dyDescent="0.25">
      <c r="B334" s="3099"/>
      <c r="C334" s="3106" t="s">
        <v>2794</v>
      </c>
      <c r="D334" s="3106" t="s">
        <v>2795</v>
      </c>
      <c r="E334" s="3107" t="s">
        <v>196</v>
      </c>
      <c r="F334" s="3108">
        <v>586.98</v>
      </c>
      <c r="H334" s="3099"/>
    </row>
    <row r="335" spans="2:8" s="102" customFormat="1" x14ac:dyDescent="0.25">
      <c r="B335" s="3099"/>
      <c r="C335" s="3102"/>
      <c r="D335" s="3103" t="s">
        <v>1553</v>
      </c>
      <c r="E335" s="3104"/>
      <c r="F335" s="3105">
        <v>0</v>
      </c>
      <c r="H335" s="3099"/>
    </row>
    <row r="336" spans="2:8" s="102" customFormat="1" x14ac:dyDescent="0.25">
      <c r="B336" s="3099"/>
      <c r="C336" s="3106"/>
      <c r="D336" s="3106" t="s">
        <v>2826</v>
      </c>
      <c r="E336" s="3107"/>
      <c r="F336" s="3108">
        <v>0</v>
      </c>
      <c r="H336" s="3099"/>
    </row>
    <row r="337" spans="2:8" s="102" customFormat="1" ht="16.899999999999999" customHeight="1" x14ac:dyDescent="0.25">
      <c r="B337" s="3099"/>
      <c r="C337" s="3107" t="s">
        <v>2820</v>
      </c>
      <c r="D337" s="3109"/>
      <c r="E337" s="3109"/>
      <c r="F337" s="3109"/>
      <c r="H337" s="3099"/>
    </row>
    <row r="338" spans="2:8" s="102" customFormat="1" ht="22.5" x14ac:dyDescent="0.25">
      <c r="B338" s="3099"/>
      <c r="C338" s="3106" t="s">
        <v>1550</v>
      </c>
      <c r="D338" s="3106" t="s">
        <v>1551</v>
      </c>
      <c r="E338" s="3107" t="s">
        <v>218</v>
      </c>
      <c r="F338" s="3108">
        <v>823.53499999999997</v>
      </c>
      <c r="H338" s="3099"/>
    </row>
    <row r="339" spans="2:8" s="102" customFormat="1" x14ac:dyDescent="0.25">
      <c r="B339" s="3099"/>
      <c r="C339" s="3102"/>
      <c r="D339" s="3103" t="s">
        <v>2890</v>
      </c>
      <c r="E339" s="3104"/>
      <c r="F339" s="3105">
        <v>4</v>
      </c>
      <c r="H339" s="3099"/>
    </row>
    <row r="340" spans="2:8" s="102" customFormat="1" x14ac:dyDescent="0.25">
      <c r="B340" s="3099"/>
      <c r="C340" s="3106"/>
      <c r="D340" s="3106" t="s">
        <v>2891</v>
      </c>
      <c r="E340" s="3107"/>
      <c r="F340" s="3108">
        <v>4</v>
      </c>
      <c r="H340" s="3099"/>
    </row>
    <row r="341" spans="2:8" s="102" customFormat="1" ht="16.899999999999999" customHeight="1" x14ac:dyDescent="0.25">
      <c r="B341" s="3099"/>
      <c r="C341" s="3107" t="s">
        <v>2820</v>
      </c>
      <c r="D341" s="3109"/>
      <c r="E341" s="3109"/>
      <c r="F341" s="3109"/>
      <c r="H341" s="3099"/>
    </row>
    <row r="342" spans="2:8" s="102" customFormat="1" x14ac:dyDescent="0.25">
      <c r="B342" s="3099"/>
      <c r="C342" s="3106" t="s">
        <v>2739</v>
      </c>
      <c r="D342" s="3106" t="s">
        <v>2740</v>
      </c>
      <c r="E342" s="3107" t="s">
        <v>218</v>
      </c>
      <c r="F342" s="3108">
        <v>54</v>
      </c>
      <c r="H342" s="3099"/>
    </row>
    <row r="343" spans="2:8" s="102" customFormat="1" x14ac:dyDescent="0.25">
      <c r="B343" s="3099"/>
      <c r="C343" s="3102"/>
      <c r="D343" s="3103" t="s">
        <v>2892</v>
      </c>
      <c r="E343" s="3104"/>
      <c r="F343" s="3105">
        <v>42</v>
      </c>
      <c r="H343" s="3099"/>
    </row>
    <row r="344" spans="2:8" s="102" customFormat="1" x14ac:dyDescent="0.25">
      <c r="B344" s="3099"/>
      <c r="C344" s="3106"/>
      <c r="D344" s="3106" t="s">
        <v>2893</v>
      </c>
      <c r="E344" s="3107"/>
      <c r="F344" s="3108">
        <v>42</v>
      </c>
      <c r="H344" s="3099"/>
    </row>
    <row r="345" spans="2:8" s="102" customFormat="1" ht="16.899999999999999" customHeight="1" x14ac:dyDescent="0.25">
      <c r="B345" s="3099"/>
      <c r="C345" s="3107" t="s">
        <v>2820</v>
      </c>
      <c r="D345" s="3109"/>
      <c r="E345" s="3109"/>
      <c r="F345" s="3109"/>
      <c r="H345" s="3099"/>
    </row>
    <row r="346" spans="2:8" s="102" customFormat="1" x14ac:dyDescent="0.25">
      <c r="B346" s="3099"/>
      <c r="C346" s="3106" t="s">
        <v>2739</v>
      </c>
      <c r="D346" s="3106" t="s">
        <v>2740</v>
      </c>
      <c r="E346" s="3107" t="s">
        <v>218</v>
      </c>
      <c r="F346" s="3108">
        <v>54</v>
      </c>
      <c r="H346" s="3099"/>
    </row>
    <row r="347" spans="2:8" s="102" customFormat="1" x14ac:dyDescent="0.25">
      <c r="B347" s="3099"/>
      <c r="C347" s="3102"/>
      <c r="D347" s="3103" t="s">
        <v>666</v>
      </c>
      <c r="E347" s="3104"/>
      <c r="F347" s="3105">
        <v>5139.58</v>
      </c>
      <c r="H347" s="3099"/>
    </row>
    <row r="348" spans="2:8" s="102" customFormat="1" ht="22.5" x14ac:dyDescent="0.25">
      <c r="B348" s="3099"/>
      <c r="C348" s="3106"/>
      <c r="D348" s="3106" t="s">
        <v>2894</v>
      </c>
      <c r="E348" s="3107"/>
      <c r="F348" s="3108">
        <v>5139.58</v>
      </c>
      <c r="H348" s="3099"/>
    </row>
    <row r="349" spans="2:8" s="102" customFormat="1" ht="16.899999999999999" customHeight="1" x14ac:dyDescent="0.25">
      <c r="B349" s="3099"/>
      <c r="C349" s="3107" t="s">
        <v>2820</v>
      </c>
      <c r="D349" s="3109"/>
      <c r="E349" s="3109"/>
      <c r="F349" s="3109"/>
      <c r="H349" s="3099"/>
    </row>
    <row r="350" spans="2:8" s="102" customFormat="1" ht="22.5" x14ac:dyDescent="0.25">
      <c r="B350" s="3099"/>
      <c r="C350" s="3106" t="s">
        <v>663</v>
      </c>
      <c r="D350" s="3106" t="s">
        <v>664</v>
      </c>
      <c r="E350" s="3107" t="s">
        <v>196</v>
      </c>
      <c r="F350" s="3108">
        <v>5006.8900000000003</v>
      </c>
      <c r="H350" s="3099"/>
    </row>
    <row r="351" spans="2:8" s="102" customFormat="1" x14ac:dyDescent="0.25">
      <c r="B351" s="3099"/>
      <c r="C351" s="3102"/>
      <c r="D351" s="3103" t="s">
        <v>857</v>
      </c>
      <c r="E351" s="3104"/>
      <c r="F351" s="3105">
        <v>443.81700000000001</v>
      </c>
      <c r="H351" s="3099"/>
    </row>
    <row r="352" spans="2:8" s="102" customFormat="1" x14ac:dyDescent="0.25">
      <c r="B352" s="3099"/>
      <c r="C352" s="3106"/>
      <c r="D352" s="3106" t="s">
        <v>2895</v>
      </c>
      <c r="E352" s="3107"/>
      <c r="F352" s="3108">
        <v>443.81700000000001</v>
      </c>
      <c r="H352" s="3099"/>
    </row>
    <row r="353" spans="2:8" s="102" customFormat="1" ht="16.899999999999999" customHeight="1" x14ac:dyDescent="0.25">
      <c r="B353" s="3099"/>
      <c r="C353" s="3107" t="s">
        <v>2820</v>
      </c>
      <c r="D353" s="3109"/>
      <c r="E353" s="3109"/>
      <c r="F353" s="3109"/>
      <c r="H353" s="3099"/>
    </row>
    <row r="354" spans="2:8" s="102" customFormat="1" x14ac:dyDescent="0.25">
      <c r="B354" s="3099"/>
      <c r="C354" s="3106" t="s">
        <v>854</v>
      </c>
      <c r="D354" s="3106" t="s">
        <v>855</v>
      </c>
      <c r="E354" s="3107" t="s">
        <v>218</v>
      </c>
      <c r="F354" s="3108">
        <v>443.81700000000001</v>
      </c>
      <c r="H354" s="3099"/>
    </row>
    <row r="355" spans="2:8" s="102" customFormat="1" x14ac:dyDescent="0.25">
      <c r="B355" s="3099"/>
      <c r="C355" s="3102"/>
      <c r="D355" s="3103" t="s">
        <v>2896</v>
      </c>
      <c r="E355" s="3104"/>
      <c r="F355" s="3105">
        <v>0.1</v>
      </c>
      <c r="H355" s="3099"/>
    </row>
    <row r="356" spans="2:8" s="102" customFormat="1" x14ac:dyDescent="0.25">
      <c r="B356" s="3099"/>
      <c r="C356" s="3106"/>
      <c r="D356" s="3106" t="s">
        <v>2897</v>
      </c>
      <c r="E356" s="3107"/>
      <c r="F356" s="3108">
        <v>0.1</v>
      </c>
      <c r="H356" s="3099"/>
    </row>
    <row r="357" spans="2:8" s="102" customFormat="1" ht="16.899999999999999" customHeight="1" x14ac:dyDescent="0.25">
      <c r="B357" s="3099"/>
      <c r="C357" s="3107" t="s">
        <v>2820</v>
      </c>
      <c r="D357" s="3109"/>
      <c r="E357" s="3109"/>
      <c r="F357" s="3109"/>
      <c r="H357" s="3099"/>
    </row>
    <row r="358" spans="2:8" s="102" customFormat="1" x14ac:dyDescent="0.25">
      <c r="B358" s="3099"/>
      <c r="C358" s="3106" t="s">
        <v>1486</v>
      </c>
      <c r="D358" s="3106" t="s">
        <v>1487</v>
      </c>
      <c r="E358" s="3107" t="s">
        <v>171</v>
      </c>
      <c r="F358" s="3108">
        <v>2.8159999999999998</v>
      </c>
      <c r="H358" s="3099"/>
    </row>
    <row r="359" spans="2:8" s="102" customFormat="1" x14ac:dyDescent="0.25">
      <c r="B359" s="3099"/>
      <c r="C359" s="3106" t="s">
        <v>1491</v>
      </c>
      <c r="D359" s="3106" t="s">
        <v>1492</v>
      </c>
      <c r="E359" s="3107" t="s">
        <v>171</v>
      </c>
      <c r="F359" s="3108">
        <v>25.344000000000001</v>
      </c>
      <c r="H359" s="3099"/>
    </row>
    <row r="360" spans="2:8" s="102" customFormat="1" x14ac:dyDescent="0.25">
      <c r="B360" s="3099"/>
      <c r="C360" s="3106" t="s">
        <v>1113</v>
      </c>
      <c r="D360" s="3106" t="s">
        <v>1114</v>
      </c>
      <c r="E360" s="3107" t="s">
        <v>218</v>
      </c>
      <c r="F360" s="3108">
        <v>642.18200000000002</v>
      </c>
      <c r="H360" s="3099"/>
    </row>
    <row r="361" spans="2:8" s="102" customFormat="1" ht="22.5" x14ac:dyDescent="0.25">
      <c r="B361" s="3099"/>
      <c r="C361" s="3106" t="s">
        <v>1118</v>
      </c>
      <c r="D361" s="3106" t="s">
        <v>1119</v>
      </c>
      <c r="E361" s="3107" t="s">
        <v>171</v>
      </c>
      <c r="F361" s="3108">
        <v>19.978999999999999</v>
      </c>
      <c r="H361" s="3099"/>
    </row>
    <row r="362" spans="2:8" s="102" customFormat="1" x14ac:dyDescent="0.25">
      <c r="B362" s="3099"/>
      <c r="C362" s="3102"/>
      <c r="D362" s="3103" t="s">
        <v>1646</v>
      </c>
      <c r="E362" s="3104"/>
      <c r="F362" s="3105">
        <v>1095</v>
      </c>
      <c r="H362" s="3099"/>
    </row>
    <row r="363" spans="2:8" s="102" customFormat="1" x14ac:dyDescent="0.25">
      <c r="B363" s="3099"/>
      <c r="C363" s="3106"/>
      <c r="D363" s="3106" t="s">
        <v>2898</v>
      </c>
      <c r="E363" s="3107"/>
      <c r="F363" s="3108">
        <v>1095</v>
      </c>
      <c r="H363" s="3099"/>
    </row>
    <row r="364" spans="2:8" s="102" customFormat="1" ht="16.899999999999999" customHeight="1" x14ac:dyDescent="0.25">
      <c r="B364" s="3099"/>
      <c r="C364" s="3107" t="s">
        <v>2820</v>
      </c>
      <c r="D364" s="3109"/>
      <c r="E364" s="3109"/>
      <c r="F364" s="3109"/>
      <c r="H364" s="3099"/>
    </row>
    <row r="365" spans="2:8" s="102" customFormat="1" ht="22.5" x14ac:dyDescent="0.25">
      <c r="B365" s="3099"/>
      <c r="C365" s="3106" t="s">
        <v>200</v>
      </c>
      <c r="D365" s="3106" t="s">
        <v>201</v>
      </c>
      <c r="E365" s="3107" t="s">
        <v>202</v>
      </c>
      <c r="F365" s="3108">
        <v>10310</v>
      </c>
      <c r="H365" s="3099"/>
    </row>
    <row r="366" spans="2:8" s="102" customFormat="1" x14ac:dyDescent="0.25">
      <c r="B366" s="3099"/>
      <c r="C366" s="3106" t="s">
        <v>1643</v>
      </c>
      <c r="D366" s="3106" t="s">
        <v>1644</v>
      </c>
      <c r="E366" s="3107" t="s">
        <v>202</v>
      </c>
      <c r="F366" s="3108">
        <v>2190</v>
      </c>
      <c r="H366" s="3099"/>
    </row>
    <row r="367" spans="2:8" s="102" customFormat="1" x14ac:dyDescent="0.25">
      <c r="B367" s="3099"/>
      <c r="C367" s="3102"/>
      <c r="D367" s="3103" t="s">
        <v>228</v>
      </c>
      <c r="E367" s="3104"/>
      <c r="F367" s="3105">
        <v>68.02</v>
      </c>
      <c r="H367" s="3099"/>
    </row>
    <row r="368" spans="2:8" s="102" customFormat="1" x14ac:dyDescent="0.25">
      <c r="B368" s="3099"/>
      <c r="C368" s="3106"/>
      <c r="D368" s="3106" t="s">
        <v>2899</v>
      </c>
      <c r="E368" s="3107"/>
      <c r="F368" s="3108">
        <v>68.02</v>
      </c>
      <c r="H368" s="3099"/>
    </row>
    <row r="369" spans="2:8" s="102" customFormat="1" ht="16.899999999999999" customHeight="1" x14ac:dyDescent="0.25">
      <c r="B369" s="3099"/>
      <c r="C369" s="3107" t="s">
        <v>2820</v>
      </c>
      <c r="D369" s="3109"/>
      <c r="E369" s="3109"/>
      <c r="F369" s="3109"/>
      <c r="H369" s="3099"/>
    </row>
    <row r="370" spans="2:8" s="102" customFormat="1" x14ac:dyDescent="0.25">
      <c r="B370" s="3099"/>
      <c r="C370" s="3106" t="s">
        <v>225</v>
      </c>
      <c r="D370" s="3106" t="s">
        <v>226</v>
      </c>
      <c r="E370" s="3107" t="s">
        <v>196</v>
      </c>
      <c r="F370" s="3108">
        <v>68.02</v>
      </c>
      <c r="H370" s="3099"/>
    </row>
    <row r="371" spans="2:8" s="102" customFormat="1" ht="22.5" x14ac:dyDescent="0.25">
      <c r="B371" s="3099"/>
      <c r="C371" s="3106" t="s">
        <v>236</v>
      </c>
      <c r="D371" s="3106" t="s">
        <v>237</v>
      </c>
      <c r="E371" s="3107" t="s">
        <v>196</v>
      </c>
      <c r="F371" s="3108">
        <v>68.02</v>
      </c>
      <c r="H371" s="3099"/>
    </row>
    <row r="372" spans="2:8" s="102" customFormat="1" x14ac:dyDescent="0.25">
      <c r="B372" s="3099"/>
      <c r="C372" s="3102"/>
      <c r="D372" s="3103" t="s">
        <v>220</v>
      </c>
      <c r="E372" s="3104"/>
      <c r="F372" s="3105">
        <v>20.518000000000001</v>
      </c>
      <c r="H372" s="3099"/>
    </row>
    <row r="373" spans="2:8" s="102" customFormat="1" x14ac:dyDescent="0.25">
      <c r="B373" s="3099"/>
      <c r="C373" s="3106"/>
      <c r="D373" s="3106" t="s">
        <v>2900</v>
      </c>
      <c r="E373" s="3107"/>
      <c r="F373" s="3108">
        <v>20.518000000000001</v>
      </c>
      <c r="H373" s="3099"/>
    </row>
    <row r="374" spans="2:8" s="102" customFormat="1" ht="16.899999999999999" customHeight="1" x14ac:dyDescent="0.25">
      <c r="B374" s="3099"/>
      <c r="C374" s="3107" t="s">
        <v>2820</v>
      </c>
      <c r="D374" s="3109"/>
      <c r="E374" s="3109"/>
      <c r="F374" s="3109"/>
      <c r="H374" s="3099"/>
    </row>
    <row r="375" spans="2:8" s="102" customFormat="1" ht="22.5" x14ac:dyDescent="0.25">
      <c r="B375" s="3099"/>
      <c r="C375" s="3106" t="s">
        <v>216</v>
      </c>
      <c r="D375" s="3106" t="s">
        <v>217</v>
      </c>
      <c r="E375" s="3107" t="s">
        <v>218</v>
      </c>
      <c r="F375" s="3108">
        <v>20.518000000000001</v>
      </c>
      <c r="H375" s="3099"/>
    </row>
    <row r="376" spans="2:8" s="102" customFormat="1" ht="22.5" x14ac:dyDescent="0.25">
      <c r="B376" s="3099"/>
      <c r="C376" s="3106" t="s">
        <v>255</v>
      </c>
      <c r="D376" s="3106" t="s">
        <v>256</v>
      </c>
      <c r="E376" s="3107" t="s">
        <v>218</v>
      </c>
      <c r="F376" s="3108">
        <v>27.303999999999998</v>
      </c>
      <c r="H376" s="3099"/>
    </row>
    <row r="377" spans="2:8" s="102" customFormat="1" x14ac:dyDescent="0.25">
      <c r="B377" s="3099"/>
      <c r="C377" s="3102"/>
      <c r="D377" s="3103" t="s">
        <v>403</v>
      </c>
      <c r="E377" s="3104"/>
      <c r="F377" s="3105">
        <v>19.32</v>
      </c>
      <c r="H377" s="3099"/>
    </row>
    <row r="378" spans="2:8" s="102" customFormat="1" x14ac:dyDescent="0.25">
      <c r="B378" s="3099"/>
      <c r="C378" s="3106"/>
      <c r="D378" s="3106" t="s">
        <v>395</v>
      </c>
      <c r="E378" s="3107"/>
      <c r="F378" s="3108">
        <v>0</v>
      </c>
      <c r="H378" s="3099"/>
    </row>
    <row r="379" spans="2:8" s="102" customFormat="1" x14ac:dyDescent="0.25">
      <c r="B379" s="3099"/>
      <c r="C379" s="3106"/>
      <c r="D379" s="3106" t="s">
        <v>396</v>
      </c>
      <c r="E379" s="3107"/>
      <c r="F379" s="3108">
        <v>19.32</v>
      </c>
      <c r="H379" s="3099"/>
    </row>
    <row r="380" spans="2:8" s="102" customFormat="1" ht="16.899999999999999" customHeight="1" x14ac:dyDescent="0.25">
      <c r="B380" s="3099"/>
      <c r="C380" s="3107" t="s">
        <v>2820</v>
      </c>
      <c r="D380" s="3109"/>
      <c r="E380" s="3109"/>
      <c r="F380" s="3109"/>
      <c r="H380" s="3099"/>
    </row>
    <row r="381" spans="2:8" s="102" customFormat="1" ht="22.5" x14ac:dyDescent="0.25">
      <c r="B381" s="3099"/>
      <c r="C381" s="3106" t="s">
        <v>398</v>
      </c>
      <c r="D381" s="3106" t="s">
        <v>399</v>
      </c>
      <c r="E381" s="3107" t="s">
        <v>171</v>
      </c>
      <c r="F381" s="3108">
        <v>30.84</v>
      </c>
      <c r="H381" s="3099"/>
    </row>
    <row r="382" spans="2:8" s="102" customFormat="1" x14ac:dyDescent="0.25">
      <c r="B382" s="3099"/>
      <c r="C382" s="3106" t="s">
        <v>412</v>
      </c>
      <c r="D382" s="3106" t="s">
        <v>413</v>
      </c>
      <c r="E382" s="3107" t="s">
        <v>171</v>
      </c>
      <c r="F382" s="3108">
        <v>19.32</v>
      </c>
      <c r="H382" s="3099"/>
    </row>
    <row r="383" spans="2:8" s="102" customFormat="1" x14ac:dyDescent="0.25">
      <c r="B383" s="3099"/>
      <c r="C383" s="3102"/>
      <c r="D383" s="3103" t="s">
        <v>405</v>
      </c>
      <c r="E383" s="3104"/>
      <c r="F383" s="3105">
        <v>11.52</v>
      </c>
      <c r="H383" s="3099"/>
    </row>
    <row r="384" spans="2:8" s="102" customFormat="1" x14ac:dyDescent="0.25">
      <c r="B384" s="3099"/>
      <c r="C384" s="3106"/>
      <c r="D384" s="3106" t="s">
        <v>419</v>
      </c>
      <c r="E384" s="3107"/>
      <c r="F384" s="3108">
        <v>0</v>
      </c>
      <c r="H384" s="3099"/>
    </row>
    <row r="385" spans="2:8" s="102" customFormat="1" x14ac:dyDescent="0.25">
      <c r="B385" s="3099"/>
      <c r="C385" s="3106"/>
      <c r="D385" s="3106" t="s">
        <v>420</v>
      </c>
      <c r="E385" s="3107"/>
      <c r="F385" s="3108">
        <v>11.52</v>
      </c>
      <c r="H385" s="3099"/>
    </row>
    <row r="386" spans="2:8" s="102" customFormat="1" ht="16.899999999999999" customHeight="1" x14ac:dyDescent="0.25">
      <c r="B386" s="3099"/>
      <c r="C386" s="3107" t="s">
        <v>2820</v>
      </c>
      <c r="D386" s="3109"/>
      <c r="E386" s="3109"/>
      <c r="F386" s="3109"/>
      <c r="H386" s="3099"/>
    </row>
    <row r="387" spans="2:8" s="102" customFormat="1" ht="22.5" x14ac:dyDescent="0.25">
      <c r="B387" s="3099"/>
      <c r="C387" s="3106" t="s">
        <v>398</v>
      </c>
      <c r="D387" s="3106" t="s">
        <v>399</v>
      </c>
      <c r="E387" s="3107" t="s">
        <v>171</v>
      </c>
      <c r="F387" s="3108">
        <v>30.84</v>
      </c>
      <c r="H387" s="3099"/>
    </row>
    <row r="388" spans="2:8" s="102" customFormat="1" x14ac:dyDescent="0.25">
      <c r="B388" s="3099"/>
      <c r="C388" s="3106" t="s">
        <v>407</v>
      </c>
      <c r="D388" s="3106" t="s">
        <v>408</v>
      </c>
      <c r="E388" s="3107" t="s">
        <v>171</v>
      </c>
      <c r="F388" s="3108">
        <v>11.52</v>
      </c>
      <c r="H388" s="3099"/>
    </row>
    <row r="389" spans="2:8" s="102" customFormat="1" x14ac:dyDescent="0.25">
      <c r="B389" s="3099"/>
      <c r="C389" s="3102"/>
      <c r="D389" s="3103" t="s">
        <v>528</v>
      </c>
      <c r="E389" s="3104"/>
      <c r="F389" s="3105">
        <v>15</v>
      </c>
      <c r="H389" s="3099"/>
    </row>
    <row r="390" spans="2:8" s="102" customFormat="1" x14ac:dyDescent="0.25">
      <c r="B390" s="3099"/>
      <c r="C390" s="3106"/>
      <c r="D390" s="3106" t="s">
        <v>2874</v>
      </c>
      <c r="E390" s="3107"/>
      <c r="F390" s="3108">
        <v>15</v>
      </c>
      <c r="H390" s="3099"/>
    </row>
    <row r="391" spans="2:8" s="102" customFormat="1" ht="16.899999999999999" customHeight="1" x14ac:dyDescent="0.25">
      <c r="B391" s="3099"/>
      <c r="C391" s="3107" t="s">
        <v>2820</v>
      </c>
      <c r="D391" s="3109"/>
      <c r="E391" s="3109"/>
      <c r="F391" s="3109"/>
      <c r="H391" s="3099"/>
    </row>
    <row r="392" spans="2:8" s="102" customFormat="1" x14ac:dyDescent="0.25">
      <c r="B392" s="3099"/>
      <c r="C392" s="3106" t="s">
        <v>524</v>
      </c>
      <c r="D392" s="3106" t="s">
        <v>525</v>
      </c>
      <c r="E392" s="3107" t="s">
        <v>526</v>
      </c>
      <c r="F392" s="3108">
        <v>15</v>
      </c>
      <c r="H392" s="3099"/>
    </row>
    <row r="393" spans="2:8" s="102" customFormat="1" x14ac:dyDescent="0.25">
      <c r="B393" s="3099"/>
      <c r="C393" s="3106" t="s">
        <v>530</v>
      </c>
      <c r="D393" s="3106" t="s">
        <v>531</v>
      </c>
      <c r="E393" s="3107" t="s">
        <v>526</v>
      </c>
      <c r="F393" s="3108">
        <v>15</v>
      </c>
      <c r="H393" s="3099"/>
    </row>
    <row r="394" spans="2:8" s="102" customFormat="1" x14ac:dyDescent="0.25">
      <c r="B394" s="3099"/>
      <c r="C394" s="3102"/>
      <c r="D394" s="3103" t="s">
        <v>2901</v>
      </c>
      <c r="E394" s="3104"/>
      <c r="F394" s="3105">
        <v>0.35</v>
      </c>
      <c r="H394" s="3099"/>
    </row>
    <row r="395" spans="2:8" s="102" customFormat="1" x14ac:dyDescent="0.25">
      <c r="B395" s="3099"/>
      <c r="C395" s="3106"/>
      <c r="D395" s="3106" t="s">
        <v>2902</v>
      </c>
      <c r="E395" s="3107"/>
      <c r="F395" s="3108">
        <v>0.35</v>
      </c>
      <c r="H395" s="3099"/>
    </row>
    <row r="396" spans="2:8" s="102" customFormat="1" ht="16.899999999999999" customHeight="1" x14ac:dyDescent="0.25">
      <c r="B396" s="3099"/>
      <c r="C396" s="3107" t="s">
        <v>2820</v>
      </c>
      <c r="D396" s="3109"/>
      <c r="E396" s="3109"/>
      <c r="F396" s="3109"/>
      <c r="H396" s="3099"/>
    </row>
    <row r="397" spans="2:8" s="102" customFormat="1" ht="22.5" x14ac:dyDescent="0.25">
      <c r="B397" s="3099"/>
      <c r="C397" s="3106" t="s">
        <v>1118</v>
      </c>
      <c r="D397" s="3106" t="s">
        <v>1119</v>
      </c>
      <c r="E397" s="3107" t="s">
        <v>171</v>
      </c>
      <c r="F397" s="3108">
        <v>19.978999999999999</v>
      </c>
      <c r="H397" s="3099"/>
    </row>
    <row r="398" spans="2:8" s="102" customFormat="1" ht="22.5" x14ac:dyDescent="0.25">
      <c r="B398" s="3099"/>
      <c r="C398" s="3106" t="s">
        <v>1124</v>
      </c>
      <c r="D398" s="3106" t="s">
        <v>1125</v>
      </c>
      <c r="E398" s="3107" t="s">
        <v>171</v>
      </c>
      <c r="F398" s="3108">
        <v>124.869</v>
      </c>
      <c r="H398" s="3099"/>
    </row>
    <row r="399" spans="2:8" s="102" customFormat="1" x14ac:dyDescent="0.25">
      <c r="B399" s="3099"/>
      <c r="C399" s="3106" t="s">
        <v>1519</v>
      </c>
      <c r="D399" s="3106" t="s">
        <v>1520</v>
      </c>
      <c r="E399" s="3107" t="s">
        <v>171</v>
      </c>
      <c r="F399" s="3108">
        <v>274.71100000000001</v>
      </c>
      <c r="H399" s="3099"/>
    </row>
    <row r="400" spans="2:8" s="102" customFormat="1" x14ac:dyDescent="0.25">
      <c r="B400" s="3099"/>
      <c r="C400" s="3102"/>
      <c r="D400" s="3103" t="s">
        <v>2903</v>
      </c>
      <c r="E400" s="3104"/>
      <c r="F400" s="3105">
        <v>3333</v>
      </c>
      <c r="H400" s="3099"/>
    </row>
    <row r="401" spans="2:8" s="102" customFormat="1" x14ac:dyDescent="0.25">
      <c r="B401" s="3099"/>
      <c r="C401" s="3106"/>
      <c r="D401" s="3106" t="s">
        <v>2904</v>
      </c>
      <c r="E401" s="3107"/>
      <c r="F401" s="3108">
        <v>3333</v>
      </c>
      <c r="H401" s="3099"/>
    </row>
    <row r="402" spans="2:8" s="102" customFormat="1" ht="16.899999999999999" customHeight="1" x14ac:dyDescent="0.25">
      <c r="B402" s="3099"/>
      <c r="C402" s="3107" t="s">
        <v>2820</v>
      </c>
      <c r="D402" s="3109"/>
      <c r="E402" s="3109"/>
      <c r="F402" s="3109"/>
      <c r="H402" s="3099"/>
    </row>
    <row r="403" spans="2:8" s="102" customFormat="1" x14ac:dyDescent="0.25">
      <c r="B403" s="3099"/>
      <c r="C403" s="3106" t="s">
        <v>637</v>
      </c>
      <c r="D403" s="3106" t="s">
        <v>638</v>
      </c>
      <c r="E403" s="3107" t="s">
        <v>309</v>
      </c>
      <c r="F403" s="3108">
        <v>66.66</v>
      </c>
      <c r="H403" s="3099"/>
    </row>
    <row r="404" spans="2:8" s="102" customFormat="1" x14ac:dyDescent="0.25">
      <c r="B404" s="3099"/>
      <c r="C404" s="3106" t="s">
        <v>799</v>
      </c>
      <c r="D404" s="3106" t="s">
        <v>800</v>
      </c>
      <c r="E404" s="3107" t="s">
        <v>309</v>
      </c>
      <c r="F404" s="3108">
        <v>16.664999999999999</v>
      </c>
      <c r="H404" s="3099"/>
    </row>
    <row r="405" spans="2:8" s="102" customFormat="1" x14ac:dyDescent="0.25">
      <c r="B405" s="3099"/>
      <c r="C405" s="3102"/>
      <c r="D405" s="3103" t="s">
        <v>839</v>
      </c>
      <c r="E405" s="3104"/>
      <c r="F405" s="3105">
        <v>542.24900000000002</v>
      </c>
      <c r="H405" s="3099"/>
    </row>
    <row r="406" spans="2:8" s="102" customFormat="1" x14ac:dyDescent="0.25">
      <c r="B406" s="3099"/>
      <c r="C406" s="3106"/>
      <c r="D406" s="3106" t="s">
        <v>2905</v>
      </c>
      <c r="E406" s="3107"/>
      <c r="F406" s="3108">
        <v>542.24900000000002</v>
      </c>
      <c r="H406" s="3099"/>
    </row>
    <row r="407" spans="2:8" s="102" customFormat="1" ht="16.899999999999999" customHeight="1" x14ac:dyDescent="0.25">
      <c r="B407" s="3099"/>
      <c r="C407" s="3107" t="s">
        <v>2820</v>
      </c>
      <c r="D407" s="3109"/>
      <c r="E407" s="3109"/>
      <c r="F407" s="3109"/>
      <c r="H407" s="3099"/>
    </row>
    <row r="408" spans="2:8" s="102" customFormat="1" x14ac:dyDescent="0.25">
      <c r="B408" s="3099"/>
      <c r="C408" s="3106" t="s">
        <v>836</v>
      </c>
      <c r="D408" s="3106" t="s">
        <v>837</v>
      </c>
      <c r="E408" s="3107" t="s">
        <v>171</v>
      </c>
      <c r="F408" s="3108">
        <v>542.24900000000002</v>
      </c>
      <c r="H408" s="3099"/>
    </row>
    <row r="409" spans="2:8" s="102" customFormat="1" x14ac:dyDescent="0.25">
      <c r="B409" s="3099"/>
      <c r="C409" s="3102"/>
      <c r="D409" s="3103" t="s">
        <v>281</v>
      </c>
      <c r="E409" s="3104"/>
      <c r="F409" s="3105">
        <v>2710.77</v>
      </c>
      <c r="H409" s="3099"/>
    </row>
    <row r="410" spans="2:8" s="102" customFormat="1" x14ac:dyDescent="0.25">
      <c r="B410" s="3099"/>
      <c r="C410" s="3106"/>
      <c r="D410" s="3106" t="s">
        <v>2906</v>
      </c>
      <c r="E410" s="3107"/>
      <c r="F410" s="3108">
        <v>2710.77</v>
      </c>
      <c r="H410" s="3099"/>
    </row>
    <row r="411" spans="2:8" s="102" customFormat="1" x14ac:dyDescent="0.25">
      <c r="B411" s="3099"/>
      <c r="C411" s="3106"/>
      <c r="D411" s="3106" t="s">
        <v>2907</v>
      </c>
      <c r="E411" s="3107"/>
      <c r="F411" s="3108">
        <v>0</v>
      </c>
      <c r="H411" s="3099"/>
    </row>
    <row r="412" spans="2:8" s="102" customFormat="1" ht="16.899999999999999" customHeight="1" x14ac:dyDescent="0.25">
      <c r="B412" s="3099"/>
      <c r="C412" s="3107" t="s">
        <v>2820</v>
      </c>
      <c r="D412" s="3109"/>
      <c r="E412" s="3109"/>
      <c r="F412" s="3109"/>
      <c r="H412" s="3099"/>
    </row>
    <row r="413" spans="2:8" s="102" customFormat="1" x14ac:dyDescent="0.25">
      <c r="B413" s="3099"/>
      <c r="C413" s="3106" t="s">
        <v>278</v>
      </c>
      <c r="D413" s="3106" t="s">
        <v>279</v>
      </c>
      <c r="E413" s="3107" t="s">
        <v>196</v>
      </c>
      <c r="F413" s="3108">
        <v>2710.77</v>
      </c>
      <c r="H413" s="3099"/>
    </row>
    <row r="414" spans="2:8" s="102" customFormat="1" x14ac:dyDescent="0.25">
      <c r="B414" s="3099"/>
      <c r="C414" s="3106" t="s">
        <v>283</v>
      </c>
      <c r="D414" s="3106" t="s">
        <v>284</v>
      </c>
      <c r="E414" s="3107" t="s">
        <v>202</v>
      </c>
      <c r="F414" s="3108">
        <v>243.96899999999999</v>
      </c>
      <c r="H414" s="3099"/>
    </row>
    <row r="415" spans="2:8" s="102" customFormat="1" x14ac:dyDescent="0.25">
      <c r="B415" s="3099"/>
      <c r="C415" s="3106" t="s">
        <v>287</v>
      </c>
      <c r="D415" s="3106" t="s">
        <v>288</v>
      </c>
      <c r="E415" s="3107" t="s">
        <v>196</v>
      </c>
      <c r="F415" s="3108">
        <v>2710.77</v>
      </c>
      <c r="H415" s="3099"/>
    </row>
    <row r="416" spans="2:8" s="102" customFormat="1" x14ac:dyDescent="0.25">
      <c r="B416" s="3099"/>
      <c r="C416" s="3106" t="s">
        <v>291</v>
      </c>
      <c r="D416" s="3106" t="s">
        <v>292</v>
      </c>
      <c r="E416" s="3107" t="s">
        <v>202</v>
      </c>
      <c r="F416" s="3108">
        <v>390.351</v>
      </c>
      <c r="H416" s="3099"/>
    </row>
    <row r="417" spans="2:8" s="102" customFormat="1" x14ac:dyDescent="0.25">
      <c r="B417" s="3099"/>
      <c r="C417" s="3106" t="s">
        <v>295</v>
      </c>
      <c r="D417" s="3106" t="s">
        <v>296</v>
      </c>
      <c r="E417" s="3107" t="s">
        <v>196</v>
      </c>
      <c r="F417" s="3108">
        <v>2710.77</v>
      </c>
      <c r="H417" s="3099"/>
    </row>
    <row r="418" spans="2:8" s="102" customFormat="1" x14ac:dyDescent="0.25">
      <c r="B418" s="3099"/>
      <c r="C418" s="3106" t="s">
        <v>299</v>
      </c>
      <c r="D418" s="3106" t="s">
        <v>300</v>
      </c>
      <c r="E418" s="3107" t="s">
        <v>202</v>
      </c>
      <c r="F418" s="3108">
        <v>731.90800000000002</v>
      </c>
      <c r="H418" s="3099"/>
    </row>
    <row r="419" spans="2:8" s="102" customFormat="1" x14ac:dyDescent="0.25">
      <c r="B419" s="3099"/>
      <c r="C419" s="3106" t="s">
        <v>303</v>
      </c>
      <c r="D419" s="3106" t="s">
        <v>304</v>
      </c>
      <c r="E419" s="3107" t="s">
        <v>196</v>
      </c>
      <c r="F419" s="3108">
        <v>2710.77</v>
      </c>
      <c r="H419" s="3099"/>
    </row>
    <row r="420" spans="2:8" s="102" customFormat="1" x14ac:dyDescent="0.25">
      <c r="B420" s="3099"/>
      <c r="C420" s="3102"/>
      <c r="D420" s="3103" t="s">
        <v>2908</v>
      </c>
      <c r="E420" s="3104"/>
      <c r="F420" s="3105">
        <v>95.84</v>
      </c>
      <c r="H420" s="3099"/>
    </row>
    <row r="421" spans="2:8" s="102" customFormat="1" x14ac:dyDescent="0.25">
      <c r="B421" s="3099"/>
      <c r="C421" s="3106"/>
      <c r="D421" s="3106" t="s">
        <v>2855</v>
      </c>
      <c r="E421" s="3107"/>
      <c r="F421" s="3108">
        <v>95.84</v>
      </c>
      <c r="H421" s="3099"/>
    </row>
    <row r="422" spans="2:8" s="102" customFormat="1" x14ac:dyDescent="0.25">
      <c r="B422" s="3099"/>
      <c r="C422" s="3106"/>
      <c r="D422" s="3106" t="s">
        <v>2909</v>
      </c>
      <c r="E422" s="3107"/>
      <c r="F422" s="3108">
        <v>0</v>
      </c>
      <c r="H422" s="3099"/>
    </row>
    <row r="423" spans="2:8" s="102" customFormat="1" ht="16.899999999999999" customHeight="1" x14ac:dyDescent="0.25">
      <c r="B423" s="3099"/>
      <c r="C423" s="3107" t="s">
        <v>2820</v>
      </c>
      <c r="D423" s="3109"/>
      <c r="E423" s="3109"/>
      <c r="F423" s="3109"/>
      <c r="H423" s="3099"/>
    </row>
    <row r="424" spans="2:8" s="102" customFormat="1" x14ac:dyDescent="0.25">
      <c r="B424" s="3099"/>
      <c r="C424" s="3106" t="s">
        <v>335</v>
      </c>
      <c r="D424" s="3106" t="s">
        <v>336</v>
      </c>
      <c r="E424" s="3107" t="s">
        <v>171</v>
      </c>
      <c r="F424" s="3108">
        <v>18.469000000000001</v>
      </c>
      <c r="H424" s="3099"/>
    </row>
    <row r="425" spans="2:8" s="102" customFormat="1" x14ac:dyDescent="0.25">
      <c r="B425" s="3099"/>
      <c r="C425" s="3106" t="s">
        <v>348</v>
      </c>
      <c r="D425" s="3106" t="s">
        <v>349</v>
      </c>
      <c r="E425" s="3107" t="s">
        <v>218</v>
      </c>
      <c r="F425" s="3108">
        <v>466.38400000000001</v>
      </c>
      <c r="H425" s="3099"/>
    </row>
    <row r="426" spans="2:8" s="102" customFormat="1" x14ac:dyDescent="0.25">
      <c r="B426" s="3099"/>
      <c r="C426" s="3106" t="s">
        <v>360</v>
      </c>
      <c r="D426" s="3106" t="s">
        <v>361</v>
      </c>
      <c r="E426" s="3107" t="s">
        <v>196</v>
      </c>
      <c r="F426" s="3108">
        <v>183.99</v>
      </c>
      <c r="H426" s="3099"/>
    </row>
    <row r="427" spans="2:8" s="102" customFormat="1" x14ac:dyDescent="0.25">
      <c r="B427" s="3099"/>
      <c r="C427" s="3106" t="s">
        <v>374</v>
      </c>
      <c r="D427" s="3106" t="s">
        <v>375</v>
      </c>
      <c r="E427" s="3107" t="s">
        <v>196</v>
      </c>
      <c r="F427" s="3108">
        <v>183.99</v>
      </c>
      <c r="H427" s="3099"/>
    </row>
    <row r="428" spans="2:8" s="102" customFormat="1" x14ac:dyDescent="0.25">
      <c r="B428" s="3099"/>
      <c r="C428" s="3102"/>
      <c r="D428" s="3103" t="s">
        <v>2910</v>
      </c>
      <c r="E428" s="3104"/>
      <c r="F428" s="3105">
        <v>7.02</v>
      </c>
      <c r="H428" s="3099"/>
    </row>
    <row r="429" spans="2:8" s="102" customFormat="1" x14ac:dyDescent="0.25">
      <c r="B429" s="3099"/>
      <c r="C429" s="3106"/>
      <c r="D429" s="3106" t="s">
        <v>2911</v>
      </c>
      <c r="E429" s="3107"/>
      <c r="F429" s="3108">
        <v>7.02</v>
      </c>
      <c r="H429" s="3099"/>
    </row>
    <row r="430" spans="2:8" s="102" customFormat="1" x14ac:dyDescent="0.25">
      <c r="B430" s="3099"/>
      <c r="C430" s="3106"/>
      <c r="D430" s="3106" t="s">
        <v>2912</v>
      </c>
      <c r="E430" s="3107"/>
      <c r="F430" s="3108">
        <v>0</v>
      </c>
      <c r="H430" s="3099"/>
    </row>
    <row r="431" spans="2:8" s="102" customFormat="1" ht="16.899999999999999" customHeight="1" x14ac:dyDescent="0.25">
      <c r="B431" s="3099"/>
      <c r="C431" s="3107" t="s">
        <v>2820</v>
      </c>
      <c r="D431" s="3109"/>
      <c r="E431" s="3109"/>
      <c r="F431" s="3109"/>
      <c r="H431" s="3099"/>
    </row>
    <row r="432" spans="2:8" s="102" customFormat="1" x14ac:dyDescent="0.25">
      <c r="B432" s="3099"/>
      <c r="C432" s="3106" t="s">
        <v>439</v>
      </c>
      <c r="D432" s="3106" t="s">
        <v>440</v>
      </c>
      <c r="E432" s="3107" t="s">
        <v>441</v>
      </c>
      <c r="F432" s="3108">
        <v>1.4039999999999999</v>
      </c>
      <c r="H432" s="3099"/>
    </row>
    <row r="433" spans="2:8" s="102" customFormat="1" x14ac:dyDescent="0.25">
      <c r="B433" s="3099"/>
      <c r="C433" s="3102"/>
      <c r="D433" s="3103" t="s">
        <v>2913</v>
      </c>
      <c r="E433" s="3104"/>
      <c r="F433" s="3105">
        <v>76.155000000000001</v>
      </c>
      <c r="H433" s="3099"/>
    </row>
    <row r="434" spans="2:8" s="102" customFormat="1" x14ac:dyDescent="0.25">
      <c r="B434" s="3099"/>
      <c r="C434" s="3106"/>
      <c r="D434" s="3106" t="s">
        <v>2848</v>
      </c>
      <c r="E434" s="3107"/>
      <c r="F434" s="3108">
        <v>76.155000000000001</v>
      </c>
      <c r="H434" s="3099"/>
    </row>
    <row r="435" spans="2:8" s="102" customFormat="1" x14ac:dyDescent="0.25">
      <c r="B435" s="3099"/>
      <c r="C435" s="3106"/>
      <c r="D435" s="3106" t="s">
        <v>2914</v>
      </c>
      <c r="E435" s="3107"/>
      <c r="F435" s="3108">
        <v>0</v>
      </c>
      <c r="H435" s="3099"/>
    </row>
    <row r="436" spans="2:8" s="102" customFormat="1" ht="16.899999999999999" customHeight="1" x14ac:dyDescent="0.25">
      <c r="B436" s="3099"/>
      <c r="C436" s="3107" t="s">
        <v>2820</v>
      </c>
      <c r="D436" s="3109"/>
      <c r="E436" s="3109"/>
      <c r="F436" s="3109"/>
      <c r="H436" s="3099"/>
    </row>
    <row r="437" spans="2:8" s="102" customFormat="1" x14ac:dyDescent="0.25">
      <c r="B437" s="3099"/>
      <c r="C437" s="3106" t="s">
        <v>553</v>
      </c>
      <c r="D437" s="3106" t="s">
        <v>554</v>
      </c>
      <c r="E437" s="3107" t="s">
        <v>196</v>
      </c>
      <c r="F437" s="3108">
        <v>60.923999999999999</v>
      </c>
      <c r="H437" s="3099"/>
    </row>
    <row r="438" spans="2:8" s="102" customFormat="1" x14ac:dyDescent="0.25">
      <c r="B438" s="3099"/>
      <c r="C438" s="3102"/>
      <c r="D438" s="3103" t="s">
        <v>847</v>
      </c>
      <c r="E438" s="3104"/>
      <c r="F438" s="3105">
        <v>443.81700000000001</v>
      </c>
      <c r="H438" s="3099"/>
    </row>
    <row r="439" spans="2:8" s="102" customFormat="1" x14ac:dyDescent="0.25">
      <c r="B439" s="3099"/>
      <c r="C439" s="3106"/>
      <c r="D439" s="3106" t="s">
        <v>2915</v>
      </c>
      <c r="E439" s="3107"/>
      <c r="F439" s="3108">
        <v>443.81700000000001</v>
      </c>
      <c r="H439" s="3099"/>
    </row>
    <row r="440" spans="2:8" s="102" customFormat="1" x14ac:dyDescent="0.25">
      <c r="B440" s="3099"/>
      <c r="C440" s="3106"/>
      <c r="D440" s="3106" t="s">
        <v>2916</v>
      </c>
      <c r="E440" s="3107"/>
      <c r="F440" s="3108">
        <v>0</v>
      </c>
      <c r="H440" s="3099"/>
    </row>
    <row r="441" spans="2:8" s="102" customFormat="1" ht="16.899999999999999" customHeight="1" x14ac:dyDescent="0.25">
      <c r="B441" s="3099"/>
      <c r="C441" s="3107" t="s">
        <v>2820</v>
      </c>
      <c r="D441" s="3109"/>
      <c r="E441" s="3109"/>
      <c r="F441" s="3109"/>
      <c r="H441" s="3099"/>
    </row>
    <row r="442" spans="2:8" s="102" customFormat="1" x14ac:dyDescent="0.25">
      <c r="B442" s="3099"/>
      <c r="C442" s="3106" t="s">
        <v>844</v>
      </c>
      <c r="D442" s="3106" t="s">
        <v>845</v>
      </c>
      <c r="E442" s="3107" t="s">
        <v>196</v>
      </c>
      <c r="F442" s="3108">
        <v>443.81700000000001</v>
      </c>
      <c r="H442" s="3099"/>
    </row>
    <row r="443" spans="2:8" s="102" customFormat="1" x14ac:dyDescent="0.25">
      <c r="B443" s="3099"/>
      <c r="C443" s="3106" t="s">
        <v>849</v>
      </c>
      <c r="D443" s="3106" t="s">
        <v>850</v>
      </c>
      <c r="E443" s="3107" t="s">
        <v>526</v>
      </c>
      <c r="F443" s="3108">
        <v>8.8759999999999994</v>
      </c>
      <c r="H443" s="3099"/>
    </row>
    <row r="444" spans="2:8" s="102" customFormat="1" x14ac:dyDescent="0.25">
      <c r="B444" s="3099"/>
      <c r="C444" s="3106" t="s">
        <v>859</v>
      </c>
      <c r="D444" s="3106" t="s">
        <v>860</v>
      </c>
      <c r="E444" s="3107" t="s">
        <v>526</v>
      </c>
      <c r="F444" s="3108">
        <v>8.8759999999999994</v>
      </c>
      <c r="H444" s="3099"/>
    </row>
    <row r="445" spans="2:8" s="102" customFormat="1" x14ac:dyDescent="0.25">
      <c r="B445" s="3099"/>
      <c r="C445" s="3106" t="s">
        <v>863</v>
      </c>
      <c r="D445" s="3106" t="s">
        <v>864</v>
      </c>
      <c r="E445" s="3107" t="s">
        <v>526</v>
      </c>
      <c r="F445" s="3108">
        <v>8.8759999999999994</v>
      </c>
      <c r="H445" s="3099"/>
    </row>
    <row r="446" spans="2:8" s="102" customFormat="1" x14ac:dyDescent="0.25">
      <c r="B446" s="3099"/>
      <c r="C446" s="3102"/>
      <c r="D446" s="3103" t="s">
        <v>1765</v>
      </c>
      <c r="E446" s="3104"/>
      <c r="F446" s="3105">
        <v>17.762</v>
      </c>
      <c r="H446" s="3099"/>
    </row>
    <row r="447" spans="2:8" s="102" customFormat="1" x14ac:dyDescent="0.25">
      <c r="B447" s="3099"/>
      <c r="C447" s="3106"/>
      <c r="D447" s="3106" t="s">
        <v>2917</v>
      </c>
      <c r="E447" s="3107"/>
      <c r="F447" s="3108">
        <v>17.762</v>
      </c>
      <c r="H447" s="3099"/>
    </row>
    <row r="448" spans="2:8" s="102" customFormat="1" x14ac:dyDescent="0.25">
      <c r="B448" s="3099"/>
      <c r="C448" s="3106"/>
      <c r="D448" s="3106" t="s">
        <v>2918</v>
      </c>
      <c r="E448" s="3107"/>
      <c r="F448" s="3108">
        <v>0</v>
      </c>
      <c r="H448" s="3099"/>
    </row>
    <row r="449" spans="2:8" s="102" customFormat="1" ht="16.899999999999999" customHeight="1" x14ac:dyDescent="0.25">
      <c r="B449" s="3099"/>
      <c r="C449" s="3107" t="s">
        <v>2820</v>
      </c>
      <c r="D449" s="3109"/>
      <c r="E449" s="3109"/>
      <c r="F449" s="3109"/>
      <c r="H449" s="3099"/>
    </row>
    <row r="450" spans="2:8" s="102" customFormat="1" ht="22.5" x14ac:dyDescent="0.25">
      <c r="B450" s="3099"/>
      <c r="C450" s="3106" t="s">
        <v>1159</v>
      </c>
      <c r="D450" s="3106" t="s">
        <v>1160</v>
      </c>
      <c r="E450" s="3107" t="s">
        <v>171</v>
      </c>
      <c r="F450" s="3108">
        <v>17.762</v>
      </c>
      <c r="H450" s="3099"/>
    </row>
    <row r="451" spans="2:8" s="102" customFormat="1" x14ac:dyDescent="0.25">
      <c r="B451" s="3099"/>
      <c r="C451" s="3106" t="s">
        <v>1798</v>
      </c>
      <c r="D451" s="3106" t="s">
        <v>1799</v>
      </c>
      <c r="E451" s="3107" t="s">
        <v>171</v>
      </c>
      <c r="F451" s="3108">
        <v>20.414999999999999</v>
      </c>
      <c r="H451" s="3099"/>
    </row>
    <row r="452" spans="2:8" s="102" customFormat="1" x14ac:dyDescent="0.25">
      <c r="B452" s="3099"/>
      <c r="C452" s="3102"/>
      <c r="D452" s="3103" t="s">
        <v>2919</v>
      </c>
      <c r="E452" s="3104"/>
      <c r="F452" s="3105">
        <v>52.264000000000003</v>
      </c>
      <c r="H452" s="3099"/>
    </row>
    <row r="453" spans="2:8" s="102" customFormat="1" x14ac:dyDescent="0.25">
      <c r="B453" s="3099"/>
      <c r="C453" s="3106"/>
      <c r="D453" s="3106" t="s">
        <v>2822</v>
      </c>
      <c r="E453" s="3107"/>
      <c r="F453" s="3108">
        <v>52.264000000000003</v>
      </c>
      <c r="H453" s="3099"/>
    </row>
    <row r="454" spans="2:8" s="102" customFormat="1" x14ac:dyDescent="0.25">
      <c r="B454" s="3099"/>
      <c r="C454" s="3106"/>
      <c r="D454" s="3106" t="s">
        <v>2920</v>
      </c>
      <c r="E454" s="3107"/>
      <c r="F454" s="3108">
        <v>0</v>
      </c>
      <c r="H454" s="3099"/>
    </row>
    <row r="455" spans="2:8" s="102" customFormat="1" ht="16.899999999999999" customHeight="1" x14ac:dyDescent="0.25">
      <c r="B455" s="3099"/>
      <c r="C455" s="3107" t="s">
        <v>2820</v>
      </c>
      <c r="D455" s="3109"/>
      <c r="E455" s="3109"/>
      <c r="F455" s="3109"/>
      <c r="H455" s="3099"/>
    </row>
    <row r="456" spans="2:8" s="102" customFormat="1" x14ac:dyDescent="0.25">
      <c r="B456" s="3099"/>
      <c r="C456" s="3106" t="s">
        <v>2779</v>
      </c>
      <c r="D456" s="3106" t="s">
        <v>2780</v>
      </c>
      <c r="E456" s="3107" t="s">
        <v>526</v>
      </c>
      <c r="F456" s="3108">
        <v>9.0809999999999995</v>
      </c>
      <c r="H456" s="3099"/>
    </row>
    <row r="457" spans="2:8" s="102" customFormat="1" x14ac:dyDescent="0.25">
      <c r="B457" s="3099"/>
      <c r="C457" s="3102"/>
      <c r="D457" s="3103" t="s">
        <v>198</v>
      </c>
      <c r="E457" s="3104"/>
      <c r="F457" s="3105">
        <v>68.02</v>
      </c>
      <c r="H457" s="3099"/>
    </row>
    <row r="458" spans="2:8" s="102" customFormat="1" x14ac:dyDescent="0.25">
      <c r="B458" s="3099"/>
      <c r="C458" s="3106"/>
      <c r="D458" s="3106" t="s">
        <v>2899</v>
      </c>
      <c r="E458" s="3107"/>
      <c r="F458" s="3108">
        <v>68.02</v>
      </c>
      <c r="H458" s="3099"/>
    </row>
    <row r="459" spans="2:8" s="102" customFormat="1" x14ac:dyDescent="0.25">
      <c r="B459" s="3099"/>
      <c r="C459" s="3106"/>
      <c r="D459" s="3106" t="s">
        <v>2921</v>
      </c>
      <c r="E459" s="3107"/>
      <c r="F459" s="3108">
        <v>0</v>
      </c>
      <c r="H459" s="3099"/>
    </row>
    <row r="460" spans="2:8" s="102" customFormat="1" ht="16.899999999999999" customHeight="1" x14ac:dyDescent="0.25">
      <c r="B460" s="3099"/>
      <c r="C460" s="3107" t="s">
        <v>2820</v>
      </c>
      <c r="D460" s="3109"/>
      <c r="E460" s="3109"/>
      <c r="F460" s="3109"/>
      <c r="H460" s="3099"/>
    </row>
    <row r="461" spans="2:8" s="102" customFormat="1" ht="22.5" x14ac:dyDescent="0.25">
      <c r="B461" s="3099"/>
      <c r="C461" s="3106" t="s">
        <v>169</v>
      </c>
      <c r="D461" s="3106" t="s">
        <v>170</v>
      </c>
      <c r="E461" s="3107" t="s">
        <v>171</v>
      </c>
      <c r="F461" s="3108">
        <v>30.609000000000002</v>
      </c>
      <c r="H461" s="3099"/>
    </row>
    <row r="462" spans="2:8" s="102" customFormat="1" x14ac:dyDescent="0.25">
      <c r="B462" s="3099"/>
      <c r="C462" s="3106" t="s">
        <v>194</v>
      </c>
      <c r="D462" s="3106" t="s">
        <v>195</v>
      </c>
      <c r="E462" s="3107" t="s">
        <v>196</v>
      </c>
      <c r="F462" s="3108">
        <v>68.02</v>
      </c>
      <c r="H462" s="3099"/>
    </row>
    <row r="463" spans="2:8" s="102" customFormat="1" x14ac:dyDescent="0.25">
      <c r="B463" s="3099"/>
      <c r="C463" s="3106" t="s">
        <v>230</v>
      </c>
      <c r="D463" s="3106" t="s">
        <v>231</v>
      </c>
      <c r="E463" s="3107" t="s">
        <v>196</v>
      </c>
      <c r="F463" s="3108">
        <v>68.02</v>
      </c>
      <c r="H463" s="3099"/>
    </row>
    <row r="464" spans="2:8" s="102" customFormat="1" x14ac:dyDescent="0.25">
      <c r="B464" s="3099"/>
      <c r="C464" s="3106" t="s">
        <v>242</v>
      </c>
      <c r="D464" s="3106" t="s">
        <v>243</v>
      </c>
      <c r="E464" s="3107" t="s">
        <v>196</v>
      </c>
      <c r="F464" s="3108">
        <v>74.822000000000003</v>
      </c>
      <c r="H464" s="3099"/>
    </row>
    <row r="465" spans="2:8" s="102" customFormat="1" x14ac:dyDescent="0.25">
      <c r="B465" s="3099"/>
      <c r="C465" s="3102"/>
      <c r="D465" s="3103" t="s">
        <v>2922</v>
      </c>
      <c r="E465" s="3104"/>
      <c r="F465" s="3105">
        <v>1532.309</v>
      </c>
      <c r="H465" s="3099"/>
    </row>
    <row r="466" spans="2:8" s="102" customFormat="1" x14ac:dyDescent="0.25">
      <c r="B466" s="3099"/>
      <c r="C466" s="3106"/>
      <c r="D466" s="3106" t="s">
        <v>2923</v>
      </c>
      <c r="E466" s="3107"/>
      <c r="F466" s="3108">
        <v>1532.309</v>
      </c>
      <c r="H466" s="3099"/>
    </row>
    <row r="467" spans="2:8" s="102" customFormat="1" x14ac:dyDescent="0.25">
      <c r="B467" s="3099"/>
      <c r="C467" s="3106"/>
      <c r="D467" s="3106" t="s">
        <v>2924</v>
      </c>
      <c r="E467" s="3107"/>
      <c r="F467" s="3108">
        <v>0</v>
      </c>
      <c r="H467" s="3099"/>
    </row>
    <row r="468" spans="2:8" s="102" customFormat="1" ht="16.899999999999999" customHeight="1" x14ac:dyDescent="0.25">
      <c r="B468" s="3099"/>
      <c r="C468" s="3107" t="s">
        <v>2820</v>
      </c>
      <c r="D468" s="3109"/>
      <c r="E468" s="3109"/>
      <c r="F468" s="3109"/>
      <c r="H468" s="3099"/>
    </row>
    <row r="469" spans="2:8" s="102" customFormat="1" x14ac:dyDescent="0.25">
      <c r="B469" s="3099"/>
      <c r="C469" s="3106" t="s">
        <v>307</v>
      </c>
      <c r="D469" s="3106" t="s">
        <v>308</v>
      </c>
      <c r="E469" s="3107" t="s">
        <v>309</v>
      </c>
      <c r="F469" s="3108">
        <v>5363.0820000000003</v>
      </c>
      <c r="H469" s="3099"/>
    </row>
    <row r="470" spans="2:8" s="102" customFormat="1" x14ac:dyDescent="0.25">
      <c r="B470" s="3099"/>
      <c r="C470" s="3102"/>
      <c r="D470" s="3103" t="s">
        <v>655</v>
      </c>
      <c r="E470" s="3104"/>
      <c r="F470" s="3105">
        <v>5006.8900000000003</v>
      </c>
      <c r="H470" s="3099"/>
    </row>
    <row r="471" spans="2:8" s="102" customFormat="1" x14ac:dyDescent="0.25">
      <c r="B471" s="3099"/>
      <c r="C471" s="3106"/>
      <c r="D471" s="3106" t="s">
        <v>2925</v>
      </c>
      <c r="E471" s="3107"/>
      <c r="F471" s="3108">
        <v>5006.8900000000003</v>
      </c>
      <c r="H471" s="3099"/>
    </row>
    <row r="472" spans="2:8" s="102" customFormat="1" x14ac:dyDescent="0.25">
      <c r="B472" s="3099"/>
      <c r="C472" s="3106"/>
      <c r="D472" s="3106" t="s">
        <v>2926</v>
      </c>
      <c r="E472" s="3107"/>
      <c r="F472" s="3108">
        <v>0</v>
      </c>
      <c r="H472" s="3099"/>
    </row>
    <row r="473" spans="2:8" s="102" customFormat="1" ht="16.899999999999999" customHeight="1" x14ac:dyDescent="0.25">
      <c r="B473" s="3099"/>
      <c r="C473" s="3107" t="s">
        <v>2820</v>
      </c>
      <c r="D473" s="3109"/>
      <c r="E473" s="3109"/>
      <c r="F473" s="3109"/>
      <c r="H473" s="3099"/>
    </row>
    <row r="474" spans="2:8" s="102" customFormat="1" ht="22.5" x14ac:dyDescent="0.25">
      <c r="B474" s="3099"/>
      <c r="C474" s="3106" t="s">
        <v>652</v>
      </c>
      <c r="D474" s="3106" t="s">
        <v>653</v>
      </c>
      <c r="E474" s="3107" t="s">
        <v>196</v>
      </c>
      <c r="F474" s="3108">
        <v>6640.53</v>
      </c>
      <c r="H474" s="3099"/>
    </row>
    <row r="475" spans="2:8" s="102" customFormat="1" x14ac:dyDescent="0.25">
      <c r="B475" s="3099"/>
      <c r="C475" s="3106" t="s">
        <v>669</v>
      </c>
      <c r="D475" s="3106" t="s">
        <v>670</v>
      </c>
      <c r="E475" s="3107" t="s">
        <v>196</v>
      </c>
      <c r="F475" s="3108">
        <v>5006.8900000000003</v>
      </c>
      <c r="H475" s="3099"/>
    </row>
    <row r="476" spans="2:8" s="102" customFormat="1" x14ac:dyDescent="0.25">
      <c r="B476" s="3099"/>
      <c r="C476" s="3106" t="s">
        <v>673</v>
      </c>
      <c r="D476" s="3106" t="s">
        <v>674</v>
      </c>
      <c r="E476" s="3107" t="s">
        <v>309</v>
      </c>
      <c r="F476" s="3108">
        <v>100.13800000000001</v>
      </c>
      <c r="H476" s="3099"/>
    </row>
    <row r="477" spans="2:8" s="102" customFormat="1" x14ac:dyDescent="0.25">
      <c r="B477" s="3099"/>
      <c r="C477" s="3106" t="s">
        <v>805</v>
      </c>
      <c r="D477" s="3106" t="s">
        <v>806</v>
      </c>
      <c r="E477" s="3107" t="s">
        <v>196</v>
      </c>
      <c r="F477" s="3108">
        <v>5006.8900000000003</v>
      </c>
      <c r="H477" s="3099"/>
    </row>
    <row r="478" spans="2:8" s="102" customFormat="1" x14ac:dyDescent="0.25">
      <c r="B478" s="3099"/>
      <c r="C478" s="3106" t="s">
        <v>816</v>
      </c>
      <c r="D478" s="3106" t="s">
        <v>817</v>
      </c>
      <c r="E478" s="3107" t="s">
        <v>171</v>
      </c>
      <c r="F478" s="3108">
        <v>542.24900000000002</v>
      </c>
      <c r="H478" s="3099"/>
    </row>
    <row r="479" spans="2:8" s="102" customFormat="1" x14ac:dyDescent="0.25">
      <c r="B479" s="3099"/>
      <c r="C479" s="3102"/>
      <c r="D479" s="3103" t="s">
        <v>880</v>
      </c>
      <c r="E479" s="3104"/>
      <c r="F479" s="3105">
        <v>103.08199999999999</v>
      </c>
      <c r="H479" s="3099"/>
    </row>
    <row r="480" spans="2:8" s="102" customFormat="1" x14ac:dyDescent="0.25">
      <c r="B480" s="3099"/>
      <c r="C480" s="3106"/>
      <c r="D480" s="3106" t="s">
        <v>2927</v>
      </c>
      <c r="E480" s="3107"/>
      <c r="F480" s="3108">
        <v>103.08199999999999</v>
      </c>
      <c r="H480" s="3099"/>
    </row>
    <row r="481" spans="2:8" s="102" customFormat="1" x14ac:dyDescent="0.25">
      <c r="B481" s="3099"/>
      <c r="C481" s="3106"/>
      <c r="D481" s="3106" t="s">
        <v>2928</v>
      </c>
      <c r="E481" s="3107"/>
      <c r="F481" s="3108">
        <v>0</v>
      </c>
      <c r="H481" s="3099"/>
    </row>
    <row r="482" spans="2:8" s="102" customFormat="1" ht="16.899999999999999" customHeight="1" x14ac:dyDescent="0.25">
      <c r="B482" s="3099"/>
      <c r="C482" s="3107" t="s">
        <v>2820</v>
      </c>
      <c r="D482" s="3109"/>
      <c r="E482" s="3109"/>
      <c r="F482" s="3109"/>
      <c r="H482" s="3099"/>
    </row>
    <row r="483" spans="2:8" s="102" customFormat="1" x14ac:dyDescent="0.25">
      <c r="B483" s="3099"/>
      <c r="C483" s="3106" t="s">
        <v>877</v>
      </c>
      <c r="D483" s="3106" t="s">
        <v>878</v>
      </c>
      <c r="E483" s="3107" t="s">
        <v>171</v>
      </c>
      <c r="F483" s="3108">
        <v>103.08199999999999</v>
      </c>
      <c r="H483" s="3099"/>
    </row>
    <row r="484" spans="2:8" s="102" customFormat="1" x14ac:dyDescent="0.25">
      <c r="B484" s="3099"/>
      <c r="C484" s="3102"/>
      <c r="D484" s="3103" t="s">
        <v>251</v>
      </c>
      <c r="E484" s="3104"/>
      <c r="F484" s="3105">
        <v>20.518000000000001</v>
      </c>
      <c r="H484" s="3099"/>
    </row>
    <row r="485" spans="2:8" s="102" customFormat="1" x14ac:dyDescent="0.25">
      <c r="B485" s="3099"/>
      <c r="C485" s="3106"/>
      <c r="D485" s="3106" t="s">
        <v>2900</v>
      </c>
      <c r="E485" s="3107"/>
      <c r="F485" s="3108">
        <v>20.518000000000001</v>
      </c>
      <c r="H485" s="3099"/>
    </row>
    <row r="486" spans="2:8" s="102" customFormat="1" x14ac:dyDescent="0.25">
      <c r="B486" s="3099"/>
      <c r="C486" s="3106"/>
      <c r="D486" s="3106" t="s">
        <v>2929</v>
      </c>
      <c r="E486" s="3107"/>
      <c r="F486" s="3108">
        <v>0</v>
      </c>
      <c r="H486" s="3099"/>
    </row>
    <row r="487" spans="2:8" s="102" customFormat="1" ht="16.899999999999999" customHeight="1" x14ac:dyDescent="0.25">
      <c r="B487" s="3099"/>
      <c r="C487" s="3107" t="s">
        <v>2820</v>
      </c>
      <c r="D487" s="3109"/>
      <c r="E487" s="3109"/>
      <c r="F487" s="3109"/>
      <c r="H487" s="3099"/>
    </row>
    <row r="488" spans="2:8" s="102" customFormat="1" ht="22.5" x14ac:dyDescent="0.25">
      <c r="B488" s="3099"/>
      <c r="C488" s="3106" t="s">
        <v>211</v>
      </c>
      <c r="D488" s="3106" t="s">
        <v>212</v>
      </c>
      <c r="E488" s="3107" t="s">
        <v>171</v>
      </c>
      <c r="F488" s="3108">
        <v>5.13</v>
      </c>
      <c r="H488" s="3099"/>
    </row>
    <row r="489" spans="2:8" s="102" customFormat="1" ht="22.5" x14ac:dyDescent="0.25">
      <c r="B489" s="3099"/>
      <c r="C489" s="3106" t="s">
        <v>247</v>
      </c>
      <c r="D489" s="3106" t="s">
        <v>248</v>
      </c>
      <c r="E489" s="3107" t="s">
        <v>218</v>
      </c>
      <c r="F489" s="3108">
        <v>20.518000000000001</v>
      </c>
      <c r="H489" s="3099"/>
    </row>
    <row r="490" spans="2:8" s="102" customFormat="1" x14ac:dyDescent="0.25">
      <c r="B490" s="3099"/>
      <c r="C490" s="3102"/>
      <c r="D490" s="3103" t="s">
        <v>656</v>
      </c>
      <c r="E490" s="3104"/>
      <c r="F490" s="3105">
        <v>1633.64</v>
      </c>
      <c r="H490" s="3099"/>
    </row>
    <row r="491" spans="2:8" s="102" customFormat="1" x14ac:dyDescent="0.25">
      <c r="B491" s="3099"/>
      <c r="C491" s="3106"/>
      <c r="D491" s="3106" t="s">
        <v>2930</v>
      </c>
      <c r="E491" s="3107"/>
      <c r="F491" s="3108">
        <v>1633.64</v>
      </c>
      <c r="H491" s="3099"/>
    </row>
    <row r="492" spans="2:8" s="102" customFormat="1" x14ac:dyDescent="0.25">
      <c r="B492" s="3099"/>
      <c r="C492" s="3106"/>
      <c r="D492" s="3106" t="s">
        <v>2931</v>
      </c>
      <c r="E492" s="3107"/>
      <c r="F492" s="3108">
        <v>0</v>
      </c>
      <c r="H492" s="3099"/>
    </row>
    <row r="493" spans="2:8" s="102" customFormat="1" ht="16.899999999999999" customHeight="1" x14ac:dyDescent="0.25">
      <c r="B493" s="3099"/>
      <c r="C493" s="3107" t="s">
        <v>2820</v>
      </c>
      <c r="D493" s="3109"/>
      <c r="E493" s="3109"/>
      <c r="F493" s="3109"/>
      <c r="H493" s="3099"/>
    </row>
    <row r="494" spans="2:8" s="102" customFormat="1" ht="22.5" x14ac:dyDescent="0.25">
      <c r="B494" s="3099"/>
      <c r="C494" s="3106" t="s">
        <v>652</v>
      </c>
      <c r="D494" s="3106" t="s">
        <v>653</v>
      </c>
      <c r="E494" s="3107" t="s">
        <v>196</v>
      </c>
      <c r="F494" s="3108">
        <v>6640.53</v>
      </c>
      <c r="H494" s="3099"/>
    </row>
    <row r="495" spans="2:8" s="102" customFormat="1" x14ac:dyDescent="0.25">
      <c r="B495" s="3099"/>
      <c r="C495" s="3106" t="s">
        <v>809</v>
      </c>
      <c r="D495" s="3106" t="s">
        <v>810</v>
      </c>
      <c r="E495" s="3107" t="s">
        <v>196</v>
      </c>
      <c r="F495" s="3108">
        <v>8168.2</v>
      </c>
      <c r="H495" s="3099"/>
    </row>
    <row r="496" spans="2:8" s="102" customFormat="1" x14ac:dyDescent="0.25">
      <c r="B496" s="3099"/>
      <c r="C496" s="3106" t="s">
        <v>816</v>
      </c>
      <c r="D496" s="3106" t="s">
        <v>817</v>
      </c>
      <c r="E496" s="3107" t="s">
        <v>171</v>
      </c>
      <c r="F496" s="3108">
        <v>542.24900000000002</v>
      </c>
      <c r="H496" s="3099"/>
    </row>
    <row r="497" spans="2:8" s="102" customFormat="1" x14ac:dyDescent="0.25">
      <c r="B497" s="3099"/>
      <c r="C497" s="3102"/>
      <c r="D497" s="3103" t="s">
        <v>900</v>
      </c>
      <c r="E497" s="3104"/>
      <c r="F497" s="3105">
        <v>515.40899999999999</v>
      </c>
      <c r="H497" s="3099"/>
    </row>
    <row r="498" spans="2:8" s="102" customFormat="1" x14ac:dyDescent="0.25">
      <c r="B498" s="3099"/>
      <c r="C498" s="3106"/>
      <c r="D498" s="3106" t="s">
        <v>2932</v>
      </c>
      <c r="E498" s="3107"/>
      <c r="F498" s="3108">
        <v>515.40899999999999</v>
      </c>
      <c r="H498" s="3099"/>
    </row>
    <row r="499" spans="2:8" s="102" customFormat="1" x14ac:dyDescent="0.25">
      <c r="B499" s="3099"/>
      <c r="C499" s="3106"/>
      <c r="D499" s="3106" t="s">
        <v>2933</v>
      </c>
      <c r="E499" s="3107"/>
      <c r="F499" s="3108">
        <v>0</v>
      </c>
      <c r="H499" s="3099"/>
    </row>
    <row r="500" spans="2:8" s="102" customFormat="1" ht="16.899999999999999" customHeight="1" x14ac:dyDescent="0.25">
      <c r="B500" s="3099"/>
      <c r="C500" s="3107" t="s">
        <v>2820</v>
      </c>
      <c r="D500" s="3109"/>
      <c r="E500" s="3109"/>
      <c r="F500" s="3109"/>
      <c r="H500" s="3099"/>
    </row>
    <row r="501" spans="2:8" s="102" customFormat="1" x14ac:dyDescent="0.25">
      <c r="B501" s="3099"/>
      <c r="C501" s="3106" t="s">
        <v>897</v>
      </c>
      <c r="D501" s="3106" t="s">
        <v>898</v>
      </c>
      <c r="E501" s="3107" t="s">
        <v>196</v>
      </c>
      <c r="F501" s="3108">
        <v>515.40899999999999</v>
      </c>
      <c r="H501" s="3099"/>
    </row>
    <row r="502" spans="2:8" s="102" customFormat="1" x14ac:dyDescent="0.25">
      <c r="B502" s="3099"/>
      <c r="C502" s="3106" t="s">
        <v>902</v>
      </c>
      <c r="D502" s="3106" t="s">
        <v>903</v>
      </c>
      <c r="E502" s="3107" t="s">
        <v>196</v>
      </c>
      <c r="F502" s="3108">
        <v>515.40899999999999</v>
      </c>
      <c r="H502" s="3099"/>
    </row>
    <row r="503" spans="2:8" s="102" customFormat="1" x14ac:dyDescent="0.25">
      <c r="B503" s="3099"/>
      <c r="C503" s="3106" t="s">
        <v>906</v>
      </c>
      <c r="D503" s="3106" t="s">
        <v>907</v>
      </c>
      <c r="E503" s="3107" t="s">
        <v>196</v>
      </c>
      <c r="F503" s="3108">
        <v>1030.818</v>
      </c>
      <c r="H503" s="3099"/>
    </row>
    <row r="504" spans="2:8" s="102" customFormat="1" x14ac:dyDescent="0.25">
      <c r="B504" s="3099"/>
      <c r="C504" s="3102"/>
      <c r="D504" s="3103" t="s">
        <v>1617</v>
      </c>
      <c r="E504" s="3104"/>
      <c r="F504" s="3105">
        <v>2100</v>
      </c>
      <c r="H504" s="3099"/>
    </row>
    <row r="505" spans="2:8" s="102" customFormat="1" x14ac:dyDescent="0.25">
      <c r="B505" s="3099"/>
      <c r="C505" s="3106"/>
      <c r="D505" s="3106" t="s">
        <v>2934</v>
      </c>
      <c r="E505" s="3107"/>
      <c r="F505" s="3108">
        <v>2100</v>
      </c>
      <c r="H505" s="3099"/>
    </row>
    <row r="506" spans="2:8" s="102" customFormat="1" x14ac:dyDescent="0.25">
      <c r="B506" s="3099"/>
      <c r="C506" s="3106"/>
      <c r="D506" s="3106" t="s">
        <v>2935</v>
      </c>
      <c r="E506" s="3107"/>
      <c r="F506" s="3108">
        <v>0</v>
      </c>
      <c r="H506" s="3099"/>
    </row>
    <row r="507" spans="2:8" s="102" customFormat="1" ht="16.899999999999999" customHeight="1" x14ac:dyDescent="0.25">
      <c r="B507" s="3099"/>
      <c r="C507" s="3107" t="s">
        <v>2820</v>
      </c>
      <c r="D507" s="3109"/>
      <c r="E507" s="3109"/>
      <c r="F507" s="3109"/>
      <c r="H507" s="3099"/>
    </row>
    <row r="508" spans="2:8" s="102" customFormat="1" ht="22.5" x14ac:dyDescent="0.25">
      <c r="B508" s="3099"/>
      <c r="C508" s="3106" t="s">
        <v>646</v>
      </c>
      <c r="D508" s="3106" t="s">
        <v>647</v>
      </c>
      <c r="E508" s="3107" t="s">
        <v>171</v>
      </c>
      <c r="F508" s="3108">
        <v>2100</v>
      </c>
      <c r="H508" s="3099"/>
    </row>
    <row r="509" spans="2:8" s="102" customFormat="1" x14ac:dyDescent="0.25">
      <c r="B509" s="3099"/>
      <c r="C509" s="3102"/>
      <c r="D509" s="3103" t="s">
        <v>2784</v>
      </c>
      <c r="E509" s="3104"/>
      <c r="F509" s="3105">
        <v>916.08</v>
      </c>
      <c r="H509" s="3099"/>
    </row>
    <row r="510" spans="2:8" s="102" customFormat="1" x14ac:dyDescent="0.25">
      <c r="B510" s="3099"/>
      <c r="C510" s="3106"/>
      <c r="D510" s="3106" t="s">
        <v>2877</v>
      </c>
      <c r="E510" s="3107"/>
      <c r="F510" s="3108">
        <v>916.08</v>
      </c>
      <c r="H510" s="3099"/>
    </row>
    <row r="511" spans="2:8" s="102" customFormat="1" x14ac:dyDescent="0.25">
      <c r="B511" s="3099"/>
      <c r="C511" s="3106"/>
      <c r="D511" s="3106" t="s">
        <v>2936</v>
      </c>
      <c r="E511" s="3107"/>
      <c r="F511" s="3108">
        <v>0</v>
      </c>
      <c r="H511" s="3099"/>
    </row>
    <row r="512" spans="2:8" s="102" customFormat="1" ht="16.899999999999999" customHeight="1" x14ac:dyDescent="0.25">
      <c r="B512" s="3099"/>
      <c r="C512" s="3107" t="s">
        <v>2820</v>
      </c>
      <c r="D512" s="3109"/>
      <c r="E512" s="3109"/>
      <c r="F512" s="3109"/>
      <c r="H512" s="3099"/>
    </row>
    <row r="513" spans="2:8" s="102" customFormat="1" x14ac:dyDescent="0.25">
      <c r="B513" s="3099"/>
      <c r="C513" s="3106" t="s">
        <v>278</v>
      </c>
      <c r="D513" s="3106" t="s">
        <v>279</v>
      </c>
      <c r="E513" s="3107" t="s">
        <v>196</v>
      </c>
      <c r="F513" s="3108">
        <v>916.08</v>
      </c>
      <c r="H513" s="3099"/>
    </row>
    <row r="514" spans="2:8" s="102" customFormat="1" x14ac:dyDescent="0.25">
      <c r="B514" s="3099"/>
      <c r="C514" s="3106" t="s">
        <v>283</v>
      </c>
      <c r="D514" s="3106" t="s">
        <v>284</v>
      </c>
      <c r="E514" s="3107" t="s">
        <v>202</v>
      </c>
      <c r="F514" s="3108">
        <v>82.447000000000003</v>
      </c>
      <c r="H514" s="3099"/>
    </row>
    <row r="515" spans="2:8" s="102" customFormat="1" x14ac:dyDescent="0.25">
      <c r="B515" s="3099"/>
      <c r="C515" s="3106" t="s">
        <v>295</v>
      </c>
      <c r="D515" s="3106" t="s">
        <v>296</v>
      </c>
      <c r="E515" s="3107" t="s">
        <v>196</v>
      </c>
      <c r="F515" s="3108">
        <v>916.08</v>
      </c>
      <c r="H515" s="3099"/>
    </row>
    <row r="516" spans="2:8" s="102" customFormat="1" x14ac:dyDescent="0.25">
      <c r="B516" s="3099"/>
      <c r="C516" s="3102"/>
      <c r="D516" s="3103" t="s">
        <v>2937</v>
      </c>
      <c r="E516" s="3104"/>
      <c r="F516" s="3105">
        <v>88.15</v>
      </c>
      <c r="H516" s="3099"/>
    </row>
    <row r="517" spans="2:8" s="102" customFormat="1" x14ac:dyDescent="0.25">
      <c r="B517" s="3099"/>
      <c r="C517" s="3106"/>
      <c r="D517" s="3106" t="s">
        <v>2833</v>
      </c>
      <c r="E517" s="3107"/>
      <c r="F517" s="3108">
        <v>88.15</v>
      </c>
      <c r="H517" s="3099"/>
    </row>
    <row r="518" spans="2:8" s="102" customFormat="1" x14ac:dyDescent="0.25">
      <c r="B518" s="3099"/>
      <c r="C518" s="3106"/>
      <c r="D518" s="3106" t="s">
        <v>2938</v>
      </c>
      <c r="E518" s="3107"/>
      <c r="F518" s="3108">
        <v>0</v>
      </c>
      <c r="H518" s="3099"/>
    </row>
    <row r="519" spans="2:8" s="102" customFormat="1" ht="16.899999999999999" customHeight="1" x14ac:dyDescent="0.25">
      <c r="B519" s="3099"/>
      <c r="C519" s="3107" t="s">
        <v>2820</v>
      </c>
      <c r="D519" s="3109"/>
      <c r="E519" s="3109"/>
      <c r="F519" s="3109"/>
      <c r="H519" s="3099"/>
    </row>
    <row r="520" spans="2:8" s="102" customFormat="1" x14ac:dyDescent="0.25">
      <c r="B520" s="3099"/>
      <c r="C520" s="3106" t="s">
        <v>335</v>
      </c>
      <c r="D520" s="3106" t="s">
        <v>336</v>
      </c>
      <c r="E520" s="3107" t="s">
        <v>171</v>
      </c>
      <c r="F520" s="3108">
        <v>18.469000000000001</v>
      </c>
      <c r="H520" s="3099"/>
    </row>
    <row r="521" spans="2:8" s="102" customFormat="1" x14ac:dyDescent="0.25">
      <c r="B521" s="3099"/>
      <c r="C521" s="3106" t="s">
        <v>348</v>
      </c>
      <c r="D521" s="3106" t="s">
        <v>349</v>
      </c>
      <c r="E521" s="3107" t="s">
        <v>218</v>
      </c>
      <c r="F521" s="3108">
        <v>466.38400000000001</v>
      </c>
      <c r="H521" s="3099"/>
    </row>
    <row r="522" spans="2:8" s="102" customFormat="1" x14ac:dyDescent="0.25">
      <c r="B522" s="3099"/>
      <c r="C522" s="3106" t="s">
        <v>360</v>
      </c>
      <c r="D522" s="3106" t="s">
        <v>361</v>
      </c>
      <c r="E522" s="3107" t="s">
        <v>196</v>
      </c>
      <c r="F522" s="3108">
        <v>183.99</v>
      </c>
      <c r="H522" s="3099"/>
    </row>
    <row r="523" spans="2:8" s="102" customFormat="1" x14ac:dyDescent="0.25">
      <c r="B523" s="3099"/>
      <c r="C523" s="3106" t="s">
        <v>374</v>
      </c>
      <c r="D523" s="3106" t="s">
        <v>375</v>
      </c>
      <c r="E523" s="3107" t="s">
        <v>196</v>
      </c>
      <c r="F523" s="3108">
        <v>183.99</v>
      </c>
      <c r="H523" s="3099"/>
    </row>
    <row r="524" spans="2:8" s="102" customFormat="1" x14ac:dyDescent="0.25">
      <c r="B524" s="3099"/>
      <c r="C524" s="3102"/>
      <c r="D524" s="3103" t="s">
        <v>1626</v>
      </c>
      <c r="E524" s="3104"/>
      <c r="F524" s="3105">
        <v>1095</v>
      </c>
      <c r="H524" s="3099"/>
    </row>
    <row r="525" spans="2:8" s="102" customFormat="1" x14ac:dyDescent="0.25">
      <c r="B525" s="3099"/>
      <c r="C525" s="3106"/>
      <c r="D525" s="3106" t="s">
        <v>2939</v>
      </c>
      <c r="E525" s="3107"/>
      <c r="F525" s="3108">
        <v>1095</v>
      </c>
      <c r="H525" s="3099"/>
    </row>
    <row r="526" spans="2:8" s="102" customFormat="1" x14ac:dyDescent="0.25">
      <c r="B526" s="3099"/>
      <c r="C526" s="3106"/>
      <c r="D526" s="3106" t="s">
        <v>1647</v>
      </c>
      <c r="E526" s="3107"/>
      <c r="F526" s="3108">
        <v>0</v>
      </c>
      <c r="H526" s="3099"/>
    </row>
    <row r="527" spans="2:8" s="102" customFormat="1" ht="16.899999999999999" customHeight="1" x14ac:dyDescent="0.25">
      <c r="B527" s="3099"/>
      <c r="C527" s="3107" t="s">
        <v>2820</v>
      </c>
      <c r="D527" s="3109"/>
      <c r="E527" s="3109"/>
      <c r="F527" s="3109"/>
      <c r="H527" s="3099"/>
    </row>
    <row r="528" spans="2:8" s="102" customFormat="1" ht="22.5" x14ac:dyDescent="0.25">
      <c r="B528" s="3099"/>
      <c r="C528" s="3106" t="s">
        <v>182</v>
      </c>
      <c r="D528" s="3106" t="s">
        <v>183</v>
      </c>
      <c r="E528" s="3107" t="s">
        <v>171</v>
      </c>
      <c r="F528" s="3108">
        <v>6250</v>
      </c>
      <c r="H528" s="3099"/>
    </row>
    <row r="529" spans="2:8" s="102" customFormat="1" x14ac:dyDescent="0.25">
      <c r="B529" s="3099"/>
      <c r="C529" s="3102"/>
      <c r="D529" s="3103" t="s">
        <v>262</v>
      </c>
      <c r="E529" s="3104"/>
      <c r="F529" s="3105">
        <v>27.303999999999998</v>
      </c>
      <c r="H529" s="3099"/>
    </row>
    <row r="530" spans="2:8" s="102" customFormat="1" x14ac:dyDescent="0.25">
      <c r="B530" s="3099"/>
      <c r="C530" s="3106"/>
      <c r="D530" s="3106" t="s">
        <v>2940</v>
      </c>
      <c r="E530" s="3107"/>
      <c r="F530" s="3108">
        <v>27.303999999999998</v>
      </c>
      <c r="H530" s="3099"/>
    </row>
    <row r="531" spans="2:8" s="102" customFormat="1" x14ac:dyDescent="0.25">
      <c r="B531" s="3099"/>
      <c r="C531" s="3106"/>
      <c r="D531" s="3106" t="s">
        <v>2941</v>
      </c>
      <c r="E531" s="3107"/>
      <c r="F531" s="3108">
        <v>0</v>
      </c>
      <c r="H531" s="3099"/>
    </row>
    <row r="532" spans="2:8" s="102" customFormat="1" ht="16.899999999999999" customHeight="1" x14ac:dyDescent="0.25">
      <c r="B532" s="3099"/>
      <c r="C532" s="3107" t="s">
        <v>2820</v>
      </c>
      <c r="D532" s="3109"/>
      <c r="E532" s="3109"/>
      <c r="F532" s="3109"/>
      <c r="H532" s="3099"/>
    </row>
    <row r="533" spans="2:8" s="102" customFormat="1" x14ac:dyDescent="0.25">
      <c r="B533" s="3099"/>
      <c r="C533" s="3106" t="s">
        <v>260</v>
      </c>
      <c r="D533" s="3106" t="s">
        <v>261</v>
      </c>
      <c r="E533" s="3107" t="s">
        <v>218</v>
      </c>
      <c r="F533" s="3108">
        <v>28.669</v>
      </c>
      <c r="H533" s="3099"/>
    </row>
    <row r="534" spans="2:8" s="102" customFormat="1" x14ac:dyDescent="0.25">
      <c r="B534" s="3099"/>
      <c r="C534" s="3102"/>
      <c r="D534" s="3103" t="s">
        <v>1625</v>
      </c>
      <c r="E534" s="3104"/>
      <c r="F534" s="3105">
        <v>8847</v>
      </c>
      <c r="H534" s="3099"/>
    </row>
    <row r="535" spans="2:8" s="102" customFormat="1" x14ac:dyDescent="0.25">
      <c r="B535" s="3099"/>
      <c r="C535" s="3106"/>
      <c r="D535" s="3106" t="s">
        <v>2942</v>
      </c>
      <c r="E535" s="3107"/>
      <c r="F535" s="3108">
        <v>8847</v>
      </c>
      <c r="H535" s="3099"/>
    </row>
    <row r="536" spans="2:8" s="102" customFormat="1" x14ac:dyDescent="0.25">
      <c r="B536" s="3099"/>
      <c r="C536" s="3106"/>
      <c r="D536" s="3106" t="s">
        <v>2943</v>
      </c>
      <c r="E536" s="3107"/>
      <c r="F536" s="3108">
        <v>0</v>
      </c>
      <c r="H536" s="3099"/>
    </row>
    <row r="537" spans="2:8" s="102" customFormat="1" ht="16.899999999999999" customHeight="1" x14ac:dyDescent="0.25">
      <c r="B537" s="3099"/>
      <c r="C537" s="3107" t="s">
        <v>2820</v>
      </c>
      <c r="D537" s="3109"/>
      <c r="E537" s="3109"/>
      <c r="F537" s="3109"/>
      <c r="H537" s="3099"/>
    </row>
    <row r="538" spans="2:8" s="102" customFormat="1" ht="22.5" x14ac:dyDescent="0.25">
      <c r="B538" s="3099"/>
      <c r="C538" s="3106" t="s">
        <v>182</v>
      </c>
      <c r="D538" s="3106" t="s">
        <v>183</v>
      </c>
      <c r="E538" s="3107" t="s">
        <v>171</v>
      </c>
      <c r="F538" s="3108">
        <v>6250</v>
      </c>
      <c r="H538" s="3099"/>
    </row>
    <row r="539" spans="2:8" s="102" customFormat="1" x14ac:dyDescent="0.25">
      <c r="B539" s="3099"/>
      <c r="C539" s="3102"/>
      <c r="D539" s="3103" t="s">
        <v>1608</v>
      </c>
      <c r="E539" s="3104"/>
      <c r="F539" s="3105">
        <v>3692</v>
      </c>
      <c r="H539" s="3099"/>
    </row>
    <row r="540" spans="2:8" s="102" customFormat="1" x14ac:dyDescent="0.25">
      <c r="B540" s="3099"/>
      <c r="C540" s="3106"/>
      <c r="D540" s="3106" t="s">
        <v>2944</v>
      </c>
      <c r="E540" s="3107"/>
      <c r="F540" s="3108">
        <v>3692</v>
      </c>
      <c r="H540" s="3099"/>
    </row>
    <row r="541" spans="2:8" s="102" customFormat="1" x14ac:dyDescent="0.25">
      <c r="B541" s="3099"/>
      <c r="C541" s="3106"/>
      <c r="D541" s="3106" t="s">
        <v>1653</v>
      </c>
      <c r="E541" s="3107"/>
      <c r="F541" s="3108">
        <v>0</v>
      </c>
      <c r="H541" s="3099"/>
    </row>
    <row r="542" spans="2:8" s="102" customFormat="1" ht="16.899999999999999" customHeight="1" x14ac:dyDescent="0.25">
      <c r="B542" s="3099"/>
      <c r="C542" s="3107" t="s">
        <v>2820</v>
      </c>
      <c r="D542" s="3109"/>
      <c r="E542" s="3109"/>
      <c r="F542" s="3109"/>
      <c r="H542" s="3099"/>
    </row>
    <row r="543" spans="2:8" s="102" customFormat="1" ht="22.5" x14ac:dyDescent="0.25">
      <c r="B543" s="3099"/>
      <c r="C543" s="3106" t="s">
        <v>182</v>
      </c>
      <c r="D543" s="3106" t="s">
        <v>183</v>
      </c>
      <c r="E543" s="3107" t="s">
        <v>171</v>
      </c>
      <c r="F543" s="3108">
        <v>6250</v>
      </c>
      <c r="H543" s="3099"/>
    </row>
    <row r="544" spans="2:8" s="102" customFormat="1" x14ac:dyDescent="0.25">
      <c r="B544" s="3099"/>
      <c r="C544" s="3106" t="s">
        <v>206</v>
      </c>
      <c r="D544" s="3106" t="s">
        <v>207</v>
      </c>
      <c r="E544" s="3107" t="s">
        <v>171</v>
      </c>
      <c r="F544" s="3108">
        <v>3692</v>
      </c>
      <c r="H544" s="3099"/>
    </row>
    <row r="545" spans="2:8" s="102" customFormat="1" ht="22.5" x14ac:dyDescent="0.25">
      <c r="B545" s="3099"/>
      <c r="C545" s="3106" t="s">
        <v>1605</v>
      </c>
      <c r="D545" s="3106" t="s">
        <v>1606</v>
      </c>
      <c r="E545" s="3107" t="s">
        <v>171</v>
      </c>
      <c r="F545" s="3108">
        <v>3692</v>
      </c>
      <c r="H545" s="3099"/>
    </row>
    <row r="546" spans="2:8" s="102" customFormat="1" x14ac:dyDescent="0.25">
      <c r="B546" s="3099"/>
      <c r="C546" s="3106" t="s">
        <v>1650</v>
      </c>
      <c r="D546" s="3106" t="s">
        <v>1651</v>
      </c>
      <c r="E546" s="3107" t="s">
        <v>171</v>
      </c>
      <c r="F546" s="3108">
        <v>3692</v>
      </c>
      <c r="H546" s="3099"/>
    </row>
    <row r="547" spans="2:8" s="102" customFormat="1" x14ac:dyDescent="0.25">
      <c r="B547" s="3099"/>
      <c r="C547" s="3102"/>
      <c r="D547" s="3103" t="s">
        <v>1662</v>
      </c>
      <c r="E547" s="3104"/>
      <c r="F547" s="3105">
        <v>332.65</v>
      </c>
      <c r="H547" s="3099"/>
    </row>
    <row r="548" spans="2:8" s="102" customFormat="1" x14ac:dyDescent="0.25">
      <c r="B548" s="3099"/>
      <c r="C548" s="3106"/>
      <c r="D548" s="3106" t="s">
        <v>2945</v>
      </c>
      <c r="E548" s="3107"/>
      <c r="F548" s="3108">
        <v>332.65</v>
      </c>
      <c r="H548" s="3099"/>
    </row>
    <row r="549" spans="2:8" s="102" customFormat="1" x14ac:dyDescent="0.25">
      <c r="B549" s="3099"/>
      <c r="C549" s="3106"/>
      <c r="D549" s="3106" t="s">
        <v>2946</v>
      </c>
      <c r="E549" s="3107"/>
      <c r="F549" s="3108">
        <v>0</v>
      </c>
      <c r="H549" s="3099"/>
    </row>
    <row r="550" spans="2:8" s="102" customFormat="1" ht="16.899999999999999" customHeight="1" x14ac:dyDescent="0.25">
      <c r="B550" s="3099"/>
      <c r="C550" s="3107" t="s">
        <v>2820</v>
      </c>
      <c r="D550" s="3109"/>
      <c r="E550" s="3109"/>
      <c r="F550" s="3109"/>
      <c r="H550" s="3099"/>
    </row>
    <row r="551" spans="2:8" s="102" customFormat="1" x14ac:dyDescent="0.25">
      <c r="B551" s="3099"/>
      <c r="C551" s="3106" t="s">
        <v>1660</v>
      </c>
      <c r="D551" s="3106" t="s">
        <v>1661</v>
      </c>
      <c r="E551" s="3107" t="s">
        <v>202</v>
      </c>
      <c r="F551" s="3108">
        <v>798.36</v>
      </c>
      <c r="H551" s="3099"/>
    </row>
    <row r="552" spans="2:8" s="102" customFormat="1" x14ac:dyDescent="0.25">
      <c r="B552" s="3099"/>
      <c r="C552" s="3102"/>
      <c r="D552" s="3103" t="s">
        <v>1571</v>
      </c>
      <c r="E552" s="3104"/>
      <c r="F552" s="3105">
        <v>7102.74</v>
      </c>
      <c r="H552" s="3099"/>
    </row>
    <row r="553" spans="2:8" s="102" customFormat="1" x14ac:dyDescent="0.25">
      <c r="B553" s="3099"/>
      <c r="C553" s="3106"/>
      <c r="D553" s="3106" t="s">
        <v>2947</v>
      </c>
      <c r="E553" s="3107"/>
      <c r="F553" s="3108">
        <v>7102.74</v>
      </c>
      <c r="H553" s="3099"/>
    </row>
    <row r="554" spans="2:8" s="102" customFormat="1" x14ac:dyDescent="0.25">
      <c r="B554" s="3099"/>
      <c r="C554" s="3106"/>
      <c r="D554" s="3106" t="s">
        <v>2948</v>
      </c>
      <c r="E554" s="3107"/>
      <c r="F554" s="3108">
        <v>0</v>
      </c>
      <c r="H554" s="3099"/>
    </row>
    <row r="555" spans="2:8" s="102" customFormat="1" ht="16.899999999999999" customHeight="1" x14ac:dyDescent="0.25">
      <c r="B555" s="3099"/>
      <c r="C555" s="3107" t="s">
        <v>2820</v>
      </c>
      <c r="D555" s="3109"/>
      <c r="E555" s="3109"/>
      <c r="F555" s="3109"/>
      <c r="H555" s="3099"/>
    </row>
    <row r="556" spans="2:8" s="102" customFormat="1" x14ac:dyDescent="0.25">
      <c r="B556" s="3099"/>
      <c r="C556" s="3106" t="s">
        <v>1568</v>
      </c>
      <c r="D556" s="3106" t="s">
        <v>1569</v>
      </c>
      <c r="E556" s="3107" t="s">
        <v>196</v>
      </c>
      <c r="F556" s="3108">
        <v>7102.74</v>
      </c>
      <c r="H556" s="3099"/>
    </row>
    <row r="557" spans="2:8" s="102" customFormat="1" x14ac:dyDescent="0.25">
      <c r="B557" s="3099"/>
      <c r="C557" s="3106" t="s">
        <v>1573</v>
      </c>
      <c r="D557" s="3106" t="s">
        <v>1574</v>
      </c>
      <c r="E557" s="3107" t="s">
        <v>309</v>
      </c>
      <c r="F557" s="3108">
        <v>1420.548</v>
      </c>
      <c r="H557" s="3099"/>
    </row>
    <row r="558" spans="2:8" s="102" customFormat="1" x14ac:dyDescent="0.25">
      <c r="B558" s="3099"/>
      <c r="C558" s="3102"/>
      <c r="D558" s="3103" t="s">
        <v>1669</v>
      </c>
      <c r="E558" s="3104"/>
      <c r="F558" s="3105">
        <v>2217.6640000000002</v>
      </c>
      <c r="H558" s="3099"/>
    </row>
    <row r="559" spans="2:8" s="102" customFormat="1" x14ac:dyDescent="0.25">
      <c r="B559" s="3099"/>
      <c r="C559" s="3106"/>
      <c r="D559" s="3106" t="s">
        <v>2949</v>
      </c>
      <c r="E559" s="3107"/>
      <c r="F559" s="3108">
        <v>2217.6640000000002</v>
      </c>
      <c r="H559" s="3099"/>
    </row>
    <row r="560" spans="2:8" s="102" customFormat="1" x14ac:dyDescent="0.25">
      <c r="B560" s="3099"/>
      <c r="C560" s="3106"/>
      <c r="D560" s="3106" t="s">
        <v>2950</v>
      </c>
      <c r="E560" s="3107"/>
      <c r="F560" s="3108">
        <v>0</v>
      </c>
      <c r="H560" s="3099"/>
    </row>
    <row r="561" spans="2:8" s="102" customFormat="1" ht="16.899999999999999" customHeight="1" x14ac:dyDescent="0.25">
      <c r="B561" s="3099"/>
      <c r="C561" s="3107" t="s">
        <v>2820</v>
      </c>
      <c r="D561" s="3109"/>
      <c r="E561" s="3109"/>
      <c r="F561" s="3109"/>
      <c r="H561" s="3099"/>
    </row>
    <row r="562" spans="2:8" s="102" customFormat="1" x14ac:dyDescent="0.25">
      <c r="B562" s="3099"/>
      <c r="C562" s="3106" t="s">
        <v>1666</v>
      </c>
      <c r="D562" s="3106" t="s">
        <v>1667</v>
      </c>
      <c r="E562" s="3107" t="s">
        <v>196</v>
      </c>
      <c r="F562" s="3108">
        <v>2217.6640000000002</v>
      </c>
      <c r="H562" s="3099"/>
    </row>
    <row r="563" spans="2:8" s="102" customFormat="1" x14ac:dyDescent="0.25">
      <c r="B563" s="3099"/>
      <c r="C563" s="3102"/>
      <c r="D563" s="3103" t="s">
        <v>1689</v>
      </c>
      <c r="E563" s="3104"/>
      <c r="F563" s="3105">
        <v>30.312999999999999</v>
      </c>
      <c r="H563" s="3099"/>
    </row>
    <row r="564" spans="2:8" s="102" customFormat="1" x14ac:dyDescent="0.25">
      <c r="B564" s="3099"/>
      <c r="C564" s="3106"/>
      <c r="D564" s="3106" t="s">
        <v>2887</v>
      </c>
      <c r="E564" s="3107"/>
      <c r="F564" s="3108">
        <v>30.312999999999999</v>
      </c>
      <c r="H564" s="3099"/>
    </row>
    <row r="565" spans="2:8" s="102" customFormat="1" x14ac:dyDescent="0.25">
      <c r="B565" s="3099"/>
      <c r="C565" s="3106"/>
      <c r="D565" s="3106" t="s">
        <v>2951</v>
      </c>
      <c r="E565" s="3107"/>
      <c r="F565" s="3108">
        <v>0</v>
      </c>
      <c r="H565" s="3099"/>
    </row>
    <row r="566" spans="2:8" s="102" customFormat="1" ht="16.899999999999999" customHeight="1" x14ac:dyDescent="0.25">
      <c r="B566" s="3099"/>
      <c r="C566" s="3107" t="s">
        <v>2820</v>
      </c>
      <c r="D566" s="3109"/>
      <c r="E566" s="3109"/>
      <c r="F566" s="3109"/>
      <c r="H566" s="3099"/>
    </row>
    <row r="567" spans="2:8" s="102" customFormat="1" x14ac:dyDescent="0.25">
      <c r="B567" s="3099"/>
      <c r="C567" s="3106" t="s">
        <v>1687</v>
      </c>
      <c r="D567" s="3106" t="s">
        <v>1688</v>
      </c>
      <c r="E567" s="3107" t="s">
        <v>218</v>
      </c>
      <c r="F567" s="3108">
        <v>30.768000000000001</v>
      </c>
      <c r="H567" s="3099"/>
    </row>
    <row r="568" spans="2:8" s="102" customFormat="1" x14ac:dyDescent="0.25">
      <c r="B568" s="3099"/>
      <c r="C568" s="3102"/>
      <c r="D568" s="3103" t="s">
        <v>2952</v>
      </c>
      <c r="E568" s="3104"/>
      <c r="F568" s="3105">
        <v>53.05</v>
      </c>
      <c r="H568" s="3099"/>
    </row>
    <row r="569" spans="2:8" s="102" customFormat="1" x14ac:dyDescent="0.25">
      <c r="B569" s="3099"/>
      <c r="C569" s="3106"/>
      <c r="D569" s="3106" t="s">
        <v>2843</v>
      </c>
      <c r="E569" s="3107"/>
      <c r="F569" s="3108">
        <v>53.05</v>
      </c>
      <c r="H569" s="3099"/>
    </row>
    <row r="570" spans="2:8" s="102" customFormat="1" x14ac:dyDescent="0.25">
      <c r="B570" s="3099"/>
      <c r="C570" s="3106"/>
      <c r="D570" s="3106" t="s">
        <v>2953</v>
      </c>
      <c r="E570" s="3107"/>
      <c r="F570" s="3108">
        <v>0</v>
      </c>
      <c r="H570" s="3099"/>
    </row>
    <row r="571" spans="2:8" s="102" customFormat="1" ht="16.899999999999999" customHeight="1" x14ac:dyDescent="0.25">
      <c r="B571" s="3099"/>
      <c r="C571" s="3107" t="s">
        <v>2820</v>
      </c>
      <c r="D571" s="3109"/>
      <c r="E571" s="3109"/>
      <c r="F571" s="3109"/>
      <c r="H571" s="3099"/>
    </row>
    <row r="572" spans="2:8" s="102" customFormat="1" x14ac:dyDescent="0.25">
      <c r="B572" s="3099"/>
      <c r="C572" s="3106" t="s">
        <v>1798</v>
      </c>
      <c r="D572" s="3106" t="s">
        <v>1799</v>
      </c>
      <c r="E572" s="3107" t="s">
        <v>171</v>
      </c>
      <c r="F572" s="3108">
        <v>20.414999999999999</v>
      </c>
      <c r="H572" s="3099"/>
    </row>
    <row r="573" spans="2:8" s="102" customFormat="1" x14ac:dyDescent="0.25">
      <c r="B573" s="3099"/>
      <c r="C573" s="3102"/>
      <c r="D573" s="3103" t="s">
        <v>1790</v>
      </c>
      <c r="E573" s="3104"/>
      <c r="F573" s="3105">
        <v>6.2210000000000001</v>
      </c>
      <c r="H573" s="3099"/>
    </row>
    <row r="574" spans="2:8" s="102" customFormat="1" x14ac:dyDescent="0.25">
      <c r="B574" s="3099"/>
      <c r="C574" s="3106"/>
      <c r="D574" s="3106" t="s">
        <v>2954</v>
      </c>
      <c r="E574" s="3107"/>
      <c r="F574" s="3108">
        <v>6.2210000000000001</v>
      </c>
      <c r="H574" s="3099"/>
    </row>
    <row r="575" spans="2:8" s="102" customFormat="1" x14ac:dyDescent="0.25">
      <c r="B575" s="3099"/>
      <c r="C575" s="3106"/>
      <c r="D575" s="3106" t="s">
        <v>2955</v>
      </c>
      <c r="E575" s="3107"/>
      <c r="F575" s="3108">
        <v>0</v>
      </c>
      <c r="H575" s="3099"/>
    </row>
    <row r="576" spans="2:8" s="102" customFormat="1" ht="16.899999999999999" customHeight="1" x14ac:dyDescent="0.25">
      <c r="B576" s="3099"/>
      <c r="C576" s="3107" t="s">
        <v>2820</v>
      </c>
      <c r="D576" s="3109"/>
      <c r="E576" s="3109"/>
      <c r="F576" s="3109"/>
      <c r="H576" s="3099"/>
    </row>
    <row r="577" spans="2:8" s="102" customFormat="1" x14ac:dyDescent="0.25">
      <c r="B577" s="3099"/>
      <c r="C577" s="3106" t="s">
        <v>1787</v>
      </c>
      <c r="D577" s="3106" t="s">
        <v>1788</v>
      </c>
      <c r="E577" s="3107" t="s">
        <v>196</v>
      </c>
      <c r="F577" s="3108">
        <v>6.2210000000000001</v>
      </c>
      <c r="H577" s="3099"/>
    </row>
    <row r="578" spans="2:8" s="102" customFormat="1" x14ac:dyDescent="0.25">
      <c r="B578" s="3099"/>
      <c r="C578" s="3106" t="s">
        <v>1792</v>
      </c>
      <c r="D578" s="3106" t="s">
        <v>1793</v>
      </c>
      <c r="E578" s="3107" t="s">
        <v>202</v>
      </c>
      <c r="F578" s="3108">
        <v>0.56000000000000005</v>
      </c>
      <c r="H578" s="3099"/>
    </row>
    <row r="579" spans="2:8" s="102" customFormat="1" x14ac:dyDescent="0.25">
      <c r="B579" s="3099"/>
      <c r="C579" s="3102"/>
      <c r="D579" s="3103" t="s">
        <v>1811</v>
      </c>
      <c r="E579" s="3104"/>
      <c r="F579" s="3105">
        <v>49.768000000000001</v>
      </c>
      <c r="H579" s="3099"/>
    </row>
    <row r="580" spans="2:8" s="102" customFormat="1" x14ac:dyDescent="0.25">
      <c r="B580" s="3099"/>
      <c r="C580" s="3106"/>
      <c r="D580" s="3106" t="s">
        <v>2956</v>
      </c>
      <c r="E580" s="3107"/>
      <c r="F580" s="3108">
        <v>49.768000000000001</v>
      </c>
      <c r="H580" s="3099"/>
    </row>
    <row r="581" spans="2:8" s="102" customFormat="1" x14ac:dyDescent="0.25">
      <c r="B581" s="3099"/>
      <c r="C581" s="3106"/>
      <c r="D581" s="3106" t="s">
        <v>2957</v>
      </c>
      <c r="E581" s="3107"/>
      <c r="F581" s="3108">
        <v>0</v>
      </c>
      <c r="H581" s="3099"/>
    </row>
    <row r="582" spans="2:8" s="102" customFormat="1" ht="16.899999999999999" customHeight="1" x14ac:dyDescent="0.25">
      <c r="B582" s="3099"/>
      <c r="C582" s="3107" t="s">
        <v>2820</v>
      </c>
      <c r="D582" s="3109"/>
      <c r="E582" s="3109"/>
      <c r="F582" s="3109"/>
      <c r="H582" s="3099"/>
    </row>
    <row r="583" spans="2:8" s="102" customFormat="1" x14ac:dyDescent="0.25">
      <c r="B583" s="3099"/>
      <c r="C583" s="3106" t="s">
        <v>1808</v>
      </c>
      <c r="D583" s="3106" t="s">
        <v>1809</v>
      </c>
      <c r="E583" s="3107" t="s">
        <v>196</v>
      </c>
      <c r="F583" s="3108">
        <v>49.768000000000001</v>
      </c>
      <c r="H583" s="3099"/>
    </row>
    <row r="584" spans="2:8" s="102" customFormat="1" x14ac:dyDescent="0.25">
      <c r="B584" s="3099"/>
      <c r="C584" s="3102"/>
      <c r="D584" s="3103" t="s">
        <v>967</v>
      </c>
      <c r="E584" s="3104"/>
      <c r="F584" s="3105">
        <v>126.145</v>
      </c>
      <c r="H584" s="3099"/>
    </row>
    <row r="585" spans="2:8" s="102" customFormat="1" x14ac:dyDescent="0.25">
      <c r="B585" s="3099"/>
      <c r="C585" s="3106"/>
      <c r="D585" s="3106" t="s">
        <v>2958</v>
      </c>
      <c r="E585" s="3107"/>
      <c r="F585" s="3108">
        <v>126.145</v>
      </c>
      <c r="H585" s="3099"/>
    </row>
    <row r="586" spans="2:8" s="102" customFormat="1" x14ac:dyDescent="0.25">
      <c r="B586" s="3099"/>
      <c r="C586" s="3106"/>
      <c r="D586" s="3106" t="s">
        <v>2959</v>
      </c>
      <c r="E586" s="3107"/>
      <c r="F586" s="3108">
        <v>0</v>
      </c>
      <c r="H586" s="3099"/>
    </row>
    <row r="587" spans="2:8" s="102" customFormat="1" ht="16.899999999999999" customHeight="1" x14ac:dyDescent="0.25">
      <c r="B587" s="3099"/>
      <c r="C587" s="3107" t="s">
        <v>2820</v>
      </c>
      <c r="D587" s="3109"/>
      <c r="E587" s="3109"/>
      <c r="F587" s="3109"/>
      <c r="H587" s="3099"/>
    </row>
    <row r="588" spans="2:8" s="102" customFormat="1" ht="22.5" x14ac:dyDescent="0.25">
      <c r="B588" s="3099"/>
      <c r="C588" s="3106" t="s">
        <v>964</v>
      </c>
      <c r="D588" s="3106" t="s">
        <v>965</v>
      </c>
      <c r="E588" s="3107" t="s">
        <v>196</v>
      </c>
      <c r="F588" s="3108">
        <v>126.145</v>
      </c>
      <c r="H588" s="3099"/>
    </row>
    <row r="589" spans="2:8" s="102" customFormat="1" x14ac:dyDescent="0.25">
      <c r="B589" s="3099"/>
      <c r="C589" s="3102"/>
      <c r="D589" s="3103" t="s">
        <v>1920</v>
      </c>
      <c r="E589" s="3104"/>
      <c r="F589" s="3105">
        <v>126.145</v>
      </c>
      <c r="H589" s="3099"/>
    </row>
    <row r="590" spans="2:8" s="102" customFormat="1" x14ac:dyDescent="0.25">
      <c r="B590" s="3099"/>
      <c r="C590" s="3106"/>
      <c r="D590" s="3106" t="s">
        <v>2958</v>
      </c>
      <c r="E590" s="3107"/>
      <c r="F590" s="3108">
        <v>126.145</v>
      </c>
      <c r="H590" s="3099"/>
    </row>
    <row r="591" spans="2:8" s="102" customFormat="1" x14ac:dyDescent="0.25">
      <c r="B591" s="3099"/>
      <c r="C591" s="3106"/>
      <c r="D591" s="3106" t="s">
        <v>2959</v>
      </c>
      <c r="E591" s="3107"/>
      <c r="F591" s="3108">
        <v>0</v>
      </c>
      <c r="H591" s="3099"/>
    </row>
    <row r="592" spans="2:8" s="102" customFormat="1" ht="16.899999999999999" customHeight="1" x14ac:dyDescent="0.25">
      <c r="B592" s="3099"/>
      <c r="C592" s="3107" t="s">
        <v>2820</v>
      </c>
      <c r="D592" s="3109"/>
      <c r="E592" s="3109"/>
      <c r="F592" s="3109"/>
      <c r="H592" s="3099"/>
    </row>
    <row r="593" spans="2:8" s="102" customFormat="1" ht="22.5" x14ac:dyDescent="0.25">
      <c r="B593" s="3099"/>
      <c r="C593" s="3106" t="s">
        <v>964</v>
      </c>
      <c r="D593" s="3106" t="s">
        <v>965</v>
      </c>
      <c r="E593" s="3107" t="s">
        <v>196</v>
      </c>
      <c r="F593" s="3108">
        <v>126.145</v>
      </c>
      <c r="H593" s="3099"/>
    </row>
    <row r="594" spans="2:8" s="102" customFormat="1" x14ac:dyDescent="0.25">
      <c r="B594" s="3099"/>
      <c r="C594" s="3102"/>
      <c r="D594" s="3103" t="s">
        <v>1964</v>
      </c>
      <c r="E594" s="3104"/>
      <c r="F594" s="3105">
        <v>40.51</v>
      </c>
      <c r="H594" s="3099"/>
    </row>
    <row r="595" spans="2:8" s="102" customFormat="1" x14ac:dyDescent="0.25">
      <c r="B595" s="3099"/>
      <c r="C595" s="3106"/>
      <c r="D595" s="3106" t="s">
        <v>2960</v>
      </c>
      <c r="E595" s="3107"/>
      <c r="F595" s="3108">
        <v>40.51</v>
      </c>
      <c r="H595" s="3099"/>
    </row>
    <row r="596" spans="2:8" s="102" customFormat="1" x14ac:dyDescent="0.25">
      <c r="B596" s="3099"/>
      <c r="C596" s="3106"/>
      <c r="D596" s="3106" t="s">
        <v>2000</v>
      </c>
      <c r="E596" s="3107"/>
      <c r="F596" s="3108">
        <v>0</v>
      </c>
      <c r="H596" s="3099"/>
    </row>
    <row r="597" spans="2:8" s="102" customFormat="1" ht="16.899999999999999" customHeight="1" x14ac:dyDescent="0.25">
      <c r="B597" s="3099"/>
      <c r="C597" s="3107" t="s">
        <v>2820</v>
      </c>
      <c r="D597" s="3109"/>
      <c r="E597" s="3109"/>
      <c r="F597" s="3109"/>
      <c r="H597" s="3099"/>
    </row>
    <row r="598" spans="2:8" s="102" customFormat="1" ht="22.5" x14ac:dyDescent="0.25">
      <c r="B598" s="3099"/>
      <c r="C598" s="3106" t="s">
        <v>1962</v>
      </c>
      <c r="D598" s="3106" t="s">
        <v>1963</v>
      </c>
      <c r="E598" s="3107" t="s">
        <v>196</v>
      </c>
      <c r="F598" s="3108">
        <v>47.213999999999999</v>
      </c>
      <c r="H598" s="3099"/>
    </row>
    <row r="599" spans="2:8" s="102" customFormat="1" x14ac:dyDescent="0.25">
      <c r="B599" s="3099"/>
      <c r="C599" s="3106" t="s">
        <v>1969</v>
      </c>
      <c r="D599" s="3106" t="s">
        <v>1970</v>
      </c>
      <c r="E599" s="3107" t="s">
        <v>196</v>
      </c>
      <c r="F599" s="3108">
        <v>81.02</v>
      </c>
      <c r="H599" s="3099"/>
    </row>
    <row r="600" spans="2:8" s="102" customFormat="1" x14ac:dyDescent="0.25">
      <c r="B600" s="3099"/>
      <c r="C600" s="3106" t="s">
        <v>1989</v>
      </c>
      <c r="D600" s="3106" t="s">
        <v>1990</v>
      </c>
      <c r="E600" s="3107" t="s">
        <v>196</v>
      </c>
      <c r="F600" s="3108">
        <v>40.51</v>
      </c>
      <c r="H600" s="3099"/>
    </row>
    <row r="601" spans="2:8" s="102" customFormat="1" x14ac:dyDescent="0.25">
      <c r="B601" s="3099"/>
      <c r="C601" s="3106" t="s">
        <v>1993</v>
      </c>
      <c r="D601" s="3106" t="s">
        <v>1994</v>
      </c>
      <c r="E601" s="3107" t="s">
        <v>171</v>
      </c>
      <c r="F601" s="3108">
        <v>3.2410000000000001</v>
      </c>
      <c r="H601" s="3099"/>
    </row>
    <row r="602" spans="2:8" s="102" customFormat="1" x14ac:dyDescent="0.25">
      <c r="B602" s="3099"/>
      <c r="C602" s="3106" t="s">
        <v>1978</v>
      </c>
      <c r="D602" s="3106" t="s">
        <v>1979</v>
      </c>
      <c r="E602" s="3107" t="s">
        <v>196</v>
      </c>
      <c r="F602" s="3108">
        <v>46.789000000000001</v>
      </c>
      <c r="H602" s="3099"/>
    </row>
    <row r="603" spans="2:8" s="102" customFormat="1" x14ac:dyDescent="0.25">
      <c r="B603" s="3099"/>
      <c r="C603" s="3106" t="s">
        <v>1974</v>
      </c>
      <c r="D603" s="3106" t="s">
        <v>1975</v>
      </c>
      <c r="E603" s="3107" t="s">
        <v>196</v>
      </c>
      <c r="F603" s="3108">
        <v>46.789000000000001</v>
      </c>
      <c r="H603" s="3099"/>
    </row>
    <row r="604" spans="2:8" s="102" customFormat="1" ht="22.5" x14ac:dyDescent="0.25">
      <c r="B604" s="3099"/>
      <c r="C604" s="3106" t="s">
        <v>1966</v>
      </c>
      <c r="D604" s="3106" t="s">
        <v>1967</v>
      </c>
      <c r="E604" s="3107" t="s">
        <v>196</v>
      </c>
      <c r="F604" s="3108">
        <v>47.213999999999999</v>
      </c>
      <c r="H604" s="3099"/>
    </row>
    <row r="605" spans="2:8" s="102" customFormat="1" x14ac:dyDescent="0.25">
      <c r="B605" s="3099"/>
      <c r="C605" s="3106" t="s">
        <v>2002</v>
      </c>
      <c r="D605" s="3106" t="s">
        <v>2003</v>
      </c>
      <c r="E605" s="3107" t="s">
        <v>196</v>
      </c>
      <c r="F605" s="3108">
        <v>40.51</v>
      </c>
      <c r="H605" s="3099"/>
    </row>
    <row r="606" spans="2:8" s="102" customFormat="1" x14ac:dyDescent="0.25">
      <c r="B606" s="3099"/>
      <c r="C606" s="3106" t="s">
        <v>1997</v>
      </c>
      <c r="D606" s="3106" t="s">
        <v>1998</v>
      </c>
      <c r="E606" s="3107" t="s">
        <v>196</v>
      </c>
      <c r="F606" s="3108">
        <v>40.51</v>
      </c>
      <c r="H606" s="3099"/>
    </row>
    <row r="607" spans="2:8" s="102" customFormat="1" ht="22.5" x14ac:dyDescent="0.25">
      <c r="B607" s="3099"/>
      <c r="C607" s="3106" t="s">
        <v>1981</v>
      </c>
      <c r="D607" s="3106" t="s">
        <v>1982</v>
      </c>
      <c r="E607" s="3107" t="s">
        <v>196</v>
      </c>
      <c r="F607" s="3108">
        <v>40.51</v>
      </c>
      <c r="H607" s="3099"/>
    </row>
    <row r="608" spans="2:8" s="102" customFormat="1" x14ac:dyDescent="0.25">
      <c r="B608" s="3099"/>
      <c r="C608" s="3102"/>
      <c r="D608" s="3103" t="s">
        <v>2012</v>
      </c>
      <c r="E608" s="3104"/>
      <c r="F608" s="3105">
        <v>29.702999999999999</v>
      </c>
      <c r="H608" s="3099"/>
    </row>
    <row r="609" spans="2:8" s="102" customFormat="1" x14ac:dyDescent="0.25">
      <c r="B609" s="3099"/>
      <c r="C609" s="3106"/>
      <c r="D609" s="3106" t="s">
        <v>2008</v>
      </c>
      <c r="E609" s="3107"/>
      <c r="F609" s="3108">
        <v>29.702999999999999</v>
      </c>
      <c r="H609" s="3099"/>
    </row>
    <row r="610" spans="2:8" s="102" customFormat="1" x14ac:dyDescent="0.25">
      <c r="B610" s="3099"/>
      <c r="C610" s="3106"/>
      <c r="D610" s="3106" t="s">
        <v>2961</v>
      </c>
      <c r="E610" s="3107"/>
      <c r="F610" s="3108">
        <v>0</v>
      </c>
      <c r="H610" s="3099"/>
    </row>
    <row r="611" spans="2:8" s="102" customFormat="1" ht="16.899999999999999" customHeight="1" x14ac:dyDescent="0.25">
      <c r="B611" s="3099"/>
      <c r="C611" s="3107" t="s">
        <v>2820</v>
      </c>
      <c r="D611" s="3109"/>
      <c r="E611" s="3109"/>
      <c r="F611" s="3109"/>
      <c r="H611" s="3099"/>
    </row>
    <row r="612" spans="2:8" s="102" customFormat="1" ht="22.5" x14ac:dyDescent="0.25">
      <c r="B612" s="3099"/>
      <c r="C612" s="3106" t="s">
        <v>2387</v>
      </c>
      <c r="D612" s="3106" t="s">
        <v>2388</v>
      </c>
      <c r="E612" s="3107" t="s">
        <v>218</v>
      </c>
      <c r="F612" s="3108">
        <v>29.702999999999999</v>
      </c>
      <c r="H612" s="3099"/>
    </row>
    <row r="613" spans="2:8" s="102" customFormat="1" x14ac:dyDescent="0.25">
      <c r="B613" s="3099"/>
      <c r="C613" s="3106" t="s">
        <v>2010</v>
      </c>
      <c r="D613" s="3106" t="s">
        <v>2011</v>
      </c>
      <c r="E613" s="3107" t="s">
        <v>218</v>
      </c>
      <c r="F613" s="3108">
        <v>30.297000000000001</v>
      </c>
      <c r="H613" s="3099"/>
    </row>
    <row r="614" spans="2:8" s="102" customFormat="1" x14ac:dyDescent="0.25">
      <c r="B614" s="3099"/>
      <c r="C614" s="3102"/>
      <c r="D614" s="3103" t="s">
        <v>2962</v>
      </c>
      <c r="E614" s="3104"/>
      <c r="F614" s="3105">
        <v>5</v>
      </c>
      <c r="H614" s="3099"/>
    </row>
    <row r="615" spans="2:8" s="102" customFormat="1" x14ac:dyDescent="0.25">
      <c r="B615" s="3099"/>
      <c r="C615" s="3106"/>
      <c r="D615" s="3106" t="s">
        <v>2832</v>
      </c>
      <c r="E615" s="3107"/>
      <c r="F615" s="3108">
        <v>5</v>
      </c>
      <c r="H615" s="3099"/>
    </row>
    <row r="616" spans="2:8" s="102" customFormat="1" ht="16.899999999999999" customHeight="1" x14ac:dyDescent="0.25">
      <c r="B616" s="3099"/>
      <c r="C616" s="3107" t="s">
        <v>2820</v>
      </c>
      <c r="D616" s="3109"/>
      <c r="E616" s="3109"/>
      <c r="F616" s="3109"/>
      <c r="H616" s="3099"/>
    </row>
    <row r="617" spans="2:8" s="102" customFormat="1" ht="22.5" x14ac:dyDescent="0.25">
      <c r="B617" s="3099"/>
      <c r="C617" s="3106" t="s">
        <v>1459</v>
      </c>
      <c r="D617" s="3106" t="s">
        <v>1460</v>
      </c>
      <c r="E617" s="3107" t="s">
        <v>218</v>
      </c>
      <c r="F617" s="3108">
        <v>823.53499999999997</v>
      </c>
      <c r="H617" s="3099"/>
    </row>
    <row r="618" spans="2:8" s="102" customFormat="1" x14ac:dyDescent="0.25">
      <c r="B618" s="3099"/>
      <c r="C618" s="3102"/>
      <c r="D618" s="3103" t="s">
        <v>470</v>
      </c>
      <c r="E618" s="3104"/>
      <c r="F618" s="3105">
        <v>77.991</v>
      </c>
      <c r="H618" s="3099"/>
    </row>
    <row r="619" spans="2:8" s="102" customFormat="1" x14ac:dyDescent="0.25">
      <c r="B619" s="3099"/>
      <c r="C619" s="3106"/>
      <c r="D619" s="3106" t="s">
        <v>2963</v>
      </c>
      <c r="E619" s="3107"/>
      <c r="F619" s="3108">
        <v>77.991</v>
      </c>
      <c r="H619" s="3099"/>
    </row>
    <row r="620" spans="2:8" s="102" customFormat="1" ht="16.899999999999999" customHeight="1" x14ac:dyDescent="0.25">
      <c r="B620" s="3099"/>
      <c r="C620" s="3107" t="s">
        <v>2820</v>
      </c>
      <c r="D620" s="3109"/>
      <c r="E620" s="3109"/>
      <c r="F620" s="3109"/>
      <c r="H620" s="3099"/>
    </row>
    <row r="621" spans="2:8" s="102" customFormat="1" x14ac:dyDescent="0.25">
      <c r="B621" s="3099"/>
      <c r="C621" s="3106" t="s">
        <v>467</v>
      </c>
      <c r="D621" s="3106" t="s">
        <v>468</v>
      </c>
      <c r="E621" s="3107" t="s">
        <v>241</v>
      </c>
      <c r="F621" s="3108">
        <v>77.991</v>
      </c>
      <c r="H621" s="3099"/>
    </row>
    <row r="622" spans="2:8" s="102" customFormat="1" x14ac:dyDescent="0.25">
      <c r="B622" s="3099"/>
      <c r="C622" s="3102"/>
      <c r="D622" s="3103" t="s">
        <v>661</v>
      </c>
      <c r="E622" s="3104"/>
      <c r="F622" s="3105">
        <v>1633.64</v>
      </c>
      <c r="H622" s="3099"/>
    </row>
    <row r="623" spans="2:8" s="102" customFormat="1" ht="45" x14ac:dyDescent="0.25">
      <c r="B623" s="3099"/>
      <c r="C623" s="3106"/>
      <c r="D623" s="3106" t="s">
        <v>2964</v>
      </c>
      <c r="E623" s="3107"/>
      <c r="F623" s="3108">
        <v>1633.64</v>
      </c>
      <c r="H623" s="3099"/>
    </row>
    <row r="624" spans="2:8" s="102" customFormat="1" ht="16.899999999999999" customHeight="1" x14ac:dyDescent="0.25">
      <c r="B624" s="3099"/>
      <c r="C624" s="3107" t="s">
        <v>2820</v>
      </c>
      <c r="D624" s="3109"/>
      <c r="E624" s="3109"/>
      <c r="F624" s="3109"/>
      <c r="H624" s="3099"/>
    </row>
    <row r="625" spans="2:8" s="102" customFormat="1" x14ac:dyDescent="0.25">
      <c r="B625" s="3099"/>
      <c r="C625" s="3106" t="s">
        <v>658</v>
      </c>
      <c r="D625" s="3106" t="s">
        <v>659</v>
      </c>
      <c r="E625" s="3107" t="s">
        <v>196</v>
      </c>
      <c r="F625" s="3108">
        <v>1633.64</v>
      </c>
      <c r="H625" s="3099"/>
    </row>
    <row r="626" spans="2:8" s="102" customFormat="1" x14ac:dyDescent="0.25">
      <c r="B626" s="3099"/>
      <c r="C626" s="3102"/>
      <c r="D626" s="3103" t="s">
        <v>773</v>
      </c>
      <c r="E626" s="3104"/>
      <c r="F626" s="3105">
        <v>79</v>
      </c>
      <c r="H626" s="3099"/>
    </row>
    <row r="627" spans="2:8" s="102" customFormat="1" x14ac:dyDescent="0.25">
      <c r="B627" s="3099"/>
      <c r="C627" s="3106"/>
      <c r="D627" s="3106" t="s">
        <v>2965</v>
      </c>
      <c r="E627" s="3107"/>
      <c r="F627" s="3108">
        <v>79</v>
      </c>
      <c r="H627" s="3099"/>
    </row>
    <row r="628" spans="2:8" s="102" customFormat="1" ht="16.899999999999999" customHeight="1" x14ac:dyDescent="0.25">
      <c r="B628" s="3099"/>
      <c r="C628" s="3107" t="s">
        <v>2820</v>
      </c>
      <c r="D628" s="3109"/>
      <c r="E628" s="3109"/>
      <c r="F628" s="3109"/>
      <c r="H628" s="3099"/>
    </row>
    <row r="629" spans="2:8" s="102" customFormat="1" x14ac:dyDescent="0.25">
      <c r="B629" s="3099"/>
      <c r="C629" s="3106" t="s">
        <v>770</v>
      </c>
      <c r="D629" s="3106" t="s">
        <v>771</v>
      </c>
      <c r="E629" s="3107" t="s">
        <v>196</v>
      </c>
      <c r="F629" s="3108">
        <v>79</v>
      </c>
      <c r="H629" s="3099"/>
    </row>
    <row r="630" spans="2:8" s="102" customFormat="1" x14ac:dyDescent="0.25">
      <c r="B630" s="3099"/>
      <c r="C630" s="3106" t="s">
        <v>775</v>
      </c>
      <c r="D630" s="3106" t="s">
        <v>776</v>
      </c>
      <c r="E630" s="3107" t="s">
        <v>202</v>
      </c>
      <c r="F630" s="3108">
        <v>21.33</v>
      </c>
      <c r="H630" s="3099"/>
    </row>
    <row r="631" spans="2:8" s="102" customFormat="1" x14ac:dyDescent="0.25">
      <c r="B631" s="3099"/>
      <c r="C631" s="3106" t="s">
        <v>779</v>
      </c>
      <c r="D631" s="3106" t="s">
        <v>780</v>
      </c>
      <c r="E631" s="3107" t="s">
        <v>196</v>
      </c>
      <c r="F631" s="3108">
        <v>79</v>
      </c>
      <c r="H631" s="3099"/>
    </row>
    <row r="632" spans="2:8" s="102" customFormat="1" x14ac:dyDescent="0.25">
      <c r="B632" s="3099"/>
      <c r="C632" s="3106" t="s">
        <v>783</v>
      </c>
      <c r="D632" s="3106" t="s">
        <v>784</v>
      </c>
      <c r="E632" s="3107" t="s">
        <v>196</v>
      </c>
      <c r="F632" s="3108">
        <v>94.8</v>
      </c>
      <c r="H632" s="3099"/>
    </row>
    <row r="633" spans="2:8" s="102" customFormat="1" x14ac:dyDescent="0.25">
      <c r="B633" s="3099"/>
      <c r="C633" s="3106" t="s">
        <v>832</v>
      </c>
      <c r="D633" s="3106" t="s">
        <v>833</v>
      </c>
      <c r="E633" s="3107" t="s">
        <v>196</v>
      </c>
      <c r="F633" s="3108">
        <v>79</v>
      </c>
      <c r="H633" s="3099"/>
    </row>
    <row r="634" spans="2:8" s="102" customFormat="1" x14ac:dyDescent="0.25">
      <c r="B634" s="3099"/>
      <c r="C634" s="3102"/>
      <c r="D634" s="3103" t="s">
        <v>2966</v>
      </c>
      <c r="E634" s="3104"/>
      <c r="F634" s="3105">
        <v>43.87</v>
      </c>
      <c r="H634" s="3099"/>
    </row>
    <row r="635" spans="2:8" s="102" customFormat="1" x14ac:dyDescent="0.25">
      <c r="B635" s="3099"/>
      <c r="C635" s="3106"/>
      <c r="D635" s="3106" t="s">
        <v>2967</v>
      </c>
      <c r="E635" s="3107"/>
      <c r="F635" s="3108">
        <v>43.87</v>
      </c>
      <c r="H635" s="3099"/>
    </row>
    <row r="636" spans="2:8" s="102" customFormat="1" ht="16.899999999999999" customHeight="1" x14ac:dyDescent="0.25">
      <c r="B636" s="3099"/>
      <c r="C636" s="3107" t="s">
        <v>2820</v>
      </c>
      <c r="D636" s="3109"/>
      <c r="E636" s="3109"/>
      <c r="F636" s="3109"/>
      <c r="H636" s="3099"/>
    </row>
    <row r="637" spans="2:8" s="102" customFormat="1" x14ac:dyDescent="0.25">
      <c r="B637" s="3099"/>
      <c r="C637" s="3106" t="s">
        <v>1777</v>
      </c>
      <c r="D637" s="3106" t="s">
        <v>1778</v>
      </c>
      <c r="E637" s="3107" t="s">
        <v>171</v>
      </c>
      <c r="F637" s="3108">
        <v>6.5810000000000004</v>
      </c>
      <c r="H637" s="3099"/>
    </row>
    <row r="638" spans="2:8" s="102" customFormat="1" x14ac:dyDescent="0.25">
      <c r="B638" s="3099"/>
      <c r="C638" s="3102"/>
      <c r="D638" s="3103" t="s">
        <v>2911</v>
      </c>
      <c r="E638" s="3104"/>
      <c r="F638" s="3105">
        <v>7.02</v>
      </c>
      <c r="H638" s="3099"/>
    </row>
    <row r="639" spans="2:8" s="102" customFormat="1" x14ac:dyDescent="0.25">
      <c r="B639" s="3099"/>
      <c r="C639" s="3106"/>
      <c r="D639" s="3106" t="s">
        <v>427</v>
      </c>
      <c r="E639" s="3107"/>
      <c r="F639" s="3108">
        <v>0</v>
      </c>
      <c r="H639" s="3099"/>
    </row>
    <row r="640" spans="2:8" s="102" customFormat="1" x14ac:dyDescent="0.25">
      <c r="B640" s="3099"/>
      <c r="C640" s="3106"/>
      <c r="D640" s="3106" t="s">
        <v>436</v>
      </c>
      <c r="E640" s="3107"/>
      <c r="F640" s="3108">
        <v>3.48</v>
      </c>
      <c r="H640" s="3099"/>
    </row>
    <row r="641" spans="2:8" s="102" customFormat="1" x14ac:dyDescent="0.25">
      <c r="B641" s="3099"/>
      <c r="C641" s="3106"/>
      <c r="D641" s="3106" t="s">
        <v>429</v>
      </c>
      <c r="E641" s="3107"/>
      <c r="F641" s="3108">
        <v>0</v>
      </c>
      <c r="H641" s="3099"/>
    </row>
    <row r="642" spans="2:8" s="102" customFormat="1" x14ac:dyDescent="0.25">
      <c r="B642" s="3099"/>
      <c r="C642" s="3106"/>
      <c r="D642" s="3106" t="s">
        <v>437</v>
      </c>
      <c r="E642" s="3107"/>
      <c r="F642" s="3108">
        <v>3.54</v>
      </c>
      <c r="H642" s="3099"/>
    </row>
    <row r="643" spans="2:8" s="102" customFormat="1" x14ac:dyDescent="0.25">
      <c r="B643" s="3099"/>
      <c r="C643" s="3102"/>
      <c r="D643" s="3103" t="s">
        <v>1942</v>
      </c>
      <c r="E643" s="3104"/>
      <c r="F643" s="3105">
        <v>40.51</v>
      </c>
      <c r="H643" s="3099"/>
    </row>
    <row r="644" spans="2:8" s="102" customFormat="1" x14ac:dyDescent="0.25">
      <c r="B644" s="3099"/>
      <c r="C644" s="3106"/>
      <c r="D644" s="3106" t="s">
        <v>2960</v>
      </c>
      <c r="E644" s="3107"/>
      <c r="F644" s="3108">
        <v>40.51</v>
      </c>
      <c r="H644" s="3099"/>
    </row>
    <row r="645" spans="2:8" s="102" customFormat="1" ht="16.899999999999999" customHeight="1" x14ac:dyDescent="0.25">
      <c r="B645" s="3099"/>
      <c r="C645" s="3107" t="s">
        <v>2820</v>
      </c>
      <c r="D645" s="3109"/>
      <c r="E645" s="3109"/>
      <c r="F645" s="3109"/>
      <c r="H645" s="3099"/>
    </row>
    <row r="646" spans="2:8" s="102" customFormat="1" x14ac:dyDescent="0.25">
      <c r="B646" s="3099"/>
      <c r="C646" s="3106" t="s">
        <v>1939</v>
      </c>
      <c r="D646" s="3106" t="s">
        <v>1940</v>
      </c>
      <c r="E646" s="3107" t="s">
        <v>196</v>
      </c>
      <c r="F646" s="3108">
        <v>40.51</v>
      </c>
      <c r="H646" s="3099"/>
    </row>
    <row r="647" spans="2:8" s="102" customFormat="1" x14ac:dyDescent="0.25">
      <c r="B647" s="3099"/>
      <c r="C647" s="3106" t="s">
        <v>1949</v>
      </c>
      <c r="D647" s="3106" t="s">
        <v>1950</v>
      </c>
      <c r="E647" s="3107" t="s">
        <v>196</v>
      </c>
      <c r="F647" s="3108">
        <v>40.51</v>
      </c>
      <c r="H647" s="3099"/>
    </row>
    <row r="648" spans="2:8" s="102" customFormat="1" ht="22.5" x14ac:dyDescent="0.25">
      <c r="B648" s="3099"/>
      <c r="C648" s="3106" t="s">
        <v>1953</v>
      </c>
      <c r="D648" s="3106" t="s">
        <v>1954</v>
      </c>
      <c r="E648" s="3107" t="s">
        <v>196</v>
      </c>
      <c r="F648" s="3108">
        <v>47.213999999999999</v>
      </c>
      <c r="H648" s="3099"/>
    </row>
    <row r="649" spans="2:8" s="102" customFormat="1" x14ac:dyDescent="0.25">
      <c r="B649" s="3099"/>
      <c r="C649" s="3106" t="s">
        <v>1957</v>
      </c>
      <c r="D649" s="3106" t="s">
        <v>1958</v>
      </c>
      <c r="E649" s="3107" t="s">
        <v>196</v>
      </c>
      <c r="F649" s="3108">
        <v>81.02</v>
      </c>
      <c r="H649" s="3099"/>
    </row>
    <row r="650" spans="2:8" s="102" customFormat="1" ht="42" customHeight="1" x14ac:dyDescent="0.25">
      <c r="B650" s="3099"/>
      <c r="C650" s="3387" t="s">
        <v>272</v>
      </c>
      <c r="D650" s="3387"/>
      <c r="E650" s="3387"/>
      <c r="F650" s="3387"/>
      <c r="H650" s="3099"/>
    </row>
    <row r="651" spans="2:8" s="102" customFormat="1" ht="7.35" customHeight="1" x14ac:dyDescent="0.25">
      <c r="B651" s="3110"/>
      <c r="C651" s="3111"/>
      <c r="D651" s="3111"/>
      <c r="E651" s="3111"/>
      <c r="F651" s="3111"/>
      <c r="G651" s="3111"/>
      <c r="H651" s="3099"/>
    </row>
    <row r="652" spans="2:8" s="102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D5:F5"/>
    <mergeCell ref="D6:F6"/>
    <mergeCell ref="C650:F650"/>
  </mergeCells>
  <pageMargins left="0.7" right="0.7" top="0.78740157499999996" bottom="0.78740157499999996" header="0.3" footer="0.3"/>
  <pageSetup fitToHeight="0"/>
  <headerFooter>
    <oddFooter>&amp;C&amp;8 Strana &amp;P z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19"/>
  <sheetViews>
    <sheetView showGridLines="0" zoomScaleNormal="100" workbookViewId="0"/>
  </sheetViews>
  <sheetFormatPr defaultRowHeight="15" x14ac:dyDescent="0.25"/>
  <cols>
    <col min="1" max="1" width="6.140625" customWidth="1"/>
    <col min="2" max="2" width="1.5703125" customWidth="1"/>
    <col min="3" max="4" width="5" customWidth="1"/>
    <col min="5" max="5" width="11.5703125" customWidth="1"/>
    <col min="6" max="6" width="9.140625" customWidth="1"/>
    <col min="7" max="7" width="5" customWidth="1"/>
    <col min="8" max="8" width="77.85546875" customWidth="1"/>
    <col min="9" max="10" width="20" customWidth="1"/>
    <col min="11" max="11" width="1.5703125" customWidth="1"/>
  </cols>
  <sheetData>
    <row r="1" spans="2:11" ht="37.5" customHeight="1" x14ac:dyDescent="0.25"/>
    <row r="2" spans="2:11" ht="7.5" customHeight="1" x14ac:dyDescent="0.25">
      <c r="B2" s="3112"/>
      <c r="C2" s="3113"/>
      <c r="D2" s="3113"/>
      <c r="E2" s="3113"/>
      <c r="F2" s="3113"/>
      <c r="G2" s="3113"/>
      <c r="H2" s="3113"/>
      <c r="I2" s="3113"/>
      <c r="J2" s="3113"/>
      <c r="K2" s="3114"/>
    </row>
    <row r="3" spans="2:11" s="104" customFormat="1" ht="45" customHeight="1" x14ac:dyDescent="0.25">
      <c r="B3" s="3115"/>
      <c r="C3" s="3389" t="s">
        <v>2968</v>
      </c>
      <c r="D3" s="3389"/>
      <c r="E3" s="3389"/>
      <c r="F3" s="3389"/>
      <c r="G3" s="3389"/>
      <c r="H3" s="3389"/>
      <c r="I3" s="3389"/>
      <c r="J3" s="3389"/>
      <c r="K3" s="3116"/>
    </row>
    <row r="4" spans="2:11" ht="25.5" customHeight="1" x14ac:dyDescent="0.3">
      <c r="B4" s="3117"/>
      <c r="C4" s="3394" t="s">
        <v>2969</v>
      </c>
      <c r="D4" s="3394"/>
      <c r="E4" s="3394"/>
      <c r="F4" s="3394"/>
      <c r="G4" s="3394"/>
      <c r="H4" s="3394"/>
      <c r="I4" s="3394"/>
      <c r="J4" s="3394"/>
      <c r="K4" s="3118"/>
    </row>
    <row r="5" spans="2:11" ht="5.25" customHeight="1" x14ac:dyDescent="0.25">
      <c r="B5" s="3117"/>
      <c r="C5" s="3119"/>
      <c r="D5" s="3119"/>
      <c r="E5" s="3119"/>
      <c r="F5" s="3119"/>
      <c r="G5" s="3119"/>
      <c r="H5" s="3119"/>
      <c r="I5" s="3119"/>
      <c r="J5" s="3119"/>
      <c r="K5" s="3118"/>
    </row>
    <row r="6" spans="2:11" ht="15" customHeight="1" x14ac:dyDescent="0.25">
      <c r="B6" s="3117"/>
      <c r="C6" s="3393" t="s">
        <v>2970</v>
      </c>
      <c r="D6" s="3393"/>
      <c r="E6" s="3393"/>
      <c r="F6" s="3393"/>
      <c r="G6" s="3393"/>
      <c r="H6" s="3393"/>
      <c r="I6" s="3393"/>
      <c r="J6" s="3393"/>
      <c r="K6" s="3118"/>
    </row>
    <row r="7" spans="2:11" ht="15" customHeight="1" x14ac:dyDescent="0.25">
      <c r="B7" s="3121"/>
      <c r="C7" s="3393" t="s">
        <v>2971</v>
      </c>
      <c r="D7" s="3393"/>
      <c r="E7" s="3393"/>
      <c r="F7" s="3393"/>
      <c r="G7" s="3393"/>
      <c r="H7" s="3393"/>
      <c r="I7" s="3393"/>
      <c r="J7" s="3393"/>
      <c r="K7" s="3118"/>
    </row>
    <row r="8" spans="2:11" ht="12.75" customHeight="1" x14ac:dyDescent="0.25">
      <c r="B8" s="3121"/>
      <c r="C8" s="3120"/>
      <c r="D8" s="3120"/>
      <c r="E8" s="3120"/>
      <c r="F8" s="3120"/>
      <c r="G8" s="3120"/>
      <c r="H8" s="3120"/>
      <c r="I8" s="3120"/>
      <c r="J8" s="3120"/>
      <c r="K8" s="3118"/>
    </row>
    <row r="9" spans="2:11" ht="15" customHeight="1" x14ac:dyDescent="0.25">
      <c r="B9" s="3121"/>
      <c r="C9" s="3393" t="s">
        <v>2972</v>
      </c>
      <c r="D9" s="3393"/>
      <c r="E9" s="3393"/>
      <c r="F9" s="3393"/>
      <c r="G9" s="3393"/>
      <c r="H9" s="3393"/>
      <c r="I9" s="3393"/>
      <c r="J9" s="3393"/>
      <c r="K9" s="3118"/>
    </row>
    <row r="10" spans="2:11" ht="15" customHeight="1" x14ac:dyDescent="0.25">
      <c r="B10" s="3121"/>
      <c r="C10" s="3120"/>
      <c r="D10" s="3393" t="s">
        <v>2973</v>
      </c>
      <c r="E10" s="3393"/>
      <c r="F10" s="3393"/>
      <c r="G10" s="3393"/>
      <c r="H10" s="3393"/>
      <c r="I10" s="3393"/>
      <c r="J10" s="3393"/>
      <c r="K10" s="3118"/>
    </row>
    <row r="11" spans="2:11" ht="15" customHeight="1" x14ac:dyDescent="0.25">
      <c r="B11" s="3121"/>
      <c r="C11" s="3122"/>
      <c r="D11" s="3393" t="s">
        <v>2974</v>
      </c>
      <c r="E11" s="3393"/>
      <c r="F11" s="3393"/>
      <c r="G11" s="3393"/>
      <c r="H11" s="3393"/>
      <c r="I11" s="3393"/>
      <c r="J11" s="3393"/>
      <c r="K11" s="3118"/>
    </row>
    <row r="12" spans="2:11" ht="15" customHeight="1" x14ac:dyDescent="0.25">
      <c r="B12" s="3121"/>
      <c r="C12" s="3122"/>
      <c r="D12" s="3120"/>
      <c r="E12" s="3120"/>
      <c r="F12" s="3120"/>
      <c r="G12" s="3120"/>
      <c r="H12" s="3120"/>
      <c r="I12" s="3120"/>
      <c r="J12" s="3120"/>
      <c r="K12" s="3118"/>
    </row>
    <row r="13" spans="2:11" ht="15" customHeight="1" x14ac:dyDescent="0.25">
      <c r="B13" s="3121"/>
      <c r="C13" s="3122"/>
      <c r="D13" s="3123" t="s">
        <v>2975</v>
      </c>
      <c r="E13" s="3120"/>
      <c r="F13" s="3120"/>
      <c r="G13" s="3120"/>
      <c r="H13" s="3120"/>
      <c r="I13" s="3120"/>
      <c r="J13" s="3120"/>
      <c r="K13" s="3118"/>
    </row>
    <row r="14" spans="2:11" ht="12.75" customHeight="1" x14ac:dyDescent="0.25">
      <c r="B14" s="3121"/>
      <c r="C14" s="3122"/>
      <c r="D14" s="3122"/>
      <c r="E14" s="3122"/>
      <c r="F14" s="3122"/>
      <c r="G14" s="3122"/>
      <c r="H14" s="3122"/>
      <c r="I14" s="3122"/>
      <c r="J14" s="3122"/>
      <c r="K14" s="3118"/>
    </row>
    <row r="15" spans="2:11" ht="15" customHeight="1" x14ac:dyDescent="0.25">
      <c r="B15" s="3121"/>
      <c r="C15" s="3122"/>
      <c r="D15" s="3393" t="s">
        <v>2976</v>
      </c>
      <c r="E15" s="3393"/>
      <c r="F15" s="3393"/>
      <c r="G15" s="3393"/>
      <c r="H15" s="3393"/>
      <c r="I15" s="3393"/>
      <c r="J15" s="3393"/>
      <c r="K15" s="3118"/>
    </row>
    <row r="16" spans="2:11" ht="15" customHeight="1" x14ac:dyDescent="0.25">
      <c r="B16" s="3121"/>
      <c r="C16" s="3122"/>
      <c r="D16" s="3393" t="s">
        <v>2977</v>
      </c>
      <c r="E16" s="3393"/>
      <c r="F16" s="3393"/>
      <c r="G16" s="3393"/>
      <c r="H16" s="3393"/>
      <c r="I16" s="3393"/>
      <c r="J16" s="3393"/>
      <c r="K16" s="3118"/>
    </row>
    <row r="17" spans="2:11" ht="15" customHeight="1" x14ac:dyDescent="0.25">
      <c r="B17" s="3121"/>
      <c r="C17" s="3122"/>
      <c r="D17" s="3393" t="s">
        <v>2978</v>
      </c>
      <c r="E17" s="3393"/>
      <c r="F17" s="3393"/>
      <c r="G17" s="3393"/>
      <c r="H17" s="3393"/>
      <c r="I17" s="3393"/>
      <c r="J17" s="3393"/>
      <c r="K17" s="3118"/>
    </row>
    <row r="18" spans="2:11" ht="15" customHeight="1" x14ac:dyDescent="0.25">
      <c r="B18" s="3121"/>
      <c r="C18" s="3122"/>
      <c r="D18" s="3122"/>
      <c r="E18" s="3124" t="s">
        <v>72</v>
      </c>
      <c r="F18" s="3393" t="s">
        <v>2979</v>
      </c>
      <c r="G18" s="3393"/>
      <c r="H18" s="3393"/>
      <c r="I18" s="3393"/>
      <c r="J18" s="3393"/>
      <c r="K18" s="3118"/>
    </row>
    <row r="19" spans="2:11" ht="15" customHeight="1" x14ac:dyDescent="0.25">
      <c r="B19" s="3121"/>
      <c r="C19" s="3122"/>
      <c r="D19" s="3122"/>
      <c r="E19" s="3124" t="s">
        <v>2980</v>
      </c>
      <c r="F19" s="3393" t="s">
        <v>2981</v>
      </c>
      <c r="G19" s="3393"/>
      <c r="H19" s="3393"/>
      <c r="I19" s="3393"/>
      <c r="J19" s="3393"/>
      <c r="K19" s="3118"/>
    </row>
    <row r="20" spans="2:11" ht="15" customHeight="1" x14ac:dyDescent="0.25">
      <c r="B20" s="3121"/>
      <c r="C20" s="3122"/>
      <c r="D20" s="3122"/>
      <c r="E20" s="3124" t="s">
        <v>2982</v>
      </c>
      <c r="F20" s="3393" t="s">
        <v>2983</v>
      </c>
      <c r="G20" s="3393"/>
      <c r="H20" s="3393"/>
      <c r="I20" s="3393"/>
      <c r="J20" s="3393"/>
      <c r="K20" s="3118"/>
    </row>
    <row r="21" spans="2:11" ht="15" customHeight="1" x14ac:dyDescent="0.25">
      <c r="B21" s="3121"/>
      <c r="C21" s="3122"/>
      <c r="D21" s="3122"/>
      <c r="E21" s="3124" t="s">
        <v>2984</v>
      </c>
      <c r="F21" s="3393" t="s">
        <v>2985</v>
      </c>
      <c r="G21" s="3393"/>
      <c r="H21" s="3393"/>
      <c r="I21" s="3393"/>
      <c r="J21" s="3393"/>
      <c r="K21" s="3118"/>
    </row>
    <row r="22" spans="2:11" ht="15" customHeight="1" x14ac:dyDescent="0.25">
      <c r="B22" s="3121"/>
      <c r="C22" s="3122"/>
      <c r="D22" s="3122"/>
      <c r="E22" s="3124" t="s">
        <v>2686</v>
      </c>
      <c r="F22" s="3393" t="s">
        <v>2687</v>
      </c>
      <c r="G22" s="3393"/>
      <c r="H22" s="3393"/>
      <c r="I22" s="3393"/>
      <c r="J22" s="3393"/>
      <c r="K22" s="3118"/>
    </row>
    <row r="23" spans="2:11" ht="15" customHeight="1" x14ac:dyDescent="0.25">
      <c r="B23" s="3121"/>
      <c r="C23" s="3122"/>
      <c r="D23" s="3122"/>
      <c r="E23" s="3124" t="s">
        <v>77</v>
      </c>
      <c r="F23" s="3393" t="s">
        <v>2986</v>
      </c>
      <c r="G23" s="3393"/>
      <c r="H23" s="3393"/>
      <c r="I23" s="3393"/>
      <c r="J23" s="3393"/>
      <c r="K23" s="3118"/>
    </row>
    <row r="24" spans="2:11" ht="12.75" customHeight="1" x14ac:dyDescent="0.25">
      <c r="B24" s="3121"/>
      <c r="C24" s="3122"/>
      <c r="D24" s="3122"/>
      <c r="E24" s="3122"/>
      <c r="F24" s="3122"/>
      <c r="G24" s="3122"/>
      <c r="H24" s="3122"/>
      <c r="I24" s="3122"/>
      <c r="J24" s="3122"/>
      <c r="K24" s="3118"/>
    </row>
    <row r="25" spans="2:11" ht="15" customHeight="1" x14ac:dyDescent="0.25">
      <c r="B25" s="3121"/>
      <c r="C25" s="3393" t="s">
        <v>2987</v>
      </c>
      <c r="D25" s="3393"/>
      <c r="E25" s="3393"/>
      <c r="F25" s="3393"/>
      <c r="G25" s="3393"/>
      <c r="H25" s="3393"/>
      <c r="I25" s="3393"/>
      <c r="J25" s="3393"/>
      <c r="K25" s="3118"/>
    </row>
    <row r="26" spans="2:11" ht="15" customHeight="1" x14ac:dyDescent="0.25">
      <c r="B26" s="3121"/>
      <c r="C26" s="3393" t="s">
        <v>2988</v>
      </c>
      <c r="D26" s="3393"/>
      <c r="E26" s="3393"/>
      <c r="F26" s="3393"/>
      <c r="G26" s="3393"/>
      <c r="H26" s="3393"/>
      <c r="I26" s="3393"/>
      <c r="J26" s="3393"/>
      <c r="K26" s="3118"/>
    </row>
    <row r="27" spans="2:11" ht="15" customHeight="1" x14ac:dyDescent="0.25">
      <c r="B27" s="3121"/>
      <c r="C27" s="3120"/>
      <c r="D27" s="3393" t="s">
        <v>2989</v>
      </c>
      <c r="E27" s="3393"/>
      <c r="F27" s="3393"/>
      <c r="G27" s="3393"/>
      <c r="H27" s="3393"/>
      <c r="I27" s="3393"/>
      <c r="J27" s="3393"/>
      <c r="K27" s="3118"/>
    </row>
    <row r="28" spans="2:11" ht="15" customHeight="1" x14ac:dyDescent="0.25">
      <c r="B28" s="3121"/>
      <c r="C28" s="3122"/>
      <c r="D28" s="3393" t="s">
        <v>2990</v>
      </c>
      <c r="E28" s="3393"/>
      <c r="F28" s="3393"/>
      <c r="G28" s="3393"/>
      <c r="H28" s="3393"/>
      <c r="I28" s="3393"/>
      <c r="J28" s="3393"/>
      <c r="K28" s="3118"/>
    </row>
    <row r="29" spans="2:11" ht="12.75" customHeight="1" x14ac:dyDescent="0.25">
      <c r="B29" s="3121"/>
      <c r="C29" s="3122"/>
      <c r="D29" s="3122"/>
      <c r="E29" s="3122"/>
      <c r="F29" s="3122"/>
      <c r="G29" s="3122"/>
      <c r="H29" s="3122"/>
      <c r="I29" s="3122"/>
      <c r="J29" s="3122"/>
      <c r="K29" s="3118"/>
    </row>
    <row r="30" spans="2:11" ht="15" customHeight="1" x14ac:dyDescent="0.25">
      <c r="B30" s="3121"/>
      <c r="C30" s="3122"/>
      <c r="D30" s="3393" t="s">
        <v>2991</v>
      </c>
      <c r="E30" s="3393"/>
      <c r="F30" s="3393"/>
      <c r="G30" s="3393"/>
      <c r="H30" s="3393"/>
      <c r="I30" s="3393"/>
      <c r="J30" s="3393"/>
      <c r="K30" s="3118"/>
    </row>
    <row r="31" spans="2:11" ht="15" customHeight="1" x14ac:dyDescent="0.25">
      <c r="B31" s="3121"/>
      <c r="C31" s="3122"/>
      <c r="D31" s="3393" t="s">
        <v>2992</v>
      </c>
      <c r="E31" s="3393"/>
      <c r="F31" s="3393"/>
      <c r="G31" s="3393"/>
      <c r="H31" s="3393"/>
      <c r="I31" s="3393"/>
      <c r="J31" s="3393"/>
      <c r="K31" s="3118"/>
    </row>
    <row r="32" spans="2:11" ht="12.75" customHeight="1" x14ac:dyDescent="0.25">
      <c r="B32" s="3121"/>
      <c r="C32" s="3122"/>
      <c r="D32" s="3122"/>
      <c r="E32" s="3122"/>
      <c r="F32" s="3122"/>
      <c r="G32" s="3122"/>
      <c r="H32" s="3122"/>
      <c r="I32" s="3122"/>
      <c r="J32" s="3122"/>
      <c r="K32" s="3118"/>
    </row>
    <row r="33" spans="2:11" ht="15" customHeight="1" x14ac:dyDescent="0.25">
      <c r="B33" s="3121"/>
      <c r="C33" s="3122"/>
      <c r="D33" s="3393" t="s">
        <v>2993</v>
      </c>
      <c r="E33" s="3393"/>
      <c r="F33" s="3393"/>
      <c r="G33" s="3393"/>
      <c r="H33" s="3393"/>
      <c r="I33" s="3393"/>
      <c r="J33" s="3393"/>
      <c r="K33" s="3118"/>
    </row>
    <row r="34" spans="2:11" ht="15" customHeight="1" x14ac:dyDescent="0.25">
      <c r="B34" s="3121"/>
      <c r="C34" s="3122"/>
      <c r="D34" s="3393" t="s">
        <v>2994</v>
      </c>
      <c r="E34" s="3393"/>
      <c r="F34" s="3393"/>
      <c r="G34" s="3393"/>
      <c r="H34" s="3393"/>
      <c r="I34" s="3393"/>
      <c r="J34" s="3393"/>
      <c r="K34" s="3118"/>
    </row>
    <row r="35" spans="2:11" ht="15" customHeight="1" x14ac:dyDescent="0.25">
      <c r="B35" s="3121"/>
      <c r="C35" s="3122"/>
      <c r="D35" s="3393" t="s">
        <v>2995</v>
      </c>
      <c r="E35" s="3393"/>
      <c r="F35" s="3393"/>
      <c r="G35" s="3393"/>
      <c r="H35" s="3393"/>
      <c r="I35" s="3393"/>
      <c r="J35" s="3393"/>
      <c r="K35" s="3118"/>
    </row>
    <row r="36" spans="2:11" ht="15" customHeight="1" x14ac:dyDescent="0.25">
      <c r="B36" s="3121"/>
      <c r="C36" s="3122"/>
      <c r="D36" s="3120"/>
      <c r="E36" s="3123" t="s">
        <v>151</v>
      </c>
      <c r="F36" s="3120"/>
      <c r="G36" s="3393" t="s">
        <v>2996</v>
      </c>
      <c r="H36" s="3393"/>
      <c r="I36" s="3393"/>
      <c r="J36" s="3393"/>
      <c r="K36" s="3118"/>
    </row>
    <row r="37" spans="2:11" ht="30.75" customHeight="1" x14ac:dyDescent="0.25">
      <c r="B37" s="3121"/>
      <c r="C37" s="3122"/>
      <c r="D37" s="3120"/>
      <c r="E37" s="3123" t="s">
        <v>2997</v>
      </c>
      <c r="F37" s="3120"/>
      <c r="G37" s="3393" t="s">
        <v>2998</v>
      </c>
      <c r="H37" s="3393"/>
      <c r="I37" s="3393"/>
      <c r="J37" s="3393"/>
      <c r="K37" s="3118"/>
    </row>
    <row r="38" spans="2:11" ht="15" customHeight="1" x14ac:dyDescent="0.25">
      <c r="B38" s="3121"/>
      <c r="C38" s="3122"/>
      <c r="D38" s="3120"/>
      <c r="E38" s="3123" t="s">
        <v>45</v>
      </c>
      <c r="F38" s="3120"/>
      <c r="G38" s="3393" t="s">
        <v>2999</v>
      </c>
      <c r="H38" s="3393"/>
      <c r="I38" s="3393"/>
      <c r="J38" s="3393"/>
      <c r="K38" s="3118"/>
    </row>
    <row r="39" spans="2:11" ht="15" customHeight="1" x14ac:dyDescent="0.25">
      <c r="B39" s="3121"/>
      <c r="C39" s="3122"/>
      <c r="D39" s="3120"/>
      <c r="E39" s="3123" t="s">
        <v>47</v>
      </c>
      <c r="F39" s="3120"/>
      <c r="G39" s="3393" t="s">
        <v>3000</v>
      </c>
      <c r="H39" s="3393"/>
      <c r="I39" s="3393"/>
      <c r="J39" s="3393"/>
      <c r="K39" s="3118"/>
    </row>
    <row r="40" spans="2:11" ht="15" customHeight="1" x14ac:dyDescent="0.25">
      <c r="B40" s="3121"/>
      <c r="C40" s="3122"/>
      <c r="D40" s="3120"/>
      <c r="E40" s="3123" t="s">
        <v>152</v>
      </c>
      <c r="F40" s="3120"/>
      <c r="G40" s="3393" t="s">
        <v>3001</v>
      </c>
      <c r="H40" s="3393"/>
      <c r="I40" s="3393"/>
      <c r="J40" s="3393"/>
      <c r="K40" s="3118"/>
    </row>
    <row r="41" spans="2:11" ht="15" customHeight="1" x14ac:dyDescent="0.25">
      <c r="B41" s="3121"/>
      <c r="C41" s="3122"/>
      <c r="D41" s="3120"/>
      <c r="E41" s="3123" t="s">
        <v>153</v>
      </c>
      <c r="F41" s="3120"/>
      <c r="G41" s="3393" t="s">
        <v>3002</v>
      </c>
      <c r="H41" s="3393"/>
      <c r="I41" s="3393"/>
      <c r="J41" s="3393"/>
      <c r="K41" s="3118"/>
    </row>
    <row r="42" spans="2:11" ht="15" customHeight="1" x14ac:dyDescent="0.25">
      <c r="B42" s="3121"/>
      <c r="C42" s="3122"/>
      <c r="D42" s="3120"/>
      <c r="E42" s="3123" t="s">
        <v>3003</v>
      </c>
      <c r="F42" s="3120"/>
      <c r="G42" s="3393" t="s">
        <v>3004</v>
      </c>
      <c r="H42" s="3393"/>
      <c r="I42" s="3393"/>
      <c r="J42" s="3393"/>
      <c r="K42" s="3118"/>
    </row>
    <row r="43" spans="2:11" ht="15" customHeight="1" x14ac:dyDescent="0.25">
      <c r="B43" s="3121"/>
      <c r="C43" s="3122"/>
      <c r="D43" s="3120"/>
      <c r="E43" s="3123"/>
      <c r="F43" s="3120"/>
      <c r="G43" s="3393" t="s">
        <v>3005</v>
      </c>
      <c r="H43" s="3393"/>
      <c r="I43" s="3393"/>
      <c r="J43" s="3393"/>
      <c r="K43" s="3118"/>
    </row>
    <row r="44" spans="2:11" ht="15" customHeight="1" x14ac:dyDescent="0.25">
      <c r="B44" s="3121"/>
      <c r="C44" s="3122"/>
      <c r="D44" s="3120"/>
      <c r="E44" s="3123" t="s">
        <v>3006</v>
      </c>
      <c r="F44" s="3120"/>
      <c r="G44" s="3393" t="s">
        <v>3007</v>
      </c>
      <c r="H44" s="3393"/>
      <c r="I44" s="3393"/>
      <c r="J44" s="3393"/>
      <c r="K44" s="3118"/>
    </row>
    <row r="45" spans="2:11" ht="15" customHeight="1" x14ac:dyDescent="0.25">
      <c r="B45" s="3121"/>
      <c r="C45" s="3122"/>
      <c r="D45" s="3120"/>
      <c r="E45" s="3123" t="s">
        <v>155</v>
      </c>
      <c r="F45" s="3120"/>
      <c r="G45" s="3393" t="s">
        <v>3008</v>
      </c>
      <c r="H45" s="3393"/>
      <c r="I45" s="3393"/>
      <c r="J45" s="3393"/>
      <c r="K45" s="3118"/>
    </row>
    <row r="46" spans="2:11" ht="12.75" customHeight="1" x14ac:dyDescent="0.25">
      <c r="B46" s="3121"/>
      <c r="C46" s="3122"/>
      <c r="D46" s="3120"/>
      <c r="E46" s="3120"/>
      <c r="F46" s="3120"/>
      <c r="G46" s="3120"/>
      <c r="H46" s="3120"/>
      <c r="I46" s="3120"/>
      <c r="J46" s="3120"/>
      <c r="K46" s="3118"/>
    </row>
    <row r="47" spans="2:11" ht="15" customHeight="1" x14ac:dyDescent="0.25">
      <c r="B47" s="3121"/>
      <c r="C47" s="3122"/>
      <c r="D47" s="3393" t="s">
        <v>3009</v>
      </c>
      <c r="E47" s="3393"/>
      <c r="F47" s="3393"/>
      <c r="G47" s="3393"/>
      <c r="H47" s="3393"/>
      <c r="I47" s="3393"/>
      <c r="J47" s="3393"/>
      <c r="K47" s="3118"/>
    </row>
    <row r="48" spans="2:11" ht="15" customHeight="1" x14ac:dyDescent="0.25">
      <c r="B48" s="3121"/>
      <c r="C48" s="3122"/>
      <c r="D48" s="3122"/>
      <c r="E48" s="3393" t="s">
        <v>3010</v>
      </c>
      <c r="F48" s="3393"/>
      <c r="G48" s="3393"/>
      <c r="H48" s="3393"/>
      <c r="I48" s="3393"/>
      <c r="J48" s="3393"/>
      <c r="K48" s="3118"/>
    </row>
    <row r="49" spans="2:11" ht="15" customHeight="1" x14ac:dyDescent="0.25">
      <c r="B49" s="3121"/>
      <c r="C49" s="3122"/>
      <c r="D49" s="3122"/>
      <c r="E49" s="3393" t="s">
        <v>3011</v>
      </c>
      <c r="F49" s="3393"/>
      <c r="G49" s="3393"/>
      <c r="H49" s="3393"/>
      <c r="I49" s="3393"/>
      <c r="J49" s="3393"/>
      <c r="K49" s="3118"/>
    </row>
    <row r="50" spans="2:11" ht="15" customHeight="1" x14ac:dyDescent="0.25">
      <c r="B50" s="3121"/>
      <c r="C50" s="3122"/>
      <c r="D50" s="3122"/>
      <c r="E50" s="3393" t="s">
        <v>3012</v>
      </c>
      <c r="F50" s="3393"/>
      <c r="G50" s="3393"/>
      <c r="H50" s="3393"/>
      <c r="I50" s="3393"/>
      <c r="J50" s="3393"/>
      <c r="K50" s="3118"/>
    </row>
    <row r="51" spans="2:11" ht="15" customHeight="1" x14ac:dyDescent="0.25">
      <c r="B51" s="3121"/>
      <c r="C51" s="3122"/>
      <c r="D51" s="3393" t="s">
        <v>3013</v>
      </c>
      <c r="E51" s="3393"/>
      <c r="F51" s="3393"/>
      <c r="G51" s="3393"/>
      <c r="H51" s="3393"/>
      <c r="I51" s="3393"/>
      <c r="J51" s="3393"/>
      <c r="K51" s="3118"/>
    </row>
    <row r="52" spans="2:11" ht="25.5" customHeight="1" x14ac:dyDescent="0.3">
      <c r="B52" s="3117"/>
      <c r="C52" s="3394" t="s">
        <v>3014</v>
      </c>
      <c r="D52" s="3394"/>
      <c r="E52" s="3394"/>
      <c r="F52" s="3394"/>
      <c r="G52" s="3394"/>
      <c r="H52" s="3394"/>
      <c r="I52" s="3394"/>
      <c r="J52" s="3394"/>
      <c r="K52" s="3118"/>
    </row>
    <row r="53" spans="2:11" ht="5.25" customHeight="1" x14ac:dyDescent="0.25">
      <c r="B53" s="3117"/>
      <c r="C53" s="3119"/>
      <c r="D53" s="3119"/>
      <c r="E53" s="3119"/>
      <c r="F53" s="3119"/>
      <c r="G53" s="3119"/>
      <c r="H53" s="3119"/>
      <c r="I53" s="3119"/>
      <c r="J53" s="3119"/>
      <c r="K53" s="3118"/>
    </row>
    <row r="54" spans="2:11" ht="15" customHeight="1" x14ac:dyDescent="0.25">
      <c r="B54" s="3117"/>
      <c r="C54" s="3393" t="s">
        <v>3015</v>
      </c>
      <c r="D54" s="3393"/>
      <c r="E54" s="3393"/>
      <c r="F54" s="3393"/>
      <c r="G54" s="3393"/>
      <c r="H54" s="3393"/>
      <c r="I54" s="3393"/>
      <c r="J54" s="3393"/>
      <c r="K54" s="3118"/>
    </row>
    <row r="55" spans="2:11" ht="15" customHeight="1" x14ac:dyDescent="0.25">
      <c r="B55" s="3117"/>
      <c r="C55" s="3393" t="s">
        <v>3016</v>
      </c>
      <c r="D55" s="3393"/>
      <c r="E55" s="3393"/>
      <c r="F55" s="3393"/>
      <c r="G55" s="3393"/>
      <c r="H55" s="3393"/>
      <c r="I55" s="3393"/>
      <c r="J55" s="3393"/>
      <c r="K55" s="3118"/>
    </row>
    <row r="56" spans="2:11" ht="12.75" customHeight="1" x14ac:dyDescent="0.25">
      <c r="B56" s="3117"/>
      <c r="C56" s="3120"/>
      <c r="D56" s="3120"/>
      <c r="E56" s="3120"/>
      <c r="F56" s="3120"/>
      <c r="G56" s="3120"/>
      <c r="H56" s="3120"/>
      <c r="I56" s="3120"/>
      <c r="J56" s="3120"/>
      <c r="K56" s="3118"/>
    </row>
    <row r="57" spans="2:11" ht="15" customHeight="1" x14ac:dyDescent="0.25">
      <c r="B57" s="3117"/>
      <c r="C57" s="3393" t="s">
        <v>3017</v>
      </c>
      <c r="D57" s="3393"/>
      <c r="E57" s="3393"/>
      <c r="F57" s="3393"/>
      <c r="G57" s="3393"/>
      <c r="H57" s="3393"/>
      <c r="I57" s="3393"/>
      <c r="J57" s="3393"/>
      <c r="K57" s="3118"/>
    </row>
    <row r="58" spans="2:11" ht="15" customHeight="1" x14ac:dyDescent="0.25">
      <c r="B58" s="3117"/>
      <c r="C58" s="3122"/>
      <c r="D58" s="3393" t="s">
        <v>3018</v>
      </c>
      <c r="E58" s="3393"/>
      <c r="F58" s="3393"/>
      <c r="G58" s="3393"/>
      <c r="H58" s="3393"/>
      <c r="I58" s="3393"/>
      <c r="J58" s="3393"/>
      <c r="K58" s="3118"/>
    </row>
    <row r="59" spans="2:11" ht="15" customHeight="1" x14ac:dyDescent="0.25">
      <c r="B59" s="3117"/>
      <c r="C59" s="3122"/>
      <c r="D59" s="3393" t="s">
        <v>3019</v>
      </c>
      <c r="E59" s="3393"/>
      <c r="F59" s="3393"/>
      <c r="G59" s="3393"/>
      <c r="H59" s="3393"/>
      <c r="I59" s="3393"/>
      <c r="J59" s="3393"/>
      <c r="K59" s="3118"/>
    </row>
    <row r="60" spans="2:11" ht="15" customHeight="1" x14ac:dyDescent="0.25">
      <c r="B60" s="3117"/>
      <c r="C60" s="3122"/>
      <c r="D60" s="3393" t="s">
        <v>3020</v>
      </c>
      <c r="E60" s="3393"/>
      <c r="F60" s="3393"/>
      <c r="G60" s="3393"/>
      <c r="H60" s="3393"/>
      <c r="I60" s="3393"/>
      <c r="J60" s="3393"/>
      <c r="K60" s="3118"/>
    </row>
    <row r="61" spans="2:11" ht="15" customHeight="1" x14ac:dyDescent="0.25">
      <c r="B61" s="3117"/>
      <c r="C61" s="3122"/>
      <c r="D61" s="3393" t="s">
        <v>3021</v>
      </c>
      <c r="E61" s="3393"/>
      <c r="F61" s="3393"/>
      <c r="G61" s="3393"/>
      <c r="H61" s="3393"/>
      <c r="I61" s="3393"/>
      <c r="J61" s="3393"/>
      <c r="K61" s="3118"/>
    </row>
    <row r="62" spans="2:11" ht="15" customHeight="1" x14ac:dyDescent="0.25">
      <c r="B62" s="3117"/>
      <c r="C62" s="3122"/>
      <c r="D62" s="3395" t="s">
        <v>3022</v>
      </c>
      <c r="E62" s="3395"/>
      <c r="F62" s="3395"/>
      <c r="G62" s="3395"/>
      <c r="H62" s="3395"/>
      <c r="I62" s="3395"/>
      <c r="J62" s="3395"/>
      <c r="K62" s="3118"/>
    </row>
    <row r="63" spans="2:11" ht="15" customHeight="1" x14ac:dyDescent="0.25">
      <c r="B63" s="3117"/>
      <c r="C63" s="3122"/>
      <c r="D63" s="3393" t="s">
        <v>3023</v>
      </c>
      <c r="E63" s="3393"/>
      <c r="F63" s="3393"/>
      <c r="G63" s="3393"/>
      <c r="H63" s="3393"/>
      <c r="I63" s="3393"/>
      <c r="J63" s="3393"/>
      <c r="K63" s="3118"/>
    </row>
    <row r="64" spans="2:11" ht="12.75" customHeight="1" x14ac:dyDescent="0.25">
      <c r="B64" s="3117"/>
      <c r="C64" s="3122"/>
      <c r="D64" s="3122"/>
      <c r="E64" s="3125"/>
      <c r="F64" s="3122"/>
      <c r="G64" s="3122"/>
      <c r="H64" s="3122"/>
      <c r="I64" s="3122"/>
      <c r="J64" s="3122"/>
      <c r="K64" s="3118"/>
    </row>
    <row r="65" spans="2:11" ht="15" customHeight="1" x14ac:dyDescent="0.25">
      <c r="B65" s="3117"/>
      <c r="C65" s="3122"/>
      <c r="D65" s="3393" t="s">
        <v>3024</v>
      </c>
      <c r="E65" s="3393"/>
      <c r="F65" s="3393"/>
      <c r="G65" s="3393"/>
      <c r="H65" s="3393"/>
      <c r="I65" s="3393"/>
      <c r="J65" s="3393"/>
      <c r="K65" s="3118"/>
    </row>
    <row r="66" spans="2:11" ht="15" customHeight="1" x14ac:dyDescent="0.25">
      <c r="B66" s="3117"/>
      <c r="C66" s="3122"/>
      <c r="D66" s="3395" t="s">
        <v>3025</v>
      </c>
      <c r="E66" s="3395"/>
      <c r="F66" s="3395"/>
      <c r="G66" s="3395"/>
      <c r="H66" s="3395"/>
      <c r="I66" s="3395"/>
      <c r="J66" s="3395"/>
      <c r="K66" s="3118"/>
    </row>
    <row r="67" spans="2:11" ht="15" customHeight="1" x14ac:dyDescent="0.25">
      <c r="B67" s="3117"/>
      <c r="C67" s="3122"/>
      <c r="D67" s="3393" t="s">
        <v>3026</v>
      </c>
      <c r="E67" s="3393"/>
      <c r="F67" s="3393"/>
      <c r="G67" s="3393"/>
      <c r="H67" s="3393"/>
      <c r="I67" s="3393"/>
      <c r="J67" s="3393"/>
      <c r="K67" s="3118"/>
    </row>
    <row r="68" spans="2:11" ht="15" customHeight="1" x14ac:dyDescent="0.25">
      <c r="B68" s="3117"/>
      <c r="C68" s="3122"/>
      <c r="D68" s="3393" t="s">
        <v>3027</v>
      </c>
      <c r="E68" s="3393"/>
      <c r="F68" s="3393"/>
      <c r="G68" s="3393"/>
      <c r="H68" s="3393"/>
      <c r="I68" s="3393"/>
      <c r="J68" s="3393"/>
      <c r="K68" s="3118"/>
    </row>
    <row r="69" spans="2:11" ht="15" customHeight="1" x14ac:dyDescent="0.25">
      <c r="B69" s="3117"/>
      <c r="C69" s="3122"/>
      <c r="D69" s="3393" t="s">
        <v>3028</v>
      </c>
      <c r="E69" s="3393"/>
      <c r="F69" s="3393"/>
      <c r="G69" s="3393"/>
      <c r="H69" s="3393"/>
      <c r="I69" s="3393"/>
      <c r="J69" s="3393"/>
      <c r="K69" s="3118"/>
    </row>
    <row r="70" spans="2:11" ht="15" customHeight="1" x14ac:dyDescent="0.25">
      <c r="B70" s="3117"/>
      <c r="C70" s="3122"/>
      <c r="D70" s="3393" t="s">
        <v>3029</v>
      </c>
      <c r="E70" s="3393"/>
      <c r="F70" s="3393"/>
      <c r="G70" s="3393"/>
      <c r="H70" s="3393"/>
      <c r="I70" s="3393"/>
      <c r="J70" s="3393"/>
      <c r="K70" s="3118"/>
    </row>
    <row r="71" spans="2:11" ht="12.75" customHeight="1" x14ac:dyDescent="0.25">
      <c r="B71" s="3126"/>
      <c r="C71" s="3127"/>
      <c r="D71" s="3127"/>
      <c r="E71" s="3127"/>
      <c r="F71" s="3127"/>
      <c r="G71" s="3127"/>
      <c r="H71" s="3127"/>
      <c r="I71" s="3127"/>
      <c r="J71" s="3127"/>
      <c r="K71" s="3128"/>
    </row>
    <row r="72" spans="2:11" ht="18.75" customHeight="1" x14ac:dyDescent="0.25">
      <c r="B72" s="3129"/>
      <c r="C72" s="3129"/>
      <c r="D72" s="3129"/>
      <c r="E72" s="3129"/>
      <c r="F72" s="3129"/>
      <c r="G72" s="3129"/>
      <c r="H72" s="3129"/>
      <c r="I72" s="3129"/>
      <c r="J72" s="3129"/>
      <c r="K72" s="3130"/>
    </row>
    <row r="73" spans="2:11" ht="18.75" customHeight="1" x14ac:dyDescent="0.25">
      <c r="B73" s="3130"/>
      <c r="C73" s="3130"/>
      <c r="D73" s="3130"/>
      <c r="E73" s="3130"/>
      <c r="F73" s="3130"/>
      <c r="G73" s="3130"/>
      <c r="H73" s="3130"/>
      <c r="I73" s="3130"/>
      <c r="J73" s="3130"/>
      <c r="K73" s="3130"/>
    </row>
    <row r="74" spans="2:11" ht="7.5" customHeight="1" x14ac:dyDescent="0.25">
      <c r="B74" s="3131"/>
      <c r="C74" s="3132"/>
      <c r="D74" s="3132"/>
      <c r="E74" s="3132"/>
      <c r="F74" s="3132"/>
      <c r="G74" s="3132"/>
      <c r="H74" s="3132"/>
      <c r="I74" s="3132"/>
      <c r="J74" s="3132"/>
      <c r="K74" s="3133"/>
    </row>
    <row r="75" spans="2:11" ht="45" customHeight="1" x14ac:dyDescent="0.25">
      <c r="B75" s="3134"/>
      <c r="C75" s="3388" t="s">
        <v>3030</v>
      </c>
      <c r="D75" s="3388"/>
      <c r="E75" s="3388"/>
      <c r="F75" s="3388"/>
      <c r="G75" s="3388"/>
      <c r="H75" s="3388"/>
      <c r="I75" s="3388"/>
      <c r="J75" s="3388"/>
      <c r="K75" s="3135"/>
    </row>
    <row r="76" spans="2:11" ht="17.25" customHeight="1" x14ac:dyDescent="0.25">
      <c r="B76" s="3134"/>
      <c r="C76" s="3136" t="s">
        <v>3031</v>
      </c>
      <c r="D76" s="3136"/>
      <c r="E76" s="3136"/>
      <c r="F76" s="3136" t="s">
        <v>3032</v>
      </c>
      <c r="G76" s="3137"/>
      <c r="H76" s="3136" t="s">
        <v>47</v>
      </c>
      <c r="I76" s="3136" t="s">
        <v>50</v>
      </c>
      <c r="J76" s="3136" t="s">
        <v>3033</v>
      </c>
      <c r="K76" s="3135"/>
    </row>
    <row r="77" spans="2:11" ht="17.25" customHeight="1" x14ac:dyDescent="0.25">
      <c r="B77" s="3134"/>
      <c r="C77" s="3138" t="s">
        <v>3034</v>
      </c>
      <c r="D77" s="3138"/>
      <c r="E77" s="3138"/>
      <c r="F77" s="3139" t="s">
        <v>3035</v>
      </c>
      <c r="G77" s="3140"/>
      <c r="H77" s="3138"/>
      <c r="I77" s="3138"/>
      <c r="J77" s="3138" t="s">
        <v>3036</v>
      </c>
      <c r="K77" s="3135"/>
    </row>
    <row r="78" spans="2:11" ht="5.25" customHeight="1" x14ac:dyDescent="0.25">
      <c r="B78" s="3134"/>
      <c r="C78" s="3141"/>
      <c r="D78" s="3141"/>
      <c r="E78" s="3141"/>
      <c r="F78" s="3141"/>
      <c r="G78" s="3142"/>
      <c r="H78" s="3141"/>
      <c r="I78" s="3141"/>
      <c r="J78" s="3141"/>
      <c r="K78" s="3135"/>
    </row>
    <row r="79" spans="2:11" ht="15" customHeight="1" x14ac:dyDescent="0.25">
      <c r="B79" s="3134"/>
      <c r="C79" s="3123" t="s">
        <v>45</v>
      </c>
      <c r="D79" s="3143"/>
      <c r="E79" s="3143"/>
      <c r="F79" s="3144" t="s">
        <v>3037</v>
      </c>
      <c r="G79" s="3145"/>
      <c r="H79" s="3123" t="s">
        <v>3038</v>
      </c>
      <c r="I79" s="3123" t="s">
        <v>3039</v>
      </c>
      <c r="J79" s="3123">
        <v>20</v>
      </c>
      <c r="K79" s="3135"/>
    </row>
    <row r="80" spans="2:11" ht="15" customHeight="1" x14ac:dyDescent="0.25">
      <c r="B80" s="3134"/>
      <c r="C80" s="3123" t="s">
        <v>3040</v>
      </c>
      <c r="D80" s="3123"/>
      <c r="E80" s="3123"/>
      <c r="F80" s="3144" t="s">
        <v>3037</v>
      </c>
      <c r="G80" s="3145"/>
      <c r="H80" s="3123" t="s">
        <v>3041</v>
      </c>
      <c r="I80" s="3123" t="s">
        <v>3039</v>
      </c>
      <c r="J80" s="3123">
        <v>120</v>
      </c>
      <c r="K80" s="3135"/>
    </row>
    <row r="81" spans="2:11" ht="15" customHeight="1" x14ac:dyDescent="0.25">
      <c r="B81" s="3146"/>
      <c r="C81" s="3123" t="s">
        <v>3042</v>
      </c>
      <c r="D81" s="3123"/>
      <c r="E81" s="3123"/>
      <c r="F81" s="3144" t="s">
        <v>3043</v>
      </c>
      <c r="G81" s="3145"/>
      <c r="H81" s="3123" t="s">
        <v>3044</v>
      </c>
      <c r="I81" s="3123" t="s">
        <v>3039</v>
      </c>
      <c r="J81" s="3123">
        <v>50</v>
      </c>
      <c r="K81" s="3135"/>
    </row>
    <row r="82" spans="2:11" ht="15" customHeight="1" x14ac:dyDescent="0.25">
      <c r="B82" s="3146"/>
      <c r="C82" s="3123" t="s">
        <v>3045</v>
      </c>
      <c r="D82" s="3123"/>
      <c r="E82" s="3123"/>
      <c r="F82" s="3144" t="s">
        <v>3037</v>
      </c>
      <c r="G82" s="3145"/>
      <c r="H82" s="3123" t="s">
        <v>3046</v>
      </c>
      <c r="I82" s="3123" t="s">
        <v>3047</v>
      </c>
      <c r="J82" s="3123"/>
      <c r="K82" s="3135"/>
    </row>
    <row r="83" spans="2:11" ht="15" customHeight="1" x14ac:dyDescent="0.25">
      <c r="B83" s="3146"/>
      <c r="C83" s="3147" t="s">
        <v>3048</v>
      </c>
      <c r="D83" s="3147"/>
      <c r="E83" s="3147"/>
      <c r="F83" s="3148" t="s">
        <v>3043</v>
      </c>
      <c r="G83" s="3147"/>
      <c r="H83" s="3147" t="s">
        <v>3049</v>
      </c>
      <c r="I83" s="3147" t="s">
        <v>3039</v>
      </c>
      <c r="J83" s="3147">
        <v>15</v>
      </c>
      <c r="K83" s="3135"/>
    </row>
    <row r="84" spans="2:11" ht="15" customHeight="1" x14ac:dyDescent="0.25">
      <c r="B84" s="3146"/>
      <c r="C84" s="3147" t="s">
        <v>3050</v>
      </c>
      <c r="D84" s="3147"/>
      <c r="E84" s="3147"/>
      <c r="F84" s="3148" t="s">
        <v>3043</v>
      </c>
      <c r="G84" s="3147"/>
      <c r="H84" s="3147" t="s">
        <v>3051</v>
      </c>
      <c r="I84" s="3147" t="s">
        <v>3039</v>
      </c>
      <c r="J84" s="3147">
        <v>15</v>
      </c>
      <c r="K84" s="3135"/>
    </row>
    <row r="85" spans="2:11" ht="15" customHeight="1" x14ac:dyDescent="0.25">
      <c r="B85" s="3146"/>
      <c r="C85" s="3147" t="s">
        <v>3052</v>
      </c>
      <c r="D85" s="3147"/>
      <c r="E85" s="3147"/>
      <c r="F85" s="3148" t="s">
        <v>3043</v>
      </c>
      <c r="G85" s="3147"/>
      <c r="H85" s="3147" t="s">
        <v>3053</v>
      </c>
      <c r="I85" s="3147" t="s">
        <v>3039</v>
      </c>
      <c r="J85" s="3147">
        <v>20</v>
      </c>
      <c r="K85" s="3135"/>
    </row>
    <row r="86" spans="2:11" ht="15" customHeight="1" x14ac:dyDescent="0.25">
      <c r="B86" s="3146"/>
      <c r="C86" s="3147" t="s">
        <v>3054</v>
      </c>
      <c r="D86" s="3147"/>
      <c r="E86" s="3147"/>
      <c r="F86" s="3148" t="s">
        <v>3043</v>
      </c>
      <c r="G86" s="3147"/>
      <c r="H86" s="3147" t="s">
        <v>3055</v>
      </c>
      <c r="I86" s="3147" t="s">
        <v>3039</v>
      </c>
      <c r="J86" s="3147">
        <v>20</v>
      </c>
      <c r="K86" s="3135"/>
    </row>
    <row r="87" spans="2:11" ht="15" customHeight="1" x14ac:dyDescent="0.25">
      <c r="B87" s="3146"/>
      <c r="C87" s="3123" t="s">
        <v>3056</v>
      </c>
      <c r="D87" s="3123"/>
      <c r="E87" s="3123"/>
      <c r="F87" s="3144" t="s">
        <v>3043</v>
      </c>
      <c r="G87" s="3145"/>
      <c r="H87" s="3123" t="s">
        <v>3057</v>
      </c>
      <c r="I87" s="3123" t="s">
        <v>3039</v>
      </c>
      <c r="J87" s="3123">
        <v>50</v>
      </c>
      <c r="K87" s="3135"/>
    </row>
    <row r="88" spans="2:11" ht="15" customHeight="1" x14ac:dyDescent="0.25">
      <c r="B88" s="3146"/>
      <c r="C88" s="3123" t="s">
        <v>3058</v>
      </c>
      <c r="D88" s="3123"/>
      <c r="E88" s="3123"/>
      <c r="F88" s="3144" t="s">
        <v>3043</v>
      </c>
      <c r="G88" s="3145"/>
      <c r="H88" s="3123" t="s">
        <v>3059</v>
      </c>
      <c r="I88" s="3123" t="s">
        <v>3039</v>
      </c>
      <c r="J88" s="3123">
        <v>20</v>
      </c>
      <c r="K88" s="3135"/>
    </row>
    <row r="89" spans="2:11" ht="15" customHeight="1" x14ac:dyDescent="0.25">
      <c r="B89" s="3146"/>
      <c r="C89" s="3123" t="s">
        <v>3060</v>
      </c>
      <c r="D89" s="3123"/>
      <c r="E89" s="3123"/>
      <c r="F89" s="3144" t="s">
        <v>3043</v>
      </c>
      <c r="G89" s="3145"/>
      <c r="H89" s="3123" t="s">
        <v>3061</v>
      </c>
      <c r="I89" s="3123" t="s">
        <v>3039</v>
      </c>
      <c r="J89" s="3123">
        <v>20</v>
      </c>
      <c r="K89" s="3135"/>
    </row>
    <row r="90" spans="2:11" ht="15" customHeight="1" x14ac:dyDescent="0.25">
      <c r="B90" s="3146"/>
      <c r="C90" s="3123" t="s">
        <v>3062</v>
      </c>
      <c r="D90" s="3123"/>
      <c r="E90" s="3123"/>
      <c r="F90" s="3144" t="s">
        <v>3043</v>
      </c>
      <c r="G90" s="3145"/>
      <c r="H90" s="3123" t="s">
        <v>3063</v>
      </c>
      <c r="I90" s="3123" t="s">
        <v>3039</v>
      </c>
      <c r="J90" s="3123">
        <v>50</v>
      </c>
      <c r="K90" s="3135"/>
    </row>
    <row r="91" spans="2:11" ht="15" customHeight="1" x14ac:dyDescent="0.25">
      <c r="B91" s="3146"/>
      <c r="C91" s="3123" t="s">
        <v>3064</v>
      </c>
      <c r="D91" s="3123"/>
      <c r="E91" s="3123"/>
      <c r="F91" s="3144" t="s">
        <v>3043</v>
      </c>
      <c r="G91" s="3145"/>
      <c r="H91" s="3123" t="s">
        <v>3064</v>
      </c>
      <c r="I91" s="3123" t="s">
        <v>3039</v>
      </c>
      <c r="J91" s="3123">
        <v>50</v>
      </c>
      <c r="K91" s="3135"/>
    </row>
    <row r="92" spans="2:11" ht="15" customHeight="1" x14ac:dyDescent="0.25">
      <c r="B92" s="3146"/>
      <c r="C92" s="3123" t="s">
        <v>3065</v>
      </c>
      <c r="D92" s="3123"/>
      <c r="E92" s="3123"/>
      <c r="F92" s="3144" t="s">
        <v>3043</v>
      </c>
      <c r="G92" s="3145"/>
      <c r="H92" s="3123" t="s">
        <v>3066</v>
      </c>
      <c r="I92" s="3123" t="s">
        <v>3039</v>
      </c>
      <c r="J92" s="3123">
        <v>255</v>
      </c>
      <c r="K92" s="3135"/>
    </row>
    <row r="93" spans="2:11" ht="15" customHeight="1" x14ac:dyDescent="0.25">
      <c r="B93" s="3146"/>
      <c r="C93" s="3123" t="s">
        <v>3067</v>
      </c>
      <c r="D93" s="3123"/>
      <c r="E93" s="3123"/>
      <c r="F93" s="3144" t="s">
        <v>3037</v>
      </c>
      <c r="G93" s="3145"/>
      <c r="H93" s="3123" t="s">
        <v>3068</v>
      </c>
      <c r="I93" s="3123" t="s">
        <v>3069</v>
      </c>
      <c r="J93" s="3123"/>
      <c r="K93" s="3135"/>
    </row>
    <row r="94" spans="2:11" ht="15" customHeight="1" x14ac:dyDescent="0.25">
      <c r="B94" s="3146"/>
      <c r="C94" s="3123" t="s">
        <v>3070</v>
      </c>
      <c r="D94" s="3123"/>
      <c r="E94" s="3123"/>
      <c r="F94" s="3144" t="s">
        <v>3037</v>
      </c>
      <c r="G94" s="3145"/>
      <c r="H94" s="3123" t="s">
        <v>3071</v>
      </c>
      <c r="I94" s="3123" t="s">
        <v>3072</v>
      </c>
      <c r="J94" s="3123"/>
      <c r="K94" s="3135"/>
    </row>
    <row r="95" spans="2:11" ht="15" customHeight="1" x14ac:dyDescent="0.25">
      <c r="B95" s="3146"/>
      <c r="C95" s="3123" t="s">
        <v>3073</v>
      </c>
      <c r="D95" s="3123"/>
      <c r="E95" s="3123"/>
      <c r="F95" s="3144" t="s">
        <v>3037</v>
      </c>
      <c r="G95" s="3145"/>
      <c r="H95" s="3123" t="s">
        <v>3073</v>
      </c>
      <c r="I95" s="3123" t="s">
        <v>3072</v>
      </c>
      <c r="J95" s="3123"/>
      <c r="K95" s="3135"/>
    </row>
    <row r="96" spans="2:11" ht="15" customHeight="1" x14ac:dyDescent="0.25">
      <c r="B96" s="3146"/>
      <c r="C96" s="3123" t="s">
        <v>33</v>
      </c>
      <c r="D96" s="3123"/>
      <c r="E96" s="3123"/>
      <c r="F96" s="3144" t="s">
        <v>3037</v>
      </c>
      <c r="G96" s="3145"/>
      <c r="H96" s="3123" t="s">
        <v>3074</v>
      </c>
      <c r="I96" s="3123" t="s">
        <v>3072</v>
      </c>
      <c r="J96" s="3123"/>
      <c r="K96" s="3135"/>
    </row>
    <row r="97" spans="2:11" ht="15" customHeight="1" x14ac:dyDescent="0.25">
      <c r="B97" s="3146"/>
      <c r="C97" s="3123" t="s">
        <v>39</v>
      </c>
      <c r="D97" s="3123"/>
      <c r="E97" s="3123"/>
      <c r="F97" s="3144" t="s">
        <v>3037</v>
      </c>
      <c r="G97" s="3145"/>
      <c r="H97" s="3123" t="s">
        <v>3075</v>
      </c>
      <c r="I97" s="3123" t="s">
        <v>3072</v>
      </c>
      <c r="J97" s="3123"/>
      <c r="K97" s="3135"/>
    </row>
    <row r="98" spans="2:11" ht="15" customHeight="1" x14ac:dyDescent="0.25">
      <c r="B98" s="3149"/>
      <c r="C98" s="3150"/>
      <c r="D98" s="3150"/>
      <c r="E98" s="3150"/>
      <c r="F98" s="3150"/>
      <c r="G98" s="3150"/>
      <c r="H98" s="3150"/>
      <c r="I98" s="3150"/>
      <c r="J98" s="3150"/>
      <c r="K98" s="3151"/>
    </row>
    <row r="99" spans="2:11" ht="18.75" customHeight="1" x14ac:dyDescent="0.25">
      <c r="B99" s="3152"/>
      <c r="C99" s="3153"/>
      <c r="D99" s="3153"/>
      <c r="E99" s="3153"/>
      <c r="F99" s="3153"/>
      <c r="G99" s="3153"/>
      <c r="H99" s="3153"/>
      <c r="I99" s="3153"/>
      <c r="J99" s="3153"/>
      <c r="K99" s="3152"/>
    </row>
    <row r="100" spans="2:11" ht="18.75" customHeight="1" x14ac:dyDescent="0.25">
      <c r="B100" s="3130"/>
      <c r="C100" s="3130"/>
      <c r="D100" s="3130"/>
      <c r="E100" s="3130"/>
      <c r="F100" s="3130"/>
      <c r="G100" s="3130"/>
      <c r="H100" s="3130"/>
      <c r="I100" s="3130"/>
      <c r="J100" s="3130"/>
      <c r="K100" s="3130"/>
    </row>
    <row r="101" spans="2:11" ht="7.5" customHeight="1" x14ac:dyDescent="0.25">
      <c r="B101" s="3131"/>
      <c r="C101" s="3132"/>
      <c r="D101" s="3132"/>
      <c r="E101" s="3132"/>
      <c r="F101" s="3132"/>
      <c r="G101" s="3132"/>
      <c r="H101" s="3132"/>
      <c r="I101" s="3132"/>
      <c r="J101" s="3132"/>
      <c r="K101" s="3133"/>
    </row>
    <row r="102" spans="2:11" ht="45" customHeight="1" x14ac:dyDescent="0.25">
      <c r="B102" s="3134"/>
      <c r="C102" s="3388" t="s">
        <v>3076</v>
      </c>
      <c r="D102" s="3388"/>
      <c r="E102" s="3388"/>
      <c r="F102" s="3388"/>
      <c r="G102" s="3388"/>
      <c r="H102" s="3388"/>
      <c r="I102" s="3388"/>
      <c r="J102" s="3388"/>
      <c r="K102" s="3135"/>
    </row>
    <row r="103" spans="2:11" ht="17.25" customHeight="1" x14ac:dyDescent="0.25">
      <c r="B103" s="3134"/>
      <c r="C103" s="3136" t="s">
        <v>3031</v>
      </c>
      <c r="D103" s="3136"/>
      <c r="E103" s="3136"/>
      <c r="F103" s="3136" t="s">
        <v>3032</v>
      </c>
      <c r="G103" s="3137"/>
      <c r="H103" s="3136" t="s">
        <v>47</v>
      </c>
      <c r="I103" s="3136" t="s">
        <v>50</v>
      </c>
      <c r="J103" s="3136" t="s">
        <v>3033</v>
      </c>
      <c r="K103" s="3135"/>
    </row>
    <row r="104" spans="2:11" ht="17.25" customHeight="1" x14ac:dyDescent="0.25">
      <c r="B104" s="3134"/>
      <c r="C104" s="3138" t="s">
        <v>3034</v>
      </c>
      <c r="D104" s="3138"/>
      <c r="E104" s="3138"/>
      <c r="F104" s="3139" t="s">
        <v>3035</v>
      </c>
      <c r="G104" s="3140"/>
      <c r="H104" s="3138"/>
      <c r="I104" s="3138"/>
      <c r="J104" s="3138" t="s">
        <v>3036</v>
      </c>
      <c r="K104" s="3135"/>
    </row>
    <row r="105" spans="2:11" ht="5.25" customHeight="1" x14ac:dyDescent="0.25">
      <c r="B105" s="3134"/>
      <c r="C105" s="3136"/>
      <c r="D105" s="3136"/>
      <c r="E105" s="3136"/>
      <c r="F105" s="3136"/>
      <c r="G105" s="3154"/>
      <c r="H105" s="3136"/>
      <c r="I105" s="3136"/>
      <c r="J105" s="3136"/>
      <c r="K105" s="3135"/>
    </row>
    <row r="106" spans="2:11" ht="15" customHeight="1" x14ac:dyDescent="0.25">
      <c r="B106" s="3134"/>
      <c r="C106" s="3123" t="s">
        <v>45</v>
      </c>
      <c r="D106" s="3143"/>
      <c r="E106" s="3143"/>
      <c r="F106" s="3144" t="s">
        <v>3037</v>
      </c>
      <c r="G106" s="3123"/>
      <c r="H106" s="3123" t="s">
        <v>3077</v>
      </c>
      <c r="I106" s="3123" t="s">
        <v>3039</v>
      </c>
      <c r="J106" s="3123">
        <v>20</v>
      </c>
      <c r="K106" s="3135"/>
    </row>
    <row r="107" spans="2:11" ht="15" customHeight="1" x14ac:dyDescent="0.25">
      <c r="B107" s="3134"/>
      <c r="C107" s="3123" t="s">
        <v>3040</v>
      </c>
      <c r="D107" s="3123"/>
      <c r="E107" s="3123"/>
      <c r="F107" s="3144" t="s">
        <v>3037</v>
      </c>
      <c r="G107" s="3123"/>
      <c r="H107" s="3123" t="s">
        <v>3077</v>
      </c>
      <c r="I107" s="3123" t="s">
        <v>3039</v>
      </c>
      <c r="J107" s="3123">
        <v>120</v>
      </c>
      <c r="K107" s="3135"/>
    </row>
    <row r="108" spans="2:11" ht="15" customHeight="1" x14ac:dyDescent="0.25">
      <c r="B108" s="3146"/>
      <c r="C108" s="3123" t="s">
        <v>3042</v>
      </c>
      <c r="D108" s="3123"/>
      <c r="E108" s="3123"/>
      <c r="F108" s="3144" t="s">
        <v>3043</v>
      </c>
      <c r="G108" s="3123"/>
      <c r="H108" s="3123" t="s">
        <v>3077</v>
      </c>
      <c r="I108" s="3123" t="s">
        <v>3039</v>
      </c>
      <c r="J108" s="3123">
        <v>50</v>
      </c>
      <c r="K108" s="3135"/>
    </row>
    <row r="109" spans="2:11" ht="15" customHeight="1" x14ac:dyDescent="0.25">
      <c r="B109" s="3146"/>
      <c r="C109" s="3123" t="s">
        <v>3045</v>
      </c>
      <c r="D109" s="3123"/>
      <c r="E109" s="3123"/>
      <c r="F109" s="3144" t="s">
        <v>3037</v>
      </c>
      <c r="G109" s="3123"/>
      <c r="H109" s="3123" t="s">
        <v>3077</v>
      </c>
      <c r="I109" s="3123" t="s">
        <v>3047</v>
      </c>
      <c r="J109" s="3123"/>
      <c r="K109" s="3135"/>
    </row>
    <row r="110" spans="2:11" ht="15" customHeight="1" x14ac:dyDescent="0.25">
      <c r="B110" s="3146"/>
      <c r="C110" s="3123" t="s">
        <v>3056</v>
      </c>
      <c r="D110" s="3123"/>
      <c r="E110" s="3123"/>
      <c r="F110" s="3144" t="s">
        <v>3043</v>
      </c>
      <c r="G110" s="3123"/>
      <c r="H110" s="3123" t="s">
        <v>3077</v>
      </c>
      <c r="I110" s="3123" t="s">
        <v>3039</v>
      </c>
      <c r="J110" s="3123">
        <v>50</v>
      </c>
      <c r="K110" s="3135"/>
    </row>
    <row r="111" spans="2:11" ht="15" customHeight="1" x14ac:dyDescent="0.25">
      <c r="B111" s="3146"/>
      <c r="C111" s="3123" t="s">
        <v>3064</v>
      </c>
      <c r="D111" s="3123"/>
      <c r="E111" s="3123"/>
      <c r="F111" s="3144" t="s">
        <v>3043</v>
      </c>
      <c r="G111" s="3123"/>
      <c r="H111" s="3123" t="s">
        <v>3077</v>
      </c>
      <c r="I111" s="3123" t="s">
        <v>3039</v>
      </c>
      <c r="J111" s="3123">
        <v>50</v>
      </c>
      <c r="K111" s="3135"/>
    </row>
    <row r="112" spans="2:11" ht="15" customHeight="1" x14ac:dyDescent="0.25">
      <c r="B112" s="3146"/>
      <c r="C112" s="3123" t="s">
        <v>3062</v>
      </c>
      <c r="D112" s="3123"/>
      <c r="E112" s="3123"/>
      <c r="F112" s="3144" t="s">
        <v>3043</v>
      </c>
      <c r="G112" s="3123"/>
      <c r="H112" s="3123" t="s">
        <v>3077</v>
      </c>
      <c r="I112" s="3123" t="s">
        <v>3039</v>
      </c>
      <c r="J112" s="3123">
        <v>50</v>
      </c>
      <c r="K112" s="3135"/>
    </row>
    <row r="113" spans="2:11" ht="15" customHeight="1" x14ac:dyDescent="0.25">
      <c r="B113" s="3146"/>
      <c r="C113" s="3123" t="s">
        <v>45</v>
      </c>
      <c r="D113" s="3123"/>
      <c r="E113" s="3123"/>
      <c r="F113" s="3144" t="s">
        <v>3037</v>
      </c>
      <c r="G113" s="3123"/>
      <c r="H113" s="3123" t="s">
        <v>3078</v>
      </c>
      <c r="I113" s="3123" t="s">
        <v>3039</v>
      </c>
      <c r="J113" s="3123">
        <v>20</v>
      </c>
      <c r="K113" s="3135"/>
    </row>
    <row r="114" spans="2:11" ht="15" customHeight="1" x14ac:dyDescent="0.25">
      <c r="B114" s="3146"/>
      <c r="C114" s="3123" t="s">
        <v>3079</v>
      </c>
      <c r="D114" s="3123"/>
      <c r="E114" s="3123"/>
      <c r="F114" s="3144" t="s">
        <v>3037</v>
      </c>
      <c r="G114" s="3123"/>
      <c r="H114" s="3123" t="s">
        <v>3080</v>
      </c>
      <c r="I114" s="3123" t="s">
        <v>3039</v>
      </c>
      <c r="J114" s="3123">
        <v>120</v>
      </c>
      <c r="K114" s="3135"/>
    </row>
    <row r="115" spans="2:11" ht="15" customHeight="1" x14ac:dyDescent="0.25">
      <c r="B115" s="3146"/>
      <c r="C115" s="3123" t="s">
        <v>33</v>
      </c>
      <c r="D115" s="3123"/>
      <c r="E115" s="3123"/>
      <c r="F115" s="3144" t="s">
        <v>3037</v>
      </c>
      <c r="G115" s="3123"/>
      <c r="H115" s="3123" t="s">
        <v>3081</v>
      </c>
      <c r="I115" s="3123" t="s">
        <v>3072</v>
      </c>
      <c r="J115" s="3123"/>
      <c r="K115" s="3135"/>
    </row>
    <row r="116" spans="2:11" ht="15" customHeight="1" x14ac:dyDescent="0.25">
      <c r="B116" s="3146"/>
      <c r="C116" s="3123" t="s">
        <v>39</v>
      </c>
      <c r="D116" s="3123"/>
      <c r="E116" s="3123"/>
      <c r="F116" s="3144" t="s">
        <v>3037</v>
      </c>
      <c r="G116" s="3123"/>
      <c r="H116" s="3123" t="s">
        <v>3082</v>
      </c>
      <c r="I116" s="3123" t="s">
        <v>3072</v>
      </c>
      <c r="J116" s="3123"/>
      <c r="K116" s="3135"/>
    </row>
    <row r="117" spans="2:11" ht="15" customHeight="1" x14ac:dyDescent="0.25">
      <c r="B117" s="3146"/>
      <c r="C117" s="3123" t="s">
        <v>50</v>
      </c>
      <c r="D117" s="3123"/>
      <c r="E117" s="3123"/>
      <c r="F117" s="3144" t="s">
        <v>3037</v>
      </c>
      <c r="G117" s="3123"/>
      <c r="H117" s="3123" t="s">
        <v>3083</v>
      </c>
      <c r="I117" s="3123" t="s">
        <v>3084</v>
      </c>
      <c r="J117" s="3123"/>
      <c r="K117" s="3135"/>
    </row>
    <row r="118" spans="2:11" ht="15" customHeight="1" x14ac:dyDescent="0.25">
      <c r="B118" s="3149"/>
      <c r="C118" s="3155"/>
      <c r="D118" s="3155"/>
      <c r="E118" s="3155"/>
      <c r="F118" s="3155"/>
      <c r="G118" s="3155"/>
      <c r="H118" s="3155"/>
      <c r="I118" s="3155"/>
      <c r="J118" s="3155"/>
      <c r="K118" s="3151"/>
    </row>
    <row r="119" spans="2:11" ht="18.75" customHeight="1" x14ac:dyDescent="0.25">
      <c r="B119" s="3156"/>
      <c r="C119" s="3157"/>
      <c r="D119" s="3157"/>
      <c r="E119" s="3157"/>
      <c r="F119" s="3158"/>
      <c r="G119" s="3157"/>
      <c r="H119" s="3157"/>
      <c r="I119" s="3157"/>
      <c r="J119" s="3157"/>
      <c r="K119" s="3156"/>
    </row>
    <row r="120" spans="2:11" ht="18.75" customHeight="1" x14ac:dyDescent="0.25">
      <c r="B120" s="3130"/>
      <c r="C120" s="3130"/>
      <c r="D120" s="3130"/>
      <c r="E120" s="3130"/>
      <c r="F120" s="3130"/>
      <c r="G120" s="3130"/>
      <c r="H120" s="3130"/>
      <c r="I120" s="3130"/>
      <c r="J120" s="3130"/>
      <c r="K120" s="3130"/>
    </row>
    <row r="121" spans="2:11" ht="7.5" customHeight="1" x14ac:dyDescent="0.25">
      <c r="B121" s="3159"/>
      <c r="C121" s="3160"/>
      <c r="D121" s="3160"/>
      <c r="E121" s="3160"/>
      <c r="F121" s="3160"/>
      <c r="G121" s="3160"/>
      <c r="H121" s="3160"/>
      <c r="I121" s="3160"/>
      <c r="J121" s="3160"/>
      <c r="K121" s="3161"/>
    </row>
    <row r="122" spans="2:11" ht="45" customHeight="1" x14ac:dyDescent="0.25">
      <c r="B122" s="3162"/>
      <c r="C122" s="3389" t="s">
        <v>3085</v>
      </c>
      <c r="D122" s="3389"/>
      <c r="E122" s="3389"/>
      <c r="F122" s="3389"/>
      <c r="G122" s="3389"/>
      <c r="H122" s="3389"/>
      <c r="I122" s="3389"/>
      <c r="J122" s="3389"/>
      <c r="K122" s="3163"/>
    </row>
    <row r="123" spans="2:11" ht="17.25" customHeight="1" x14ac:dyDescent="0.25">
      <c r="B123" s="3164"/>
      <c r="C123" s="3136" t="s">
        <v>3031</v>
      </c>
      <c r="D123" s="3136"/>
      <c r="E123" s="3136"/>
      <c r="F123" s="3136" t="s">
        <v>3032</v>
      </c>
      <c r="G123" s="3137"/>
      <c r="H123" s="3136" t="s">
        <v>47</v>
      </c>
      <c r="I123" s="3136" t="s">
        <v>50</v>
      </c>
      <c r="J123" s="3136" t="s">
        <v>3033</v>
      </c>
      <c r="K123" s="3165"/>
    </row>
    <row r="124" spans="2:11" ht="17.25" customHeight="1" x14ac:dyDescent="0.25">
      <c r="B124" s="3164"/>
      <c r="C124" s="3138" t="s">
        <v>3034</v>
      </c>
      <c r="D124" s="3138"/>
      <c r="E124" s="3138"/>
      <c r="F124" s="3139" t="s">
        <v>3035</v>
      </c>
      <c r="G124" s="3140"/>
      <c r="H124" s="3138"/>
      <c r="I124" s="3138"/>
      <c r="J124" s="3138" t="s">
        <v>3036</v>
      </c>
      <c r="K124" s="3165"/>
    </row>
    <row r="125" spans="2:11" ht="5.25" customHeight="1" x14ac:dyDescent="0.25">
      <c r="B125" s="3166"/>
      <c r="C125" s="3141"/>
      <c r="D125" s="3141"/>
      <c r="E125" s="3141"/>
      <c r="F125" s="3141"/>
      <c r="G125" s="3167"/>
      <c r="H125" s="3141"/>
      <c r="I125" s="3141"/>
      <c r="J125" s="3141"/>
      <c r="K125" s="3168"/>
    </row>
    <row r="126" spans="2:11" ht="15" customHeight="1" x14ac:dyDescent="0.25">
      <c r="B126" s="3166"/>
      <c r="C126" s="3123" t="s">
        <v>3040</v>
      </c>
      <c r="D126" s="3143"/>
      <c r="E126" s="3143"/>
      <c r="F126" s="3144" t="s">
        <v>3037</v>
      </c>
      <c r="G126" s="3123"/>
      <c r="H126" s="3123" t="s">
        <v>3077</v>
      </c>
      <c r="I126" s="3123" t="s">
        <v>3039</v>
      </c>
      <c r="J126" s="3123">
        <v>120</v>
      </c>
      <c r="K126" s="3169"/>
    </row>
    <row r="127" spans="2:11" ht="15" customHeight="1" x14ac:dyDescent="0.25">
      <c r="B127" s="3166"/>
      <c r="C127" s="3123" t="s">
        <v>3086</v>
      </c>
      <c r="D127" s="3123"/>
      <c r="E127" s="3123"/>
      <c r="F127" s="3144" t="s">
        <v>3037</v>
      </c>
      <c r="G127" s="3123"/>
      <c r="H127" s="3123" t="s">
        <v>3087</v>
      </c>
      <c r="I127" s="3123" t="s">
        <v>3039</v>
      </c>
      <c r="J127" s="3123" t="s">
        <v>3088</v>
      </c>
      <c r="K127" s="3169"/>
    </row>
    <row r="128" spans="2:11" ht="15" customHeight="1" x14ac:dyDescent="0.25">
      <c r="B128" s="3166"/>
      <c r="C128" s="3123" t="s">
        <v>77</v>
      </c>
      <c r="D128" s="3123"/>
      <c r="E128" s="3123"/>
      <c r="F128" s="3144" t="s">
        <v>3037</v>
      </c>
      <c r="G128" s="3123"/>
      <c r="H128" s="3123" t="s">
        <v>3089</v>
      </c>
      <c r="I128" s="3123" t="s">
        <v>3039</v>
      </c>
      <c r="J128" s="3123" t="s">
        <v>3088</v>
      </c>
      <c r="K128" s="3169"/>
    </row>
    <row r="129" spans="2:11" ht="15" customHeight="1" x14ac:dyDescent="0.25">
      <c r="B129" s="3166"/>
      <c r="C129" s="3123" t="s">
        <v>3048</v>
      </c>
      <c r="D129" s="3123"/>
      <c r="E129" s="3123"/>
      <c r="F129" s="3144" t="s">
        <v>3043</v>
      </c>
      <c r="G129" s="3123"/>
      <c r="H129" s="3123" t="s">
        <v>3049</v>
      </c>
      <c r="I129" s="3123" t="s">
        <v>3039</v>
      </c>
      <c r="J129" s="3123">
        <v>15</v>
      </c>
      <c r="K129" s="3169"/>
    </row>
    <row r="130" spans="2:11" ht="15" customHeight="1" x14ac:dyDescent="0.25">
      <c r="B130" s="3166"/>
      <c r="C130" s="3147" t="s">
        <v>3050</v>
      </c>
      <c r="D130" s="3147"/>
      <c r="E130" s="3147"/>
      <c r="F130" s="3148" t="s">
        <v>3043</v>
      </c>
      <c r="G130" s="3147"/>
      <c r="H130" s="3147" t="s">
        <v>3051</v>
      </c>
      <c r="I130" s="3147" t="s">
        <v>3039</v>
      </c>
      <c r="J130" s="3147">
        <v>15</v>
      </c>
      <c r="K130" s="3169"/>
    </row>
    <row r="131" spans="2:11" ht="15" customHeight="1" x14ac:dyDescent="0.25">
      <c r="B131" s="3166"/>
      <c r="C131" s="3147" t="s">
        <v>3052</v>
      </c>
      <c r="D131" s="3147"/>
      <c r="E131" s="3147"/>
      <c r="F131" s="3148" t="s">
        <v>3043</v>
      </c>
      <c r="G131" s="3147"/>
      <c r="H131" s="3147" t="s">
        <v>3053</v>
      </c>
      <c r="I131" s="3147" t="s">
        <v>3039</v>
      </c>
      <c r="J131" s="3147">
        <v>20</v>
      </c>
      <c r="K131" s="3169"/>
    </row>
    <row r="132" spans="2:11" ht="15" customHeight="1" x14ac:dyDescent="0.25">
      <c r="B132" s="3166"/>
      <c r="C132" s="3147" t="s">
        <v>3054</v>
      </c>
      <c r="D132" s="3147"/>
      <c r="E132" s="3147"/>
      <c r="F132" s="3148" t="s">
        <v>3043</v>
      </c>
      <c r="G132" s="3147"/>
      <c r="H132" s="3147" t="s">
        <v>3055</v>
      </c>
      <c r="I132" s="3147" t="s">
        <v>3039</v>
      </c>
      <c r="J132" s="3147">
        <v>20</v>
      </c>
      <c r="K132" s="3169"/>
    </row>
    <row r="133" spans="2:11" ht="15" customHeight="1" x14ac:dyDescent="0.25">
      <c r="B133" s="3166"/>
      <c r="C133" s="3123" t="s">
        <v>3042</v>
      </c>
      <c r="D133" s="3123"/>
      <c r="E133" s="3123"/>
      <c r="F133" s="3144" t="s">
        <v>3043</v>
      </c>
      <c r="G133" s="3123"/>
      <c r="H133" s="3123" t="s">
        <v>3077</v>
      </c>
      <c r="I133" s="3123" t="s">
        <v>3039</v>
      </c>
      <c r="J133" s="3123">
        <v>50</v>
      </c>
      <c r="K133" s="3169"/>
    </row>
    <row r="134" spans="2:11" ht="15" customHeight="1" x14ac:dyDescent="0.25">
      <c r="B134" s="3166"/>
      <c r="C134" s="3123" t="s">
        <v>3056</v>
      </c>
      <c r="D134" s="3123"/>
      <c r="E134" s="3123"/>
      <c r="F134" s="3144" t="s">
        <v>3043</v>
      </c>
      <c r="G134" s="3123"/>
      <c r="H134" s="3123" t="s">
        <v>3077</v>
      </c>
      <c r="I134" s="3123" t="s">
        <v>3039</v>
      </c>
      <c r="J134" s="3123">
        <v>50</v>
      </c>
      <c r="K134" s="3169"/>
    </row>
    <row r="135" spans="2:11" ht="15" customHeight="1" x14ac:dyDescent="0.25">
      <c r="B135" s="3166"/>
      <c r="C135" s="3123" t="s">
        <v>3062</v>
      </c>
      <c r="D135" s="3123"/>
      <c r="E135" s="3123"/>
      <c r="F135" s="3144" t="s">
        <v>3043</v>
      </c>
      <c r="G135" s="3123"/>
      <c r="H135" s="3123" t="s">
        <v>3077</v>
      </c>
      <c r="I135" s="3123" t="s">
        <v>3039</v>
      </c>
      <c r="J135" s="3123">
        <v>50</v>
      </c>
      <c r="K135" s="3169"/>
    </row>
    <row r="136" spans="2:11" ht="15" customHeight="1" x14ac:dyDescent="0.25">
      <c r="B136" s="3166"/>
      <c r="C136" s="3123" t="s">
        <v>3064</v>
      </c>
      <c r="D136" s="3123"/>
      <c r="E136" s="3123"/>
      <c r="F136" s="3144" t="s">
        <v>3043</v>
      </c>
      <c r="G136" s="3123"/>
      <c r="H136" s="3123" t="s">
        <v>3077</v>
      </c>
      <c r="I136" s="3123" t="s">
        <v>3039</v>
      </c>
      <c r="J136" s="3123">
        <v>50</v>
      </c>
      <c r="K136" s="3169"/>
    </row>
    <row r="137" spans="2:11" ht="15" customHeight="1" x14ac:dyDescent="0.25">
      <c r="B137" s="3166"/>
      <c r="C137" s="3123" t="s">
        <v>3065</v>
      </c>
      <c r="D137" s="3123"/>
      <c r="E137" s="3123"/>
      <c r="F137" s="3144" t="s">
        <v>3043</v>
      </c>
      <c r="G137" s="3123"/>
      <c r="H137" s="3123" t="s">
        <v>3090</v>
      </c>
      <c r="I137" s="3123" t="s">
        <v>3039</v>
      </c>
      <c r="J137" s="3123">
        <v>255</v>
      </c>
      <c r="K137" s="3169"/>
    </row>
    <row r="138" spans="2:11" ht="15" customHeight="1" x14ac:dyDescent="0.25">
      <c r="B138" s="3166"/>
      <c r="C138" s="3123" t="s">
        <v>3067</v>
      </c>
      <c r="D138" s="3123"/>
      <c r="E138" s="3123"/>
      <c r="F138" s="3144" t="s">
        <v>3037</v>
      </c>
      <c r="G138" s="3123"/>
      <c r="H138" s="3123" t="s">
        <v>3091</v>
      </c>
      <c r="I138" s="3123" t="s">
        <v>3069</v>
      </c>
      <c r="J138" s="3123"/>
      <c r="K138" s="3169"/>
    </row>
    <row r="139" spans="2:11" ht="15" customHeight="1" x14ac:dyDescent="0.25">
      <c r="B139" s="3166"/>
      <c r="C139" s="3123" t="s">
        <v>3070</v>
      </c>
      <c r="D139" s="3123"/>
      <c r="E139" s="3123"/>
      <c r="F139" s="3144" t="s">
        <v>3037</v>
      </c>
      <c r="G139" s="3123"/>
      <c r="H139" s="3123" t="s">
        <v>3092</v>
      </c>
      <c r="I139" s="3123" t="s">
        <v>3072</v>
      </c>
      <c r="J139" s="3123"/>
      <c r="K139" s="3169"/>
    </row>
    <row r="140" spans="2:11" ht="15" customHeight="1" x14ac:dyDescent="0.25">
      <c r="B140" s="3166"/>
      <c r="C140" s="3123" t="s">
        <v>3073</v>
      </c>
      <c r="D140" s="3123"/>
      <c r="E140" s="3123"/>
      <c r="F140" s="3144" t="s">
        <v>3037</v>
      </c>
      <c r="G140" s="3123"/>
      <c r="H140" s="3123" t="s">
        <v>3073</v>
      </c>
      <c r="I140" s="3123" t="s">
        <v>3072</v>
      </c>
      <c r="J140" s="3123"/>
      <c r="K140" s="3169"/>
    </row>
    <row r="141" spans="2:11" ht="15" customHeight="1" x14ac:dyDescent="0.25">
      <c r="B141" s="3166"/>
      <c r="C141" s="3123" t="s">
        <v>33</v>
      </c>
      <c r="D141" s="3123"/>
      <c r="E141" s="3123"/>
      <c r="F141" s="3144" t="s">
        <v>3037</v>
      </c>
      <c r="G141" s="3123"/>
      <c r="H141" s="3123" t="s">
        <v>3093</v>
      </c>
      <c r="I141" s="3123" t="s">
        <v>3072</v>
      </c>
      <c r="J141" s="3123"/>
      <c r="K141" s="3169"/>
    </row>
    <row r="142" spans="2:11" ht="15" customHeight="1" x14ac:dyDescent="0.25">
      <c r="B142" s="3166"/>
      <c r="C142" s="3123" t="s">
        <v>3094</v>
      </c>
      <c r="D142" s="3123"/>
      <c r="E142" s="3123"/>
      <c r="F142" s="3144" t="s">
        <v>3037</v>
      </c>
      <c r="G142" s="3123"/>
      <c r="H142" s="3123" t="s">
        <v>3095</v>
      </c>
      <c r="I142" s="3123" t="s">
        <v>3072</v>
      </c>
      <c r="J142" s="3123"/>
      <c r="K142" s="3169"/>
    </row>
    <row r="143" spans="2:11" ht="15" customHeight="1" x14ac:dyDescent="0.25">
      <c r="B143" s="3170"/>
      <c r="C143" s="3171"/>
      <c r="D143" s="3171"/>
      <c r="E143" s="3171"/>
      <c r="F143" s="3171"/>
      <c r="G143" s="3171"/>
      <c r="H143" s="3171"/>
      <c r="I143" s="3171"/>
      <c r="J143" s="3171"/>
      <c r="K143" s="3172"/>
    </row>
    <row r="144" spans="2:11" ht="18.75" customHeight="1" x14ac:dyDescent="0.25">
      <c r="B144" s="3157"/>
      <c r="C144" s="3157"/>
      <c r="D144" s="3157"/>
      <c r="E144" s="3157"/>
      <c r="F144" s="3158"/>
      <c r="G144" s="3157"/>
      <c r="H144" s="3157"/>
      <c r="I144" s="3157"/>
      <c r="J144" s="3157"/>
      <c r="K144" s="3157"/>
    </row>
    <row r="145" spans="2:11" ht="18.75" customHeight="1" x14ac:dyDescent="0.25">
      <c r="B145" s="3130"/>
      <c r="C145" s="3130"/>
      <c r="D145" s="3130"/>
      <c r="E145" s="3130"/>
      <c r="F145" s="3130"/>
      <c r="G145" s="3130"/>
      <c r="H145" s="3130"/>
      <c r="I145" s="3130"/>
      <c r="J145" s="3130"/>
      <c r="K145" s="3130"/>
    </row>
    <row r="146" spans="2:11" ht="7.5" customHeight="1" x14ac:dyDescent="0.25">
      <c r="B146" s="3131"/>
      <c r="C146" s="3132"/>
      <c r="D146" s="3132"/>
      <c r="E146" s="3132"/>
      <c r="F146" s="3132"/>
      <c r="G146" s="3132"/>
      <c r="H146" s="3132"/>
      <c r="I146" s="3132"/>
      <c r="J146" s="3132"/>
      <c r="K146" s="3133"/>
    </row>
    <row r="147" spans="2:11" ht="45" customHeight="1" x14ac:dyDescent="0.25">
      <c r="B147" s="3134"/>
      <c r="C147" s="3388" t="s">
        <v>3096</v>
      </c>
      <c r="D147" s="3388"/>
      <c r="E147" s="3388"/>
      <c r="F147" s="3388"/>
      <c r="G147" s="3388"/>
      <c r="H147" s="3388"/>
      <c r="I147" s="3388"/>
      <c r="J147" s="3388"/>
      <c r="K147" s="3135"/>
    </row>
    <row r="148" spans="2:11" ht="17.25" customHeight="1" x14ac:dyDescent="0.25">
      <c r="B148" s="3134"/>
      <c r="C148" s="3136" t="s">
        <v>3031</v>
      </c>
      <c r="D148" s="3136"/>
      <c r="E148" s="3136"/>
      <c r="F148" s="3136" t="s">
        <v>3032</v>
      </c>
      <c r="G148" s="3137"/>
      <c r="H148" s="3136" t="s">
        <v>47</v>
      </c>
      <c r="I148" s="3136" t="s">
        <v>50</v>
      </c>
      <c r="J148" s="3136" t="s">
        <v>3033</v>
      </c>
      <c r="K148" s="3135"/>
    </row>
    <row r="149" spans="2:11" ht="17.25" customHeight="1" x14ac:dyDescent="0.25">
      <c r="B149" s="3134"/>
      <c r="C149" s="3138" t="s">
        <v>3034</v>
      </c>
      <c r="D149" s="3138"/>
      <c r="E149" s="3138"/>
      <c r="F149" s="3139" t="s">
        <v>3035</v>
      </c>
      <c r="G149" s="3140"/>
      <c r="H149" s="3138"/>
      <c r="I149" s="3138"/>
      <c r="J149" s="3138" t="s">
        <v>3036</v>
      </c>
      <c r="K149" s="3135"/>
    </row>
    <row r="150" spans="2:11" ht="5.25" customHeight="1" x14ac:dyDescent="0.25">
      <c r="B150" s="3146"/>
      <c r="C150" s="3141"/>
      <c r="D150" s="3141"/>
      <c r="E150" s="3141"/>
      <c r="F150" s="3141"/>
      <c r="G150" s="3142"/>
      <c r="H150" s="3141"/>
      <c r="I150" s="3141"/>
      <c r="J150" s="3141"/>
      <c r="K150" s="3169"/>
    </row>
    <row r="151" spans="2:11" ht="15" customHeight="1" x14ac:dyDescent="0.25">
      <c r="B151" s="3146"/>
      <c r="C151" s="3173" t="s">
        <v>3040</v>
      </c>
      <c r="D151" s="3123"/>
      <c r="E151" s="3123"/>
      <c r="F151" s="3174" t="s">
        <v>3037</v>
      </c>
      <c r="G151" s="3123"/>
      <c r="H151" s="3173" t="s">
        <v>3077</v>
      </c>
      <c r="I151" s="3173" t="s">
        <v>3039</v>
      </c>
      <c r="J151" s="3173">
        <v>120</v>
      </c>
      <c r="K151" s="3169"/>
    </row>
    <row r="152" spans="2:11" ht="15" customHeight="1" x14ac:dyDescent="0.25">
      <c r="B152" s="3146"/>
      <c r="C152" s="3173" t="s">
        <v>3086</v>
      </c>
      <c r="D152" s="3123"/>
      <c r="E152" s="3123"/>
      <c r="F152" s="3174" t="s">
        <v>3037</v>
      </c>
      <c r="G152" s="3123"/>
      <c r="H152" s="3173" t="s">
        <v>3097</v>
      </c>
      <c r="I152" s="3173" t="s">
        <v>3039</v>
      </c>
      <c r="J152" s="3173" t="s">
        <v>3088</v>
      </c>
      <c r="K152" s="3169"/>
    </row>
    <row r="153" spans="2:11" ht="15" customHeight="1" x14ac:dyDescent="0.25">
      <c r="B153" s="3146"/>
      <c r="C153" s="3173" t="s">
        <v>77</v>
      </c>
      <c r="D153" s="3123"/>
      <c r="E153" s="3123"/>
      <c r="F153" s="3174" t="s">
        <v>3037</v>
      </c>
      <c r="G153" s="3123"/>
      <c r="H153" s="3173" t="s">
        <v>3098</v>
      </c>
      <c r="I153" s="3173" t="s">
        <v>3039</v>
      </c>
      <c r="J153" s="3173" t="s">
        <v>3088</v>
      </c>
      <c r="K153" s="3169"/>
    </row>
    <row r="154" spans="2:11" ht="15" customHeight="1" x14ac:dyDescent="0.25">
      <c r="B154" s="3146"/>
      <c r="C154" s="3173" t="s">
        <v>3042</v>
      </c>
      <c r="D154" s="3123"/>
      <c r="E154" s="3123"/>
      <c r="F154" s="3174" t="s">
        <v>3043</v>
      </c>
      <c r="G154" s="3123"/>
      <c r="H154" s="3173" t="s">
        <v>3077</v>
      </c>
      <c r="I154" s="3173" t="s">
        <v>3039</v>
      </c>
      <c r="J154" s="3173">
        <v>50</v>
      </c>
      <c r="K154" s="3169"/>
    </row>
    <row r="155" spans="2:11" ht="15" customHeight="1" x14ac:dyDescent="0.25">
      <c r="B155" s="3146"/>
      <c r="C155" s="3173" t="s">
        <v>3045</v>
      </c>
      <c r="D155" s="3123"/>
      <c r="E155" s="3123"/>
      <c r="F155" s="3174" t="s">
        <v>3037</v>
      </c>
      <c r="G155" s="3123"/>
      <c r="H155" s="3173" t="s">
        <v>3077</v>
      </c>
      <c r="I155" s="3173" t="s">
        <v>3047</v>
      </c>
      <c r="J155" s="3173"/>
      <c r="K155" s="3169"/>
    </row>
    <row r="156" spans="2:11" ht="15" customHeight="1" x14ac:dyDescent="0.25">
      <c r="B156" s="3146"/>
      <c r="C156" s="3173" t="s">
        <v>3056</v>
      </c>
      <c r="D156" s="3123"/>
      <c r="E156" s="3123"/>
      <c r="F156" s="3174" t="s">
        <v>3043</v>
      </c>
      <c r="G156" s="3123"/>
      <c r="H156" s="3173" t="s">
        <v>3077</v>
      </c>
      <c r="I156" s="3173" t="s">
        <v>3039</v>
      </c>
      <c r="J156" s="3173">
        <v>50</v>
      </c>
      <c r="K156" s="3169"/>
    </row>
    <row r="157" spans="2:11" ht="15" customHeight="1" x14ac:dyDescent="0.25">
      <c r="B157" s="3146"/>
      <c r="C157" s="3173" t="s">
        <v>3064</v>
      </c>
      <c r="D157" s="3123"/>
      <c r="E157" s="3123"/>
      <c r="F157" s="3174" t="s">
        <v>3043</v>
      </c>
      <c r="G157" s="3123"/>
      <c r="H157" s="3173" t="s">
        <v>3077</v>
      </c>
      <c r="I157" s="3173" t="s">
        <v>3039</v>
      </c>
      <c r="J157" s="3173">
        <v>50</v>
      </c>
      <c r="K157" s="3169"/>
    </row>
    <row r="158" spans="2:11" ht="15" customHeight="1" x14ac:dyDescent="0.25">
      <c r="B158" s="3146"/>
      <c r="C158" s="3173" t="s">
        <v>3062</v>
      </c>
      <c r="D158" s="3123"/>
      <c r="E158" s="3123"/>
      <c r="F158" s="3174" t="s">
        <v>3043</v>
      </c>
      <c r="G158" s="3123"/>
      <c r="H158" s="3173" t="s">
        <v>3077</v>
      </c>
      <c r="I158" s="3173" t="s">
        <v>3039</v>
      </c>
      <c r="J158" s="3173">
        <v>50</v>
      </c>
      <c r="K158" s="3169"/>
    </row>
    <row r="159" spans="2:11" ht="15" customHeight="1" x14ac:dyDescent="0.25">
      <c r="B159" s="3146"/>
      <c r="C159" s="3173" t="s">
        <v>135</v>
      </c>
      <c r="D159" s="3123"/>
      <c r="E159" s="3123"/>
      <c r="F159" s="3174" t="s">
        <v>3037</v>
      </c>
      <c r="G159" s="3123"/>
      <c r="H159" s="3173" t="s">
        <v>3099</v>
      </c>
      <c r="I159" s="3173" t="s">
        <v>3039</v>
      </c>
      <c r="J159" s="3173" t="s">
        <v>3100</v>
      </c>
      <c r="K159" s="3169"/>
    </row>
    <row r="160" spans="2:11" ht="15" customHeight="1" x14ac:dyDescent="0.25">
      <c r="B160" s="3146"/>
      <c r="C160" s="3173" t="s">
        <v>3101</v>
      </c>
      <c r="D160" s="3123"/>
      <c r="E160" s="3123"/>
      <c r="F160" s="3174" t="s">
        <v>3037</v>
      </c>
      <c r="G160" s="3123"/>
      <c r="H160" s="3173" t="s">
        <v>3102</v>
      </c>
      <c r="I160" s="3173" t="s">
        <v>3072</v>
      </c>
      <c r="J160" s="3173"/>
      <c r="K160" s="3169"/>
    </row>
    <row r="161" spans="2:11" ht="15" customHeight="1" x14ac:dyDescent="0.25">
      <c r="B161" s="3175"/>
      <c r="C161" s="3155"/>
      <c r="D161" s="3155"/>
      <c r="E161" s="3155"/>
      <c r="F161" s="3155"/>
      <c r="G161" s="3155"/>
      <c r="H161" s="3155"/>
      <c r="I161" s="3155"/>
      <c r="J161" s="3155"/>
      <c r="K161" s="3176"/>
    </row>
    <row r="162" spans="2:11" ht="18.75" customHeight="1" x14ac:dyDescent="0.25">
      <c r="B162" s="3157"/>
      <c r="C162" s="3167"/>
      <c r="D162" s="3167"/>
      <c r="E162" s="3167"/>
      <c r="F162" s="3177"/>
      <c r="G162" s="3167"/>
      <c r="H162" s="3167"/>
      <c r="I162" s="3167"/>
      <c r="J162" s="3167"/>
      <c r="K162" s="3157"/>
    </row>
    <row r="163" spans="2:11" ht="18.75" customHeight="1" x14ac:dyDescent="0.25">
      <c r="B163" s="3130"/>
      <c r="C163" s="3130"/>
      <c r="D163" s="3130"/>
      <c r="E163" s="3130"/>
      <c r="F163" s="3130"/>
      <c r="G163" s="3130"/>
      <c r="H163" s="3130"/>
      <c r="I163" s="3130"/>
      <c r="J163" s="3130"/>
      <c r="K163" s="3130"/>
    </row>
    <row r="164" spans="2:11" ht="7.5" customHeight="1" x14ac:dyDescent="0.25">
      <c r="B164" s="3112"/>
      <c r="C164" s="3113"/>
      <c r="D164" s="3113"/>
      <c r="E164" s="3113"/>
      <c r="F164" s="3113"/>
      <c r="G164" s="3113"/>
      <c r="H164" s="3113"/>
      <c r="I164" s="3113"/>
      <c r="J164" s="3113"/>
      <c r="K164" s="3114"/>
    </row>
    <row r="165" spans="2:11" ht="45" customHeight="1" x14ac:dyDescent="0.25">
      <c r="B165" s="3115"/>
      <c r="C165" s="3389" t="s">
        <v>3103</v>
      </c>
      <c r="D165" s="3389"/>
      <c r="E165" s="3389"/>
      <c r="F165" s="3389"/>
      <c r="G165" s="3389"/>
      <c r="H165" s="3389"/>
      <c r="I165" s="3389"/>
      <c r="J165" s="3389"/>
      <c r="K165" s="3116"/>
    </row>
    <row r="166" spans="2:11" ht="17.25" customHeight="1" x14ac:dyDescent="0.25">
      <c r="B166" s="3115"/>
      <c r="C166" s="3136" t="s">
        <v>3031</v>
      </c>
      <c r="D166" s="3136"/>
      <c r="E166" s="3136"/>
      <c r="F166" s="3136" t="s">
        <v>3032</v>
      </c>
      <c r="G166" s="3178"/>
      <c r="H166" s="3179" t="s">
        <v>47</v>
      </c>
      <c r="I166" s="3179" t="s">
        <v>50</v>
      </c>
      <c r="J166" s="3136" t="s">
        <v>3033</v>
      </c>
      <c r="K166" s="3116"/>
    </row>
    <row r="167" spans="2:11" ht="17.25" customHeight="1" x14ac:dyDescent="0.25">
      <c r="B167" s="3117"/>
      <c r="C167" s="3138" t="s">
        <v>3034</v>
      </c>
      <c r="D167" s="3138"/>
      <c r="E167" s="3138"/>
      <c r="F167" s="3139" t="s">
        <v>3035</v>
      </c>
      <c r="G167" s="3180"/>
      <c r="H167" s="3181"/>
      <c r="I167" s="3181"/>
      <c r="J167" s="3138" t="s">
        <v>3036</v>
      </c>
      <c r="K167" s="3118"/>
    </row>
    <row r="168" spans="2:11" ht="5.25" customHeight="1" x14ac:dyDescent="0.25">
      <c r="B168" s="3146"/>
      <c r="C168" s="3141"/>
      <c r="D168" s="3141"/>
      <c r="E168" s="3141"/>
      <c r="F168" s="3141"/>
      <c r="G168" s="3142"/>
      <c r="H168" s="3141"/>
      <c r="I168" s="3141"/>
      <c r="J168" s="3141"/>
      <c r="K168" s="3169"/>
    </row>
    <row r="169" spans="2:11" ht="15" customHeight="1" x14ac:dyDescent="0.25">
      <c r="B169" s="3146"/>
      <c r="C169" s="3123" t="s">
        <v>3040</v>
      </c>
      <c r="D169" s="3123"/>
      <c r="E169" s="3123"/>
      <c r="F169" s="3144" t="s">
        <v>3037</v>
      </c>
      <c r="G169" s="3123"/>
      <c r="H169" s="3123" t="s">
        <v>3077</v>
      </c>
      <c r="I169" s="3123" t="s">
        <v>3039</v>
      </c>
      <c r="J169" s="3123">
        <v>120</v>
      </c>
      <c r="K169" s="3169"/>
    </row>
    <row r="170" spans="2:11" ht="15" customHeight="1" x14ac:dyDescent="0.25">
      <c r="B170" s="3146"/>
      <c r="C170" s="3123" t="s">
        <v>3086</v>
      </c>
      <c r="D170" s="3123"/>
      <c r="E170" s="3123"/>
      <c r="F170" s="3144" t="s">
        <v>3037</v>
      </c>
      <c r="G170" s="3123"/>
      <c r="H170" s="3123" t="s">
        <v>3087</v>
      </c>
      <c r="I170" s="3123" t="s">
        <v>3039</v>
      </c>
      <c r="J170" s="3123" t="s">
        <v>3088</v>
      </c>
      <c r="K170" s="3169"/>
    </row>
    <row r="171" spans="2:11" ht="15" customHeight="1" x14ac:dyDescent="0.25">
      <c r="B171" s="3146"/>
      <c r="C171" s="3123" t="s">
        <v>77</v>
      </c>
      <c r="D171" s="3123"/>
      <c r="E171" s="3123"/>
      <c r="F171" s="3144" t="s">
        <v>3037</v>
      </c>
      <c r="G171" s="3123"/>
      <c r="H171" s="3123" t="s">
        <v>3104</v>
      </c>
      <c r="I171" s="3123" t="s">
        <v>3039</v>
      </c>
      <c r="J171" s="3123" t="s">
        <v>3088</v>
      </c>
      <c r="K171" s="3169"/>
    </row>
    <row r="172" spans="2:11" ht="15" customHeight="1" x14ac:dyDescent="0.25">
      <c r="B172" s="3146"/>
      <c r="C172" s="3123" t="s">
        <v>3042</v>
      </c>
      <c r="D172" s="3123"/>
      <c r="E172" s="3123"/>
      <c r="F172" s="3144" t="s">
        <v>3043</v>
      </c>
      <c r="G172" s="3123"/>
      <c r="H172" s="3123" t="s">
        <v>3104</v>
      </c>
      <c r="I172" s="3123" t="s">
        <v>3039</v>
      </c>
      <c r="J172" s="3123">
        <v>50</v>
      </c>
      <c r="K172" s="3169"/>
    </row>
    <row r="173" spans="2:11" ht="15" customHeight="1" x14ac:dyDescent="0.25">
      <c r="B173" s="3146"/>
      <c r="C173" s="3123" t="s">
        <v>3045</v>
      </c>
      <c r="D173" s="3123"/>
      <c r="E173" s="3123"/>
      <c r="F173" s="3144" t="s">
        <v>3037</v>
      </c>
      <c r="G173" s="3123"/>
      <c r="H173" s="3123" t="s">
        <v>3104</v>
      </c>
      <c r="I173" s="3123" t="s">
        <v>3047</v>
      </c>
      <c r="J173" s="3123"/>
      <c r="K173" s="3169"/>
    </row>
    <row r="174" spans="2:11" ht="15" customHeight="1" x14ac:dyDescent="0.25">
      <c r="B174" s="3146"/>
      <c r="C174" s="3123" t="s">
        <v>3056</v>
      </c>
      <c r="D174" s="3123"/>
      <c r="E174" s="3123"/>
      <c r="F174" s="3144" t="s">
        <v>3043</v>
      </c>
      <c r="G174" s="3123"/>
      <c r="H174" s="3123" t="s">
        <v>3104</v>
      </c>
      <c r="I174" s="3123" t="s">
        <v>3039</v>
      </c>
      <c r="J174" s="3123">
        <v>50</v>
      </c>
      <c r="K174" s="3169"/>
    </row>
    <row r="175" spans="2:11" ht="15" customHeight="1" x14ac:dyDescent="0.25">
      <c r="B175" s="3146"/>
      <c r="C175" s="3123" t="s">
        <v>3064</v>
      </c>
      <c r="D175" s="3123"/>
      <c r="E175" s="3123"/>
      <c r="F175" s="3144" t="s">
        <v>3043</v>
      </c>
      <c r="G175" s="3123"/>
      <c r="H175" s="3123" t="s">
        <v>3104</v>
      </c>
      <c r="I175" s="3123" t="s">
        <v>3039</v>
      </c>
      <c r="J175" s="3123">
        <v>50</v>
      </c>
      <c r="K175" s="3169"/>
    </row>
    <row r="176" spans="2:11" ht="15" customHeight="1" x14ac:dyDescent="0.25">
      <c r="B176" s="3146"/>
      <c r="C176" s="3123" t="s">
        <v>3062</v>
      </c>
      <c r="D176" s="3123"/>
      <c r="E176" s="3123"/>
      <c r="F176" s="3144" t="s">
        <v>3043</v>
      </c>
      <c r="G176" s="3123"/>
      <c r="H176" s="3123" t="s">
        <v>3104</v>
      </c>
      <c r="I176" s="3123" t="s">
        <v>3039</v>
      </c>
      <c r="J176" s="3123">
        <v>50</v>
      </c>
      <c r="K176" s="3169"/>
    </row>
    <row r="177" spans="2:11" ht="15" customHeight="1" x14ac:dyDescent="0.25">
      <c r="B177" s="3146"/>
      <c r="C177" s="3123" t="s">
        <v>151</v>
      </c>
      <c r="D177" s="3123"/>
      <c r="E177" s="3123"/>
      <c r="F177" s="3144" t="s">
        <v>3037</v>
      </c>
      <c r="G177" s="3123"/>
      <c r="H177" s="3123" t="s">
        <v>3105</v>
      </c>
      <c r="I177" s="3123" t="s">
        <v>3106</v>
      </c>
      <c r="J177" s="3123"/>
      <c r="K177" s="3169"/>
    </row>
    <row r="178" spans="2:11" ht="15" customHeight="1" x14ac:dyDescent="0.25">
      <c r="B178" s="3146"/>
      <c r="C178" s="3123" t="s">
        <v>50</v>
      </c>
      <c r="D178" s="3123"/>
      <c r="E178" s="3123"/>
      <c r="F178" s="3144" t="s">
        <v>3037</v>
      </c>
      <c r="G178" s="3123"/>
      <c r="H178" s="3123" t="s">
        <v>3107</v>
      </c>
      <c r="I178" s="3123" t="s">
        <v>3108</v>
      </c>
      <c r="J178" s="3123">
        <v>1</v>
      </c>
      <c r="K178" s="3169"/>
    </row>
    <row r="179" spans="2:11" ht="15" customHeight="1" x14ac:dyDescent="0.25">
      <c r="B179" s="3146"/>
      <c r="C179" s="3123" t="s">
        <v>45</v>
      </c>
      <c r="D179" s="3123"/>
      <c r="E179" s="3123"/>
      <c r="F179" s="3144" t="s">
        <v>3037</v>
      </c>
      <c r="G179" s="3123"/>
      <c r="H179" s="3123" t="s">
        <v>3109</v>
      </c>
      <c r="I179" s="3123" t="s">
        <v>3039</v>
      </c>
      <c r="J179" s="3123">
        <v>20</v>
      </c>
      <c r="K179" s="3169"/>
    </row>
    <row r="180" spans="2:11" ht="15" customHeight="1" x14ac:dyDescent="0.25">
      <c r="B180" s="3146"/>
      <c r="C180" s="3123" t="s">
        <v>47</v>
      </c>
      <c r="D180" s="3123"/>
      <c r="E180" s="3123"/>
      <c r="F180" s="3144" t="s">
        <v>3037</v>
      </c>
      <c r="G180" s="3123"/>
      <c r="H180" s="3123" t="s">
        <v>3110</v>
      </c>
      <c r="I180" s="3123" t="s">
        <v>3039</v>
      </c>
      <c r="J180" s="3123">
        <v>255</v>
      </c>
      <c r="K180" s="3169"/>
    </row>
    <row r="181" spans="2:11" ht="15" customHeight="1" x14ac:dyDescent="0.25">
      <c r="B181" s="3146"/>
      <c r="C181" s="3123" t="s">
        <v>152</v>
      </c>
      <c r="D181" s="3123"/>
      <c r="E181" s="3123"/>
      <c r="F181" s="3144" t="s">
        <v>3037</v>
      </c>
      <c r="G181" s="3123"/>
      <c r="H181" s="3123" t="s">
        <v>3001</v>
      </c>
      <c r="I181" s="3123" t="s">
        <v>3039</v>
      </c>
      <c r="J181" s="3123">
        <v>10</v>
      </c>
      <c r="K181" s="3169"/>
    </row>
    <row r="182" spans="2:11" ht="15" customHeight="1" x14ac:dyDescent="0.25">
      <c r="B182" s="3146"/>
      <c r="C182" s="3123" t="s">
        <v>153</v>
      </c>
      <c r="D182" s="3123"/>
      <c r="E182" s="3123"/>
      <c r="F182" s="3144" t="s">
        <v>3037</v>
      </c>
      <c r="G182" s="3123"/>
      <c r="H182" s="3123" t="s">
        <v>3111</v>
      </c>
      <c r="I182" s="3123" t="s">
        <v>3072</v>
      </c>
      <c r="J182" s="3123"/>
      <c r="K182" s="3169"/>
    </row>
    <row r="183" spans="2:11" ht="15" customHeight="1" x14ac:dyDescent="0.25">
      <c r="B183" s="3146"/>
      <c r="C183" s="3123" t="s">
        <v>3112</v>
      </c>
      <c r="D183" s="3123"/>
      <c r="E183" s="3123"/>
      <c r="F183" s="3144" t="s">
        <v>3037</v>
      </c>
      <c r="G183" s="3123"/>
      <c r="H183" s="3123" t="s">
        <v>3113</v>
      </c>
      <c r="I183" s="3123" t="s">
        <v>3072</v>
      </c>
      <c r="J183" s="3123"/>
      <c r="K183" s="3169"/>
    </row>
    <row r="184" spans="2:11" ht="15" customHeight="1" x14ac:dyDescent="0.25">
      <c r="B184" s="3146"/>
      <c r="C184" s="3123" t="s">
        <v>3101</v>
      </c>
      <c r="D184" s="3123"/>
      <c r="E184" s="3123"/>
      <c r="F184" s="3144" t="s">
        <v>3037</v>
      </c>
      <c r="G184" s="3123"/>
      <c r="H184" s="3123" t="s">
        <v>3114</v>
      </c>
      <c r="I184" s="3123" t="s">
        <v>3072</v>
      </c>
      <c r="J184" s="3123"/>
      <c r="K184" s="3169"/>
    </row>
    <row r="185" spans="2:11" ht="15" customHeight="1" x14ac:dyDescent="0.25">
      <c r="B185" s="3146"/>
      <c r="C185" s="3123" t="s">
        <v>155</v>
      </c>
      <c r="D185" s="3123"/>
      <c r="E185" s="3123"/>
      <c r="F185" s="3144" t="s">
        <v>3043</v>
      </c>
      <c r="G185" s="3123"/>
      <c r="H185" s="3123" t="s">
        <v>3115</v>
      </c>
      <c r="I185" s="3123" t="s">
        <v>3039</v>
      </c>
      <c r="J185" s="3123">
        <v>50</v>
      </c>
      <c r="K185" s="3169"/>
    </row>
    <row r="186" spans="2:11" ht="15" customHeight="1" x14ac:dyDescent="0.25">
      <c r="B186" s="3146"/>
      <c r="C186" s="3123" t="s">
        <v>3116</v>
      </c>
      <c r="D186" s="3123"/>
      <c r="E186" s="3123"/>
      <c r="F186" s="3144" t="s">
        <v>3043</v>
      </c>
      <c r="G186" s="3123"/>
      <c r="H186" s="3123" t="s">
        <v>3117</v>
      </c>
      <c r="I186" s="3123" t="s">
        <v>3118</v>
      </c>
      <c r="J186" s="3123"/>
      <c r="K186" s="3169"/>
    </row>
    <row r="187" spans="2:11" ht="15" customHeight="1" x14ac:dyDescent="0.25">
      <c r="B187" s="3146"/>
      <c r="C187" s="3123" t="s">
        <v>3119</v>
      </c>
      <c r="D187" s="3123"/>
      <c r="E187" s="3123"/>
      <c r="F187" s="3144" t="s">
        <v>3043</v>
      </c>
      <c r="G187" s="3123"/>
      <c r="H187" s="3123" t="s">
        <v>3120</v>
      </c>
      <c r="I187" s="3123" t="s">
        <v>3118</v>
      </c>
      <c r="J187" s="3123"/>
      <c r="K187" s="3169"/>
    </row>
    <row r="188" spans="2:11" ht="15" customHeight="1" x14ac:dyDescent="0.25">
      <c r="B188" s="3146"/>
      <c r="C188" s="3123" t="s">
        <v>3121</v>
      </c>
      <c r="D188" s="3123"/>
      <c r="E188" s="3123"/>
      <c r="F188" s="3144" t="s">
        <v>3043</v>
      </c>
      <c r="G188" s="3123"/>
      <c r="H188" s="3123" t="s">
        <v>3122</v>
      </c>
      <c r="I188" s="3123" t="s">
        <v>3118</v>
      </c>
      <c r="J188" s="3123"/>
      <c r="K188" s="3169"/>
    </row>
    <row r="189" spans="2:11" ht="15" customHeight="1" x14ac:dyDescent="0.25">
      <c r="B189" s="3146"/>
      <c r="C189" s="3182" t="s">
        <v>3123</v>
      </c>
      <c r="D189" s="3123"/>
      <c r="E189" s="3123"/>
      <c r="F189" s="3144" t="s">
        <v>3043</v>
      </c>
      <c r="G189" s="3123"/>
      <c r="H189" s="3123" t="s">
        <v>3124</v>
      </c>
      <c r="I189" s="3123" t="s">
        <v>3125</v>
      </c>
      <c r="J189" s="3183" t="s">
        <v>3126</v>
      </c>
      <c r="K189" s="3169"/>
    </row>
    <row r="190" spans="2:11" s="105" customFormat="1" ht="15" customHeight="1" x14ac:dyDescent="0.25">
      <c r="B190" s="3184"/>
      <c r="C190" s="3185" t="s">
        <v>3127</v>
      </c>
      <c r="D190" s="3186"/>
      <c r="E190" s="3186"/>
      <c r="F190" s="3187" t="s">
        <v>3043</v>
      </c>
      <c r="G190" s="3186"/>
      <c r="H190" s="3186" t="s">
        <v>3128</v>
      </c>
      <c r="I190" s="3186" t="s">
        <v>3125</v>
      </c>
      <c r="J190" s="3188" t="s">
        <v>3126</v>
      </c>
      <c r="K190" s="3189"/>
    </row>
    <row r="191" spans="2:11" ht="15" customHeight="1" x14ac:dyDescent="0.25">
      <c r="B191" s="3146"/>
      <c r="C191" s="3182" t="s">
        <v>37</v>
      </c>
      <c r="D191" s="3123"/>
      <c r="E191" s="3123"/>
      <c r="F191" s="3144" t="s">
        <v>3037</v>
      </c>
      <c r="G191" s="3123"/>
      <c r="H191" s="3120" t="s">
        <v>3129</v>
      </c>
      <c r="I191" s="3123" t="s">
        <v>3130</v>
      </c>
      <c r="J191" s="3123"/>
      <c r="K191" s="3169"/>
    </row>
    <row r="192" spans="2:11" ht="15" customHeight="1" x14ac:dyDescent="0.25">
      <c r="B192" s="3146"/>
      <c r="C192" s="3182" t="s">
        <v>3131</v>
      </c>
      <c r="D192" s="3123"/>
      <c r="E192" s="3123"/>
      <c r="F192" s="3144" t="s">
        <v>3037</v>
      </c>
      <c r="G192" s="3123"/>
      <c r="H192" s="3123" t="s">
        <v>3132</v>
      </c>
      <c r="I192" s="3123" t="s">
        <v>3072</v>
      </c>
      <c r="J192" s="3123"/>
      <c r="K192" s="3169"/>
    </row>
    <row r="193" spans="2:11" ht="15" customHeight="1" x14ac:dyDescent="0.25">
      <c r="B193" s="3146"/>
      <c r="C193" s="3182" t="s">
        <v>3133</v>
      </c>
      <c r="D193" s="3123"/>
      <c r="E193" s="3123"/>
      <c r="F193" s="3144" t="s">
        <v>3037</v>
      </c>
      <c r="G193" s="3123"/>
      <c r="H193" s="3123" t="s">
        <v>3134</v>
      </c>
      <c r="I193" s="3123" t="s">
        <v>3072</v>
      </c>
      <c r="J193" s="3123"/>
      <c r="K193" s="3169"/>
    </row>
    <row r="194" spans="2:11" ht="15" customHeight="1" x14ac:dyDescent="0.25">
      <c r="B194" s="3146"/>
      <c r="C194" s="3182" t="s">
        <v>3135</v>
      </c>
      <c r="D194" s="3123"/>
      <c r="E194" s="3123"/>
      <c r="F194" s="3144" t="s">
        <v>3043</v>
      </c>
      <c r="G194" s="3123"/>
      <c r="H194" s="3123" t="s">
        <v>3136</v>
      </c>
      <c r="I194" s="3123" t="s">
        <v>3072</v>
      </c>
      <c r="J194" s="3123"/>
      <c r="K194" s="3169"/>
    </row>
    <row r="195" spans="2:11" ht="15" customHeight="1" x14ac:dyDescent="0.25">
      <c r="B195" s="3175"/>
      <c r="C195" s="3190"/>
      <c r="D195" s="3155"/>
      <c r="E195" s="3155"/>
      <c r="F195" s="3155"/>
      <c r="G195" s="3155"/>
      <c r="H195" s="3155"/>
      <c r="I195" s="3155"/>
      <c r="J195" s="3155"/>
      <c r="K195" s="3176"/>
    </row>
    <row r="196" spans="2:11" ht="18.75" customHeight="1" x14ac:dyDescent="0.25">
      <c r="B196" s="3157"/>
      <c r="C196" s="3167"/>
      <c r="D196" s="3167"/>
      <c r="E196" s="3167"/>
      <c r="F196" s="3177"/>
      <c r="G196" s="3167"/>
      <c r="H196" s="3167"/>
      <c r="I196" s="3167"/>
      <c r="J196" s="3167"/>
      <c r="K196" s="3157"/>
    </row>
    <row r="197" spans="2:11" ht="18.75" customHeight="1" x14ac:dyDescent="0.25">
      <c r="B197" s="3157"/>
      <c r="C197" s="3167"/>
      <c r="D197" s="3167"/>
      <c r="E197" s="3167"/>
      <c r="F197" s="3177"/>
      <c r="G197" s="3167"/>
      <c r="H197" s="3167"/>
      <c r="I197" s="3167"/>
      <c r="J197" s="3167"/>
      <c r="K197" s="3157"/>
    </row>
    <row r="198" spans="2:11" ht="18.75" customHeight="1" x14ac:dyDescent="0.25">
      <c r="B198" s="3130"/>
      <c r="C198" s="3130"/>
      <c r="D198" s="3130"/>
      <c r="E198" s="3130"/>
      <c r="F198" s="3130"/>
      <c r="G198" s="3130"/>
      <c r="H198" s="3130"/>
      <c r="I198" s="3130"/>
      <c r="J198" s="3130"/>
      <c r="K198" s="3130"/>
    </row>
    <row r="199" spans="2:11" x14ac:dyDescent="0.25">
      <c r="B199" s="3112"/>
      <c r="C199" s="3113"/>
      <c r="D199" s="3113"/>
      <c r="E199" s="3113"/>
      <c r="F199" s="3113"/>
      <c r="G199" s="3113"/>
      <c r="H199" s="3113"/>
      <c r="I199" s="3113"/>
      <c r="J199" s="3113"/>
      <c r="K199" s="3114"/>
    </row>
    <row r="200" spans="2:11" ht="21" x14ac:dyDescent="0.25">
      <c r="B200" s="3115"/>
      <c r="C200" s="3389" t="s">
        <v>3137</v>
      </c>
      <c r="D200" s="3389"/>
      <c r="E200" s="3389"/>
      <c r="F200" s="3389"/>
      <c r="G200" s="3389"/>
      <c r="H200" s="3389"/>
      <c r="I200" s="3389"/>
      <c r="J200" s="3389"/>
      <c r="K200" s="3116"/>
    </row>
    <row r="201" spans="2:11" ht="25.5" customHeight="1" x14ac:dyDescent="0.3">
      <c r="B201" s="3115"/>
      <c r="C201" s="3191" t="s">
        <v>3138</v>
      </c>
      <c r="D201" s="3191"/>
      <c r="E201" s="3191"/>
      <c r="F201" s="3191" t="s">
        <v>3139</v>
      </c>
      <c r="G201" s="3192"/>
      <c r="H201" s="3390" t="s">
        <v>3140</v>
      </c>
      <c r="I201" s="3390"/>
      <c r="J201" s="3390"/>
      <c r="K201" s="3116"/>
    </row>
    <row r="202" spans="2:11" ht="5.25" customHeight="1" x14ac:dyDescent="0.25">
      <c r="B202" s="3146"/>
      <c r="C202" s="3141"/>
      <c r="D202" s="3141"/>
      <c r="E202" s="3141"/>
      <c r="F202" s="3141"/>
      <c r="G202" s="3167"/>
      <c r="H202" s="3141"/>
      <c r="I202" s="3141"/>
      <c r="J202" s="3141"/>
      <c r="K202" s="3169"/>
    </row>
    <row r="203" spans="2:11" ht="15" customHeight="1" x14ac:dyDescent="0.25">
      <c r="B203" s="3146"/>
      <c r="C203" s="3123" t="s">
        <v>3130</v>
      </c>
      <c r="D203" s="3123"/>
      <c r="E203" s="3123"/>
      <c r="F203" s="3144" t="s">
        <v>38</v>
      </c>
      <c r="G203" s="3123"/>
      <c r="H203" s="3391" t="s">
        <v>3141</v>
      </c>
      <c r="I203" s="3391"/>
      <c r="J203" s="3391"/>
      <c r="K203" s="3169"/>
    </row>
    <row r="204" spans="2:11" ht="15" customHeight="1" x14ac:dyDescent="0.25">
      <c r="B204" s="3146"/>
      <c r="C204" s="3123"/>
      <c r="D204" s="3123"/>
      <c r="E204" s="3123"/>
      <c r="F204" s="3144" t="s">
        <v>3142</v>
      </c>
      <c r="G204" s="3123"/>
      <c r="H204" s="3391" t="s">
        <v>3143</v>
      </c>
      <c r="I204" s="3391"/>
      <c r="J204" s="3391"/>
      <c r="K204" s="3169"/>
    </row>
    <row r="205" spans="2:11" ht="15" customHeight="1" x14ac:dyDescent="0.25">
      <c r="B205" s="3146"/>
      <c r="C205" s="3123"/>
      <c r="D205" s="3123"/>
      <c r="E205" s="3123"/>
      <c r="F205" s="3144" t="s">
        <v>3144</v>
      </c>
      <c r="G205" s="3123"/>
      <c r="H205" s="3391" t="s">
        <v>3145</v>
      </c>
      <c r="I205" s="3391"/>
      <c r="J205" s="3391"/>
      <c r="K205" s="3169"/>
    </row>
    <row r="206" spans="2:11" ht="15" customHeight="1" x14ac:dyDescent="0.25">
      <c r="B206" s="3146"/>
      <c r="C206" s="3123"/>
      <c r="D206" s="3123"/>
      <c r="E206" s="3123"/>
      <c r="F206" s="3144" t="s">
        <v>3146</v>
      </c>
      <c r="G206" s="3123"/>
      <c r="H206" s="3391" t="s">
        <v>3147</v>
      </c>
      <c r="I206" s="3391"/>
      <c r="J206" s="3391"/>
      <c r="K206" s="3169"/>
    </row>
    <row r="207" spans="2:11" ht="15" customHeight="1" x14ac:dyDescent="0.25">
      <c r="B207" s="3146"/>
      <c r="C207" s="3123"/>
      <c r="D207" s="3123"/>
      <c r="E207" s="3123"/>
      <c r="F207" s="3144" t="s">
        <v>3148</v>
      </c>
      <c r="G207" s="3123"/>
      <c r="H207" s="3391" t="s">
        <v>3149</v>
      </c>
      <c r="I207" s="3391"/>
      <c r="J207" s="3391"/>
      <c r="K207" s="3169"/>
    </row>
    <row r="208" spans="2:11" ht="15" customHeight="1" x14ac:dyDescent="0.25">
      <c r="B208" s="3146"/>
      <c r="C208" s="3123"/>
      <c r="D208" s="3123"/>
      <c r="E208" s="3123"/>
      <c r="F208" s="3144"/>
      <c r="G208" s="3123"/>
      <c r="H208" s="3123"/>
      <c r="I208" s="3123"/>
      <c r="J208" s="3123"/>
      <c r="K208" s="3169"/>
    </row>
    <row r="209" spans="2:11" ht="15" customHeight="1" x14ac:dyDescent="0.25">
      <c r="B209" s="3146"/>
      <c r="C209" s="3123" t="s">
        <v>3084</v>
      </c>
      <c r="D209" s="3123"/>
      <c r="E209" s="3123"/>
      <c r="F209" s="3144" t="s">
        <v>72</v>
      </c>
      <c r="G209" s="3123"/>
      <c r="H209" s="3391" t="s">
        <v>3150</v>
      </c>
      <c r="I209" s="3391"/>
      <c r="J209" s="3391"/>
      <c r="K209" s="3169"/>
    </row>
    <row r="210" spans="2:11" ht="15" customHeight="1" x14ac:dyDescent="0.25">
      <c r="B210" s="3146"/>
      <c r="C210" s="3123"/>
      <c r="D210" s="3123"/>
      <c r="E210" s="3123"/>
      <c r="F210" s="3144" t="s">
        <v>2982</v>
      </c>
      <c r="G210" s="3123"/>
      <c r="H210" s="3391" t="s">
        <v>2983</v>
      </c>
      <c r="I210" s="3391"/>
      <c r="J210" s="3391"/>
      <c r="K210" s="3169"/>
    </row>
    <row r="211" spans="2:11" ht="15" customHeight="1" x14ac:dyDescent="0.25">
      <c r="B211" s="3146"/>
      <c r="C211" s="3123"/>
      <c r="D211" s="3123"/>
      <c r="E211" s="3123"/>
      <c r="F211" s="3144" t="s">
        <v>2980</v>
      </c>
      <c r="G211" s="3123"/>
      <c r="H211" s="3391" t="s">
        <v>3151</v>
      </c>
      <c r="I211" s="3391"/>
      <c r="J211" s="3391"/>
      <c r="K211" s="3169"/>
    </row>
    <row r="212" spans="2:11" ht="15" customHeight="1" x14ac:dyDescent="0.25">
      <c r="B212" s="3193"/>
      <c r="C212" s="3123"/>
      <c r="D212" s="3123"/>
      <c r="E212" s="3123"/>
      <c r="F212" s="3144" t="s">
        <v>2984</v>
      </c>
      <c r="G212" s="3182"/>
      <c r="H212" s="3392" t="s">
        <v>2985</v>
      </c>
      <c r="I212" s="3392"/>
      <c r="J212" s="3392"/>
      <c r="K212" s="3194"/>
    </row>
    <row r="213" spans="2:11" ht="15" customHeight="1" x14ac:dyDescent="0.25">
      <c r="B213" s="3193"/>
      <c r="C213" s="3123"/>
      <c r="D213" s="3123"/>
      <c r="E213" s="3123"/>
      <c r="F213" s="3144" t="s">
        <v>2686</v>
      </c>
      <c r="G213" s="3182"/>
      <c r="H213" s="3392" t="s">
        <v>3152</v>
      </c>
      <c r="I213" s="3392"/>
      <c r="J213" s="3392"/>
      <c r="K213" s="3194"/>
    </row>
    <row r="214" spans="2:11" ht="15" customHeight="1" x14ac:dyDescent="0.25">
      <c r="B214" s="3193"/>
      <c r="C214" s="3123"/>
      <c r="D214" s="3123"/>
      <c r="E214" s="3123"/>
      <c r="F214" s="3144"/>
      <c r="G214" s="3182"/>
      <c r="H214" s="3173"/>
      <c r="I214" s="3173"/>
      <c r="J214" s="3173"/>
      <c r="K214" s="3194"/>
    </row>
    <row r="215" spans="2:11" ht="15" customHeight="1" x14ac:dyDescent="0.25">
      <c r="B215" s="3193"/>
      <c r="C215" s="3123" t="s">
        <v>3108</v>
      </c>
      <c r="D215" s="3123"/>
      <c r="E215" s="3123"/>
      <c r="F215" s="3144">
        <v>1</v>
      </c>
      <c r="G215" s="3182"/>
      <c r="H215" s="3392" t="s">
        <v>3153</v>
      </c>
      <c r="I215" s="3392"/>
      <c r="J215" s="3392"/>
      <c r="K215" s="3194"/>
    </row>
    <row r="216" spans="2:11" ht="15" customHeight="1" x14ac:dyDescent="0.25">
      <c r="B216" s="3193"/>
      <c r="C216" s="3123"/>
      <c r="D216" s="3123"/>
      <c r="E216" s="3123"/>
      <c r="F216" s="3144">
        <v>2</v>
      </c>
      <c r="G216" s="3182"/>
      <c r="H216" s="3392" t="s">
        <v>3154</v>
      </c>
      <c r="I216" s="3392"/>
      <c r="J216" s="3392"/>
      <c r="K216" s="3194"/>
    </row>
    <row r="217" spans="2:11" ht="15" customHeight="1" x14ac:dyDescent="0.25">
      <c r="B217" s="3193"/>
      <c r="C217" s="3123"/>
      <c r="D217" s="3123"/>
      <c r="E217" s="3123"/>
      <c r="F217" s="3144">
        <v>3</v>
      </c>
      <c r="G217" s="3182"/>
      <c r="H217" s="3392" t="s">
        <v>3155</v>
      </c>
      <c r="I217" s="3392"/>
      <c r="J217" s="3392"/>
      <c r="K217" s="3194"/>
    </row>
    <row r="218" spans="2:11" ht="15" customHeight="1" x14ac:dyDescent="0.25">
      <c r="B218" s="3193"/>
      <c r="C218" s="3123"/>
      <c r="D218" s="3123"/>
      <c r="E218" s="3123"/>
      <c r="F218" s="3144">
        <v>4</v>
      </c>
      <c r="G218" s="3182"/>
      <c r="H218" s="3392" t="s">
        <v>3156</v>
      </c>
      <c r="I218" s="3392"/>
      <c r="J218" s="3392"/>
      <c r="K218" s="3194"/>
    </row>
    <row r="219" spans="2:11" ht="12.75" customHeight="1" x14ac:dyDescent="0.25">
      <c r="B219" s="3195"/>
      <c r="C219" s="3196"/>
      <c r="D219" s="3196"/>
      <c r="E219" s="3196"/>
      <c r="F219" s="3196"/>
      <c r="G219" s="3196"/>
      <c r="H219" s="3196"/>
      <c r="I219" s="3196"/>
      <c r="J219" s="3196"/>
      <c r="K219" s="3197"/>
    </row>
  </sheetData>
  <sheetProtection formatCells="0" formatColumns="0" formatRows="0" insertColumns="0" insertRows="0" insertHyperlinks="0" deleteColumns="0" deleteRows="0" sort="0" autoFilter="0" pivotTables="0"/>
  <mergeCells count="77">
    <mergeCell ref="G44:J44"/>
    <mergeCell ref="G45:J45"/>
    <mergeCell ref="C3:J3"/>
    <mergeCell ref="C4:J4"/>
    <mergeCell ref="C6:J6"/>
    <mergeCell ref="C7:J7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  <mergeCell ref="D27:J27"/>
    <mergeCell ref="D28:J28"/>
    <mergeCell ref="D30:J30"/>
    <mergeCell ref="D31:J31"/>
    <mergeCell ref="D33:J33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65:J65"/>
    <mergeCell ref="D66:J66"/>
    <mergeCell ref="D67:J67"/>
    <mergeCell ref="D68:J68"/>
    <mergeCell ref="D69:J69"/>
    <mergeCell ref="D59:J59"/>
    <mergeCell ref="D60:J60"/>
    <mergeCell ref="D61:J61"/>
    <mergeCell ref="D62:J62"/>
    <mergeCell ref="D63:J63"/>
    <mergeCell ref="C52:J52"/>
    <mergeCell ref="C54:J54"/>
    <mergeCell ref="C55:J55"/>
    <mergeCell ref="C57:J57"/>
    <mergeCell ref="D58:J58"/>
    <mergeCell ref="D47:J47"/>
    <mergeCell ref="E48:J48"/>
    <mergeCell ref="E49:J49"/>
    <mergeCell ref="E50:J50"/>
    <mergeCell ref="D51:J51"/>
    <mergeCell ref="H213:J213"/>
    <mergeCell ref="H215:J215"/>
    <mergeCell ref="H216:J216"/>
    <mergeCell ref="H217:J217"/>
    <mergeCell ref="H218:J218"/>
    <mergeCell ref="H207:J207"/>
    <mergeCell ref="H209:J209"/>
    <mergeCell ref="H210:J210"/>
    <mergeCell ref="H211:J211"/>
    <mergeCell ref="H212:J212"/>
    <mergeCell ref="H201:J201"/>
    <mergeCell ref="H203:J203"/>
    <mergeCell ref="H204:J204"/>
    <mergeCell ref="H205:J205"/>
    <mergeCell ref="H206:J206"/>
    <mergeCell ref="C102:J102"/>
    <mergeCell ref="C122:J122"/>
    <mergeCell ref="C147:J147"/>
    <mergeCell ref="C165:J165"/>
    <mergeCell ref="C200:J200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21</vt:i4>
      </vt:variant>
      <vt:variant>
        <vt:lpstr>Pojmenované oblasti</vt:lpstr>
      </vt:variant>
      <vt:variant>
        <vt:i4>41</vt:i4>
      </vt:variant>
    </vt:vector>
  </HeadingPairs>
  <TitlesOfParts>
    <vt:vector size="62" baseType="lpstr">
      <vt:lpstr>Rekapitulace stavby</vt:lpstr>
      <vt:lpstr>SO.10 - ÚPRAVA VEŘEJNÉ KOMUNIKA</vt:lpstr>
      <vt:lpstr>SO.11 - AREÁLOVÉ KOMUNIKACE A Z</vt:lpstr>
      <vt:lpstr>SO.11-D - Molo a pódium</vt:lpstr>
      <vt:lpstr>SO.11-M - MOSTKY</vt:lpstr>
      <vt:lpstr>SO.12-K - Kácení</vt:lpstr>
      <vt:lpstr>SO.12-N - Nové sadové úpravy</vt:lpstr>
      <vt:lpstr>SO.12-Z - Závlaha</vt:lpstr>
      <vt:lpstr>SO.13 - OPLOCENÍ, MOBILIÁŘ</vt:lpstr>
      <vt:lpstr>SO.19 - Zařízení staveniště</vt:lpstr>
      <vt:lpstr>SO.21 - NN ROZVODY</vt:lpstr>
      <vt:lpstr>SO.22 - Kanalizační přípojka</vt:lpstr>
      <vt:lpstr>SO.23 - DEŠŤOVÉ KANALIZACE A PŘ</vt:lpstr>
      <vt:lpstr>SO.24 - Vodovodní přípojka</vt:lpstr>
      <vt:lpstr>SO.25 - Veřejné osvětlení</vt:lpstr>
      <vt:lpstr>SO.J - Retenční nádrž</vt:lpstr>
      <vt:lpstr>SO.K - Altán</vt:lpstr>
      <vt:lpstr>SO.K zdi - Archeologická prezen</vt:lpstr>
      <vt:lpstr>SO.L. - Dětské hřiště</vt:lpstr>
      <vt:lpstr>Seznam figur</vt:lpstr>
      <vt:lpstr>Pokyny pro vyplnění</vt:lpstr>
      <vt:lpstr>'Rekapitulace stavby'!Názvy_tisku</vt:lpstr>
      <vt:lpstr>'Seznam figur'!Názvy_tisku</vt:lpstr>
      <vt:lpstr>'SO.10 - ÚPRAVA VEŘEJNÉ KOMUNIKA'!Názvy_tisku</vt:lpstr>
      <vt:lpstr>'SO.11 - AREÁLOVÉ KOMUNIKACE A Z'!Názvy_tisku</vt:lpstr>
      <vt:lpstr>'SO.11-D - Molo a pódium'!Názvy_tisku</vt:lpstr>
      <vt:lpstr>'SO.11-M - MOSTKY'!Názvy_tisku</vt:lpstr>
      <vt:lpstr>'SO.12-K - Kácení'!Názvy_tisku</vt:lpstr>
      <vt:lpstr>'SO.12-N - Nové sadové úpravy'!Názvy_tisku</vt:lpstr>
      <vt:lpstr>'SO.12-Z - Závlaha'!Názvy_tisku</vt:lpstr>
      <vt:lpstr>'SO.13 - OPLOCENÍ, MOBILIÁŘ'!Názvy_tisku</vt:lpstr>
      <vt:lpstr>'SO.19 - Zařízení staveniště'!Názvy_tisku</vt:lpstr>
      <vt:lpstr>'SO.21 - NN ROZVODY'!Názvy_tisku</vt:lpstr>
      <vt:lpstr>'SO.22 - Kanalizační přípojka'!Názvy_tisku</vt:lpstr>
      <vt:lpstr>'SO.23 - DEŠŤOVÉ KANALIZACE A PŘ'!Názvy_tisku</vt:lpstr>
      <vt:lpstr>'SO.24 - Vodovodní přípojka'!Názvy_tisku</vt:lpstr>
      <vt:lpstr>'SO.25 - Veřejné osvětlení'!Názvy_tisku</vt:lpstr>
      <vt:lpstr>'SO.J - Retenční nádrž'!Názvy_tisku</vt:lpstr>
      <vt:lpstr>'SO.K - Altán'!Názvy_tisku</vt:lpstr>
      <vt:lpstr>'SO.K zdi - Archeologická prezen'!Názvy_tisku</vt:lpstr>
      <vt:lpstr>'SO.L. - Dětské hřiště'!Názvy_tisku</vt:lpstr>
      <vt:lpstr>'Pokyny pro vyplnění'!Oblast_tisku</vt:lpstr>
      <vt:lpstr>'Rekapitulace stavby'!Oblast_tisku</vt:lpstr>
      <vt:lpstr>'Seznam figur'!Oblast_tisku</vt:lpstr>
      <vt:lpstr>'SO.10 - ÚPRAVA VEŘEJNÉ KOMUNIKA'!Oblast_tisku</vt:lpstr>
      <vt:lpstr>'SO.11 - AREÁLOVÉ KOMUNIKACE A Z'!Oblast_tisku</vt:lpstr>
      <vt:lpstr>'SO.11-D - Molo a pódium'!Oblast_tisku</vt:lpstr>
      <vt:lpstr>'SO.11-M - MOSTKY'!Oblast_tisku</vt:lpstr>
      <vt:lpstr>'SO.12-K - Kácení'!Oblast_tisku</vt:lpstr>
      <vt:lpstr>'SO.12-N - Nové sadové úpravy'!Oblast_tisku</vt:lpstr>
      <vt:lpstr>'SO.12-Z - Závlaha'!Oblast_tisku</vt:lpstr>
      <vt:lpstr>'SO.13 - OPLOCENÍ, MOBILIÁŘ'!Oblast_tisku</vt:lpstr>
      <vt:lpstr>'SO.19 - Zařízení staveniště'!Oblast_tisku</vt:lpstr>
      <vt:lpstr>'SO.21 - NN ROZVODY'!Oblast_tisku</vt:lpstr>
      <vt:lpstr>'SO.22 - Kanalizační přípojka'!Oblast_tisku</vt:lpstr>
      <vt:lpstr>'SO.23 - DEŠŤOVÉ KANALIZACE A PŘ'!Oblast_tisku</vt:lpstr>
      <vt:lpstr>'SO.24 - Vodovodní přípojka'!Oblast_tisku</vt:lpstr>
      <vt:lpstr>'SO.25 - Veřejné osvětlení'!Oblast_tisku</vt:lpstr>
      <vt:lpstr>'SO.J - Retenční nádrž'!Oblast_tisku</vt:lpstr>
      <vt:lpstr>'SO.K - Altán'!Oblast_tisku</vt:lpstr>
      <vt:lpstr>'SO.K zdi - Archeologická prezen'!Oblast_tisku</vt:lpstr>
      <vt:lpstr>'SO.L. - Dětské hřiště'!Oblast_tisku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Uživatel systému Windows</cp:lastModifiedBy>
  <cp:lastPrinted>2020-06-02T10:46:26Z</cp:lastPrinted>
  <dcterms:created xsi:type="dcterms:W3CDTF">2012-09-17T09:18:14Z</dcterms:created>
  <dcterms:modified xsi:type="dcterms:W3CDTF">2026-10-05T14:05:36Z</dcterms:modified>
</cp:coreProperties>
</file>