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tka Dupalová\Desktop\Stavebně inženýrská činnost\Čížová\Oprava komunikací a chodníků Čížová a Zlivice\Rozpočty\"/>
    </mc:Choice>
  </mc:AlternateContent>
  <bookViews>
    <workbookView xWindow="0" yWindow="0" windowWidth="0" windowHeight="0"/>
  </bookViews>
  <sheets>
    <sheet name="Rekapitulace stavby" sheetId="1" r:id="rId1"/>
    <sheet name="01 - Komunikace" sheetId="2" r:id="rId2"/>
    <sheet name="02 - Chodník" sheetId="3" r:id="rId3"/>
    <sheet name="2. část - Na Chmelnici ko..." sheetId="4" r:id="rId4"/>
    <sheet name="01 - Komunikace_01" sheetId="5" r:id="rId5"/>
    <sheet name="02 - Chodníky" sheetId="6" r:id="rId6"/>
    <sheet name="01 - Komunikace_02" sheetId="7" r:id="rId7"/>
    <sheet name="02 - Chodníky_01" sheetId="8" r:id="rId8"/>
    <sheet name="Seznam figur" sheetId="9" r:id="rId9"/>
    <sheet name="Pokyny pro vyplnění" sheetId="10" r:id="rId10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'01 - Komunikace'!$C$96:$K$235</definedName>
    <definedName name="_xlnm.Print_Area" localSheetId="1">'01 - Komunikace'!$C$4:$J$41,'01 - Komunikace'!$C$47:$J$76,'01 - Komunikace'!$C$82:$K$235</definedName>
    <definedName name="_xlnm.Print_Titles" localSheetId="1">'01 - Komunikace'!$96:$96</definedName>
    <definedName name="_xlnm._FilterDatabase" localSheetId="2" hidden="1">'02 - Chodník'!$C$96:$K$186</definedName>
    <definedName name="_xlnm.Print_Area" localSheetId="2">'02 - Chodník'!$C$4:$J$41,'02 - Chodník'!$C$47:$J$76,'02 - Chodník'!$C$82:$K$186</definedName>
    <definedName name="_xlnm.Print_Titles" localSheetId="2">'02 - Chodník'!$96:$96</definedName>
    <definedName name="_xlnm._FilterDatabase" localSheetId="3" hidden="1">'2. část - Na Chmelnici ko...'!$C$90:$K$288</definedName>
    <definedName name="_xlnm.Print_Area" localSheetId="3">'2. část - Na Chmelnici ko...'!$C$4:$J$39,'2. část - Na Chmelnici ko...'!$C$45:$J$72,'2. část - Na Chmelnici ko...'!$C$78:$K$288</definedName>
    <definedName name="_xlnm.Print_Titles" localSheetId="3">'2. část - Na Chmelnici ko...'!$90:$90</definedName>
    <definedName name="_xlnm._FilterDatabase" localSheetId="4" hidden="1">'01 - Komunikace_01'!$C$102:$K$304</definedName>
    <definedName name="_xlnm.Print_Area" localSheetId="4">'01 - Komunikace_01'!$C$4:$J$43,'01 - Komunikace_01'!$C$49:$J$80,'01 - Komunikace_01'!$C$86:$K$304</definedName>
    <definedName name="_xlnm.Print_Titles" localSheetId="4">'01 - Komunikace_01'!$102:$102</definedName>
    <definedName name="_xlnm._FilterDatabase" localSheetId="5" hidden="1">'02 - Chodníky'!$C$102:$K$241</definedName>
    <definedName name="_xlnm.Print_Area" localSheetId="5">'02 - Chodníky'!$C$4:$J$43,'02 - Chodníky'!$C$49:$J$80,'02 - Chodníky'!$C$86:$K$241</definedName>
    <definedName name="_xlnm.Print_Titles" localSheetId="5">'02 - Chodníky'!$102:$102</definedName>
    <definedName name="_xlnm._FilterDatabase" localSheetId="6" hidden="1">'01 - Komunikace_02'!$C$102:$K$305</definedName>
    <definedName name="_xlnm.Print_Area" localSheetId="6">'01 - Komunikace_02'!$C$4:$J$43,'01 - Komunikace_02'!$C$49:$J$80,'01 - Komunikace_02'!$C$86:$K$305</definedName>
    <definedName name="_xlnm.Print_Titles" localSheetId="6">'01 - Komunikace_02'!$102:$102</definedName>
    <definedName name="_xlnm._FilterDatabase" localSheetId="7" hidden="1">'02 - Chodníky_01'!$C$102:$K$223</definedName>
    <definedName name="_xlnm.Print_Area" localSheetId="7">'02 - Chodníky_01'!$C$4:$J$43,'02 - Chodníky_01'!$C$49:$J$80,'02 - Chodníky_01'!$C$86:$K$223</definedName>
    <definedName name="_xlnm.Print_Titles" localSheetId="7">'02 - Chodníky_01'!$102:$102</definedName>
    <definedName name="_xlnm.Print_Area" localSheetId="8">'Seznam figur'!$C$4:$G$539</definedName>
    <definedName name="_xlnm.Print_Titles" localSheetId="8">'Seznam figur'!$9:$9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D7"/>
  <c i="8" r="J154"/>
  <c r="J41"/>
  <c r="J40"/>
  <c i="1" r="AY65"/>
  <c i="8" r="J39"/>
  <c i="1" r="AX65"/>
  <c i="8" r="BI222"/>
  <c r="BH222"/>
  <c r="BG222"/>
  <c r="BF222"/>
  <c r="T222"/>
  <c r="T221"/>
  <c r="R222"/>
  <c r="R221"/>
  <c r="P222"/>
  <c r="P221"/>
  <c r="BI219"/>
  <c r="BH219"/>
  <c r="BG219"/>
  <c r="BF219"/>
  <c r="T219"/>
  <c r="T218"/>
  <c r="R219"/>
  <c r="R218"/>
  <c r="P219"/>
  <c r="P218"/>
  <c r="BI216"/>
  <c r="BH216"/>
  <c r="BG216"/>
  <c r="BF216"/>
  <c r="T216"/>
  <c r="T215"/>
  <c r="R216"/>
  <c r="R215"/>
  <c r="P216"/>
  <c r="P215"/>
  <c r="BI213"/>
  <c r="BH213"/>
  <c r="BG213"/>
  <c r="BF213"/>
  <c r="T213"/>
  <c r="T212"/>
  <c r="T211"/>
  <c r="R213"/>
  <c r="R212"/>
  <c r="R211"/>
  <c r="P213"/>
  <c r="P212"/>
  <c r="P211"/>
  <c r="BI209"/>
  <c r="BH209"/>
  <c r="BG209"/>
  <c r="BF209"/>
  <c r="T209"/>
  <c r="T208"/>
  <c r="R209"/>
  <c r="R208"/>
  <c r="P209"/>
  <c r="P208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J71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06"/>
  <c r="BH106"/>
  <c r="BG106"/>
  <c r="BF106"/>
  <c r="T106"/>
  <c r="R106"/>
  <c r="P106"/>
  <c r="J100"/>
  <c r="F99"/>
  <c r="F97"/>
  <c r="E95"/>
  <c r="J63"/>
  <c r="F62"/>
  <c r="F60"/>
  <c r="E58"/>
  <c r="J25"/>
  <c r="E25"/>
  <c r="J99"/>
  <c r="J24"/>
  <c r="J22"/>
  <c r="E22"/>
  <c r="F100"/>
  <c r="J21"/>
  <c r="J16"/>
  <c r="J97"/>
  <c r="E7"/>
  <c r="E89"/>
  <c i="7" r="J41"/>
  <c r="J40"/>
  <c i="1" r="AY64"/>
  <c i="7" r="J39"/>
  <c i="1" r="AX64"/>
  <c i="7" r="BI304"/>
  <c r="BH304"/>
  <c r="BG304"/>
  <c r="BF304"/>
  <c r="T304"/>
  <c r="T303"/>
  <c r="R304"/>
  <c r="R303"/>
  <c r="P304"/>
  <c r="P303"/>
  <c r="BI301"/>
  <c r="BH301"/>
  <c r="BG301"/>
  <c r="BF301"/>
  <c r="T301"/>
  <c r="T300"/>
  <c r="R301"/>
  <c r="R300"/>
  <c r="P301"/>
  <c r="P300"/>
  <c r="BI298"/>
  <c r="BH298"/>
  <c r="BG298"/>
  <c r="BF298"/>
  <c r="T298"/>
  <c r="T297"/>
  <c r="R298"/>
  <c r="R297"/>
  <c r="P298"/>
  <c r="P297"/>
  <c r="BI295"/>
  <c r="BH295"/>
  <c r="BG295"/>
  <c r="BF295"/>
  <c r="T295"/>
  <c r="T294"/>
  <c r="T293"/>
  <c r="R295"/>
  <c r="R294"/>
  <c r="R293"/>
  <c r="P295"/>
  <c r="P294"/>
  <c r="P293"/>
  <c r="BI291"/>
  <c r="BH291"/>
  <c r="BG291"/>
  <c r="BF291"/>
  <c r="T291"/>
  <c r="T290"/>
  <c r="R291"/>
  <c r="R290"/>
  <c r="P291"/>
  <c r="P290"/>
  <c r="BI285"/>
  <c r="BH285"/>
  <c r="BG285"/>
  <c r="BF285"/>
  <c r="T285"/>
  <c r="R285"/>
  <c r="P285"/>
  <c r="BI280"/>
  <c r="BH280"/>
  <c r="BG280"/>
  <c r="BF280"/>
  <c r="T280"/>
  <c r="R280"/>
  <c r="P280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1"/>
  <c r="BH261"/>
  <c r="BG261"/>
  <c r="BF261"/>
  <c r="T261"/>
  <c r="R261"/>
  <c r="P261"/>
  <c r="BI259"/>
  <c r="BH259"/>
  <c r="BG259"/>
  <c r="BF259"/>
  <c r="T259"/>
  <c r="R259"/>
  <c r="P259"/>
  <c r="BI254"/>
  <c r="BH254"/>
  <c r="BG254"/>
  <c r="BF254"/>
  <c r="T254"/>
  <c r="R254"/>
  <c r="P254"/>
  <c r="BI250"/>
  <c r="BH250"/>
  <c r="BG250"/>
  <c r="BF250"/>
  <c r="T250"/>
  <c r="R250"/>
  <c r="P250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76"/>
  <c r="BH176"/>
  <c r="BG176"/>
  <c r="BF176"/>
  <c r="T176"/>
  <c r="R176"/>
  <c r="P176"/>
  <c r="BI173"/>
  <c r="BH173"/>
  <c r="BG173"/>
  <c r="BF173"/>
  <c r="T173"/>
  <c r="R173"/>
  <c r="P173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40"/>
  <c r="BH140"/>
  <c r="BG140"/>
  <c r="BF140"/>
  <c r="T140"/>
  <c r="R140"/>
  <c r="P140"/>
  <c r="BI132"/>
  <c r="BH132"/>
  <c r="BG132"/>
  <c r="BF132"/>
  <c r="T132"/>
  <c r="R132"/>
  <c r="P132"/>
  <c r="BI119"/>
  <c r="BH119"/>
  <c r="BG119"/>
  <c r="BF119"/>
  <c r="T119"/>
  <c r="R119"/>
  <c r="P119"/>
  <c r="BI112"/>
  <c r="BH112"/>
  <c r="BG112"/>
  <c r="BF112"/>
  <c r="T112"/>
  <c r="R112"/>
  <c r="P112"/>
  <c r="BI106"/>
  <c r="BH106"/>
  <c r="BG106"/>
  <c r="BF106"/>
  <c r="T106"/>
  <c r="R106"/>
  <c r="P106"/>
  <c r="J100"/>
  <c r="F99"/>
  <c r="F97"/>
  <c r="E95"/>
  <c r="J63"/>
  <c r="F62"/>
  <c r="F60"/>
  <c r="E58"/>
  <c r="J25"/>
  <c r="E25"/>
  <c r="J62"/>
  <c r="J24"/>
  <c r="J22"/>
  <c r="E22"/>
  <c r="F100"/>
  <c r="J21"/>
  <c r="J16"/>
  <c r="J97"/>
  <c r="E7"/>
  <c r="E52"/>
  <c i="6" r="J41"/>
  <c r="J40"/>
  <c i="1" r="AY62"/>
  <c i="6" r="J39"/>
  <c i="1" r="AX62"/>
  <c i="6" r="BI240"/>
  <c r="BH240"/>
  <c r="BG240"/>
  <c r="BF240"/>
  <c r="T240"/>
  <c r="T239"/>
  <c r="R240"/>
  <c r="R239"/>
  <c r="P240"/>
  <c r="P239"/>
  <c r="BI237"/>
  <c r="BH237"/>
  <c r="BG237"/>
  <c r="BF237"/>
  <c r="T237"/>
  <c r="T236"/>
  <c r="R237"/>
  <c r="R236"/>
  <c r="P237"/>
  <c r="P236"/>
  <c r="BI234"/>
  <c r="BH234"/>
  <c r="BG234"/>
  <c r="BF234"/>
  <c r="T234"/>
  <c r="T233"/>
  <c r="R234"/>
  <c r="R233"/>
  <c r="P234"/>
  <c r="P233"/>
  <c r="BI231"/>
  <c r="BH231"/>
  <c r="BG231"/>
  <c r="BF231"/>
  <c r="T231"/>
  <c r="T230"/>
  <c r="T229"/>
  <c r="R231"/>
  <c r="R230"/>
  <c r="R229"/>
  <c r="P231"/>
  <c r="P230"/>
  <c r="P229"/>
  <c r="BI227"/>
  <c r="BH227"/>
  <c r="BG227"/>
  <c r="BF227"/>
  <c r="T227"/>
  <c r="T226"/>
  <c r="R227"/>
  <c r="R226"/>
  <c r="P227"/>
  <c r="P226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0"/>
  <c r="BH180"/>
  <c r="BG180"/>
  <c r="BF180"/>
  <c r="T180"/>
  <c r="R180"/>
  <c r="P180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06"/>
  <c r="BH106"/>
  <c r="BG106"/>
  <c r="BF106"/>
  <c r="T106"/>
  <c r="R106"/>
  <c r="P106"/>
  <c r="J100"/>
  <c r="F99"/>
  <c r="F97"/>
  <c r="E95"/>
  <c r="J63"/>
  <c r="F62"/>
  <c r="F60"/>
  <c r="E58"/>
  <c r="J25"/>
  <c r="E25"/>
  <c r="J99"/>
  <c r="J24"/>
  <c r="J22"/>
  <c r="E22"/>
  <c r="F63"/>
  <c r="J21"/>
  <c r="J16"/>
  <c r="J97"/>
  <c r="E7"/>
  <c r="E52"/>
  <c i="5" r="J41"/>
  <c r="J40"/>
  <c i="1" r="AY61"/>
  <c i="5" r="J39"/>
  <c i="1" r="AX61"/>
  <c i="5" r="BI303"/>
  <c r="BH303"/>
  <c r="BG303"/>
  <c r="BF303"/>
  <c r="T303"/>
  <c r="T302"/>
  <c r="R303"/>
  <c r="R302"/>
  <c r="P303"/>
  <c r="P302"/>
  <c r="BI300"/>
  <c r="BH300"/>
  <c r="BG300"/>
  <c r="BF300"/>
  <c r="T300"/>
  <c r="T299"/>
  <c r="R300"/>
  <c r="R299"/>
  <c r="P300"/>
  <c r="P299"/>
  <c r="BI297"/>
  <c r="BH297"/>
  <c r="BG297"/>
  <c r="BF297"/>
  <c r="T297"/>
  <c r="T296"/>
  <c r="R297"/>
  <c r="R296"/>
  <c r="P297"/>
  <c r="P296"/>
  <c r="BI294"/>
  <c r="BH294"/>
  <c r="BG294"/>
  <c r="BF294"/>
  <c r="T294"/>
  <c r="T293"/>
  <c r="T292"/>
  <c r="R294"/>
  <c r="R293"/>
  <c r="R292"/>
  <c r="P294"/>
  <c r="P293"/>
  <c r="P292"/>
  <c r="BI290"/>
  <c r="BH290"/>
  <c r="BG290"/>
  <c r="BF290"/>
  <c r="T290"/>
  <c r="T289"/>
  <c r="R290"/>
  <c r="R289"/>
  <c r="P290"/>
  <c r="P289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3"/>
  <c r="BH273"/>
  <c r="BG273"/>
  <c r="BF273"/>
  <c r="T273"/>
  <c r="R273"/>
  <c r="P273"/>
  <c r="BI268"/>
  <c r="BH268"/>
  <c r="BG268"/>
  <c r="BF268"/>
  <c r="T268"/>
  <c r="R268"/>
  <c r="P268"/>
  <c r="BI262"/>
  <c r="BH262"/>
  <c r="BG262"/>
  <c r="BF262"/>
  <c r="T262"/>
  <c r="R262"/>
  <c r="P262"/>
  <c r="BI260"/>
  <c r="BH260"/>
  <c r="BG260"/>
  <c r="BF260"/>
  <c r="T260"/>
  <c r="R260"/>
  <c r="P260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0"/>
  <c r="BH200"/>
  <c r="BG200"/>
  <c r="BF200"/>
  <c r="T200"/>
  <c r="R200"/>
  <c r="P200"/>
  <c r="BI199"/>
  <c r="BH199"/>
  <c r="BG199"/>
  <c r="BF199"/>
  <c r="T199"/>
  <c r="R199"/>
  <c r="P199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1"/>
  <c r="BH171"/>
  <c r="BG171"/>
  <c r="BF171"/>
  <c r="T171"/>
  <c r="R171"/>
  <c r="P171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34"/>
  <c r="BH134"/>
  <c r="BG134"/>
  <c r="BF134"/>
  <c r="T134"/>
  <c r="R134"/>
  <c r="P134"/>
  <c r="BI127"/>
  <c r="BH127"/>
  <c r="BG127"/>
  <c r="BF127"/>
  <c r="T127"/>
  <c r="R127"/>
  <c r="P127"/>
  <c r="BI112"/>
  <c r="BH112"/>
  <c r="BG112"/>
  <c r="BF112"/>
  <c r="T112"/>
  <c r="R112"/>
  <c r="P112"/>
  <c r="BI106"/>
  <c r="BH106"/>
  <c r="BG106"/>
  <c r="BF106"/>
  <c r="T106"/>
  <c r="R106"/>
  <c r="P106"/>
  <c r="J100"/>
  <c r="F99"/>
  <c r="F97"/>
  <c r="E95"/>
  <c r="J63"/>
  <c r="F62"/>
  <c r="F60"/>
  <c r="E58"/>
  <c r="J25"/>
  <c r="E25"/>
  <c r="J99"/>
  <c r="J24"/>
  <c r="J22"/>
  <c r="E22"/>
  <c r="F100"/>
  <c r="J21"/>
  <c r="J16"/>
  <c r="J60"/>
  <c r="E7"/>
  <c r="E52"/>
  <c i="4" r="J37"/>
  <c r="J36"/>
  <c i="1" r="AY58"/>
  <c i="4" r="J35"/>
  <c i="1" r="AX58"/>
  <c i="4" r="BI287"/>
  <c r="BH287"/>
  <c r="BG287"/>
  <c r="BF287"/>
  <c r="T287"/>
  <c r="T286"/>
  <c r="R287"/>
  <c r="R286"/>
  <c r="P287"/>
  <c r="P286"/>
  <c r="BI284"/>
  <c r="BH284"/>
  <c r="BG284"/>
  <c r="BF284"/>
  <c r="T284"/>
  <c r="T283"/>
  <c r="R284"/>
  <c r="R283"/>
  <c r="P284"/>
  <c r="P283"/>
  <c r="BI281"/>
  <c r="BH281"/>
  <c r="BG281"/>
  <c r="BF281"/>
  <c r="T281"/>
  <c r="T280"/>
  <c r="R281"/>
  <c r="R280"/>
  <c r="P281"/>
  <c r="P280"/>
  <c r="BI278"/>
  <c r="BH278"/>
  <c r="BG278"/>
  <c r="BF278"/>
  <c r="T278"/>
  <c r="T277"/>
  <c r="T276"/>
  <c r="R278"/>
  <c r="R277"/>
  <c r="R276"/>
  <c r="P278"/>
  <c r="P277"/>
  <c r="P276"/>
  <c r="BI274"/>
  <c r="BH274"/>
  <c r="BG274"/>
  <c r="BF274"/>
  <c r="T274"/>
  <c r="T273"/>
  <c r="R274"/>
  <c r="R273"/>
  <c r="P274"/>
  <c r="P273"/>
  <c r="BI267"/>
  <c r="BH267"/>
  <c r="BG267"/>
  <c r="BF267"/>
  <c r="T267"/>
  <c r="R267"/>
  <c r="P267"/>
  <c r="BI260"/>
  <c r="BH260"/>
  <c r="BG260"/>
  <c r="BF260"/>
  <c r="T260"/>
  <c r="R260"/>
  <c r="P260"/>
  <c r="BI253"/>
  <c r="BH253"/>
  <c r="BG253"/>
  <c r="BF253"/>
  <c r="T253"/>
  <c r="R253"/>
  <c r="P253"/>
  <c r="BI248"/>
  <c r="BH248"/>
  <c r="BG248"/>
  <c r="BF248"/>
  <c r="T248"/>
  <c r="R248"/>
  <c r="P248"/>
  <c r="BI243"/>
  <c r="BH243"/>
  <c r="BG243"/>
  <c r="BF243"/>
  <c r="T243"/>
  <c r="R243"/>
  <c r="P243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10"/>
  <c r="BH210"/>
  <c r="BG210"/>
  <c r="BF210"/>
  <c r="T210"/>
  <c r="R210"/>
  <c r="P210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36"/>
  <c r="BH136"/>
  <c r="BG136"/>
  <c r="BF136"/>
  <c r="T136"/>
  <c r="R136"/>
  <c r="P136"/>
  <c r="BI118"/>
  <c r="BH118"/>
  <c r="BG118"/>
  <c r="BF118"/>
  <c r="T118"/>
  <c r="R118"/>
  <c r="P118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F87"/>
  <c r="F85"/>
  <c r="E83"/>
  <c r="J55"/>
  <c r="F54"/>
  <c r="F52"/>
  <c r="E50"/>
  <c r="J21"/>
  <c r="E21"/>
  <c r="J54"/>
  <c r="J20"/>
  <c r="J18"/>
  <c r="E18"/>
  <c r="F88"/>
  <c r="J17"/>
  <c r="J12"/>
  <c r="J52"/>
  <c r="E7"/>
  <c r="E48"/>
  <c i="3" r="J39"/>
  <c r="J38"/>
  <c i="1" r="AY57"/>
  <c i="3" r="J37"/>
  <c i="1" r="AX57"/>
  <c i="3" r="BI185"/>
  <c r="BH185"/>
  <c r="BG185"/>
  <c r="BF185"/>
  <c r="T185"/>
  <c r="T184"/>
  <c r="R185"/>
  <c r="R184"/>
  <c r="P185"/>
  <c r="P184"/>
  <c r="BI182"/>
  <c r="BH182"/>
  <c r="BG182"/>
  <c r="BF182"/>
  <c r="T182"/>
  <c r="T181"/>
  <c r="R182"/>
  <c r="R181"/>
  <c r="P182"/>
  <c r="P181"/>
  <c r="BI179"/>
  <c r="BH179"/>
  <c r="BG179"/>
  <c r="BF179"/>
  <c r="T179"/>
  <c r="T178"/>
  <c r="R179"/>
  <c r="R178"/>
  <c r="P179"/>
  <c r="P178"/>
  <c r="BI176"/>
  <c r="BH176"/>
  <c r="BG176"/>
  <c r="BF176"/>
  <c r="T176"/>
  <c r="T175"/>
  <c r="T174"/>
  <c r="R176"/>
  <c r="R175"/>
  <c r="R174"/>
  <c r="P176"/>
  <c r="P175"/>
  <c r="P174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T150"/>
  <c r="R151"/>
  <c r="R150"/>
  <c r="P151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00"/>
  <c r="BH100"/>
  <c r="BG100"/>
  <c r="BF100"/>
  <c r="T100"/>
  <c r="R100"/>
  <c r="P100"/>
  <c r="J94"/>
  <c r="F93"/>
  <c r="F91"/>
  <c r="E89"/>
  <c r="J59"/>
  <c r="F58"/>
  <c r="F56"/>
  <c r="E54"/>
  <c r="J23"/>
  <c r="E23"/>
  <c r="J93"/>
  <c r="J22"/>
  <c r="J20"/>
  <c r="E20"/>
  <c r="F94"/>
  <c r="J19"/>
  <c r="J14"/>
  <c r="J91"/>
  <c r="E7"/>
  <c r="E85"/>
  <c i="2" r="J39"/>
  <c r="J38"/>
  <c i="1" r="AY56"/>
  <c i="2" r="J37"/>
  <c i="1" r="AX56"/>
  <c i="2" r="BI234"/>
  <c r="BH234"/>
  <c r="BG234"/>
  <c r="BF234"/>
  <c r="T234"/>
  <c r="T233"/>
  <c r="R234"/>
  <c r="R233"/>
  <c r="P234"/>
  <c r="P233"/>
  <c r="BI231"/>
  <c r="BH231"/>
  <c r="BG231"/>
  <c r="BF231"/>
  <c r="T231"/>
  <c r="T230"/>
  <c r="R231"/>
  <c r="R230"/>
  <c r="P231"/>
  <c r="P230"/>
  <c r="BI228"/>
  <c r="BH228"/>
  <c r="BG228"/>
  <c r="BF228"/>
  <c r="T228"/>
  <c r="T227"/>
  <c r="R228"/>
  <c r="R227"/>
  <c r="P228"/>
  <c r="P227"/>
  <c r="BI225"/>
  <c r="BH225"/>
  <c r="BG225"/>
  <c r="BF225"/>
  <c r="T225"/>
  <c r="T224"/>
  <c r="T223"/>
  <c r="R225"/>
  <c r="R224"/>
  <c r="R223"/>
  <c r="P225"/>
  <c r="P224"/>
  <c r="P223"/>
  <c r="BI221"/>
  <c r="BH221"/>
  <c r="BG221"/>
  <c r="BF221"/>
  <c r="T221"/>
  <c r="T220"/>
  <c r="R221"/>
  <c r="R220"/>
  <c r="P221"/>
  <c r="P220"/>
  <c r="BI216"/>
  <c r="BH216"/>
  <c r="BG216"/>
  <c r="BF216"/>
  <c r="T216"/>
  <c r="R216"/>
  <c r="P216"/>
  <c r="BI210"/>
  <c r="BH210"/>
  <c r="BG210"/>
  <c r="BF210"/>
  <c r="T210"/>
  <c r="R210"/>
  <c r="P210"/>
  <c r="BI205"/>
  <c r="BH205"/>
  <c r="BG205"/>
  <c r="BF205"/>
  <c r="T205"/>
  <c r="R205"/>
  <c r="P205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09"/>
  <c r="BH109"/>
  <c r="BG109"/>
  <c r="BF109"/>
  <c r="T109"/>
  <c r="R109"/>
  <c r="P109"/>
  <c r="BI100"/>
  <c r="BH100"/>
  <c r="BG100"/>
  <c r="BF100"/>
  <c r="T100"/>
  <c r="R100"/>
  <c r="P100"/>
  <c r="J94"/>
  <c r="F93"/>
  <c r="F91"/>
  <c r="E89"/>
  <c r="J59"/>
  <c r="F58"/>
  <c r="F56"/>
  <c r="E54"/>
  <c r="J23"/>
  <c r="E23"/>
  <c r="J93"/>
  <c r="J22"/>
  <c r="J20"/>
  <c r="E20"/>
  <c r="F59"/>
  <c r="J19"/>
  <c r="J14"/>
  <c r="J91"/>
  <c r="E7"/>
  <c r="E50"/>
  <c i="1" r="L50"/>
  <c r="AM50"/>
  <c r="AM49"/>
  <c r="L49"/>
  <c r="AM47"/>
  <c r="L47"/>
  <c r="L45"/>
  <c r="L44"/>
  <c i="2" r="J234"/>
  <c r="J191"/>
  <c r="BK159"/>
  <c i="1" r="AS63"/>
  <c i="2" r="BK155"/>
  <c r="BK100"/>
  <c i="3" r="J164"/>
  <c r="J124"/>
  <c r="J167"/>
  <c r="BK132"/>
  <c i="4" r="BK260"/>
  <c r="BK191"/>
  <c r="BK161"/>
  <c r="J98"/>
  <c r="BK281"/>
  <c r="J237"/>
  <c r="BK187"/>
  <c r="J155"/>
  <c i="5" r="J286"/>
  <c r="BK260"/>
  <c r="BK225"/>
  <c r="J199"/>
  <c r="J164"/>
  <c r="BK294"/>
  <c r="BK253"/>
  <c r="J225"/>
  <c r="J192"/>
  <c r="BK127"/>
  <c i="6" r="J211"/>
  <c r="BK186"/>
  <c r="BK153"/>
  <c r="J115"/>
  <c r="J219"/>
  <c r="J165"/>
  <c r="BK115"/>
  <c i="7" r="J272"/>
  <c r="J250"/>
  <c r="J215"/>
  <c r="BK191"/>
  <c r="BK112"/>
  <c r="BK277"/>
  <c r="J233"/>
  <c r="BK215"/>
  <c r="BK194"/>
  <c r="BK140"/>
  <c i="8" r="J134"/>
  <c r="BK181"/>
  <c r="J216"/>
  <c r="J181"/>
  <c r="BK126"/>
  <c i="2" r="BK228"/>
  <c r="BK185"/>
  <c r="BK164"/>
  <c r="BK133"/>
  <c r="J231"/>
  <c r="J205"/>
  <c r="BK173"/>
  <c r="J143"/>
  <c i="3" r="J185"/>
  <c r="BK160"/>
  <c r="BK129"/>
  <c r="J182"/>
  <c r="BK151"/>
  <c r="BK117"/>
  <c i="4" r="BK248"/>
  <c r="BK201"/>
  <c r="J167"/>
  <c r="BK102"/>
  <c r="J231"/>
  <c r="J191"/>
  <c r="BK164"/>
  <c r="J94"/>
  <c i="5" r="J278"/>
  <c r="J242"/>
  <c r="J212"/>
  <c r="J183"/>
  <c r="J112"/>
  <c r="BK281"/>
  <c r="BK237"/>
  <c r="BK222"/>
  <c r="J200"/>
  <c r="BK164"/>
  <c i="6" r="BK240"/>
  <c r="BK204"/>
  <c r="J167"/>
  <c r="J138"/>
  <c r="BK234"/>
  <c r="BK211"/>
  <c r="J180"/>
  <c r="J150"/>
  <c r="J119"/>
  <c i="7" r="J280"/>
  <c r="J239"/>
  <c r="BK212"/>
  <c r="BK199"/>
  <c r="BK157"/>
  <c r="BK298"/>
  <c r="BK261"/>
  <c r="BK224"/>
  <c r="J207"/>
  <c r="BK173"/>
  <c r="J106"/>
  <c i="8" r="J150"/>
  <c r="BK209"/>
  <c r="BK162"/>
  <c r="J205"/>
  <c r="J156"/>
  <c r="BK123"/>
  <c i="2" r="BK231"/>
  <c r="BK196"/>
  <c r="J155"/>
  <c r="BK109"/>
  <c r="BK210"/>
  <c r="BK179"/>
  <c r="J159"/>
  <c r="J130"/>
  <c i="3" r="J155"/>
  <c r="J132"/>
  <c r="BK185"/>
  <c r="BK135"/>
  <c i="4" r="J281"/>
  <c r="J243"/>
  <c r="J195"/>
  <c r="BK175"/>
  <c r="BK284"/>
  <c r="J278"/>
  <c r="BK235"/>
  <c r="J178"/>
  <c r="J102"/>
  <c i="5" r="J281"/>
  <c r="J253"/>
  <c r="J226"/>
  <c r="BK200"/>
  <c r="BK157"/>
  <c r="BK297"/>
  <c r="J260"/>
  <c r="J219"/>
  <c r="J208"/>
  <c r="J171"/>
  <c i="6" r="BK237"/>
  <c r="J199"/>
  <c r="BK165"/>
  <c r="BK134"/>
  <c r="BK227"/>
  <c r="J195"/>
  <c r="BK162"/>
  <c r="BK106"/>
  <c i="7" r="J277"/>
  <c r="BK236"/>
  <c r="BK207"/>
  <c r="BK185"/>
  <c r="BK106"/>
  <c r="BK280"/>
  <c r="BK250"/>
  <c r="J212"/>
  <c r="J200"/>
  <c r="J185"/>
  <c r="BK132"/>
  <c i="8" r="BK216"/>
  <c r="BK156"/>
  <c r="BK201"/>
  <c r="J177"/>
  <c r="BK219"/>
  <c r="BK186"/>
  <c r="BK174"/>
  <c r="BK138"/>
  <c i="2" r="BK216"/>
  <c r="J170"/>
  <c r="BK149"/>
  <c r="BK130"/>
  <c r="BK198"/>
  <c r="J176"/>
  <c r="J146"/>
  <c i="3" r="BK182"/>
  <c r="J147"/>
  <c r="BK179"/>
  <c r="BK144"/>
  <c r="J120"/>
  <c i="4" r="BK278"/>
  <c r="BK231"/>
  <c r="BK172"/>
  <c r="BK118"/>
  <c r="J274"/>
  <c r="BK228"/>
  <c r="BK181"/>
  <c r="J136"/>
  <c i="5" r="J297"/>
  <c r="BK247"/>
  <c r="BK216"/>
  <c r="BK180"/>
  <c r="J134"/>
  <c r="BK278"/>
  <c r="J247"/>
  <c r="J215"/>
  <c r="BK186"/>
  <c r="BK161"/>
  <c i="6" r="J223"/>
  <c r="J172"/>
  <c r="BK143"/>
  <c r="J240"/>
  <c r="J192"/>
  <c r="J158"/>
  <c r="J134"/>
  <c i="7" r="BK291"/>
  <c r="BK230"/>
  <c r="BK208"/>
  <c r="J176"/>
  <c r="J132"/>
  <c r="J291"/>
  <c r="BK242"/>
  <c r="J208"/>
  <c r="BK176"/>
  <c r="J112"/>
  <c i="8" r="BK213"/>
  <c r="J174"/>
  <c r="J209"/>
  <c r="J172"/>
  <c r="J123"/>
  <c i="2" r="J221"/>
  <c r="J179"/>
  <c r="J152"/>
  <c r="J100"/>
  <c r="J228"/>
  <c r="J196"/>
  <c r="J164"/>
  <c r="J136"/>
  <c i="3" r="J176"/>
  <c r="J151"/>
  <c r="J117"/>
  <c r="BK164"/>
  <c r="J129"/>
  <c i="4" r="J267"/>
  <c r="BK210"/>
  <c r="J184"/>
  <c r="BK151"/>
  <c r="J260"/>
  <c r="J203"/>
  <c r="J175"/>
  <c r="J118"/>
  <c i="5" r="J290"/>
  <c r="J250"/>
  <c r="J222"/>
  <c r="J207"/>
  <c r="BK171"/>
  <c r="J300"/>
  <c r="J262"/>
  <c r="BK226"/>
  <c r="BK211"/>
  <c r="J180"/>
  <c r="BK112"/>
  <c i="6" r="BK219"/>
  <c r="BK180"/>
  <c r="BK150"/>
  <c r="J106"/>
  <c r="BK199"/>
  <c r="BK167"/>
  <c r="BK138"/>
  <c i="7" r="BK295"/>
  <c r="BK267"/>
  <c r="BK233"/>
  <c r="BK211"/>
  <c r="J188"/>
  <c r="BK119"/>
  <c r="J285"/>
  <c r="BK239"/>
  <c r="BK218"/>
  <c r="J199"/>
  <c r="J157"/>
  <c i="8" r="BK222"/>
  <c r="J138"/>
  <c r="J186"/>
  <c r="J222"/>
  <c r="J193"/>
  <c r="BK143"/>
  <c r="BK119"/>
  <c i="2" r="J225"/>
  <c r="BK176"/>
  <c r="BK146"/>
  <c i="1" r="AS60"/>
  <c i="2" r="J149"/>
  <c i="1" r="AS55"/>
  <c i="3" r="BK120"/>
  <c r="J160"/>
  <c r="BK124"/>
  <c i="4" r="BK274"/>
  <c r="J228"/>
  <c r="J187"/>
  <c r="BK146"/>
  <c r="BK267"/>
  <c r="J201"/>
  <c r="BK167"/>
  <c r="J146"/>
  <c i="5" r="J294"/>
  <c r="BK268"/>
  <c r="BK219"/>
  <c r="BK208"/>
  <c r="BK177"/>
  <c r="J303"/>
  <c r="J273"/>
  <c r="BK227"/>
  <c r="BK183"/>
  <c r="J157"/>
  <c i="6" r="J231"/>
  <c r="J190"/>
  <c r="J146"/>
  <c r="J237"/>
  <c r="BK216"/>
  <c r="J186"/>
  <c r="J153"/>
  <c r="J126"/>
  <c i="7" r="BK285"/>
  <c r="J242"/>
  <c r="J224"/>
  <c r="BK203"/>
  <c r="J140"/>
  <c r="J295"/>
  <c r="J259"/>
  <c r="J227"/>
  <c r="J191"/>
  <c r="BK165"/>
  <c i="8" r="J219"/>
  <c r="BK205"/>
  <c r="J143"/>
  <c r="BK193"/>
  <c r="J168"/>
  <c r="J119"/>
  <c r="J201"/>
  <c r="BK168"/>
  <c r="J147"/>
  <c r="J115"/>
  <c i="2" r="BK205"/>
  <c r="BK182"/>
  <c r="J139"/>
  <c r="J216"/>
  <c r="J185"/>
  <c r="BK167"/>
  <c r="J133"/>
  <c i="3" r="BK172"/>
  <c r="J135"/>
  <c r="J100"/>
  <c r="BK155"/>
  <c i="4" r="J287"/>
  <c r="BK237"/>
  <c r="J181"/>
  <c r="BK155"/>
  <c r="BK287"/>
  <c r="BK253"/>
  <c r="BK197"/>
  <c r="J172"/>
  <c r="BK98"/>
  <c i="5" r="BK273"/>
  <c r="J234"/>
  <c r="J211"/>
  <c r="J189"/>
  <c r="J106"/>
  <c r="J268"/>
  <c r="BK234"/>
  <c r="BK207"/>
  <c r="J177"/>
  <c i="6" r="J234"/>
  <c r="BK195"/>
  <c r="J162"/>
  <c r="BK126"/>
  <c r="BK231"/>
  <c r="J174"/>
  <c r="BK146"/>
  <c i="7" r="BK301"/>
  <c r="J261"/>
  <c r="BK221"/>
  <c r="BK200"/>
  <c r="J161"/>
  <c r="J301"/>
  <c r="J254"/>
  <c r="J221"/>
  <c r="J203"/>
  <c r="BK161"/>
  <c i="8" r="BK147"/>
  <c r="BK198"/>
  <c r="BK115"/>
  <c r="J198"/>
  <c r="BK150"/>
  <c r="BK106"/>
  <c i="2" r="J198"/>
  <c r="J173"/>
  <c r="BK143"/>
  <c r="BK234"/>
  <c r="BK221"/>
  <c r="J182"/>
  <c r="BK152"/>
  <c r="J109"/>
  <c i="3" r="J172"/>
  <c r="J140"/>
  <c r="J179"/>
  <c r="BK140"/>
  <c i="4" r="J284"/>
  <c r="J235"/>
  <c r="J197"/>
  <c r="BK178"/>
  <c r="BK136"/>
  <c r="BK243"/>
  <c r="BK195"/>
  <c r="J151"/>
  <c i="5" r="BK300"/>
  <c r="BK262"/>
  <c r="J227"/>
  <c r="BK192"/>
  <c r="J161"/>
  <c r="BK290"/>
  <c r="BK250"/>
  <c r="J216"/>
  <c r="BK189"/>
  <c r="BK134"/>
  <c i="6" r="J227"/>
  <c r="BK192"/>
  <c r="J161"/>
  <c r="J123"/>
  <c r="BK223"/>
  <c r="BK190"/>
  <c r="BK161"/>
  <c r="BK123"/>
  <c i="7" r="J304"/>
  <c r="BK254"/>
  <c r="BK227"/>
  <c r="J204"/>
  <c r="J173"/>
  <c r="BK304"/>
  <c r="BK272"/>
  <c r="J230"/>
  <c r="J211"/>
  <c r="BK188"/>
  <c r="J119"/>
  <c i="8" r="J162"/>
  <c r="J126"/>
  <c r="BK172"/>
  <c r="J213"/>
  <c r="BK177"/>
  <c r="BK134"/>
  <c r="J106"/>
  <c i="2" r="J210"/>
  <c r="J167"/>
  <c r="BK136"/>
  <c r="BK225"/>
  <c r="BK191"/>
  <c r="BK170"/>
  <c r="BK139"/>
  <c i="3" r="BK167"/>
  <c r="J144"/>
  <c r="BK176"/>
  <c r="BK147"/>
  <c r="BK100"/>
  <c i="4" r="J253"/>
  <c r="BK203"/>
  <c r="J164"/>
  <c r="BK94"/>
  <c r="J248"/>
  <c r="J210"/>
  <c r="BK184"/>
  <c r="J161"/>
  <c i="5" r="BK303"/>
  <c r="J237"/>
  <c r="BK215"/>
  <c r="J186"/>
  <c r="J127"/>
  <c r="BK286"/>
  <c r="BK242"/>
  <c r="BK212"/>
  <c r="BK199"/>
  <c r="BK106"/>
  <c i="6" r="J216"/>
  <c r="BK174"/>
  <c r="BK158"/>
  <c r="BK119"/>
  <c r="J204"/>
  <c r="BK172"/>
  <c r="J143"/>
  <c i="7" r="J298"/>
  <c r="BK259"/>
  <c r="J218"/>
  <c r="J194"/>
  <c r="J165"/>
  <c r="J267"/>
  <c r="J236"/>
  <c r="BK204"/>
  <c i="2" l="1" r="R99"/>
  <c r="P99"/>
  <c r="T99"/>
  <c r="BK142"/>
  <c r="J142"/>
  <c r="J67"/>
  <c r="BK158"/>
  <c r="J158"/>
  <c r="J68"/>
  <c r="T158"/>
  <c r="R195"/>
  <c i="3" r="P99"/>
  <c r="BK123"/>
  <c r="J123"/>
  <c r="J66"/>
  <c r="T123"/>
  <c r="T139"/>
  <c r="BK154"/>
  <c r="J154"/>
  <c r="J69"/>
  <c r="T154"/>
  <c i="4" r="T93"/>
  <c r="T150"/>
  <c r="R171"/>
  <c r="T171"/>
  <c r="T190"/>
  <c r="R234"/>
  <c i="5" r="R105"/>
  <c r="R170"/>
  <c r="P191"/>
  <c r="P236"/>
  <c r="P259"/>
  <c i="7" r="BK105"/>
  <c r="J105"/>
  <c r="J69"/>
  <c r="T105"/>
  <c r="R164"/>
  <c r="P193"/>
  <c r="BK229"/>
  <c r="J229"/>
  <c r="J72"/>
  <c r="R229"/>
  <c r="P258"/>
  <c i="2" r="P129"/>
  <c r="T129"/>
  <c r="P142"/>
  <c r="T142"/>
  <c r="R158"/>
  <c r="P195"/>
  <c i="3" r="BK99"/>
  <c r="J99"/>
  <c r="J65"/>
  <c r="R99"/>
  <c r="P123"/>
  <c r="BK139"/>
  <c r="J139"/>
  <c r="J67"/>
  <c r="R139"/>
  <c r="P154"/>
  <c i="4" r="BK93"/>
  <c r="J93"/>
  <c r="J61"/>
  <c r="R93"/>
  <c r="P150"/>
  <c r="BK171"/>
  <c r="J171"/>
  <c r="J63"/>
  <c r="BK190"/>
  <c r="J190"/>
  <c r="J64"/>
  <c r="R190"/>
  <c r="P234"/>
  <c i="5" r="T105"/>
  <c r="T170"/>
  <c r="R191"/>
  <c r="R236"/>
  <c r="R259"/>
  <c i="6" r="BK105"/>
  <c r="J105"/>
  <c r="J69"/>
  <c r="T105"/>
  <c r="T133"/>
  <c r="BK166"/>
  <c r="J166"/>
  <c r="J72"/>
  <c r="T166"/>
  <c r="T198"/>
  <c i="8" r="BK105"/>
  <c r="P105"/>
  <c r="T105"/>
  <c r="BK133"/>
  <c r="J133"/>
  <c r="J70"/>
  <c r="R133"/>
  <c r="BK155"/>
  <c r="J155"/>
  <c r="J72"/>
  <c r="R155"/>
  <c r="T155"/>
  <c r="T180"/>
  <c i="2" r="BK129"/>
  <c r="J129"/>
  <c r="J66"/>
  <c r="R129"/>
  <c r="R142"/>
  <c r="P158"/>
  <c r="BK195"/>
  <c r="J195"/>
  <c r="J69"/>
  <c r="T195"/>
  <c i="3" r="T99"/>
  <c r="T98"/>
  <c r="T97"/>
  <c r="R123"/>
  <c r="P139"/>
  <c r="R154"/>
  <c i="4" r="P93"/>
  <c r="BK150"/>
  <c r="J150"/>
  <c r="J62"/>
  <c r="R150"/>
  <c r="P171"/>
  <c r="P190"/>
  <c r="BK234"/>
  <c r="J234"/>
  <c r="J65"/>
  <c r="T234"/>
  <c i="5" r="BK105"/>
  <c r="J105"/>
  <c r="J69"/>
  <c r="BK170"/>
  <c r="J170"/>
  <c r="J70"/>
  <c r="T191"/>
  <c r="T236"/>
  <c r="BK259"/>
  <c r="J259"/>
  <c r="J73"/>
  <c i="6" r="P105"/>
  <c r="BK133"/>
  <c r="J133"/>
  <c r="J70"/>
  <c r="R133"/>
  <c r="P157"/>
  <c r="P166"/>
  <c r="BK198"/>
  <c r="J198"/>
  <c r="J73"/>
  <c r="R198"/>
  <c i="7" r="R105"/>
  <c r="P164"/>
  <c r="BK193"/>
  <c r="J193"/>
  <c r="J71"/>
  <c r="T193"/>
  <c r="T229"/>
  <c r="R258"/>
  <c i="8" r="P180"/>
  <c i="5" r="P105"/>
  <c r="P104"/>
  <c r="P103"/>
  <c i="1" r="AU61"/>
  <c i="5" r="P170"/>
  <c r="BK191"/>
  <c r="J191"/>
  <c r="J71"/>
  <c r="BK236"/>
  <c r="J236"/>
  <c r="J72"/>
  <c r="T259"/>
  <c i="6" r="R105"/>
  <c r="P133"/>
  <c r="BK157"/>
  <c r="J157"/>
  <c r="J71"/>
  <c r="R157"/>
  <c r="T157"/>
  <c r="R166"/>
  <c r="P198"/>
  <c i="7" r="P105"/>
  <c r="BK164"/>
  <c r="J164"/>
  <c r="J70"/>
  <c r="T164"/>
  <c r="R193"/>
  <c r="P229"/>
  <c r="BK258"/>
  <c r="J258"/>
  <c r="J73"/>
  <c r="T258"/>
  <c i="8" r="R105"/>
  <c r="P133"/>
  <c r="T133"/>
  <c r="P155"/>
  <c r="BK180"/>
  <c r="J180"/>
  <c r="J73"/>
  <c r="R180"/>
  <c i="2" r="BK99"/>
  <c r="J99"/>
  <c r="J65"/>
  <c r="BK224"/>
  <c r="J224"/>
  <c r="J72"/>
  <c r="BK227"/>
  <c r="J227"/>
  <c r="J73"/>
  <c r="BK230"/>
  <c r="J230"/>
  <c r="J74"/>
  <c i="4" r="BK280"/>
  <c r="J280"/>
  <c r="J69"/>
  <c i="7" r="BK290"/>
  <c r="J290"/>
  <c r="J74"/>
  <c r="BK297"/>
  <c r="J297"/>
  <c r="J77"/>
  <c r="BK303"/>
  <c r="J303"/>
  <c r="J79"/>
  <c i="2" r="BK220"/>
  <c r="J220"/>
  <c r="J70"/>
  <c r="BK233"/>
  <c r="J233"/>
  <c r="J75"/>
  <c i="3" r="BK171"/>
  <c r="J171"/>
  <c r="J70"/>
  <c r="BK175"/>
  <c r="J175"/>
  <c r="J72"/>
  <c r="BK184"/>
  <c r="J184"/>
  <c r="J75"/>
  <c i="4" r="BK273"/>
  <c r="J273"/>
  <c r="J66"/>
  <c r="BK277"/>
  <c r="J277"/>
  <c r="J68"/>
  <c r="BK286"/>
  <c r="J286"/>
  <c r="J71"/>
  <c i="5" r="BK293"/>
  <c r="J293"/>
  <c r="J76"/>
  <c r="BK296"/>
  <c r="J296"/>
  <c r="J77"/>
  <c r="BK299"/>
  <c r="J299"/>
  <c r="J78"/>
  <c r="BK302"/>
  <c r="J302"/>
  <c r="J79"/>
  <c i="6" r="BK233"/>
  <c r="J233"/>
  <c r="J77"/>
  <c i="3" r="BK150"/>
  <c r="J150"/>
  <c r="J68"/>
  <c r="BK178"/>
  <c r="J178"/>
  <c r="J73"/>
  <c r="BK181"/>
  <c r="J181"/>
  <c r="J74"/>
  <c i="4" r="BK283"/>
  <c r="J283"/>
  <c r="J70"/>
  <c i="5" r="BK289"/>
  <c r="J289"/>
  <c r="J74"/>
  <c i="6" r="BK239"/>
  <c r="J239"/>
  <c r="J79"/>
  <c i="7" r="BK294"/>
  <c r="J294"/>
  <c r="J76"/>
  <c r="BK300"/>
  <c r="J300"/>
  <c r="J78"/>
  <c i="8" r="BK208"/>
  <c r="J208"/>
  <c r="J74"/>
  <c r="BK218"/>
  <c r="J218"/>
  <c r="J78"/>
  <c i="6" r="BK226"/>
  <c r="J226"/>
  <c r="J74"/>
  <c r="BK230"/>
  <c r="J230"/>
  <c r="J76"/>
  <c r="BK236"/>
  <c r="J236"/>
  <c r="J78"/>
  <c i="8" r="BK212"/>
  <c r="J212"/>
  <c r="J76"/>
  <c r="BK215"/>
  <c r="J215"/>
  <c r="J77"/>
  <c r="BK221"/>
  <c r="J221"/>
  <c r="J79"/>
  <c r="J62"/>
  <c r="F63"/>
  <c r="BE134"/>
  <c r="BE143"/>
  <c r="BE147"/>
  <c r="BE156"/>
  <c r="BE181"/>
  <c r="BE198"/>
  <c r="BE201"/>
  <c r="BE213"/>
  <c r="BE216"/>
  <c r="E52"/>
  <c r="J60"/>
  <c r="BE123"/>
  <c r="BE126"/>
  <c r="BE138"/>
  <c r="BE150"/>
  <c r="BE205"/>
  <c r="BE219"/>
  <c r="BE222"/>
  <c r="BE106"/>
  <c r="BE115"/>
  <c r="BE119"/>
  <c r="BE162"/>
  <c r="BE168"/>
  <c r="BE172"/>
  <c r="BE174"/>
  <c r="BE177"/>
  <c r="BE186"/>
  <c r="BE193"/>
  <c r="BE209"/>
  <c i="7" r="J60"/>
  <c r="F63"/>
  <c r="E89"/>
  <c r="J99"/>
  <c r="BE112"/>
  <c r="BE132"/>
  <c r="BE165"/>
  <c r="BE173"/>
  <c r="BE185"/>
  <c r="BE194"/>
  <c r="BE203"/>
  <c r="BE204"/>
  <c r="BE212"/>
  <c r="BE215"/>
  <c r="BE221"/>
  <c r="BE227"/>
  <c r="BE230"/>
  <c r="BE239"/>
  <c r="BE242"/>
  <c r="BE259"/>
  <c r="BE267"/>
  <c r="BE272"/>
  <c r="BE277"/>
  <c r="BE301"/>
  <c r="BE304"/>
  <c r="BE106"/>
  <c r="BE119"/>
  <c r="BE140"/>
  <c r="BE157"/>
  <c r="BE161"/>
  <c r="BE176"/>
  <c r="BE188"/>
  <c r="BE191"/>
  <c r="BE199"/>
  <c r="BE200"/>
  <c r="BE207"/>
  <c r="BE208"/>
  <c r="BE211"/>
  <c r="BE218"/>
  <c r="BE224"/>
  <c r="BE233"/>
  <c r="BE236"/>
  <c r="BE250"/>
  <c r="BE254"/>
  <c r="BE261"/>
  <c r="BE280"/>
  <c r="BE285"/>
  <c r="BE291"/>
  <c r="BE295"/>
  <c r="BE298"/>
  <c i="6" r="E89"/>
  <c r="F100"/>
  <c r="BE106"/>
  <c r="BE119"/>
  <c r="BE126"/>
  <c r="BE134"/>
  <c r="BE143"/>
  <c r="BE150"/>
  <c r="BE158"/>
  <c r="BE161"/>
  <c r="BE162"/>
  <c r="BE167"/>
  <c r="BE174"/>
  <c r="BE186"/>
  <c r="BE190"/>
  <c r="BE195"/>
  <c r="BE199"/>
  <c r="BE211"/>
  <c r="BE227"/>
  <c r="BE237"/>
  <c r="J60"/>
  <c r="J62"/>
  <c r="BE115"/>
  <c r="BE123"/>
  <c r="BE138"/>
  <c r="BE146"/>
  <c r="BE153"/>
  <c r="BE165"/>
  <c r="BE172"/>
  <c r="BE180"/>
  <c r="BE192"/>
  <c r="BE204"/>
  <c r="BE216"/>
  <c r="BE219"/>
  <c r="BE223"/>
  <c r="BE231"/>
  <c r="BE234"/>
  <c r="BE240"/>
  <c i="5" r="F63"/>
  <c r="E89"/>
  <c r="J97"/>
  <c r="BE106"/>
  <c r="BE112"/>
  <c r="BE127"/>
  <c r="BE157"/>
  <c r="BE161"/>
  <c r="BE164"/>
  <c r="BE177"/>
  <c r="BE183"/>
  <c r="BE189"/>
  <c r="BE192"/>
  <c r="BE200"/>
  <c r="BE207"/>
  <c r="BE211"/>
  <c r="BE215"/>
  <c r="BE219"/>
  <c r="BE226"/>
  <c r="BE227"/>
  <c r="BE237"/>
  <c r="BE247"/>
  <c r="BE253"/>
  <c r="BE273"/>
  <c r="BE278"/>
  <c r="BE281"/>
  <c r="BE290"/>
  <c r="BE294"/>
  <c r="BE300"/>
  <c r="J62"/>
  <c r="BE134"/>
  <c r="BE171"/>
  <c r="BE180"/>
  <c r="BE186"/>
  <c r="BE199"/>
  <c r="BE208"/>
  <c r="BE212"/>
  <c r="BE216"/>
  <c r="BE222"/>
  <c r="BE225"/>
  <c r="BE234"/>
  <c r="BE242"/>
  <c r="BE250"/>
  <c r="BE260"/>
  <c r="BE262"/>
  <c r="BE268"/>
  <c r="BE286"/>
  <c r="BE297"/>
  <c r="BE303"/>
  <c i="4" r="F55"/>
  <c r="E81"/>
  <c r="J85"/>
  <c r="J87"/>
  <c r="BE94"/>
  <c r="BE146"/>
  <c r="BE164"/>
  <c r="BE178"/>
  <c r="BE181"/>
  <c r="BE184"/>
  <c r="BE187"/>
  <c r="BE191"/>
  <c r="BE197"/>
  <c r="BE210"/>
  <c r="BE231"/>
  <c r="BE237"/>
  <c r="BE243"/>
  <c r="BE253"/>
  <c r="BE281"/>
  <c r="BE284"/>
  <c r="BE98"/>
  <c r="BE102"/>
  <c r="BE118"/>
  <c r="BE136"/>
  <c r="BE151"/>
  <c r="BE155"/>
  <c r="BE161"/>
  <c r="BE167"/>
  <c r="BE172"/>
  <c r="BE175"/>
  <c r="BE195"/>
  <c r="BE201"/>
  <c r="BE203"/>
  <c r="BE228"/>
  <c r="BE235"/>
  <c r="BE248"/>
  <c r="BE260"/>
  <c r="BE267"/>
  <c r="BE274"/>
  <c r="BE278"/>
  <c r="BE287"/>
  <c i="3" r="E50"/>
  <c r="J56"/>
  <c r="F59"/>
  <c r="BE100"/>
  <c r="BE129"/>
  <c r="BE132"/>
  <c r="BE135"/>
  <c r="BE140"/>
  <c r="BE144"/>
  <c r="BE147"/>
  <c r="BE151"/>
  <c r="BE160"/>
  <c r="BE167"/>
  <c r="BE172"/>
  <c r="BE182"/>
  <c r="J58"/>
  <c r="BE117"/>
  <c r="BE120"/>
  <c r="BE124"/>
  <c r="BE155"/>
  <c r="BE164"/>
  <c r="BE176"/>
  <c r="BE179"/>
  <c r="BE185"/>
  <c i="2" r="J56"/>
  <c r="J58"/>
  <c r="E85"/>
  <c r="F94"/>
  <c r="BE109"/>
  <c r="BE139"/>
  <c r="BE149"/>
  <c r="BE152"/>
  <c r="BE164"/>
  <c r="BE170"/>
  <c r="BE176"/>
  <c r="BE179"/>
  <c r="BE182"/>
  <c r="BE185"/>
  <c r="BE198"/>
  <c r="BE205"/>
  <c r="BE216"/>
  <c r="BE221"/>
  <c r="BE225"/>
  <c r="BE228"/>
  <c r="BE231"/>
  <c r="BE100"/>
  <c r="BE130"/>
  <c r="BE133"/>
  <c r="BE136"/>
  <c r="BE143"/>
  <c r="BE146"/>
  <c r="BE155"/>
  <c r="BE159"/>
  <c r="BE167"/>
  <c r="BE173"/>
  <c r="BE191"/>
  <c r="BE196"/>
  <c r="BE210"/>
  <c r="BE234"/>
  <c i="3" r="F39"/>
  <c i="1" r="BD57"/>
  <c i="4" r="F37"/>
  <c i="1" r="BD58"/>
  <c i="5" r="F39"/>
  <c i="1" r="BB61"/>
  <c i="5" r="J38"/>
  <c i="1" r="AW61"/>
  <c i="6" r="F41"/>
  <c i="1" r="BD62"/>
  <c i="7" r="J38"/>
  <c i="1" r="AW64"/>
  <c i="8" r="J38"/>
  <c i="1" r="AW65"/>
  <c i="8" r="F38"/>
  <c i="1" r="BA65"/>
  <c i="8" r="F39"/>
  <c i="1" r="BB65"/>
  <c r="AS59"/>
  <c i="3" r="F37"/>
  <c i="1" r="BB57"/>
  <c i="3" r="F38"/>
  <c i="1" r="BC57"/>
  <c i="4" r="F35"/>
  <c i="1" r="BB58"/>
  <c i="5" r="F40"/>
  <c i="1" r="BC61"/>
  <c i="2" r="J36"/>
  <c i="1" r="AW56"/>
  <c i="2" r="F38"/>
  <c i="1" r="BC56"/>
  <c i="2" r="F36"/>
  <c i="1" r="BA56"/>
  <c i="2" r="F37"/>
  <c i="1" r="BB56"/>
  <c i="3" r="F36"/>
  <c i="1" r="BA57"/>
  <c i="4" r="J34"/>
  <c i="1" r="AW58"/>
  <c i="5" r="F38"/>
  <c i="1" r="BA61"/>
  <c i="5" r="F41"/>
  <c i="1" r="BD61"/>
  <c i="6" r="J38"/>
  <c i="1" r="AW62"/>
  <c i="7" r="F38"/>
  <c i="1" r="BA64"/>
  <c i="7" r="F41"/>
  <c i="1" r="BD64"/>
  <c i="8" r="F40"/>
  <c i="1" r="BC65"/>
  <c i="2" r="F39"/>
  <c i="1" r="BD56"/>
  <c i="3" r="J36"/>
  <c i="1" r="AW57"/>
  <c i="4" r="F34"/>
  <c i="1" r="BA58"/>
  <c i="4" r="F36"/>
  <c i="1" r="BC58"/>
  <c i="6" r="F38"/>
  <c i="1" r="BA62"/>
  <c i="6" r="F40"/>
  <c i="1" r="BC62"/>
  <c i="6" r="F39"/>
  <c i="1" r="BB62"/>
  <c i="7" r="F39"/>
  <c i="1" r="BB64"/>
  <c i="7" r="F40"/>
  <c i="1" r="BC64"/>
  <c i="8" r="F41"/>
  <c i="1" r="BD65"/>
  <c i="2" l="1" r="R98"/>
  <c r="R97"/>
  <c r="P98"/>
  <c r="P97"/>
  <c i="1" r="AU56"/>
  <c i="2" r="T98"/>
  <c r="T97"/>
  <c i="8" r="BK104"/>
  <c r="J104"/>
  <c r="J68"/>
  <c i="4" r="R92"/>
  <c r="R91"/>
  <c i="7" r="T104"/>
  <c r="T103"/>
  <c i="8" r="P104"/>
  <c r="P103"/>
  <c i="1" r="AU65"/>
  <c i="5" r="T104"/>
  <c r="T103"/>
  <c i="3" r="R98"/>
  <c r="R97"/>
  <c i="5" r="R104"/>
  <c r="R103"/>
  <c i="3" r="P98"/>
  <c r="P97"/>
  <c i="1" r="AU57"/>
  <c i="8" r="R104"/>
  <c r="R103"/>
  <c i="7" r="P104"/>
  <c r="P103"/>
  <c i="1" r="AU64"/>
  <c i="6" r="R104"/>
  <c r="R103"/>
  <c i="7" r="R104"/>
  <c r="R103"/>
  <c i="6" r="P104"/>
  <c r="P103"/>
  <c i="1" r="AU62"/>
  <c i="4" r="P92"/>
  <c r="P91"/>
  <c i="1" r="AU58"/>
  <c i="8" r="T104"/>
  <c r="T103"/>
  <c i="6" r="T104"/>
  <c r="T103"/>
  <c i="4" r="T92"/>
  <c r="T91"/>
  <c i="2" r="BK223"/>
  <c r="J223"/>
  <c r="J71"/>
  <c i="3" r="BK98"/>
  <c r="J98"/>
  <c r="J64"/>
  <c i="4" r="BK92"/>
  <c r="J92"/>
  <c r="J60"/>
  <c i="5" r="BK104"/>
  <c r="J104"/>
  <c r="J68"/>
  <c i="2" r="BK98"/>
  <c r="J98"/>
  <c r="J64"/>
  <c i="3" r="BK174"/>
  <c r="J174"/>
  <c r="J71"/>
  <c i="4" r="BK276"/>
  <c r="J276"/>
  <c r="J67"/>
  <c i="6" r="BK229"/>
  <c r="J229"/>
  <c r="J75"/>
  <c i="8" r="J105"/>
  <c r="J69"/>
  <c r="BK211"/>
  <c r="J211"/>
  <c r="J75"/>
  <c i="5" r="BK292"/>
  <c r="J292"/>
  <c r="J75"/>
  <c i="7" r="BK104"/>
  <c r="J104"/>
  <c r="J68"/>
  <c i="6" r="BK104"/>
  <c r="J104"/>
  <c r="J68"/>
  <c i="7" r="BK293"/>
  <c r="J293"/>
  <c r="J75"/>
  <c i="1" r="AU55"/>
  <c r="BC55"/>
  <c r="AY55"/>
  <c i="4" r="F33"/>
  <c i="1" r="AZ58"/>
  <c r="BD63"/>
  <c r="BC63"/>
  <c r="AY63"/>
  <c r="BA63"/>
  <c r="AW63"/>
  <c r="BB63"/>
  <c r="AX63"/>
  <c i="8" r="F37"/>
  <c i="1" r="AZ65"/>
  <c i="5" r="F37"/>
  <c i="1" r="AZ61"/>
  <c i="8" r="J37"/>
  <c i="1" r="AV65"/>
  <c r="AT65"/>
  <c i="2" r="F35"/>
  <c i="1" r="AZ56"/>
  <c r="BD55"/>
  <c i="3" r="J35"/>
  <c i="1" r="AV57"/>
  <c r="AT57"/>
  <c i="5" r="J37"/>
  <c i="1" r="AV61"/>
  <c r="AT61"/>
  <c r="AS54"/>
  <c i="2" r="J35"/>
  <c i="1" r="AV56"/>
  <c r="AT56"/>
  <c r="BD60"/>
  <c r="BC60"/>
  <c r="AY60"/>
  <c r="BA60"/>
  <c r="AW60"/>
  <c i="6" r="J37"/>
  <c i="1" r="AV62"/>
  <c r="AT62"/>
  <c r="AU60"/>
  <c r="BB55"/>
  <c r="AX55"/>
  <c r="BA55"/>
  <c i="3" r="F35"/>
  <c i="1" r="AZ57"/>
  <c i="6" r="F37"/>
  <c i="1" r="AZ62"/>
  <c i="7" r="F37"/>
  <c i="1" r="AZ64"/>
  <c i="4" r="J33"/>
  <c i="1" r="AV58"/>
  <c r="AT58"/>
  <c r="BB60"/>
  <c i="7" r="J37"/>
  <c i="1" r="AV64"/>
  <c r="AT64"/>
  <c i="5" l="1" r="BK103"/>
  <c r="J103"/>
  <c r="J67"/>
  <c i="8" r="BK103"/>
  <c r="J103"/>
  <c r="J67"/>
  <c i="2" r="BK97"/>
  <c r="J97"/>
  <c r="J63"/>
  <c i="3" r="BK97"/>
  <c r="J97"/>
  <c i="4" r="BK91"/>
  <c r="J91"/>
  <c i="6" r="BK103"/>
  <c r="J103"/>
  <c r="J67"/>
  <c i="7" r="BK103"/>
  <c r="J103"/>
  <c r="J67"/>
  <c i="1" r="AU63"/>
  <c i="4" r="J30"/>
  <c i="1" r="AG58"/>
  <c r="AX60"/>
  <c i="3" r="J32"/>
  <c i="1" r="AG57"/>
  <c r="BD59"/>
  <c r="BA59"/>
  <c r="AW59"/>
  <c r="AZ55"/>
  <c r="AV55"/>
  <c r="AW55"/>
  <c r="BB59"/>
  <c r="AX59"/>
  <c r="BC59"/>
  <c r="AY59"/>
  <c r="AZ60"/>
  <c r="AV60"/>
  <c r="AT60"/>
  <c r="AZ63"/>
  <c r="AV63"/>
  <c r="AT63"/>
  <c i="3" l="1" r="J41"/>
  <c i="4" r="J39"/>
  <c r="J59"/>
  <c i="3" r="J63"/>
  <c i="1" r="AN57"/>
  <c r="AN58"/>
  <c r="AU59"/>
  <c i="8" r="J34"/>
  <c i="1" r="AG65"/>
  <c r="AT55"/>
  <c i="5" r="J34"/>
  <c i="1" r="AG61"/>
  <c r="AZ59"/>
  <c r="AV59"/>
  <c r="AT59"/>
  <c r="BD54"/>
  <c r="W33"/>
  <c i="2" r="J32"/>
  <c i="1" r="AG56"/>
  <c r="AG55"/>
  <c i="7" r="J34"/>
  <c i="1" r="AG64"/>
  <c r="BA54"/>
  <c r="W30"/>
  <c i="6" r="J34"/>
  <c i="1" r="AG62"/>
  <c r="BB54"/>
  <c r="W31"/>
  <c r="BC54"/>
  <c r="W32"/>
  <c i="2" l="1" r="J41"/>
  <c i="8" r="J43"/>
  <c i="6" r="J43"/>
  <c i="5" r="J43"/>
  <c i="7" r="J43"/>
  <c i="1" r="AN55"/>
  <c r="AN56"/>
  <c r="AN62"/>
  <c r="AN65"/>
  <c r="AN61"/>
  <c r="AN64"/>
  <c r="AG63"/>
  <c r="AX54"/>
  <c r="AU54"/>
  <c r="AZ54"/>
  <c r="W29"/>
  <c r="AW54"/>
  <c r="AK30"/>
  <c r="AY54"/>
  <c r="AG60"/>
  <c r="AG59"/>
  <c l="1" r="AN60"/>
  <c r="AN63"/>
  <c r="AN59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<sst xmlns="http://schemas.openxmlformats.org/spreadsheetml/2006/main">
  <si>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</si>
  <si>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</si>
  <si>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</si>
  <si>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</si>
  <si>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</si>
  <si>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{6378f751-60ec-4166-83a6-0225995b57f7}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</si>
  <si>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</si>
  <si>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</si>
  <si>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</si>
  <si>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</si>
  <si>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</si>
  <si>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</si>
  <si>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</si>
  <si>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</si>
  <si>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2024R0054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</si>
  <si>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</si>
  <si>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</si>
  <si>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komunikací a chodníků Čížová</t>
  </si>
  <si>
    <t>KSO:</t>
  </si>
  <si>
    <t/>
  </si>
  <si>
    <t>CC-CZ:</t>
  </si>
  <si>
    <t>Místo:</t>
  </si>
  <si>
    <t xml:space="preserve"> </t>
  </si>
  <si>
    <t>Datum:</t>
  </si>
  <si>
    <t>25. 7. 2024</t>
  </si>
  <si>
    <t>Zadavatel:</t>
  </si>
  <si>
    <t>IČ:</t>
  </si>
  <si>
    <t>Obec Čížová</t>
  </si>
  <si>
    <t>DIČ:</t>
  </si>
  <si>
    <t>Uchazeč:</t>
  </si>
  <si>
    <t>Vyplň údaj</t>
  </si>
  <si>
    <t>Projektant:</t>
  </si>
  <si>
    <t>True</t>
  </si>
  <si>
    <t>Zpracovatel:</t>
  </si>
  <si>
    <t>Ing. Jitka Kubec Dupalová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</si>
  <si>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</si>
  <si>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</si>
  <si>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</si>
  <si>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</si>
  <si>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</si>
  <si>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</si>
  <si>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</si>
  <si>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</si>
  <si>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</si>
  <si>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</si>
  <si>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</si>
  <si>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</si>
  <si>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</si>
  <si>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</si>
  <si>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</si>
  <si>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</si>
  <si>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</si>
  <si>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</si>
  <si>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</si>
  <si>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</si>
  <si>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</si>
  <si>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</si>
  <si>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</si>
  <si>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</si>
  <si>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</si>
  <si>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</si>
  <si>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</si>
  <si>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</si>
  <si>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</si>
  <si>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</si>
  <si>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</si>
  <si>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</si>
  <si>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</si>
  <si>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</si>
  <si>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</si>
  <si>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</si>
  <si>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</si>
  <si>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</si>
  <si>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</si>
  <si>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</si>
  <si>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1. část</t>
  </si>
  <si>
    <t>Od zámku k č.p.123 (Machovec)</t>
  </si>
  <si>
    <t>STA</t>
  </si>
  <si>
    <t>1</t>
  </si>
  <si>
    <t>{803a6174-f794-4f4c-a957-96401c98bd8d}</t>
  </si>
  <si>
    <t>2</t>
  </si>
  <si>
    <t>/</t>
  </si>
  <si>
    <t>01</t>
  </si>
  <si>
    <t>Komunikace</t>
  </si>
  <si>
    <t>Soupis</t>
  </si>
  <si>
    <t>{4a28c327-412c-43d5-a5d0-967324eb6836}</t>
  </si>
  <si>
    <t>02</t>
  </si>
  <si>
    <t>Chodník</t>
  </si>
  <si>
    <t>{efd01a53-1791-4070-8c61-b3570dd22549}</t>
  </si>
  <si>
    <t>2. část</t>
  </si>
  <si>
    <t>Na Chmelnici komunikace</t>
  </si>
  <si>
    <t>{4e096988-adb1-45ea-bba0-bb1bedbd58fa}</t>
  </si>
  <si>
    <t>3. část</t>
  </si>
  <si>
    <t>Od č.p.83 k nádraží a k č.p.96( Flop)</t>
  </si>
  <si>
    <t>{272aa593-5791-4722-ab66-5b9ba9509b9f}</t>
  </si>
  <si>
    <t>Od č.p.83 k č.p.82, č.p.48 a č.p.78</t>
  </si>
  <si>
    <t>{526f6817-e50f-41a0-bbbc-69b1c69dc301}</t>
  </si>
  <si>
    <t>3</t>
  </si>
  <si>
    <t>{3b999e9f-5b30-4524-ae6b-05f9364de53d}</t>
  </si>
  <si>
    <t>Chodníky</t>
  </si>
  <si>
    <t>{c91b81f4-cb6b-45ca-a3a7-7a29e54ff59a}</t>
  </si>
  <si>
    <t>Od č.p.78 k nádraží a k č.p.96(Flop)</t>
  </si>
  <si>
    <t>{691a6eb0-dd70-4e0a-9e11-a22f61342b18}</t>
  </si>
  <si>
    <t>{7db5b9a7-a115-4459-97f7-0d5776b60324}</t>
  </si>
  <si>
    <t>{3702fdc7-826e-417b-9f71-437ef8d11df4}</t>
  </si>
  <si>
    <t>fréz</t>
  </si>
  <si>
    <t>2081,042</t>
  </si>
  <si>
    <t>dlkrajnic</t>
  </si>
  <si>
    <t>128</t>
  </si>
  <si>
    <t>KRYCÍ LIST SOUPISU PRACÍ</t>
  </si>
  <si>
    <t>plkom</t>
  </si>
  <si>
    <t>řez</t>
  </si>
  <si>
    <t>63</t>
  </si>
  <si>
    <t>čištění</t>
  </si>
  <si>
    <t>opravy</t>
  </si>
  <si>
    <t>Objekt:</t>
  </si>
  <si>
    <t>podélobrub</t>
  </si>
  <si>
    <t>220</t>
  </si>
  <si>
    <t>1. část - Od zámku k č.p.123 (Machovec)</t>
  </si>
  <si>
    <t>suť</t>
  </si>
  <si>
    <t>94,057</t>
  </si>
  <si>
    <t>Soupis:</t>
  </si>
  <si>
    <t>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</si>
  <si>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</si>
  <si>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</si>
  <si>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</si>
  <si>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</si>
  <si>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</si>
  <si>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</si>
  <si>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</si>
  <si>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</si>
  <si>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</si>
  <si>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</si>
  <si>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</si>
  <si>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</si>
  <si>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</si>
  <si>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</si>
  <si>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</si>
  <si>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</si>
  <si>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</si>
  <si>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</si>
  <si>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</si>
  <si>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</si>
  <si>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</si>
  <si>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</si>
  <si>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</si>
  <si>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</si>
  <si>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</si>
  <si>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</si>
  <si>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</si>
  <si>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</si>
  <si>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</si>
  <si>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</si>
  <si>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</si>
  <si>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</si>
  <si>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</si>
  <si>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</si>
  <si>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</si>
  <si>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podkladů nebo krytů ručně s přemístěním hmot na skládku na vzdálenost do 3 m nebo s naložením na dopravní prostředek živičných, o tl. vrstvy přes 50 do 100 mm</t>
  </si>
  <si>
    <t>m2</t>
  </si>
  <si>
    <t>CS ÚRS 2024 02</t>
  </si>
  <si>
    <t>4</t>
  </si>
  <si>
    <t>-1694665437</t>
  </si>
  <si>
    <t>Online PSC</t>
  </si>
  <si>
    <t>https://podminky.urs.cz/item/CS_URS_2024_02/113107142</t>
  </si>
  <si>
    <t>VV</t>
  </si>
  <si>
    <t>"opravy"</t>
  </si>
  <si>
    <t>3*2+2*7,5</t>
  </si>
  <si>
    <t>Součet</t>
  </si>
  <si>
    <t>podél obrub</t>
  </si>
  <si>
    <t>220*0,5*2</t>
  </si>
  <si>
    <t>opravy+podélobrub</t>
  </si>
  <si>
    <t>113154523</t>
  </si>
  <si>
    <t>Frézování živičného podkladu nebo krytu s naložením hmot na dopravní prostředek plochy do 500 m2 pruhu šířky přes 0,5 m, tloušťky vrstvy 50 mm</t>
  </si>
  <si>
    <t>1675349413</t>
  </si>
  <si>
    <t>https://podminky.urs.cz/item/CS_URS_2024_02/113154523</t>
  </si>
  <si>
    <t>křižovatka u pomníku</t>
  </si>
  <si>
    <t>13*(25+6,5)*0,5</t>
  </si>
  <si>
    <t>10*(6,5+7)*0,5</t>
  </si>
  <si>
    <t>19*(12+5+7,5)/3</t>
  </si>
  <si>
    <t>před pivovarem-zámkem</t>
  </si>
  <si>
    <t>20,5*(18+18,5)*0,5</t>
  </si>
  <si>
    <t>mezi retardéry</t>
  </si>
  <si>
    <t>60*4,5</t>
  </si>
  <si>
    <t>ke křižovatce u Machovců č.p.123</t>
  </si>
  <si>
    <t>145*5,2</t>
  </si>
  <si>
    <t>křižovatka u Machovců</t>
  </si>
  <si>
    <t>19*7</t>
  </si>
  <si>
    <t>7*(5+19)*0,5</t>
  </si>
  <si>
    <t>7*11*0,5</t>
  </si>
  <si>
    <t>-(opravy+podélobrub)</t>
  </si>
  <si>
    <t>5</t>
  </si>
  <si>
    <t>Komunikace pozemní</t>
  </si>
  <si>
    <t>567122114</t>
  </si>
  <si>
    <t>Podklad ze směsi stmelené cementem SC bez dilatačních spár, s rozprostřením a zhutněním SC C 8/10 (KSC I), po zhutnění tl. 150 mm</t>
  </si>
  <si>
    <t>256722520</t>
  </si>
  <si>
    <t>https://podminky.urs.cz/item/CS_URS_2024_02/567122114</t>
  </si>
  <si>
    <t>569831111</t>
  </si>
  <si>
    <t>Zpevnění krajnic nebo komunikací pro pěší s rozprostřením a zhutněním, po zhutnění štěrkodrtí tl. 100 mm</t>
  </si>
  <si>
    <t>-663164558</t>
  </si>
  <si>
    <t>https://podminky.urs.cz/item/CS_URS_2024_02/569831111</t>
  </si>
  <si>
    <t>dlkrajnic*0,3</t>
  </si>
  <si>
    <t>573211109</t>
  </si>
  <si>
    <t>Postřik spojovací PS bez posypu kamenivem z asfaltu silničního, v množství 0,50 kg/m2</t>
  </si>
  <si>
    <t>-196333095</t>
  </si>
  <si>
    <t>https://podminky.urs.cz/item/CS_URS_2024_02/573211109</t>
  </si>
  <si>
    <t>6</t>
  </si>
  <si>
    <t>577154121</t>
  </si>
  <si>
    <t>Asfaltový beton vrstva obrusná ACO 11 (ABS) s rozprostřením a se zhutněním z nemodifikovaného asfaltu v pruhu šířky přes 3 m tř. I (ACO 11+), po zhutnění tl. 60 mm</t>
  </si>
  <si>
    <t>1986327793</t>
  </si>
  <si>
    <t>https://podminky.urs.cz/item/CS_URS_2024_02/577154121</t>
  </si>
  <si>
    <t>8</t>
  </si>
  <si>
    <t>Trubní vedení</t>
  </si>
  <si>
    <t>7</t>
  </si>
  <si>
    <t>899132122</t>
  </si>
  <si>
    <t>Výměna (výšková úprava) poklopu kanalizačního s rámem pevným s ošetřením podkladních vrstev hloubky přes 25 cm</t>
  </si>
  <si>
    <t>kus</t>
  </si>
  <si>
    <t>1306635298</t>
  </si>
  <si>
    <t>https://podminky.urs.cz/item/CS_URS_2024_02/899132122</t>
  </si>
  <si>
    <t>10</t>
  </si>
  <si>
    <t>899132211</t>
  </si>
  <si>
    <t>Výměna (výšková úprava) poklopu vodovodního samonivelačního nebo pevného ventilového</t>
  </si>
  <si>
    <t>160976101</t>
  </si>
  <si>
    <t>https://podminky.urs.cz/item/CS_URS_2024_02/899132211</t>
  </si>
  <si>
    <t>9</t>
  </si>
  <si>
    <t>899132212</t>
  </si>
  <si>
    <t>Výměna (výšková úprava) poklopu vodovodního samonivelačního nebo pevného šoupátkového</t>
  </si>
  <si>
    <t>-65068796</t>
  </si>
  <si>
    <t>https://podminky.urs.cz/item/CS_URS_2024_02/899132212</t>
  </si>
  <si>
    <t>899132213</t>
  </si>
  <si>
    <t>Výměna (výšková úprava) poklopu vodovodního samonivelačního nebo pevného hydrantového</t>
  </si>
  <si>
    <t>1177208305</t>
  </si>
  <si>
    <t>https://podminky.urs.cz/item/CS_URS_2024_02/899132213</t>
  </si>
  <si>
    <t>11</t>
  </si>
  <si>
    <t>899133211</t>
  </si>
  <si>
    <t>Výměna (výšková úprava) vtokové mříže uliční vpusti na betonové skruži s použitím betonových vyrovnávacích prvků</t>
  </si>
  <si>
    <t>1190954389</t>
  </si>
  <si>
    <t>https://podminky.urs.cz/item/CS_URS_2024_02/899133211</t>
  </si>
  <si>
    <t>Ostatní konstrukce a práce, bourání</t>
  </si>
  <si>
    <t>915221111</t>
  </si>
  <si>
    <t>Vodorovné dopravní značení stříkaným plastem vodící čára bílá šířky 250 mm souvislá základní</t>
  </si>
  <si>
    <t>m</t>
  </si>
  <si>
    <t>1572218239</t>
  </si>
  <si>
    <t>https://podminky.urs.cz/item/CS_URS_2024_02/915221111</t>
  </si>
  <si>
    <t>5*5,5</t>
  </si>
  <si>
    <t>27</t>
  </si>
  <si>
    <t>13</t>
  </si>
  <si>
    <t>915221112</t>
  </si>
  <si>
    <t>Vodorovné dopravní značení stříkaným plastem vodící čára bílá šířky 250 mm souvislá retroreflexní</t>
  </si>
  <si>
    <t>-1104733782</t>
  </si>
  <si>
    <t>https://podminky.urs.cz/item/CS_URS_2024_02/915221112</t>
  </si>
  <si>
    <t>54,5</t>
  </si>
  <si>
    <t>14</t>
  </si>
  <si>
    <t>915221121</t>
  </si>
  <si>
    <t>Vodorovné dopravní značení stříkaným plastem vodící čára bílá šířky 250 mm přerušovaná základní</t>
  </si>
  <si>
    <t>-1885432709</t>
  </si>
  <si>
    <t>https://podminky.urs.cz/item/CS_URS_2024_02/915221121</t>
  </si>
  <si>
    <t>17</t>
  </si>
  <si>
    <t>15</t>
  </si>
  <si>
    <t>915221122</t>
  </si>
  <si>
    <t>Vodorovné dopravní značení stříkaným plastem vodící čára bílá šířky 250 mm přerušovaná retroreflexní</t>
  </si>
  <si>
    <t>1060225272</t>
  </si>
  <si>
    <t>https://podminky.urs.cz/item/CS_URS_2024_02/915221122</t>
  </si>
  <si>
    <t>16</t>
  </si>
  <si>
    <t>915231111</t>
  </si>
  <si>
    <t>Vodorovné dopravní značení stříkaným plastem přechody pro chodce, šipky, symboly nápisy bílé základní</t>
  </si>
  <si>
    <t>-1646847218</t>
  </si>
  <si>
    <t>https://podminky.urs.cz/item/CS_URS_2024_02/915231111</t>
  </si>
  <si>
    <t>25</t>
  </si>
  <si>
    <t>915231112</t>
  </si>
  <si>
    <t>Vodorovné dopravní značení stříkaným plastem přechody pro chodce, šipky, symboly nápisy bílé retroreflexní</t>
  </si>
  <si>
    <t>-1624794266</t>
  </si>
  <si>
    <t>https://podminky.urs.cz/item/CS_URS_2024_02/915231112</t>
  </si>
  <si>
    <t>18</t>
  </si>
  <si>
    <t>919112114</t>
  </si>
  <si>
    <t>Řezání dilatačních spár v živičném krytu příčných nebo podélných, šířky 4 mm, hloubky přes 90 do 100 mm</t>
  </si>
  <si>
    <t>1485282907</t>
  </si>
  <si>
    <t>https://podminky.urs.cz/item/CS_URS_2024_02/919112114</t>
  </si>
  <si>
    <t>25+12+19+7</t>
  </si>
  <si>
    <t>19</t>
  </si>
  <si>
    <t>919121122</t>
  </si>
  <si>
    <t>Utěsnění dilatačních spár zálivkou za studena v cementobetonovém nebo živičném krytu včetně adhezního nátěru s těsnicím profilem pod zálivkou, pro komůrky šířky 15 mm, hloubky 30 mm</t>
  </si>
  <si>
    <t>-315537165</t>
  </si>
  <si>
    <t>https://podminky.urs.cz/item/CS_URS_2024_02/919121122</t>
  </si>
  <si>
    <t>20</t>
  </si>
  <si>
    <t>938908411</t>
  </si>
  <si>
    <t>Čištění vozovek splachováním vodou povrchu podkladu nebo krytu živičného, betonového nebo dlážděného</t>
  </si>
  <si>
    <t>-996746798</t>
  </si>
  <si>
    <t>https://podminky.urs.cz/item/CS_URS_2024_02/938908411</t>
  </si>
  <si>
    <t>938909612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</si>
  <si>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</t>
  </si>
  <si>
    <t>1335337315</t>
  </si>
  <si>
    <t>https://podminky.urs.cz/item/CS_URS_2024_02/938909612</t>
  </si>
  <si>
    <t>177-25-12-12</t>
  </si>
  <si>
    <t>997</t>
  </si>
  <si>
    <t>Přesun sutě</t>
  </si>
  <si>
    <t>22</t>
  </si>
  <si>
    <t>997221551</t>
  </si>
  <si>
    <t>Vodorovná doprava suti bez naložení, ale se složením a s hrubým urovnáním ze sypkých materiálů, na vzdálenost do 1 km</t>
  </si>
  <si>
    <t>t</t>
  </si>
  <si>
    <t>306953473</t>
  </si>
  <si>
    <t>https://podminky.urs.cz/item/CS_URS_2024_02/997221551</t>
  </si>
  <si>
    <t>23</t>
  </si>
  <si>
    <t>997221559</t>
  </si>
  <si>
    <t>Vodorovná doprava suti bez naložení, ale se složením a s hrubým urovnáním Příplatek k ceně za každý další započatý 1 km přes 1 km</t>
  </si>
  <si>
    <t>-603631832</t>
  </si>
  <si>
    <t>https://podminky.urs.cz/item/CS_URS_2024_02/997221559</t>
  </si>
  <si>
    <t>"bez frézované živice"</t>
  </si>
  <si>
    <t>305,662</t>
  </si>
  <si>
    <t>-211,605</t>
  </si>
  <si>
    <t>94,057*10 'Přepočtené koeficientem množství</t>
  </si>
  <si>
    <t>24</t>
  </si>
  <si>
    <t>1375128977</t>
  </si>
  <si>
    <t>frézovaná živice bez poplatku na skládku obce</t>
  </si>
  <si>
    <t>frézov</t>
  </si>
  <si>
    <t>211,605</t>
  </si>
  <si>
    <t>211,605*2 'Přepočtené koeficientem množství</t>
  </si>
  <si>
    <t>997221611</t>
  </si>
  <si>
    <t>Nakládání na dopravní prostředky pro vodorovnou dopravu suti</t>
  </si>
  <si>
    <t>156310509</t>
  </si>
  <si>
    <t>https://podminky.urs.cz/item/CS_URS_2024_02/997221611</t>
  </si>
  <si>
    <t>26</t>
  </si>
  <si>
    <t>997221873</t>
  </si>
  <si>
    <t>Poplatek za uložení stavebního odpadu na recyklační skládce (skládkovné) zeminy a kamení zatříděného do Katalogu odpadů pod kódem 17 05 04</t>
  </si>
  <si>
    <t>-718084149</t>
  </si>
  <si>
    <t>https://podminky.urs.cz/item/CS_URS_2024_02/997221873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</si>
  <si>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</si>
  <si>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</si>
  <si>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</si>
  <si>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</si>
  <si>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2036377253</t>
  </si>
  <si>
    <t>https://podminky.urs.cz/item/CS_URS_2024_02/998225111</t>
  </si>
  <si>
    <t>VRN</t>
  </si>
  <si>
    <t>Vedlejší rozpočtové náklady</t>
  </si>
  <si>
    <t>VRN1</t>
  </si>
  <si>
    <t>Průzkumné, geodetické a projektové práce</t>
  </si>
  <si>
    <t>28</t>
  </si>
  <si>
    <t>010001000</t>
  </si>
  <si>
    <t>Průzkumné, zeměměřičské a projektové práce</t>
  </si>
  <si>
    <t>kpl</t>
  </si>
  <si>
    <t>1024</t>
  </si>
  <si>
    <t>-1780052798</t>
  </si>
  <si>
    <t>https://podminky.urs.cz/item/CS_URS_2024_02/010001000</t>
  </si>
  <si>
    <t>VRN2</t>
  </si>
  <si>
    <t>Příprava staveniště</t>
  </si>
  <si>
    <t>29</t>
  </si>
  <si>
    <t>020001000</t>
  </si>
  <si>
    <t>Příprava staveniště vytýčení IS</t>
  </si>
  <si>
    <t>-415124694</t>
  </si>
  <si>
    <t>https://podminky.urs.cz/item/CS_URS_2024_02/020001000</t>
  </si>
  <si>
    <t>VRN3</t>
  </si>
  <si>
    <t>Zařízení staveniště</t>
  </si>
  <si>
    <t>30</t>
  </si>
  <si>
    <t>030001000</t>
  </si>
  <si>
    <t>-414645550</t>
  </si>
  <si>
    <t>https://podminky.urs.cz/item/CS_URS_2024_02/030001000</t>
  </si>
  <si>
    <t>VRN4</t>
  </si>
  <si>
    <t>Inženýrská činnost</t>
  </si>
  <si>
    <t>31</t>
  </si>
  <si>
    <t>040001000</t>
  </si>
  <si>
    <t>Inženýrská činnost DIO</t>
  </si>
  <si>
    <t>698178104</t>
  </si>
  <si>
    <t>https://podminky.urs.cz/item/CS_URS_2024_02/040001000</t>
  </si>
  <si>
    <t>zd</t>
  </si>
  <si>
    <t>425,942</t>
  </si>
  <si>
    <t>zdvjezdy</t>
  </si>
  <si>
    <t>64,2</t>
  </si>
  <si>
    <t>19,708</t>
  </si>
  <si>
    <t>02 - Chodník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</si>
  <si>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</si>
  <si>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</si>
  <si>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1882170790</t>
  </si>
  <si>
    <t>https://podminky.urs.cz/item/CS_URS_2024_02/113106123</t>
  </si>
  <si>
    <t>podél zámku</t>
  </si>
  <si>
    <t>8*1</t>
  </si>
  <si>
    <t>6,5*3,6</t>
  </si>
  <si>
    <t>65*1,5</t>
  </si>
  <si>
    <t>od č.p.140 k č.p.123</t>
  </si>
  <si>
    <t>70*1,5</t>
  </si>
  <si>
    <t>7,5*(1,8+3)*0,5</t>
  </si>
  <si>
    <t>5*3</t>
  </si>
  <si>
    <t>6*(3+2)*0,5</t>
  </si>
  <si>
    <t>23,5*(2+1,5+1,8)/3</t>
  </si>
  <si>
    <t>16,5*(1,8+3,5)*0,5</t>
  </si>
  <si>
    <t>21*2,6</t>
  </si>
  <si>
    <t>u č.p.146</t>
  </si>
  <si>
    <t>2,8*1,5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</si>
  <si>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</si>
  <si>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</si>
  <si>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-499066073</t>
  </si>
  <si>
    <t>https://podminky.urs.cz/item/CS_URS_2024_02/113107122</t>
  </si>
  <si>
    <t>113108441</t>
  </si>
  <si>
    <t>Rozrytí vrstvy krytu nebo podkladu z kameniva bez zhutnění, bez vyrovnání rozrytého materiálu, pro jakékoliv tloušťky bez živičného pojiva</t>
  </si>
  <si>
    <t>1307569668</t>
  </si>
  <si>
    <t>https://podminky.urs.cz/item/CS_URS_2024_02/113108441</t>
  </si>
  <si>
    <t>564831011</t>
  </si>
  <si>
    <t>Podklad ze štěrkodrti ŠD s rozprostřením a zhutněním plochy jednotlivě do 100 m2, po zhutnění tl. 100 mm</t>
  </si>
  <si>
    <t>977865356</t>
  </si>
  <si>
    <t>https://podminky.urs.cz/item/CS_URS_2024_02/564831011</t>
  </si>
  <si>
    <t>-zdvjezdy</t>
  </si>
  <si>
    <t>567121109</t>
  </si>
  <si>
    <t>Podklad ze směsi stmelené cementem SC bez dilatačních spár, s rozprostřením a zhutněním SC C 3/4 (SC I), po zhutnění tl. 100 mm</t>
  </si>
  <si>
    <t>-1421607617</t>
  </si>
  <si>
    <t>https://podminky.urs.cz/item/CS_URS_2024_02/567121109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</si>
  <si>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</si>
  <si>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</si>
  <si>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-1682201647</t>
  </si>
  <si>
    <t>https://podminky.urs.cz/item/CS_URS_2024_02/596211110</t>
  </si>
  <si>
    <t>M</t>
  </si>
  <si>
    <t>59245018</t>
  </si>
  <si>
    <t>dlažba skladebná betonová 200x100mm tl 60mm přírodní</t>
  </si>
  <si>
    <t>411502394</t>
  </si>
  <si>
    <t>10% nová</t>
  </si>
  <si>
    <t>425,942*0,1 'Přepočtené koeficientem množství</t>
  </si>
  <si>
    <t>-776305052</t>
  </si>
  <si>
    <t>801247202</t>
  </si>
  <si>
    <t>-880558850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</si>
  <si>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</si>
  <si>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</si>
  <si>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9125617</t>
  </si>
  <si>
    <t>https://podminky.urs.cz/item/CS_URS_2024_02/979054451</t>
  </si>
  <si>
    <t>zd*0,5</t>
  </si>
  <si>
    <t>1261129331</t>
  </si>
  <si>
    <t>130,453</t>
  </si>
  <si>
    <t>-110,745"ZD"</t>
  </si>
  <si>
    <t>-196138693</t>
  </si>
  <si>
    <t>19,708*10 'Přepočtené koeficientem množství</t>
  </si>
  <si>
    <t>-1719484654</t>
  </si>
  <si>
    <t>821715900</t>
  </si>
  <si>
    <t>podklady ŠD</t>
  </si>
  <si>
    <t>-1591003761</t>
  </si>
  <si>
    <t>751512956</t>
  </si>
  <si>
    <t>-963161675</t>
  </si>
  <si>
    <t>827525898</t>
  </si>
  <si>
    <t>-1357888421</t>
  </si>
  <si>
    <t>57</t>
  </si>
  <si>
    <t>1795,3</t>
  </si>
  <si>
    <t>vjezdy</t>
  </si>
  <si>
    <t>dlobrub</t>
  </si>
  <si>
    <t>464,8</t>
  </si>
  <si>
    <t>4,5</t>
  </si>
  <si>
    <t>2. část - Na Chmelnici komunikace</t>
  </si>
  <si>
    <t>113106061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</si>
  <si>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 kameniva těženého</t>
  </si>
  <si>
    <t>-237885609</t>
  </si>
  <si>
    <t>https://podminky.urs.cz/item/CS_URS_2024_02/113106061</t>
  </si>
  <si>
    <t>č.p.145</t>
  </si>
  <si>
    <t>9*1</t>
  </si>
  <si>
    <t>1837882046</t>
  </si>
  <si>
    <t>11*0,5</t>
  </si>
  <si>
    <t>113107132</t>
  </si>
  <si>
    <t>Odstranění podkladů nebo krytů ručně s přemístěním hmot na skládku na vzdálenost do 3 m nebo s naložením na dopravní prostředek z betonu prostého, o tl. vrstvy přes 150 do 300 mm</t>
  </si>
  <si>
    <t>922972498</t>
  </si>
  <si>
    <t>https://podminky.urs.cz/item/CS_URS_2024_02/113107132</t>
  </si>
  <si>
    <t>betonové vjezdy</t>
  </si>
  <si>
    <t>č.p.143</t>
  </si>
  <si>
    <t>p.č.53/36</t>
  </si>
  <si>
    <t>č.p.125</t>
  </si>
  <si>
    <t>5+3</t>
  </si>
  <si>
    <t>č.p.130</t>
  </si>
  <si>
    <t>č.p.119</t>
  </si>
  <si>
    <t>č.p.124</t>
  </si>
  <si>
    <t>787516289</t>
  </si>
  <si>
    <t>"opravy kolem šachet a šoupat"</t>
  </si>
  <si>
    <t>1,5*1,5*10</t>
  </si>
  <si>
    <t>7*1*1</t>
  </si>
  <si>
    <t>2*1*1</t>
  </si>
  <si>
    <t>lokální opravy</t>
  </si>
  <si>
    <t>2*1</t>
  </si>
  <si>
    <t>3*2*3</t>
  </si>
  <si>
    <t>"podél obrub"</t>
  </si>
  <si>
    <t>531</t>
  </si>
  <si>
    <t>-(5,5+6,5+6,2+6)"zafrézování"</t>
  </si>
  <si>
    <t>-(7*6)"vjezdy"</t>
  </si>
  <si>
    <t>dlobrub*0,5+opravy</t>
  </si>
  <si>
    <t>1731902569</t>
  </si>
  <si>
    <t>zafézování na koncích</t>
  </si>
  <si>
    <t>5,5*1</t>
  </si>
  <si>
    <t>6,5*1</t>
  </si>
  <si>
    <t>6,2*1</t>
  </si>
  <si>
    <t>6*1</t>
  </si>
  <si>
    <t>č.p.128</t>
  </si>
  <si>
    <t>11*1+4*1</t>
  </si>
  <si>
    <t>113202111</t>
  </si>
  <si>
    <t>Vytrhání obrub s vybouráním lože, s přemístěním hmot na skládku na vzdálenost do 3 m nebo s naložením na dopravní prostředek z krajníků nebo obrubníků stojatých</t>
  </si>
  <si>
    <t>-1061948615</t>
  </si>
  <si>
    <t>https://podminky.urs.cz/item/CS_URS_2024_02/113202111</t>
  </si>
  <si>
    <t>564730101</t>
  </si>
  <si>
    <t>Podklad nebo kryt z kameniva hrubého drceného vel. 16-32 mm s rozprostřením a zhutněním plochy jednotlivě do 100 m2, po zhutnění tl. 100 mm</t>
  </si>
  <si>
    <t>-2024686382</t>
  </si>
  <si>
    <t>https://podminky.urs.cz/item/CS_URS_2024_02/564730101</t>
  </si>
  <si>
    <t>11*0,5+9*1</t>
  </si>
  <si>
    <t>-372466746</t>
  </si>
  <si>
    <t>11*0,5+4*1</t>
  </si>
  <si>
    <t>-2045311797</t>
  </si>
  <si>
    <t>-1272451557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</si>
  <si>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</si>
  <si>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</si>
  <si>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-313478564</t>
  </si>
  <si>
    <t>https://podminky.urs.cz/item/CS_URS_2024_02/591211111</t>
  </si>
  <si>
    <t>-583356494</t>
  </si>
  <si>
    <t>12+2</t>
  </si>
  <si>
    <t>55241004</t>
  </si>
  <si>
    <t>poklop kanalizační litinový, rám betonolitinový 125mm, B 125 kruhová mříž</t>
  </si>
  <si>
    <t>-1505354759</t>
  </si>
  <si>
    <t>"výměna za nové"</t>
  </si>
  <si>
    <t>-1564427587</t>
  </si>
  <si>
    <t>2139914206</t>
  </si>
  <si>
    <t>-1640367011</t>
  </si>
  <si>
    <t>1999404316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</si>
  <si>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</si>
  <si>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</si>
  <si>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-1142698772</t>
  </si>
  <si>
    <t>https://podminky.urs.cz/item/CS_URS_2024_02/916131113</t>
  </si>
  <si>
    <t>59217029</t>
  </si>
  <si>
    <t>obrubník silniční betonový nájezdový 1000x150x150mm</t>
  </si>
  <si>
    <t>2039632815</t>
  </si>
  <si>
    <t>9*1,02 'Přepočtené koeficientem množství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</si>
  <si>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</si>
  <si>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</si>
  <si>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305021118</t>
  </si>
  <si>
    <t>https://podminky.urs.cz/item/CS_URS_2024_02/916131213</t>
  </si>
  <si>
    <t>59217030</t>
  </si>
  <si>
    <t>obrubník silniční betonový přechodový 1000x150x150-250mm</t>
  </si>
  <si>
    <t>742915123</t>
  </si>
  <si>
    <t>2*1,02 'Přepočtené koeficientem množství</t>
  </si>
  <si>
    <t>-234349878</t>
  </si>
  <si>
    <t>kolem šachet</t>
  </si>
  <si>
    <t>10*5,6</t>
  </si>
  <si>
    <t>-629127421</t>
  </si>
  <si>
    <t>od č.p. 88 k č.p. 145</t>
  </si>
  <si>
    <t>5,5*3*0,5</t>
  </si>
  <si>
    <t>34*(5,5+6)*0,5</t>
  </si>
  <si>
    <t>13*(6+6,2)*0,5</t>
  </si>
  <si>
    <t>7*(13+6,5)*0,5</t>
  </si>
  <si>
    <t>20*6,2</t>
  </si>
  <si>
    <t>78*(6,5+6+6,5+7)/4</t>
  </si>
  <si>
    <t>parkoviště</t>
  </si>
  <si>
    <t>15*5,5</t>
  </si>
  <si>
    <t>od č.p. 130 k č.p. 124</t>
  </si>
  <si>
    <t>9*(15+6)*0,5</t>
  </si>
  <si>
    <t>64*6</t>
  </si>
  <si>
    <t>42*6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</si>
  <si>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</si>
  <si>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</si>
  <si>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-1982079725</t>
  </si>
  <si>
    <t>https://podminky.urs.cz/item/CS_URS_2024_02/938909311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</si>
  <si>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</si>
  <si>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</si>
  <si>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1188051676</t>
  </si>
  <si>
    <t>https://podminky.urs.cz/item/CS_URS_2024_02/938909611</t>
  </si>
  <si>
    <t>dlobrub*0,5</t>
  </si>
  <si>
    <t>-853679982</t>
  </si>
  <si>
    <t>2145841559</t>
  </si>
  <si>
    <t>168,604</t>
  </si>
  <si>
    <t>-frézov</t>
  </si>
  <si>
    <t>164,104*10 'Přepočtené koeficientem množství</t>
  </si>
  <si>
    <t>-854620682</t>
  </si>
  <si>
    <t>4,5*2 'Přepočtené koeficientem množství</t>
  </si>
  <si>
    <t>64947389</t>
  </si>
  <si>
    <t>997221861</t>
  </si>
  <si>
    <t>Poplatek za uložení stavebního odpadu na recyklační skládce (skládkovné) z prostého betonu zatříděného do Katalogu odpadů pod kódem 17 01 01</t>
  </si>
  <si>
    <t>13099999</t>
  </si>
  <si>
    <t>https://podminky.urs.cz/item/CS_URS_2024_02/997221861</t>
  </si>
  <si>
    <t>"vjezdy"</t>
  </si>
  <si>
    <t>16,25</t>
  </si>
  <si>
    <t>obruby</t>
  </si>
  <si>
    <t>2,255</t>
  </si>
  <si>
    <t>382508514</t>
  </si>
  <si>
    <t>1,595</t>
  </si>
  <si>
    <t>17,953</t>
  </si>
  <si>
    <t>35,906*0,5</t>
  </si>
  <si>
    <t>29,292</t>
  </si>
  <si>
    <t>32</t>
  </si>
  <si>
    <t>997221875</t>
  </si>
  <si>
    <t>Poplatek za uložení stavebního odpadu na recyklační skládce (skládkovné) asfaltového bez obsahu dehtu zatříděného do Katalogu odpadů pod kódem 17 03 02</t>
  </si>
  <si>
    <t>-352876522</t>
  </si>
  <si>
    <t>https://podminky.urs.cz/item/CS_URS_2024_02/997221875</t>
  </si>
  <si>
    <t>63,668</t>
  </si>
  <si>
    <t>12,56</t>
  </si>
  <si>
    <t>33</t>
  </si>
  <si>
    <t>-280304020</t>
  </si>
  <si>
    <t>34</t>
  </si>
  <si>
    <t>1514586775</t>
  </si>
  <si>
    <t>35</t>
  </si>
  <si>
    <t>1472525904</t>
  </si>
  <si>
    <t>36</t>
  </si>
  <si>
    <t>169773601</t>
  </si>
  <si>
    <t>37</t>
  </si>
  <si>
    <t>-445977883</t>
  </si>
  <si>
    <t>253,5</t>
  </si>
  <si>
    <t>415,85</t>
  </si>
  <si>
    <t>3449,975</t>
  </si>
  <si>
    <t>32,3</t>
  </si>
  <si>
    <t>ostruvek</t>
  </si>
  <si>
    <t>5,25</t>
  </si>
  <si>
    <t>3. část - Od č.p.83 k nádraží a k č.p.96( Flop)</t>
  </si>
  <si>
    <t>opravyživ</t>
  </si>
  <si>
    <t>90,4</t>
  </si>
  <si>
    <t>611,7</t>
  </si>
  <si>
    <t>01 - Od č.p.83 k č.p.82, č.p.48 a č.p.78</t>
  </si>
  <si>
    <t>417,539</t>
  </si>
  <si>
    <t>Úroveň 3:</t>
  </si>
  <si>
    <t>402582269</t>
  </si>
  <si>
    <t>obsaženo v objektu 02 Chodník</t>
  </si>
  <si>
    <t>ostrůvek u ZD</t>
  </si>
  <si>
    <t>3*3,5*0,5</t>
  </si>
  <si>
    <t>-816269548</t>
  </si>
  <si>
    <t>46,5"před ZD"</t>
  </si>
  <si>
    <t>50"u čp.58"</t>
  </si>
  <si>
    <t>32"nad křižovatkou"</t>
  </si>
  <si>
    <t>25"V křižovatky"</t>
  </si>
  <si>
    <t>100"u čp.82"</t>
  </si>
  <si>
    <t>801-řez-230"chodníky"-7+80"V křižovatka"</t>
  </si>
  <si>
    <t>(dlobrub+220)*0,5</t>
  </si>
  <si>
    <t>113154518</t>
  </si>
  <si>
    <t>Frézování živičného podkladu nebo krytu s naložením hmot na dopravní prostředek plochy do 500 m2 pruhu šířky do 0,5 m, tloušťky vrstvy 100 mm</t>
  </si>
  <si>
    <t>-116680495</t>
  </si>
  <si>
    <t>https://podminky.urs.cz/item/CS_URS_2024_02/113154518</t>
  </si>
  <si>
    <t>u ZD</t>
  </si>
  <si>
    <t>16,5*2,8</t>
  </si>
  <si>
    <t>3,4*13</t>
  </si>
  <si>
    <t>1455358352</t>
  </si>
  <si>
    <t>ZD</t>
  </si>
  <si>
    <t>18*(6,8+7,8)*0,5</t>
  </si>
  <si>
    <t>parkoviště u ZD</t>
  </si>
  <si>
    <t>18*8,5</t>
  </si>
  <si>
    <t>ZD ke křižovatce</t>
  </si>
  <si>
    <t>37*(7,8+8)*0,5</t>
  </si>
  <si>
    <t>křížovatka</t>
  </si>
  <si>
    <t>11*(8+13)*0,5</t>
  </si>
  <si>
    <t>od křižovatky k č.p.82</t>
  </si>
  <si>
    <t>82*6,7</t>
  </si>
  <si>
    <t>pod OÚ</t>
  </si>
  <si>
    <t>90*(7,5+7)*0,5</t>
  </si>
  <si>
    <t>křižovatka u č.p. 82</t>
  </si>
  <si>
    <t>2,5*(11+6,5)*0,5</t>
  </si>
  <si>
    <t>křižovatka"V"</t>
  </si>
  <si>
    <t>40*(7+9)*0,5</t>
  </si>
  <si>
    <t>35*(6,5+7)*0,5</t>
  </si>
  <si>
    <t>43*(6,5+16)*0,5</t>
  </si>
  <si>
    <t>od č.p.80 k č.p. 76</t>
  </si>
  <si>
    <t>76*6,5</t>
  </si>
  <si>
    <t>61171594</t>
  </si>
  <si>
    <t>3*3,5</t>
  </si>
  <si>
    <t>139001101</t>
  </si>
  <si>
    <t>Příplatek k cenám hloubených vykopávek za ztížení vykopávky v blízkosti podzemního vedení nebo výbušnin pro jakoukoliv třídu horniny</t>
  </si>
  <si>
    <t>m3</t>
  </si>
  <si>
    <t>-1789367494</t>
  </si>
  <si>
    <t>https://podminky.urs.cz/item/CS_URS_2024_02/139001101</t>
  </si>
  <si>
    <t>139712111R</t>
  </si>
  <si>
    <t>Vykopávka v uzavřených prostorech ručně v hornině třídy těžitelnosti II skupiny 4 a 5 vč. přesunu a uložení výkopku na skládku(skládkovné)</t>
  </si>
  <si>
    <t>-1142754428</t>
  </si>
  <si>
    <t>nové UV</t>
  </si>
  <si>
    <t>stávající UV</t>
  </si>
  <si>
    <t>-1308265349</t>
  </si>
  <si>
    <t>565135101</t>
  </si>
  <si>
    <t>Asfaltový beton vrstva podkladní ACP 16 (obalované kamenivo střednězrnné - OKS) s rozprostřením a zhutněním v pruhu šířky do 1,5 m, po zhutnění tl. 50 mm</t>
  </si>
  <si>
    <t>-832554195</t>
  </si>
  <si>
    <t>https://podminky.urs.cz/item/CS_URS_2024_02/565135101</t>
  </si>
  <si>
    <t>-1980273282</t>
  </si>
  <si>
    <t>opravy+ostruvek</t>
  </si>
  <si>
    <t>343028103</t>
  </si>
  <si>
    <t>-1117113026</t>
  </si>
  <si>
    <t>577154121R</t>
  </si>
  <si>
    <t>Příplatek za ručně položenou balenou</t>
  </si>
  <si>
    <t>1720372250</t>
  </si>
  <si>
    <t>895941341</t>
  </si>
  <si>
    <t>Osazení vpusti uliční z betonových dílců DN 500 dno s výtokem</t>
  </si>
  <si>
    <t>760507125</t>
  </si>
  <si>
    <t>https://podminky.urs.cz/item/CS_URS_2024_02/895941341</t>
  </si>
  <si>
    <t>nové</t>
  </si>
  <si>
    <t>stávající</t>
  </si>
  <si>
    <t>59224475</t>
  </si>
  <si>
    <t>vpusť uliční DN 500 kaliště s odtokem 200mm PVC 500/245x65mm</t>
  </si>
  <si>
    <t>1238955478</t>
  </si>
  <si>
    <t>895941351</t>
  </si>
  <si>
    <t>Osazení vpusti uliční z betonových dílců DN 500 skruž horní pro čtvercovou vtokovou mříž</t>
  </si>
  <si>
    <t>294640082</t>
  </si>
  <si>
    <t>https://podminky.urs.cz/item/CS_URS_2024_02/895941351</t>
  </si>
  <si>
    <t>59224460</t>
  </si>
  <si>
    <t>vpusť uliční DN 500 betonová 500x190x65mm čtvercový poklop</t>
  </si>
  <si>
    <t>-1018614148</t>
  </si>
  <si>
    <t>895941362</t>
  </si>
  <si>
    <t>Osazení vpusti uliční z betonových dílců DN 500 skruž středová 590 mm</t>
  </si>
  <si>
    <t>143247634</t>
  </si>
  <si>
    <t>https://podminky.urs.cz/item/CS_URS_2024_02/895941362</t>
  </si>
  <si>
    <t>59224462</t>
  </si>
  <si>
    <t>vpusť uliční DN 500 skruž průběžná vysoká betonová 500/590x65mm</t>
  </si>
  <si>
    <t>2074817928</t>
  </si>
  <si>
    <t>895941367</t>
  </si>
  <si>
    <t>Osazení vpusti uliční z betonových dílců DN 500 skruž průběžná se zápachovou uzávěrkou</t>
  </si>
  <si>
    <t>-50457887</t>
  </si>
  <si>
    <t>https://podminky.urs.cz/item/CS_URS_2024_02/895941367</t>
  </si>
  <si>
    <t>59224468</t>
  </si>
  <si>
    <t>vpusť uliční DN 500 skruž průběžná 500/590x65mm betonová se zápachovou uzávěrkou 200mm PVC</t>
  </si>
  <si>
    <t>-68964052</t>
  </si>
  <si>
    <t>-848800546</t>
  </si>
  <si>
    <t>880285128</t>
  </si>
  <si>
    <t>-239065102</t>
  </si>
  <si>
    <t>899133111R</t>
  </si>
  <si>
    <t>Oprava šachty</t>
  </si>
  <si>
    <t>538137744</t>
  </si>
  <si>
    <t>55241032R</t>
  </si>
  <si>
    <t>Materiál na opravu šachty</t>
  </si>
  <si>
    <t>-1723797488</t>
  </si>
  <si>
    <t>136188406</t>
  </si>
  <si>
    <t>původní UV</t>
  </si>
  <si>
    <t>59224481</t>
  </si>
  <si>
    <t>mříž vtoková s rámem pro uliční vpusť 500x500, zatížení 40 tun</t>
  </si>
  <si>
    <t>-1650699116</t>
  </si>
  <si>
    <t>968450939</t>
  </si>
  <si>
    <t>6*5,5</t>
  </si>
  <si>
    <t>1259449052</t>
  </si>
  <si>
    <t>1967786279</t>
  </si>
  <si>
    <t>6,8+7+12+6,5</t>
  </si>
  <si>
    <t>906158286</t>
  </si>
  <si>
    <t>-794804653</t>
  </si>
  <si>
    <t>-775435135</t>
  </si>
  <si>
    <t>2081578588</t>
  </si>
  <si>
    <t>620,901</t>
  </si>
  <si>
    <t>203,362*10 'Přepočtené koeficientem množství</t>
  </si>
  <si>
    <t>-1045049702</t>
  </si>
  <si>
    <t>20,792+396,747</t>
  </si>
  <si>
    <t>417,539*2 'Přepočtené koeficientem množství</t>
  </si>
  <si>
    <t>810872395</t>
  </si>
  <si>
    <t>38</t>
  </si>
  <si>
    <t>486248019</t>
  </si>
  <si>
    <t>2,153</t>
  </si>
  <si>
    <t>39</t>
  </si>
  <si>
    <t>834911977</t>
  </si>
  <si>
    <t>1,523</t>
  </si>
  <si>
    <t>34,5</t>
  </si>
  <si>
    <t>40</t>
  </si>
  <si>
    <t>22036241</t>
  </si>
  <si>
    <t>147,257</t>
  </si>
  <si>
    <t>41</t>
  </si>
  <si>
    <t>356699553</t>
  </si>
  <si>
    <t>42</t>
  </si>
  <si>
    <t>-155992916</t>
  </si>
  <si>
    <t>43</t>
  </si>
  <si>
    <t>-553695367</t>
  </si>
  <si>
    <t>44</t>
  </si>
  <si>
    <t>-1283242156</t>
  </si>
  <si>
    <t>45</t>
  </si>
  <si>
    <t>-422748507</t>
  </si>
  <si>
    <t>424,2</t>
  </si>
  <si>
    <t>267</t>
  </si>
  <si>
    <t>64,8</t>
  </si>
  <si>
    <t>dlpřejobrub</t>
  </si>
  <si>
    <t>dlpřechobrub</t>
  </si>
  <si>
    <t>123,72</t>
  </si>
  <si>
    <t>02 - Chodníky</t>
  </si>
  <si>
    <t>-1725065014</t>
  </si>
  <si>
    <t>od č.p.82 k č.p.50</t>
  </si>
  <si>
    <t>90*(1,5+1,8)*0,5+12*1,6</t>
  </si>
  <si>
    <t>od č.p.80 k č.p.78</t>
  </si>
  <si>
    <t>165*1,5</t>
  </si>
  <si>
    <t>č.p.58</t>
  </si>
  <si>
    <t>6*1,5</t>
  </si>
  <si>
    <t>-457685073</t>
  </si>
  <si>
    <t>-1238651327</t>
  </si>
  <si>
    <t>-974534687</t>
  </si>
  <si>
    <t>338191615</t>
  </si>
  <si>
    <t>(90+12)</t>
  </si>
  <si>
    <t>165</t>
  </si>
  <si>
    <t>-1343433437</t>
  </si>
  <si>
    <t>1919649102</t>
  </si>
  <si>
    <t>773027480</t>
  </si>
  <si>
    <t>-1781638993</t>
  </si>
  <si>
    <t>855684175</t>
  </si>
  <si>
    <t>-487492754</t>
  </si>
  <si>
    <t>424,2*0,1 'Přepočtené koeficientem množství</t>
  </si>
  <si>
    <t>-1526901141</t>
  </si>
  <si>
    <t>55241101</t>
  </si>
  <si>
    <t>poklop šoupátkový litinový bez ventilace tř D400 v pevném rámu</t>
  </si>
  <si>
    <t>-806978725</t>
  </si>
  <si>
    <t>1521306469</t>
  </si>
  <si>
    <t>55241102</t>
  </si>
  <si>
    <t>poklop hydrantový litinový bez ventilace tř D400 v pevném rámu</t>
  </si>
  <si>
    <t>1169460341</t>
  </si>
  <si>
    <t>-1145602018</t>
  </si>
  <si>
    <t>"k vjezdům č.p.82,56,55,80,dětské hřiště,76"</t>
  </si>
  <si>
    <t>6*6</t>
  </si>
  <si>
    <t>637146356</t>
  </si>
  <si>
    <t>36*1,02 'Přepočtené koeficientem množství</t>
  </si>
  <si>
    <t>1303866812</t>
  </si>
  <si>
    <t>-dlpřejobrub</t>
  </si>
  <si>
    <t>-dlpřechobrub</t>
  </si>
  <si>
    <t>59217031</t>
  </si>
  <si>
    <t>obrubník silniční betonový 1000x150x250mm</t>
  </si>
  <si>
    <t>-657300782</t>
  </si>
  <si>
    <t>219*1,02 'Přepočtené koeficientem množství</t>
  </si>
  <si>
    <t>-1617029384</t>
  </si>
  <si>
    <t>"k vjezdům"</t>
  </si>
  <si>
    <t>6*2</t>
  </si>
  <si>
    <t>1568228540</t>
  </si>
  <si>
    <t>12*1,02 'Přepočtené koeficientem množství</t>
  </si>
  <si>
    <t>-62873122</t>
  </si>
  <si>
    <t>1582004910</t>
  </si>
  <si>
    <t>-1851708275</t>
  </si>
  <si>
    <t>234,012</t>
  </si>
  <si>
    <t>-110,292"zd"</t>
  </si>
  <si>
    <t>-465268162</t>
  </si>
  <si>
    <t>podklady ŠD přesun na skládku obce bez poplatku</t>
  </si>
  <si>
    <t>-38,715</t>
  </si>
  <si>
    <t>85,005*10 'Přepočtené koeficientem množství</t>
  </si>
  <si>
    <t>437903997</t>
  </si>
  <si>
    <t>38,715</t>
  </si>
  <si>
    <t>38,715*2 'Přepočtené koeficientem množství</t>
  </si>
  <si>
    <t>-1946650197</t>
  </si>
  <si>
    <t>1733335396</t>
  </si>
  <si>
    <t>obrubníky</t>
  </si>
  <si>
    <t>54,735</t>
  </si>
  <si>
    <t>1601642285</t>
  </si>
  <si>
    <t>29,37+0,9</t>
  </si>
  <si>
    <t>928791393</t>
  </si>
  <si>
    <t>-1912036330</t>
  </si>
  <si>
    <t>2079797555</t>
  </si>
  <si>
    <t>223908445</t>
  </si>
  <si>
    <t>-1157033480</t>
  </si>
  <si>
    <t>62</t>
  </si>
  <si>
    <t>73,7</t>
  </si>
  <si>
    <t>394,15</t>
  </si>
  <si>
    <t>84</t>
  </si>
  <si>
    <t>2984,45</t>
  </si>
  <si>
    <t>3014,45</t>
  </si>
  <si>
    <t>183,125</t>
  </si>
  <si>
    <t>788,3</t>
  </si>
  <si>
    <t>02 - Od č.p.78 k nádraží a k č.p.96(Flop)</t>
  </si>
  <si>
    <t>sloupky</t>
  </si>
  <si>
    <t>0,75</t>
  </si>
  <si>
    <t>362,532</t>
  </si>
  <si>
    <t>-2116844313</t>
  </si>
  <si>
    <t>vjezd čp.81</t>
  </si>
  <si>
    <t>113107131</t>
  </si>
  <si>
    <t>Odstranění podkladů nebo krytů ručně s přemístěním hmot na skládku na vzdálenost do 3 m nebo s naložením na dopravní prostředek z betonu prostého, o tl. vrstvy přes 100 do 150 mm</t>
  </si>
  <si>
    <t>1400382915</t>
  </si>
  <si>
    <t>https://podminky.urs.cz/item/CS_URS_2024_02/113107131</t>
  </si>
  <si>
    <t>parkoviště u FLOP</t>
  </si>
  <si>
    <t>28*0,5</t>
  </si>
  <si>
    <t>sloupky u nádraží</t>
  </si>
  <si>
    <t>3*0,5*0,5</t>
  </si>
  <si>
    <t>1851428687</t>
  </si>
  <si>
    <t>42"u čp.78"</t>
  </si>
  <si>
    <t>20"rozjezd křižovatky u FLOP"</t>
  </si>
  <si>
    <t>290-6,7-10-7-4</t>
  </si>
  <si>
    <t>560-4-6-4-7-13</t>
  </si>
  <si>
    <t>-1742234420</t>
  </si>
  <si>
    <t>u čp.78</t>
  </si>
  <si>
    <t>28*1,5</t>
  </si>
  <si>
    <t>-61074911</t>
  </si>
  <si>
    <t>od nádrží k čp. 78</t>
  </si>
  <si>
    <t>74*6,5</t>
  </si>
  <si>
    <t>6*(7+5)*0,5</t>
  </si>
  <si>
    <t>62*(6,5+6,7)*0,5</t>
  </si>
  <si>
    <t xml:space="preserve">od  čp.77 k FLOP</t>
  </si>
  <si>
    <t>75*6,5</t>
  </si>
  <si>
    <t>7*(8+4)*0,5</t>
  </si>
  <si>
    <t>50*(6,5+7)*0,5</t>
  </si>
  <si>
    <t>47*(7+6,5)*0,5</t>
  </si>
  <si>
    <t>91*7</t>
  </si>
  <si>
    <t>4,5*(13+7)*0,5</t>
  </si>
  <si>
    <t>6*28</t>
  </si>
  <si>
    <t>-1430355687</t>
  </si>
  <si>
    <t>UV čp.78</t>
  </si>
  <si>
    <t>1911367419</t>
  </si>
  <si>
    <t>-268371950</t>
  </si>
  <si>
    <t>1642042131</t>
  </si>
  <si>
    <t>opravyživ+"vjezd čp.81"30</t>
  </si>
  <si>
    <t>-124239339</t>
  </si>
  <si>
    <t>2,5*(7+3,5)*0,5</t>
  </si>
  <si>
    <t>opravy+vjezdy+parkoviště+sloupky</t>
  </si>
  <si>
    <t>285710640</t>
  </si>
  <si>
    <t>1339998769</t>
  </si>
  <si>
    <t>1858561683</t>
  </si>
  <si>
    <t>opravyživ+vjezdy</t>
  </si>
  <si>
    <t>2043395840</t>
  </si>
  <si>
    <t>stávající o čp.78</t>
  </si>
  <si>
    <t>-1268811600</t>
  </si>
  <si>
    <t>-1970042353</t>
  </si>
  <si>
    <t>-805077659</t>
  </si>
  <si>
    <t>1315776896</t>
  </si>
  <si>
    <t>643402308</t>
  </si>
  <si>
    <t>1485727935</t>
  </si>
  <si>
    <t>85833383</t>
  </si>
  <si>
    <t>792745809</t>
  </si>
  <si>
    <t>740415794</t>
  </si>
  <si>
    <t>669213498</t>
  </si>
  <si>
    <t>-1171676211</t>
  </si>
  <si>
    <t>1214485545</t>
  </si>
  <si>
    <t>1785955873</t>
  </si>
  <si>
    <t>-2054694998</t>
  </si>
  <si>
    <t>10*6</t>
  </si>
  <si>
    <t>-1508556463</t>
  </si>
  <si>
    <t>60</t>
  </si>
  <si>
    <t>165945477</t>
  </si>
  <si>
    <t>6,5+6,7+5+4+3,5+7+13+28</t>
  </si>
  <si>
    <t>1157320758</t>
  </si>
  <si>
    <t>199756338</t>
  </si>
  <si>
    <t>609456373</t>
  </si>
  <si>
    <t>28*6</t>
  </si>
  <si>
    <t>723230740</t>
  </si>
  <si>
    <t>parkoviště FLOP</t>
  </si>
  <si>
    <t>(28+6*6)*1</t>
  </si>
  <si>
    <t>542315005</t>
  </si>
  <si>
    <t>1101600341</t>
  </si>
  <si>
    <t>552,691</t>
  </si>
  <si>
    <t>190,159*10 'Přepočtené koeficientem množství</t>
  </si>
  <si>
    <t>367976245</t>
  </si>
  <si>
    <t>19,32+343,212</t>
  </si>
  <si>
    <t>362,532*2 'Přepočtené koeficientem množství</t>
  </si>
  <si>
    <t>-524864297</t>
  </si>
  <si>
    <t>-1709269666</t>
  </si>
  <si>
    <t>4,794</t>
  </si>
  <si>
    <t>-653797309</t>
  </si>
  <si>
    <t>8,7</t>
  </si>
  <si>
    <t>47,653</t>
  </si>
  <si>
    <t>304505617</t>
  </si>
  <si>
    <t>86,713</t>
  </si>
  <si>
    <t>28,66</t>
  </si>
  <si>
    <t>-157109796</t>
  </si>
  <si>
    <t>-1071072090</t>
  </si>
  <si>
    <t>-258387187</t>
  </si>
  <si>
    <t>-370342328</t>
  </si>
  <si>
    <t>46</t>
  </si>
  <si>
    <t>-408007109</t>
  </si>
  <si>
    <t>134</t>
  </si>
  <si>
    <t>77</t>
  </si>
  <si>
    <t>35,42</t>
  </si>
  <si>
    <t>-1092776634</t>
  </si>
  <si>
    <t>čp 78</t>
  </si>
  <si>
    <t>čp 81</t>
  </si>
  <si>
    <t>čp 98</t>
  </si>
  <si>
    <t>-1426830340</t>
  </si>
  <si>
    <t>133695175</t>
  </si>
  <si>
    <t>-374357391</t>
  </si>
  <si>
    <t>-514062667</t>
  </si>
  <si>
    <t>čp78</t>
  </si>
  <si>
    <t>čp 81, 98</t>
  </si>
  <si>
    <t>76/2+62/2</t>
  </si>
  <si>
    <t>-1157041024</t>
  </si>
  <si>
    <t>1290967190</t>
  </si>
  <si>
    <t>-1708214170</t>
  </si>
  <si>
    <t>197067355</t>
  </si>
  <si>
    <t>736248646</t>
  </si>
  <si>
    <t>134*0,1 'Přepočtené koeficientem množství</t>
  </si>
  <si>
    <t>-1431228058</t>
  </si>
  <si>
    <t>-459520789</t>
  </si>
  <si>
    <t>69*1,02 'Přepočtené koeficientem množství</t>
  </si>
  <si>
    <t>1260505464</t>
  </si>
  <si>
    <t>"na koncích chodníků"</t>
  </si>
  <si>
    <t>4*2</t>
  </si>
  <si>
    <t>-493161789</t>
  </si>
  <si>
    <t>8*1,02 'Přepočtené koeficientem množství</t>
  </si>
  <si>
    <t>-761931244</t>
  </si>
  <si>
    <t>1900766702</t>
  </si>
  <si>
    <t>-1745802097</t>
  </si>
  <si>
    <t>70,26</t>
  </si>
  <si>
    <t>-34,84</t>
  </si>
  <si>
    <t>659251008</t>
  </si>
  <si>
    <t>-11,165</t>
  </si>
  <si>
    <t>24,255*10 'Přepočtené koeficientem množství</t>
  </si>
  <si>
    <t>1637183248</t>
  </si>
  <si>
    <t>11,165</t>
  </si>
  <si>
    <t>11,165*2 'Přepočtené koeficientem množství</t>
  </si>
  <si>
    <t>341423776</t>
  </si>
  <si>
    <t>1879001211</t>
  </si>
  <si>
    <t>15,785</t>
  </si>
  <si>
    <t>-281923243</t>
  </si>
  <si>
    <t>8,47</t>
  </si>
  <si>
    <t>-595605064</t>
  </si>
  <si>
    <t>1425818150</t>
  </si>
  <si>
    <t>260753237</t>
  </si>
  <si>
    <t>335197872</t>
  </si>
  <si>
    <t>-529853859</t>
  </si>
  <si>
    <t>SEZNAM FIGUR</t>
  </si>
  <si>
    <t>Výměra</t>
  </si>
  <si>
    <t>1. část/ 01</t>
  </si>
  <si>
    <t>Použití figury:</t>
  </si>
  <si>
    <t>Čištění vozovek splachováním vodou</t>
  </si>
  <si>
    <t>Odstranění nánosu na krajnicích tl do 200 mm</t>
  </si>
  <si>
    <t>Zpevnění krajnic štěrkodrtí tl 100 mm</t>
  </si>
  <si>
    <t>Frézování živičného krytu tl 50 mm pruh š přes 0,5 m pl do 500 m2</t>
  </si>
  <si>
    <t>Odstranění podkladu živičného tl přes 50 do 100 mm ručně</t>
  </si>
  <si>
    <t>Podklad ze směsi stmelené cementem SC C 8/10 (KSC I) tl 150 mm</t>
  </si>
  <si>
    <t>Postřik živičný spojovací z asfaltu v množství 0,50 kg/m2</t>
  </si>
  <si>
    <t>Asfaltový beton vrstva obrusná ACO 11+ (ABS) tř. I tl 60 mm š přes 3 m z nemodifikovaného asfaltu</t>
  </si>
  <si>
    <t>Řezání dilatačních spár š 4 mm hl přes 90 do 100 mm příčných nebo podélných v živičném krytu</t>
  </si>
  <si>
    <t>Těsnění spár zálivkou za studena pro komůrky š 15 mm hl 30 mm s těsnicím profilem</t>
  </si>
  <si>
    <t>Příplatek ZKD 1 km u vodorovné dopravy suti ze sypkých materiálů</t>
  </si>
  <si>
    <t>Poplatek za uložení na recyklační skládce (skládkovné) stavebního odpadu zeminy a kamení zatříděného do Katalogu odpadů pod kódem 17 05 04</t>
  </si>
  <si>
    <t>1. část/ 02</t>
  </si>
  <si>
    <t>65+6,5+3,6</t>
  </si>
  <si>
    <t>70</t>
  </si>
  <si>
    <t>7,5</t>
  </si>
  <si>
    <t>23,5</t>
  </si>
  <si>
    <t>16,5</t>
  </si>
  <si>
    <t>2,8</t>
  </si>
  <si>
    <t>"k vjezdům č.p.140,121,147,123"</t>
  </si>
  <si>
    <t>6,5</t>
  </si>
  <si>
    <t>Vodorovná doprava suti ze sypkých materiálů do 1 km</t>
  </si>
  <si>
    <t>Nakládání suti na dopravní prostředky pro vodorovnou dopravu</t>
  </si>
  <si>
    <t>Rozebrání dlažeb ze zámkových dlaždic komunikací pro pěší ručně</t>
  </si>
  <si>
    <t>Rozrytí krytu z kameniva bez zhutnění bez živičného pojiva</t>
  </si>
  <si>
    <t>Podklad ze štěrkodrtě ŠD plochy do 100 m2 tl 100 mm</t>
  </si>
  <si>
    <t>Kladení zámkové dlažby komunikací pro pěší ručně tl 60 mm skupiny A pl do 50 m2</t>
  </si>
  <si>
    <t>Očištění vybouraných zámkových dlaždic s původním spárováním z kameniva těženého</t>
  </si>
  <si>
    <t>6*2,6*2</t>
  </si>
  <si>
    <t>Odstranění podkladu z kameniva drceného tl přes 100 do 200 mm ručně</t>
  </si>
  <si>
    <t>Podklad ze směsi stmelené cementem SC C 3/4 (SC I) tl 100 mm</t>
  </si>
  <si>
    <t>Odstranění nánosu na krajnicích tl do 100 mm</t>
  </si>
  <si>
    <t>Čištění vozovek metením strojně podkladu nebo krytu betonového nebo živičného</t>
  </si>
  <si>
    <t>3. část/ 01/ 01</t>
  </si>
  <si>
    <t>Frézování živičného krytu tl 100 mm pruh š do 0,5 m pl do 500 m2</t>
  </si>
  <si>
    <t>Asfaltový beton vrstva podkladní ACP 16 (obalované kamenivo OKS) tl 50 mm š do 1,5 m</t>
  </si>
  <si>
    <t>Podklad z kameniva hrubého drceného vel. 16-32 mm plochy do 100 m2 tl 100 mm</t>
  </si>
  <si>
    <t>3. část/ 01/ 02</t>
  </si>
  <si>
    <t>Vytrhání obrub krajníků obrubníků stojatých</t>
  </si>
  <si>
    <t>Osazení silničního obrubníku betonového stojatého s boční opěrou do lože z betonu prostého</t>
  </si>
  <si>
    <t>Osazení silničního obrubníku betonového ležatého s boční opěrou do lože z betonu prostého</t>
  </si>
  <si>
    <t>1,8*6*6</t>
  </si>
  <si>
    <t>3. část/ 02/ 01</t>
  </si>
  <si>
    <t>Odstranění podkladu z betonu prostého tl přes 100 do 150 mm ručně</t>
  </si>
  <si>
    <t>3. část/ 02/ 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</si>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</sst>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142" TargetMode="External" /><Relationship Id="rId2" Type="http://schemas.openxmlformats.org/officeDocument/2006/relationships/hyperlink" Target="https://podminky.urs.cz/item/CS_URS_2024_02/113154523" TargetMode="External" /><Relationship Id="rId3" Type="http://schemas.openxmlformats.org/officeDocument/2006/relationships/hyperlink" Target="https://podminky.urs.cz/item/CS_URS_2024_02/567122114" TargetMode="External" /><Relationship Id="rId4" Type="http://schemas.openxmlformats.org/officeDocument/2006/relationships/hyperlink" Target="https://podminky.urs.cz/item/CS_URS_2024_02/569831111" TargetMode="External" /><Relationship Id="rId5" Type="http://schemas.openxmlformats.org/officeDocument/2006/relationships/hyperlink" Target="https://podminky.urs.cz/item/CS_URS_2024_02/573211109" TargetMode="External" /><Relationship Id="rId6" Type="http://schemas.openxmlformats.org/officeDocument/2006/relationships/hyperlink" Target="https://podminky.urs.cz/item/CS_URS_2024_02/577154121" TargetMode="External" /><Relationship Id="rId7" Type="http://schemas.openxmlformats.org/officeDocument/2006/relationships/hyperlink" Target="https://podminky.urs.cz/item/CS_URS_2024_02/899132122" TargetMode="External" /><Relationship Id="rId8" Type="http://schemas.openxmlformats.org/officeDocument/2006/relationships/hyperlink" Target="https://podminky.urs.cz/item/CS_URS_2024_02/899132211" TargetMode="External" /><Relationship Id="rId9" Type="http://schemas.openxmlformats.org/officeDocument/2006/relationships/hyperlink" Target="https://podminky.urs.cz/item/CS_URS_2024_02/899132212" TargetMode="External" /><Relationship Id="rId10" Type="http://schemas.openxmlformats.org/officeDocument/2006/relationships/hyperlink" Target="https://podminky.urs.cz/item/CS_URS_2024_02/899132213" TargetMode="External" /><Relationship Id="rId11" Type="http://schemas.openxmlformats.org/officeDocument/2006/relationships/hyperlink" Target="https://podminky.urs.cz/item/CS_URS_2024_02/899133211" TargetMode="External" /><Relationship Id="rId12" Type="http://schemas.openxmlformats.org/officeDocument/2006/relationships/hyperlink" Target="https://podminky.urs.cz/item/CS_URS_2024_02/915221111" TargetMode="External" /><Relationship Id="rId13" Type="http://schemas.openxmlformats.org/officeDocument/2006/relationships/hyperlink" Target="https://podminky.urs.cz/item/CS_URS_2024_02/915221112" TargetMode="External" /><Relationship Id="rId14" Type="http://schemas.openxmlformats.org/officeDocument/2006/relationships/hyperlink" Target="https://podminky.urs.cz/item/CS_URS_2024_02/915221121" TargetMode="External" /><Relationship Id="rId15" Type="http://schemas.openxmlformats.org/officeDocument/2006/relationships/hyperlink" Target="https://podminky.urs.cz/item/CS_URS_2024_02/915221122" TargetMode="External" /><Relationship Id="rId16" Type="http://schemas.openxmlformats.org/officeDocument/2006/relationships/hyperlink" Target="https://podminky.urs.cz/item/CS_URS_2024_02/915231111" TargetMode="External" /><Relationship Id="rId17" Type="http://schemas.openxmlformats.org/officeDocument/2006/relationships/hyperlink" Target="https://podminky.urs.cz/item/CS_URS_2024_02/915231112" TargetMode="External" /><Relationship Id="rId18" Type="http://schemas.openxmlformats.org/officeDocument/2006/relationships/hyperlink" Target="https://podminky.urs.cz/item/CS_URS_2024_02/919112114" TargetMode="External" /><Relationship Id="rId19" Type="http://schemas.openxmlformats.org/officeDocument/2006/relationships/hyperlink" Target="https://podminky.urs.cz/item/CS_URS_2024_02/919121122" TargetMode="External" /><Relationship Id="rId20" Type="http://schemas.openxmlformats.org/officeDocument/2006/relationships/hyperlink" Target="https://podminky.urs.cz/item/CS_URS_2024_02/938908411" TargetMode="External" /><Relationship Id="rId21" Type="http://schemas.openxmlformats.org/officeDocument/2006/relationships/hyperlink" Target="https://podminky.urs.cz/item/CS_URS_2024_02/938909612" TargetMode="External" /><Relationship Id="rId22" Type="http://schemas.openxmlformats.org/officeDocument/2006/relationships/hyperlink" Target="https://podminky.urs.cz/item/CS_URS_2024_02/997221551" TargetMode="External" /><Relationship Id="rId23" Type="http://schemas.openxmlformats.org/officeDocument/2006/relationships/hyperlink" Target="https://podminky.urs.cz/item/CS_URS_2024_02/997221559" TargetMode="External" /><Relationship Id="rId24" Type="http://schemas.openxmlformats.org/officeDocument/2006/relationships/hyperlink" Target="https://podminky.urs.cz/item/CS_URS_2024_02/997221559" TargetMode="External" /><Relationship Id="rId25" Type="http://schemas.openxmlformats.org/officeDocument/2006/relationships/hyperlink" Target="https://podminky.urs.cz/item/CS_URS_2024_02/997221611" TargetMode="External" /><Relationship Id="rId26" Type="http://schemas.openxmlformats.org/officeDocument/2006/relationships/hyperlink" Target="https://podminky.urs.cz/item/CS_URS_2024_02/997221873" TargetMode="External" /><Relationship Id="rId27" Type="http://schemas.openxmlformats.org/officeDocument/2006/relationships/hyperlink" Target="https://podminky.urs.cz/item/CS_URS_2024_02/998225111" TargetMode="External" /><Relationship Id="rId28" Type="http://schemas.openxmlformats.org/officeDocument/2006/relationships/hyperlink" Target="https://podminky.urs.cz/item/CS_URS_2024_02/010001000" TargetMode="External" /><Relationship Id="rId29" Type="http://schemas.openxmlformats.org/officeDocument/2006/relationships/hyperlink" Target="https://podminky.urs.cz/item/CS_URS_2024_02/020001000" TargetMode="External" /><Relationship Id="rId30" Type="http://schemas.openxmlformats.org/officeDocument/2006/relationships/hyperlink" Target="https://podminky.urs.cz/item/CS_URS_2024_02/030001000" TargetMode="External" /><Relationship Id="rId31" Type="http://schemas.openxmlformats.org/officeDocument/2006/relationships/hyperlink" Target="https://podminky.urs.cz/item/CS_URS_2024_02/040001000" TargetMode="External" /><Relationship Id="rId3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3" TargetMode="External" /><Relationship Id="rId2" Type="http://schemas.openxmlformats.org/officeDocument/2006/relationships/hyperlink" Target="https://podminky.urs.cz/item/CS_URS_2024_02/113107122" TargetMode="External" /><Relationship Id="rId3" Type="http://schemas.openxmlformats.org/officeDocument/2006/relationships/hyperlink" Target="https://podminky.urs.cz/item/CS_URS_2024_02/113108441" TargetMode="External" /><Relationship Id="rId4" Type="http://schemas.openxmlformats.org/officeDocument/2006/relationships/hyperlink" Target="https://podminky.urs.cz/item/CS_URS_2024_02/564831011" TargetMode="External" /><Relationship Id="rId5" Type="http://schemas.openxmlformats.org/officeDocument/2006/relationships/hyperlink" Target="https://podminky.urs.cz/item/CS_URS_2024_02/567121109" TargetMode="External" /><Relationship Id="rId6" Type="http://schemas.openxmlformats.org/officeDocument/2006/relationships/hyperlink" Target="https://podminky.urs.cz/item/CS_URS_2024_02/596211110" TargetMode="External" /><Relationship Id="rId7" Type="http://schemas.openxmlformats.org/officeDocument/2006/relationships/hyperlink" Target="https://podminky.urs.cz/item/CS_URS_2024_02/899132122" TargetMode="External" /><Relationship Id="rId8" Type="http://schemas.openxmlformats.org/officeDocument/2006/relationships/hyperlink" Target="https://podminky.urs.cz/item/CS_URS_2024_02/899132211" TargetMode="External" /><Relationship Id="rId9" Type="http://schemas.openxmlformats.org/officeDocument/2006/relationships/hyperlink" Target="https://podminky.urs.cz/item/CS_URS_2024_02/899132213" TargetMode="External" /><Relationship Id="rId10" Type="http://schemas.openxmlformats.org/officeDocument/2006/relationships/hyperlink" Target="https://podminky.urs.cz/item/CS_URS_2024_02/979054451" TargetMode="External" /><Relationship Id="rId11" Type="http://schemas.openxmlformats.org/officeDocument/2006/relationships/hyperlink" Target="https://podminky.urs.cz/item/CS_URS_2024_02/997221551" TargetMode="External" /><Relationship Id="rId12" Type="http://schemas.openxmlformats.org/officeDocument/2006/relationships/hyperlink" Target="https://podminky.urs.cz/item/CS_URS_2024_02/997221559" TargetMode="External" /><Relationship Id="rId13" Type="http://schemas.openxmlformats.org/officeDocument/2006/relationships/hyperlink" Target="https://podminky.urs.cz/item/CS_URS_2024_02/997221611" TargetMode="External" /><Relationship Id="rId14" Type="http://schemas.openxmlformats.org/officeDocument/2006/relationships/hyperlink" Target="https://podminky.urs.cz/item/CS_URS_2024_02/997221873" TargetMode="External" /><Relationship Id="rId15" Type="http://schemas.openxmlformats.org/officeDocument/2006/relationships/hyperlink" Target="https://podminky.urs.cz/item/CS_URS_2024_02/998225111" TargetMode="External" /><Relationship Id="rId16" Type="http://schemas.openxmlformats.org/officeDocument/2006/relationships/hyperlink" Target="https://podminky.urs.cz/item/CS_URS_2024_02/010001000" TargetMode="External" /><Relationship Id="rId17" Type="http://schemas.openxmlformats.org/officeDocument/2006/relationships/hyperlink" Target="https://podminky.urs.cz/item/CS_URS_2024_02/020001000" TargetMode="External" /><Relationship Id="rId18" Type="http://schemas.openxmlformats.org/officeDocument/2006/relationships/hyperlink" Target="https://podminky.urs.cz/item/CS_URS_2024_02/030001000" TargetMode="External" /><Relationship Id="rId19" Type="http://schemas.openxmlformats.org/officeDocument/2006/relationships/hyperlink" Target="https://podminky.urs.cz/item/CS_URS_2024_02/040001000" TargetMode="External" /><Relationship Id="rId2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061" TargetMode="External" /><Relationship Id="rId2" Type="http://schemas.openxmlformats.org/officeDocument/2006/relationships/hyperlink" Target="https://podminky.urs.cz/item/CS_URS_2024_02/113107122" TargetMode="External" /><Relationship Id="rId3" Type="http://schemas.openxmlformats.org/officeDocument/2006/relationships/hyperlink" Target="https://podminky.urs.cz/item/CS_URS_2024_02/113107132" TargetMode="External" /><Relationship Id="rId4" Type="http://schemas.openxmlformats.org/officeDocument/2006/relationships/hyperlink" Target="https://podminky.urs.cz/item/CS_URS_2024_02/113107142" TargetMode="External" /><Relationship Id="rId5" Type="http://schemas.openxmlformats.org/officeDocument/2006/relationships/hyperlink" Target="https://podminky.urs.cz/item/CS_URS_2024_02/113154523" TargetMode="External" /><Relationship Id="rId6" Type="http://schemas.openxmlformats.org/officeDocument/2006/relationships/hyperlink" Target="https://podminky.urs.cz/item/CS_URS_2024_02/113202111" TargetMode="External" /><Relationship Id="rId7" Type="http://schemas.openxmlformats.org/officeDocument/2006/relationships/hyperlink" Target="https://podminky.urs.cz/item/CS_URS_2024_02/564730101" TargetMode="External" /><Relationship Id="rId8" Type="http://schemas.openxmlformats.org/officeDocument/2006/relationships/hyperlink" Target="https://podminky.urs.cz/item/CS_URS_2024_02/567122114" TargetMode="External" /><Relationship Id="rId9" Type="http://schemas.openxmlformats.org/officeDocument/2006/relationships/hyperlink" Target="https://podminky.urs.cz/item/CS_URS_2024_02/573211109" TargetMode="External" /><Relationship Id="rId10" Type="http://schemas.openxmlformats.org/officeDocument/2006/relationships/hyperlink" Target="https://podminky.urs.cz/item/CS_URS_2024_02/577154121" TargetMode="External" /><Relationship Id="rId11" Type="http://schemas.openxmlformats.org/officeDocument/2006/relationships/hyperlink" Target="https://podminky.urs.cz/item/CS_URS_2024_02/591211111" TargetMode="External" /><Relationship Id="rId12" Type="http://schemas.openxmlformats.org/officeDocument/2006/relationships/hyperlink" Target="https://podminky.urs.cz/item/CS_URS_2024_02/899132122" TargetMode="External" /><Relationship Id="rId13" Type="http://schemas.openxmlformats.org/officeDocument/2006/relationships/hyperlink" Target="https://podminky.urs.cz/item/CS_URS_2024_02/899132211" TargetMode="External" /><Relationship Id="rId14" Type="http://schemas.openxmlformats.org/officeDocument/2006/relationships/hyperlink" Target="https://podminky.urs.cz/item/CS_URS_2024_02/899132212" TargetMode="External" /><Relationship Id="rId15" Type="http://schemas.openxmlformats.org/officeDocument/2006/relationships/hyperlink" Target="https://podminky.urs.cz/item/CS_URS_2024_02/899132213" TargetMode="External" /><Relationship Id="rId16" Type="http://schemas.openxmlformats.org/officeDocument/2006/relationships/hyperlink" Target="https://podminky.urs.cz/item/CS_URS_2024_02/899133211" TargetMode="External" /><Relationship Id="rId17" Type="http://schemas.openxmlformats.org/officeDocument/2006/relationships/hyperlink" Target="https://podminky.urs.cz/item/CS_URS_2024_02/916131113" TargetMode="External" /><Relationship Id="rId18" Type="http://schemas.openxmlformats.org/officeDocument/2006/relationships/hyperlink" Target="https://podminky.urs.cz/item/CS_URS_2024_02/916131213" TargetMode="External" /><Relationship Id="rId19" Type="http://schemas.openxmlformats.org/officeDocument/2006/relationships/hyperlink" Target="https://podminky.urs.cz/item/CS_URS_2024_02/919112114" TargetMode="External" /><Relationship Id="rId20" Type="http://schemas.openxmlformats.org/officeDocument/2006/relationships/hyperlink" Target="https://podminky.urs.cz/item/CS_URS_2024_02/938908411" TargetMode="External" /><Relationship Id="rId21" Type="http://schemas.openxmlformats.org/officeDocument/2006/relationships/hyperlink" Target="https://podminky.urs.cz/item/CS_URS_2024_02/938909311" TargetMode="External" /><Relationship Id="rId22" Type="http://schemas.openxmlformats.org/officeDocument/2006/relationships/hyperlink" Target="https://podminky.urs.cz/item/CS_URS_2024_02/938909611" TargetMode="External" /><Relationship Id="rId23" Type="http://schemas.openxmlformats.org/officeDocument/2006/relationships/hyperlink" Target="https://podminky.urs.cz/item/CS_URS_2024_02/997221551" TargetMode="External" /><Relationship Id="rId24" Type="http://schemas.openxmlformats.org/officeDocument/2006/relationships/hyperlink" Target="https://podminky.urs.cz/item/CS_URS_2024_02/997221559" TargetMode="External" /><Relationship Id="rId25" Type="http://schemas.openxmlformats.org/officeDocument/2006/relationships/hyperlink" Target="https://podminky.urs.cz/item/CS_URS_2024_02/997221559" TargetMode="External" /><Relationship Id="rId26" Type="http://schemas.openxmlformats.org/officeDocument/2006/relationships/hyperlink" Target="https://podminky.urs.cz/item/CS_URS_2024_02/997221611" TargetMode="External" /><Relationship Id="rId27" Type="http://schemas.openxmlformats.org/officeDocument/2006/relationships/hyperlink" Target="https://podminky.urs.cz/item/CS_URS_2024_02/997221861" TargetMode="External" /><Relationship Id="rId28" Type="http://schemas.openxmlformats.org/officeDocument/2006/relationships/hyperlink" Target="https://podminky.urs.cz/item/CS_URS_2024_02/997221873" TargetMode="External" /><Relationship Id="rId29" Type="http://schemas.openxmlformats.org/officeDocument/2006/relationships/hyperlink" Target="https://podminky.urs.cz/item/CS_URS_2024_02/997221875" TargetMode="External" /><Relationship Id="rId30" Type="http://schemas.openxmlformats.org/officeDocument/2006/relationships/hyperlink" Target="https://podminky.urs.cz/item/CS_URS_2024_02/998225111" TargetMode="External" /><Relationship Id="rId31" Type="http://schemas.openxmlformats.org/officeDocument/2006/relationships/hyperlink" Target="https://podminky.urs.cz/item/CS_URS_2024_02/010001000" TargetMode="External" /><Relationship Id="rId32" Type="http://schemas.openxmlformats.org/officeDocument/2006/relationships/hyperlink" Target="https://podminky.urs.cz/item/CS_URS_2024_02/020001000" TargetMode="External" /><Relationship Id="rId33" Type="http://schemas.openxmlformats.org/officeDocument/2006/relationships/hyperlink" Target="https://podminky.urs.cz/item/CS_URS_2024_02/030001000" TargetMode="External" /><Relationship Id="rId34" Type="http://schemas.openxmlformats.org/officeDocument/2006/relationships/hyperlink" Target="https://podminky.urs.cz/item/CS_URS_2024_02/040001000" TargetMode="External" /><Relationship Id="rId3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122" TargetMode="External" /><Relationship Id="rId2" Type="http://schemas.openxmlformats.org/officeDocument/2006/relationships/hyperlink" Target="https://podminky.urs.cz/item/CS_URS_2024_02/113107142" TargetMode="External" /><Relationship Id="rId3" Type="http://schemas.openxmlformats.org/officeDocument/2006/relationships/hyperlink" Target="https://podminky.urs.cz/item/CS_URS_2024_02/113154518" TargetMode="External" /><Relationship Id="rId4" Type="http://schemas.openxmlformats.org/officeDocument/2006/relationships/hyperlink" Target="https://podminky.urs.cz/item/CS_URS_2024_02/113154523" TargetMode="External" /><Relationship Id="rId5" Type="http://schemas.openxmlformats.org/officeDocument/2006/relationships/hyperlink" Target="https://podminky.urs.cz/item/CS_URS_2024_02/113202111" TargetMode="External" /><Relationship Id="rId6" Type="http://schemas.openxmlformats.org/officeDocument/2006/relationships/hyperlink" Target="https://podminky.urs.cz/item/CS_URS_2024_02/139001101" TargetMode="External" /><Relationship Id="rId7" Type="http://schemas.openxmlformats.org/officeDocument/2006/relationships/hyperlink" Target="https://podminky.urs.cz/item/CS_URS_2024_02/564730101" TargetMode="External" /><Relationship Id="rId8" Type="http://schemas.openxmlformats.org/officeDocument/2006/relationships/hyperlink" Target="https://podminky.urs.cz/item/CS_URS_2024_02/565135101" TargetMode="External" /><Relationship Id="rId9" Type="http://schemas.openxmlformats.org/officeDocument/2006/relationships/hyperlink" Target="https://podminky.urs.cz/item/CS_URS_2024_02/567122114" TargetMode="External" /><Relationship Id="rId10" Type="http://schemas.openxmlformats.org/officeDocument/2006/relationships/hyperlink" Target="https://podminky.urs.cz/item/CS_URS_2024_02/573211109" TargetMode="External" /><Relationship Id="rId11" Type="http://schemas.openxmlformats.org/officeDocument/2006/relationships/hyperlink" Target="https://podminky.urs.cz/item/CS_URS_2024_02/577154121" TargetMode="External" /><Relationship Id="rId12" Type="http://schemas.openxmlformats.org/officeDocument/2006/relationships/hyperlink" Target="https://podminky.urs.cz/item/CS_URS_2024_02/895941341" TargetMode="External" /><Relationship Id="rId13" Type="http://schemas.openxmlformats.org/officeDocument/2006/relationships/hyperlink" Target="https://podminky.urs.cz/item/CS_URS_2024_02/895941351" TargetMode="External" /><Relationship Id="rId14" Type="http://schemas.openxmlformats.org/officeDocument/2006/relationships/hyperlink" Target="https://podminky.urs.cz/item/CS_URS_2024_02/895941362" TargetMode="External" /><Relationship Id="rId15" Type="http://schemas.openxmlformats.org/officeDocument/2006/relationships/hyperlink" Target="https://podminky.urs.cz/item/CS_URS_2024_02/895941367" TargetMode="External" /><Relationship Id="rId16" Type="http://schemas.openxmlformats.org/officeDocument/2006/relationships/hyperlink" Target="https://podminky.urs.cz/item/CS_URS_2024_02/899132122" TargetMode="External" /><Relationship Id="rId17" Type="http://schemas.openxmlformats.org/officeDocument/2006/relationships/hyperlink" Target="https://podminky.urs.cz/item/CS_URS_2024_02/899132212" TargetMode="External" /><Relationship Id="rId18" Type="http://schemas.openxmlformats.org/officeDocument/2006/relationships/hyperlink" Target="https://podminky.urs.cz/item/CS_URS_2024_02/899132213" TargetMode="External" /><Relationship Id="rId19" Type="http://schemas.openxmlformats.org/officeDocument/2006/relationships/hyperlink" Target="https://podminky.urs.cz/item/CS_URS_2024_02/899133211" TargetMode="External" /><Relationship Id="rId20" Type="http://schemas.openxmlformats.org/officeDocument/2006/relationships/hyperlink" Target="https://podminky.urs.cz/item/CS_URS_2024_02/915221111" TargetMode="External" /><Relationship Id="rId21" Type="http://schemas.openxmlformats.org/officeDocument/2006/relationships/hyperlink" Target="https://podminky.urs.cz/item/CS_URS_2024_02/915221112" TargetMode="External" /><Relationship Id="rId22" Type="http://schemas.openxmlformats.org/officeDocument/2006/relationships/hyperlink" Target="https://podminky.urs.cz/item/CS_URS_2024_02/919112114" TargetMode="External" /><Relationship Id="rId23" Type="http://schemas.openxmlformats.org/officeDocument/2006/relationships/hyperlink" Target="https://podminky.urs.cz/item/CS_URS_2024_02/919121122" TargetMode="External" /><Relationship Id="rId24" Type="http://schemas.openxmlformats.org/officeDocument/2006/relationships/hyperlink" Target="https://podminky.urs.cz/item/CS_URS_2024_02/938908411" TargetMode="External" /><Relationship Id="rId25" Type="http://schemas.openxmlformats.org/officeDocument/2006/relationships/hyperlink" Target="https://podminky.urs.cz/item/CS_URS_2024_02/997221551" TargetMode="External" /><Relationship Id="rId26" Type="http://schemas.openxmlformats.org/officeDocument/2006/relationships/hyperlink" Target="https://podminky.urs.cz/item/CS_URS_2024_02/997221559" TargetMode="External" /><Relationship Id="rId27" Type="http://schemas.openxmlformats.org/officeDocument/2006/relationships/hyperlink" Target="https://podminky.urs.cz/item/CS_URS_2024_02/997221559" TargetMode="External" /><Relationship Id="rId28" Type="http://schemas.openxmlformats.org/officeDocument/2006/relationships/hyperlink" Target="https://podminky.urs.cz/item/CS_URS_2024_02/997221611" TargetMode="External" /><Relationship Id="rId29" Type="http://schemas.openxmlformats.org/officeDocument/2006/relationships/hyperlink" Target="https://podminky.urs.cz/item/CS_URS_2024_02/997221861" TargetMode="External" /><Relationship Id="rId30" Type="http://schemas.openxmlformats.org/officeDocument/2006/relationships/hyperlink" Target="https://podminky.urs.cz/item/CS_URS_2024_02/997221873" TargetMode="External" /><Relationship Id="rId31" Type="http://schemas.openxmlformats.org/officeDocument/2006/relationships/hyperlink" Target="https://podminky.urs.cz/item/CS_URS_2024_02/997221875" TargetMode="External" /><Relationship Id="rId32" Type="http://schemas.openxmlformats.org/officeDocument/2006/relationships/hyperlink" Target="https://podminky.urs.cz/item/CS_URS_2024_02/998225111" TargetMode="External" /><Relationship Id="rId33" Type="http://schemas.openxmlformats.org/officeDocument/2006/relationships/hyperlink" Target="https://podminky.urs.cz/item/CS_URS_2024_02/010001000" TargetMode="External" /><Relationship Id="rId34" Type="http://schemas.openxmlformats.org/officeDocument/2006/relationships/hyperlink" Target="https://podminky.urs.cz/item/CS_URS_2024_02/020001000" TargetMode="External" /><Relationship Id="rId35" Type="http://schemas.openxmlformats.org/officeDocument/2006/relationships/hyperlink" Target="https://podminky.urs.cz/item/CS_URS_2024_02/030001000" TargetMode="External" /><Relationship Id="rId36" Type="http://schemas.openxmlformats.org/officeDocument/2006/relationships/hyperlink" Target="https://podminky.urs.cz/item/CS_URS_2024_02/040001000" TargetMode="External" /><Relationship Id="rId3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3" TargetMode="External" /><Relationship Id="rId2" Type="http://schemas.openxmlformats.org/officeDocument/2006/relationships/hyperlink" Target="https://podminky.urs.cz/item/CS_URS_2024_02/113107122" TargetMode="External" /><Relationship Id="rId3" Type="http://schemas.openxmlformats.org/officeDocument/2006/relationships/hyperlink" Target="https://podminky.urs.cz/item/CS_URS_2024_02/113107142" TargetMode="External" /><Relationship Id="rId4" Type="http://schemas.openxmlformats.org/officeDocument/2006/relationships/hyperlink" Target="https://podminky.urs.cz/item/CS_URS_2024_02/113108441" TargetMode="External" /><Relationship Id="rId5" Type="http://schemas.openxmlformats.org/officeDocument/2006/relationships/hyperlink" Target="https://podminky.urs.cz/item/CS_URS_2024_02/113202111" TargetMode="External" /><Relationship Id="rId6" Type="http://schemas.openxmlformats.org/officeDocument/2006/relationships/hyperlink" Target="https://podminky.urs.cz/item/CS_URS_2024_02/564730101" TargetMode="External" /><Relationship Id="rId7" Type="http://schemas.openxmlformats.org/officeDocument/2006/relationships/hyperlink" Target="https://podminky.urs.cz/item/CS_URS_2024_02/564831011" TargetMode="External" /><Relationship Id="rId8" Type="http://schemas.openxmlformats.org/officeDocument/2006/relationships/hyperlink" Target="https://podminky.urs.cz/item/CS_URS_2024_02/567121109" TargetMode="External" /><Relationship Id="rId9" Type="http://schemas.openxmlformats.org/officeDocument/2006/relationships/hyperlink" Target="https://podminky.urs.cz/item/CS_URS_2024_02/567122114" TargetMode="External" /><Relationship Id="rId10" Type="http://schemas.openxmlformats.org/officeDocument/2006/relationships/hyperlink" Target="https://podminky.urs.cz/item/CS_URS_2024_02/596211110" TargetMode="External" /><Relationship Id="rId11" Type="http://schemas.openxmlformats.org/officeDocument/2006/relationships/hyperlink" Target="https://podminky.urs.cz/item/CS_URS_2024_02/899132212" TargetMode="External" /><Relationship Id="rId12" Type="http://schemas.openxmlformats.org/officeDocument/2006/relationships/hyperlink" Target="https://podminky.urs.cz/item/CS_URS_2024_02/899132213" TargetMode="External" /><Relationship Id="rId13" Type="http://schemas.openxmlformats.org/officeDocument/2006/relationships/hyperlink" Target="https://podminky.urs.cz/item/CS_URS_2024_02/916131113" TargetMode="External" /><Relationship Id="rId14" Type="http://schemas.openxmlformats.org/officeDocument/2006/relationships/hyperlink" Target="https://podminky.urs.cz/item/CS_URS_2024_02/916131213" TargetMode="External" /><Relationship Id="rId15" Type="http://schemas.openxmlformats.org/officeDocument/2006/relationships/hyperlink" Target="https://podminky.urs.cz/item/CS_URS_2024_02/916131213" TargetMode="External" /><Relationship Id="rId16" Type="http://schemas.openxmlformats.org/officeDocument/2006/relationships/hyperlink" Target="https://podminky.urs.cz/item/CS_URS_2024_02/919112114" TargetMode="External" /><Relationship Id="rId17" Type="http://schemas.openxmlformats.org/officeDocument/2006/relationships/hyperlink" Target="https://podminky.urs.cz/item/CS_URS_2024_02/979054451" TargetMode="External" /><Relationship Id="rId18" Type="http://schemas.openxmlformats.org/officeDocument/2006/relationships/hyperlink" Target="https://podminky.urs.cz/item/CS_URS_2024_02/997221551" TargetMode="External" /><Relationship Id="rId19" Type="http://schemas.openxmlformats.org/officeDocument/2006/relationships/hyperlink" Target="https://podminky.urs.cz/item/CS_URS_2024_02/997221559" TargetMode="External" /><Relationship Id="rId20" Type="http://schemas.openxmlformats.org/officeDocument/2006/relationships/hyperlink" Target="https://podminky.urs.cz/item/CS_URS_2024_02/997221559" TargetMode="External" /><Relationship Id="rId21" Type="http://schemas.openxmlformats.org/officeDocument/2006/relationships/hyperlink" Target="https://podminky.urs.cz/item/CS_URS_2024_02/997221611" TargetMode="External" /><Relationship Id="rId22" Type="http://schemas.openxmlformats.org/officeDocument/2006/relationships/hyperlink" Target="https://podminky.urs.cz/item/CS_URS_2024_02/997221861" TargetMode="External" /><Relationship Id="rId23" Type="http://schemas.openxmlformats.org/officeDocument/2006/relationships/hyperlink" Target="https://podminky.urs.cz/item/CS_URS_2024_02/997221875" TargetMode="External" /><Relationship Id="rId24" Type="http://schemas.openxmlformats.org/officeDocument/2006/relationships/hyperlink" Target="https://podminky.urs.cz/item/CS_URS_2024_02/998225111" TargetMode="External" /><Relationship Id="rId25" Type="http://schemas.openxmlformats.org/officeDocument/2006/relationships/hyperlink" Target="https://podminky.urs.cz/item/CS_URS_2024_02/010001000" TargetMode="External" /><Relationship Id="rId26" Type="http://schemas.openxmlformats.org/officeDocument/2006/relationships/hyperlink" Target="https://podminky.urs.cz/item/CS_URS_2024_02/020001000" TargetMode="External" /><Relationship Id="rId27" Type="http://schemas.openxmlformats.org/officeDocument/2006/relationships/hyperlink" Target="https://podminky.urs.cz/item/CS_URS_2024_02/030001000" TargetMode="External" /><Relationship Id="rId28" Type="http://schemas.openxmlformats.org/officeDocument/2006/relationships/hyperlink" Target="https://podminky.urs.cz/item/CS_URS_2024_02/040001000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122" TargetMode="External" /><Relationship Id="rId2" Type="http://schemas.openxmlformats.org/officeDocument/2006/relationships/hyperlink" Target="https://podminky.urs.cz/item/CS_URS_2024_02/113107131" TargetMode="External" /><Relationship Id="rId3" Type="http://schemas.openxmlformats.org/officeDocument/2006/relationships/hyperlink" Target="https://podminky.urs.cz/item/CS_URS_2024_02/113107142" TargetMode="External" /><Relationship Id="rId4" Type="http://schemas.openxmlformats.org/officeDocument/2006/relationships/hyperlink" Target="https://podminky.urs.cz/item/CS_URS_2024_02/113154518" TargetMode="External" /><Relationship Id="rId5" Type="http://schemas.openxmlformats.org/officeDocument/2006/relationships/hyperlink" Target="https://podminky.urs.cz/item/CS_URS_2024_02/113154523" TargetMode="External" /><Relationship Id="rId6" Type="http://schemas.openxmlformats.org/officeDocument/2006/relationships/hyperlink" Target="https://podminky.urs.cz/item/CS_URS_2024_02/139001101" TargetMode="External" /><Relationship Id="rId7" Type="http://schemas.openxmlformats.org/officeDocument/2006/relationships/hyperlink" Target="https://podminky.urs.cz/item/CS_URS_2024_02/564730101" TargetMode="External" /><Relationship Id="rId8" Type="http://schemas.openxmlformats.org/officeDocument/2006/relationships/hyperlink" Target="https://podminky.urs.cz/item/CS_URS_2024_02/565135101" TargetMode="External" /><Relationship Id="rId9" Type="http://schemas.openxmlformats.org/officeDocument/2006/relationships/hyperlink" Target="https://podminky.urs.cz/item/CS_URS_2024_02/567122114" TargetMode="External" /><Relationship Id="rId10" Type="http://schemas.openxmlformats.org/officeDocument/2006/relationships/hyperlink" Target="https://podminky.urs.cz/item/CS_URS_2024_02/573211109" TargetMode="External" /><Relationship Id="rId11" Type="http://schemas.openxmlformats.org/officeDocument/2006/relationships/hyperlink" Target="https://podminky.urs.cz/item/CS_URS_2024_02/577154121" TargetMode="External" /><Relationship Id="rId12" Type="http://schemas.openxmlformats.org/officeDocument/2006/relationships/hyperlink" Target="https://podminky.urs.cz/item/CS_URS_2024_02/895941341" TargetMode="External" /><Relationship Id="rId13" Type="http://schemas.openxmlformats.org/officeDocument/2006/relationships/hyperlink" Target="https://podminky.urs.cz/item/CS_URS_2024_02/895941351" TargetMode="External" /><Relationship Id="rId14" Type="http://schemas.openxmlformats.org/officeDocument/2006/relationships/hyperlink" Target="https://podminky.urs.cz/item/CS_URS_2024_02/895941362" TargetMode="External" /><Relationship Id="rId15" Type="http://schemas.openxmlformats.org/officeDocument/2006/relationships/hyperlink" Target="https://podminky.urs.cz/item/CS_URS_2024_02/895941367" TargetMode="External" /><Relationship Id="rId16" Type="http://schemas.openxmlformats.org/officeDocument/2006/relationships/hyperlink" Target="https://podminky.urs.cz/item/CS_URS_2024_02/899132122" TargetMode="External" /><Relationship Id="rId17" Type="http://schemas.openxmlformats.org/officeDocument/2006/relationships/hyperlink" Target="https://podminky.urs.cz/item/CS_URS_2024_02/899132211" TargetMode="External" /><Relationship Id="rId18" Type="http://schemas.openxmlformats.org/officeDocument/2006/relationships/hyperlink" Target="https://podminky.urs.cz/item/CS_URS_2024_02/899132212" TargetMode="External" /><Relationship Id="rId19" Type="http://schemas.openxmlformats.org/officeDocument/2006/relationships/hyperlink" Target="https://podminky.urs.cz/item/CS_URS_2024_02/899132213" TargetMode="External" /><Relationship Id="rId20" Type="http://schemas.openxmlformats.org/officeDocument/2006/relationships/hyperlink" Target="https://podminky.urs.cz/item/CS_URS_2024_02/899133211" TargetMode="External" /><Relationship Id="rId21" Type="http://schemas.openxmlformats.org/officeDocument/2006/relationships/hyperlink" Target="https://podminky.urs.cz/item/CS_URS_2024_02/915221111" TargetMode="External" /><Relationship Id="rId22" Type="http://schemas.openxmlformats.org/officeDocument/2006/relationships/hyperlink" Target="https://podminky.urs.cz/item/CS_URS_2024_02/915221112" TargetMode="External" /><Relationship Id="rId23" Type="http://schemas.openxmlformats.org/officeDocument/2006/relationships/hyperlink" Target="https://podminky.urs.cz/item/CS_URS_2024_02/919112114" TargetMode="External" /><Relationship Id="rId24" Type="http://schemas.openxmlformats.org/officeDocument/2006/relationships/hyperlink" Target="https://podminky.urs.cz/item/CS_URS_2024_02/919121122" TargetMode="External" /><Relationship Id="rId25" Type="http://schemas.openxmlformats.org/officeDocument/2006/relationships/hyperlink" Target="https://podminky.urs.cz/item/CS_URS_2024_02/938908411" TargetMode="External" /><Relationship Id="rId26" Type="http://schemas.openxmlformats.org/officeDocument/2006/relationships/hyperlink" Target="https://podminky.urs.cz/item/CS_URS_2024_02/938909311" TargetMode="External" /><Relationship Id="rId27" Type="http://schemas.openxmlformats.org/officeDocument/2006/relationships/hyperlink" Target="https://podminky.urs.cz/item/CS_URS_2024_02/938909612" TargetMode="External" /><Relationship Id="rId28" Type="http://schemas.openxmlformats.org/officeDocument/2006/relationships/hyperlink" Target="https://podminky.urs.cz/item/CS_URS_2024_02/997221551" TargetMode="External" /><Relationship Id="rId29" Type="http://schemas.openxmlformats.org/officeDocument/2006/relationships/hyperlink" Target="https://podminky.urs.cz/item/CS_URS_2024_02/997221559" TargetMode="External" /><Relationship Id="rId30" Type="http://schemas.openxmlformats.org/officeDocument/2006/relationships/hyperlink" Target="https://podminky.urs.cz/item/CS_URS_2024_02/997221559" TargetMode="External" /><Relationship Id="rId31" Type="http://schemas.openxmlformats.org/officeDocument/2006/relationships/hyperlink" Target="https://podminky.urs.cz/item/CS_URS_2024_02/997221611" TargetMode="External" /><Relationship Id="rId32" Type="http://schemas.openxmlformats.org/officeDocument/2006/relationships/hyperlink" Target="https://podminky.urs.cz/item/CS_URS_2024_02/997221861" TargetMode="External" /><Relationship Id="rId33" Type="http://schemas.openxmlformats.org/officeDocument/2006/relationships/hyperlink" Target="https://podminky.urs.cz/item/CS_URS_2024_02/997221873" TargetMode="External" /><Relationship Id="rId34" Type="http://schemas.openxmlformats.org/officeDocument/2006/relationships/hyperlink" Target="https://podminky.urs.cz/item/CS_URS_2024_02/997221875" TargetMode="External" /><Relationship Id="rId35" Type="http://schemas.openxmlformats.org/officeDocument/2006/relationships/hyperlink" Target="https://podminky.urs.cz/item/CS_URS_2024_02/998225111" TargetMode="External" /><Relationship Id="rId36" Type="http://schemas.openxmlformats.org/officeDocument/2006/relationships/hyperlink" Target="https://podminky.urs.cz/item/CS_URS_2024_02/010001000" TargetMode="External" /><Relationship Id="rId37" Type="http://schemas.openxmlformats.org/officeDocument/2006/relationships/hyperlink" Target="https://podminky.urs.cz/item/CS_URS_2024_02/020001000" TargetMode="External" /><Relationship Id="rId38" Type="http://schemas.openxmlformats.org/officeDocument/2006/relationships/hyperlink" Target="https://podminky.urs.cz/item/CS_URS_2024_02/030001000" TargetMode="External" /><Relationship Id="rId39" Type="http://schemas.openxmlformats.org/officeDocument/2006/relationships/hyperlink" Target="https://podminky.urs.cz/item/CS_URS_2024_02/040001000" TargetMode="External" /><Relationship Id="rId4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3" TargetMode="External" /><Relationship Id="rId2" Type="http://schemas.openxmlformats.org/officeDocument/2006/relationships/hyperlink" Target="https://podminky.urs.cz/item/CS_URS_2024_02/113107122" TargetMode="External" /><Relationship Id="rId3" Type="http://schemas.openxmlformats.org/officeDocument/2006/relationships/hyperlink" Target="https://podminky.urs.cz/item/CS_URS_2024_02/113107142" TargetMode="External" /><Relationship Id="rId4" Type="http://schemas.openxmlformats.org/officeDocument/2006/relationships/hyperlink" Target="https://podminky.urs.cz/item/CS_URS_2024_02/113108441" TargetMode="External" /><Relationship Id="rId5" Type="http://schemas.openxmlformats.org/officeDocument/2006/relationships/hyperlink" Target="https://podminky.urs.cz/item/CS_URS_2024_02/113202111" TargetMode="External" /><Relationship Id="rId6" Type="http://schemas.openxmlformats.org/officeDocument/2006/relationships/hyperlink" Target="https://podminky.urs.cz/item/CS_URS_2024_02/564730101" TargetMode="External" /><Relationship Id="rId7" Type="http://schemas.openxmlformats.org/officeDocument/2006/relationships/hyperlink" Target="https://podminky.urs.cz/item/CS_URS_2024_02/564831011" TargetMode="External" /><Relationship Id="rId8" Type="http://schemas.openxmlformats.org/officeDocument/2006/relationships/hyperlink" Target="https://podminky.urs.cz/item/CS_URS_2024_02/567122114" TargetMode="External" /><Relationship Id="rId9" Type="http://schemas.openxmlformats.org/officeDocument/2006/relationships/hyperlink" Target="https://podminky.urs.cz/item/CS_URS_2024_02/596211110" TargetMode="External" /><Relationship Id="rId10" Type="http://schemas.openxmlformats.org/officeDocument/2006/relationships/hyperlink" Target="https://podminky.urs.cz/item/CS_URS_2024_02/916131213" TargetMode="External" /><Relationship Id="rId11" Type="http://schemas.openxmlformats.org/officeDocument/2006/relationships/hyperlink" Target="https://podminky.urs.cz/item/CS_URS_2024_02/916131213" TargetMode="External" /><Relationship Id="rId12" Type="http://schemas.openxmlformats.org/officeDocument/2006/relationships/hyperlink" Target="https://podminky.urs.cz/item/CS_URS_2024_02/919112114" TargetMode="External" /><Relationship Id="rId13" Type="http://schemas.openxmlformats.org/officeDocument/2006/relationships/hyperlink" Target="https://podminky.urs.cz/item/CS_URS_2024_02/979054451" TargetMode="External" /><Relationship Id="rId14" Type="http://schemas.openxmlformats.org/officeDocument/2006/relationships/hyperlink" Target="https://podminky.urs.cz/item/CS_URS_2024_02/997221551" TargetMode="External" /><Relationship Id="rId15" Type="http://schemas.openxmlformats.org/officeDocument/2006/relationships/hyperlink" Target="https://podminky.urs.cz/item/CS_URS_2024_02/997221559" TargetMode="External" /><Relationship Id="rId16" Type="http://schemas.openxmlformats.org/officeDocument/2006/relationships/hyperlink" Target="https://podminky.urs.cz/item/CS_URS_2024_02/997221559" TargetMode="External" /><Relationship Id="rId17" Type="http://schemas.openxmlformats.org/officeDocument/2006/relationships/hyperlink" Target="https://podminky.urs.cz/item/CS_URS_2024_02/997221611" TargetMode="External" /><Relationship Id="rId18" Type="http://schemas.openxmlformats.org/officeDocument/2006/relationships/hyperlink" Target="https://podminky.urs.cz/item/CS_URS_2024_02/997221861" TargetMode="External" /><Relationship Id="rId19" Type="http://schemas.openxmlformats.org/officeDocument/2006/relationships/hyperlink" Target="https://podminky.urs.cz/item/CS_URS_2024_02/997221875" TargetMode="External" /><Relationship Id="rId20" Type="http://schemas.openxmlformats.org/officeDocument/2006/relationships/hyperlink" Target="https://podminky.urs.cz/item/CS_URS_2024_02/998225111" TargetMode="External" /><Relationship Id="rId21" Type="http://schemas.openxmlformats.org/officeDocument/2006/relationships/hyperlink" Target="https://podminky.urs.cz/item/CS_URS_2024_02/010001000" TargetMode="External" /><Relationship Id="rId22" Type="http://schemas.openxmlformats.org/officeDocument/2006/relationships/hyperlink" Target="https://podminky.urs.cz/item/CS_URS_2024_02/020001000" TargetMode="External" /><Relationship Id="rId23" Type="http://schemas.openxmlformats.org/officeDocument/2006/relationships/hyperlink" Target="https://podminky.urs.cz/item/CS_URS_2024_02/030001000" TargetMode="External" /><Relationship Id="rId24" Type="http://schemas.openxmlformats.org/officeDocument/2006/relationships/hyperlink" Target="https://podminky.urs.cz/item/CS_URS_2024_02/040001000" TargetMode="External" /><Relationship Id="rId2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2024R0054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komunikací a chodníků Čížová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25. 7. 2024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Čížová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>Ing. Jitka Kubec Dupalová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ROUND(AG55+AG58+AG59,2)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ROUND(AS55+AS58+AS59,2)</f>
        <v>0</v>
      </c>
      <c r="AT54" s="108">
        <f>ROUND(SUM(AV54:AW54),2)</f>
        <v>0</v>
      </c>
      <c r="AU54" s="109">
        <f>ROUND(AU55+AU58+AU59,5)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ROUND(AZ55+AZ58+AZ59,2)</f>
        <v>0</v>
      </c>
      <c r="BA54" s="108">
        <f>ROUND(BA55+BA58+BA59,2)</f>
        <v>0</v>
      </c>
      <c r="BB54" s="108">
        <f>ROUND(BB55+BB58+BB59,2)</f>
        <v>0</v>
      </c>
      <c r="BC54" s="108">
        <f>ROUND(BC55+BC58+BC59,2)</f>
        <v>0</v>
      </c>
      <c r="BD54" s="110">
        <f>ROUND(BD55+BD58+BD59,2)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7"/>
      <c r="B55" s="113"/>
      <c r="C55" s="114"/>
      <c r="D55" s="115" t="s">
        <v>75</v>
      </c>
      <c r="E55" s="115"/>
      <c r="F55" s="115"/>
      <c r="G55" s="115"/>
      <c r="H55" s="115"/>
      <c r="I55" s="116"/>
      <c r="J55" s="115" t="s">
        <v>76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77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70</v>
      </c>
      <c r="BT55" s="125" t="s">
        <v>78</v>
      </c>
      <c r="BU55" s="125" t="s">
        <v>72</v>
      </c>
      <c r="BV55" s="125" t="s">
        <v>73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4" customFormat="1" ht="16.5" customHeight="1">
      <c r="A56" s="126" t="s">
        <v>81</v>
      </c>
      <c r="B56" s="65"/>
      <c r="C56" s="127"/>
      <c r="D56" s="127"/>
      <c r="E56" s="128" t="s">
        <v>82</v>
      </c>
      <c r="F56" s="128"/>
      <c r="G56" s="128"/>
      <c r="H56" s="128"/>
      <c r="I56" s="128"/>
      <c r="J56" s="127"/>
      <c r="K56" s="128" t="s">
        <v>83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'01 - Komunikace'!J32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84</v>
      </c>
      <c r="AR56" s="67"/>
      <c r="AS56" s="131">
        <v>0</v>
      </c>
      <c r="AT56" s="132">
        <f>ROUND(SUM(AV56:AW56),2)</f>
        <v>0</v>
      </c>
      <c r="AU56" s="133">
        <f>'01 - Komunikace'!P97</f>
        <v>0</v>
      </c>
      <c r="AV56" s="132">
        <f>'01 - Komunikace'!J35</f>
        <v>0</v>
      </c>
      <c r="AW56" s="132">
        <f>'01 - Komunikace'!J36</f>
        <v>0</v>
      </c>
      <c r="AX56" s="132">
        <f>'01 - Komunikace'!J37</f>
        <v>0</v>
      </c>
      <c r="AY56" s="132">
        <f>'01 - Komunikace'!J38</f>
        <v>0</v>
      </c>
      <c r="AZ56" s="132">
        <f>'01 - Komunikace'!F35</f>
        <v>0</v>
      </c>
      <c r="BA56" s="132">
        <f>'01 - Komunikace'!F36</f>
        <v>0</v>
      </c>
      <c r="BB56" s="132">
        <f>'01 - Komunikace'!F37</f>
        <v>0</v>
      </c>
      <c r="BC56" s="132">
        <f>'01 - Komunikace'!F38</f>
        <v>0</v>
      </c>
      <c r="BD56" s="134">
        <f>'01 - Komunikace'!F39</f>
        <v>0</v>
      </c>
      <c r="BE56" s="4"/>
      <c r="BT56" s="135" t="s">
        <v>80</v>
      </c>
      <c r="BV56" s="135" t="s">
        <v>73</v>
      </c>
      <c r="BW56" s="135" t="s">
        <v>85</v>
      </c>
      <c r="BX56" s="135" t="s">
        <v>79</v>
      </c>
      <c r="CL56" s="135" t="s">
        <v>19</v>
      </c>
    </row>
    <row r="57" s="4" customFormat="1" ht="16.5" customHeight="1">
      <c r="A57" s="126" t="s">
        <v>81</v>
      </c>
      <c r="B57" s="65"/>
      <c r="C57" s="127"/>
      <c r="D57" s="127"/>
      <c r="E57" s="128" t="s">
        <v>86</v>
      </c>
      <c r="F57" s="128"/>
      <c r="G57" s="128"/>
      <c r="H57" s="128"/>
      <c r="I57" s="128"/>
      <c r="J57" s="127"/>
      <c r="K57" s="128" t="s">
        <v>87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'02 - Chodník'!J32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84</v>
      </c>
      <c r="AR57" s="67"/>
      <c r="AS57" s="131">
        <v>0</v>
      </c>
      <c r="AT57" s="132">
        <f>ROUND(SUM(AV57:AW57),2)</f>
        <v>0</v>
      </c>
      <c r="AU57" s="133">
        <f>'02 - Chodník'!P97</f>
        <v>0</v>
      </c>
      <c r="AV57" s="132">
        <f>'02 - Chodník'!J35</f>
        <v>0</v>
      </c>
      <c r="AW57" s="132">
        <f>'02 - Chodník'!J36</f>
        <v>0</v>
      </c>
      <c r="AX57" s="132">
        <f>'02 - Chodník'!J37</f>
        <v>0</v>
      </c>
      <c r="AY57" s="132">
        <f>'02 - Chodník'!J38</f>
        <v>0</v>
      </c>
      <c r="AZ57" s="132">
        <f>'02 - Chodník'!F35</f>
        <v>0</v>
      </c>
      <c r="BA57" s="132">
        <f>'02 - Chodník'!F36</f>
        <v>0</v>
      </c>
      <c r="BB57" s="132">
        <f>'02 - Chodník'!F37</f>
        <v>0</v>
      </c>
      <c r="BC57" s="132">
        <f>'02 - Chodník'!F38</f>
        <v>0</v>
      </c>
      <c r="BD57" s="134">
        <f>'02 - Chodník'!F39</f>
        <v>0</v>
      </c>
      <c r="BE57" s="4"/>
      <c r="BT57" s="135" t="s">
        <v>80</v>
      </c>
      <c r="BV57" s="135" t="s">
        <v>73</v>
      </c>
      <c r="BW57" s="135" t="s">
        <v>88</v>
      </c>
      <c r="BX57" s="135" t="s">
        <v>79</v>
      </c>
      <c r="CL57" s="135" t="s">
        <v>19</v>
      </c>
    </row>
    <row r="58" s="7" customFormat="1" ht="16.5" customHeight="1">
      <c r="A58" s="126" t="s">
        <v>81</v>
      </c>
      <c r="B58" s="113"/>
      <c r="C58" s="114"/>
      <c r="D58" s="115" t="s">
        <v>89</v>
      </c>
      <c r="E58" s="115"/>
      <c r="F58" s="115"/>
      <c r="G58" s="115"/>
      <c r="H58" s="115"/>
      <c r="I58" s="116"/>
      <c r="J58" s="115" t="s">
        <v>90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'2. část - Na Chmelnici ko...'!J30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77</v>
      </c>
      <c r="AR58" s="120"/>
      <c r="AS58" s="121">
        <v>0</v>
      </c>
      <c r="AT58" s="122">
        <f>ROUND(SUM(AV58:AW58),2)</f>
        <v>0</v>
      </c>
      <c r="AU58" s="123">
        <f>'2. část - Na Chmelnici ko...'!P91</f>
        <v>0</v>
      </c>
      <c r="AV58" s="122">
        <f>'2. část - Na Chmelnici ko...'!J33</f>
        <v>0</v>
      </c>
      <c r="AW58" s="122">
        <f>'2. část - Na Chmelnici ko...'!J34</f>
        <v>0</v>
      </c>
      <c r="AX58" s="122">
        <f>'2. část - Na Chmelnici ko...'!J35</f>
        <v>0</v>
      </c>
      <c r="AY58" s="122">
        <f>'2. část - Na Chmelnici ko...'!J36</f>
        <v>0</v>
      </c>
      <c r="AZ58" s="122">
        <f>'2. část - Na Chmelnici ko...'!F33</f>
        <v>0</v>
      </c>
      <c r="BA58" s="122">
        <f>'2. část - Na Chmelnici ko...'!F34</f>
        <v>0</v>
      </c>
      <c r="BB58" s="122">
        <f>'2. část - Na Chmelnici ko...'!F35</f>
        <v>0</v>
      </c>
      <c r="BC58" s="122">
        <f>'2. část - Na Chmelnici ko...'!F36</f>
        <v>0</v>
      </c>
      <c r="BD58" s="124">
        <f>'2. část - Na Chmelnici ko...'!F37</f>
        <v>0</v>
      </c>
      <c r="BE58" s="7"/>
      <c r="BT58" s="125" t="s">
        <v>78</v>
      </c>
      <c r="BV58" s="125" t="s">
        <v>73</v>
      </c>
      <c r="BW58" s="125" t="s">
        <v>91</v>
      </c>
      <c r="BX58" s="125" t="s">
        <v>5</v>
      </c>
      <c r="CL58" s="125" t="s">
        <v>19</v>
      </c>
      <c r="CM58" s="125" t="s">
        <v>80</v>
      </c>
    </row>
    <row r="59" s="7" customFormat="1" ht="16.5" customHeight="1">
      <c r="A59" s="7"/>
      <c r="B59" s="113"/>
      <c r="C59" s="114"/>
      <c r="D59" s="115" t="s">
        <v>92</v>
      </c>
      <c r="E59" s="115"/>
      <c r="F59" s="115"/>
      <c r="G59" s="115"/>
      <c r="H59" s="115"/>
      <c r="I59" s="116"/>
      <c r="J59" s="115" t="s">
        <v>93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ROUND(AG60+AG63,2)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77</v>
      </c>
      <c r="AR59" s="120"/>
      <c r="AS59" s="121">
        <f>ROUND(AS60+AS63,2)</f>
        <v>0</v>
      </c>
      <c r="AT59" s="122">
        <f>ROUND(SUM(AV59:AW59),2)</f>
        <v>0</v>
      </c>
      <c r="AU59" s="123">
        <f>ROUND(AU60+AU63,5)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ROUND(AZ60+AZ63,2)</f>
        <v>0</v>
      </c>
      <c r="BA59" s="122">
        <f>ROUND(BA60+BA63,2)</f>
        <v>0</v>
      </c>
      <c r="BB59" s="122">
        <f>ROUND(BB60+BB63,2)</f>
        <v>0</v>
      </c>
      <c r="BC59" s="122">
        <f>ROUND(BC60+BC63,2)</f>
        <v>0</v>
      </c>
      <c r="BD59" s="124">
        <f>ROUND(BD60+BD63,2)</f>
        <v>0</v>
      </c>
      <c r="BE59" s="7"/>
      <c r="BS59" s="125" t="s">
        <v>70</v>
      </c>
      <c r="BT59" s="125" t="s">
        <v>78</v>
      </c>
      <c r="BU59" s="125" t="s">
        <v>72</v>
      </c>
      <c r="BV59" s="125" t="s">
        <v>73</v>
      </c>
      <c r="BW59" s="125" t="s">
        <v>94</v>
      </c>
      <c r="BX59" s="125" t="s">
        <v>5</v>
      </c>
      <c r="CL59" s="125" t="s">
        <v>19</v>
      </c>
      <c r="CM59" s="125" t="s">
        <v>80</v>
      </c>
    </row>
    <row r="60" s="4" customFormat="1" ht="16.5" customHeight="1">
      <c r="A60" s="4"/>
      <c r="B60" s="65"/>
      <c r="C60" s="127"/>
      <c r="D60" s="127"/>
      <c r="E60" s="128" t="s">
        <v>82</v>
      </c>
      <c r="F60" s="128"/>
      <c r="G60" s="128"/>
      <c r="H60" s="128"/>
      <c r="I60" s="128"/>
      <c r="J60" s="127"/>
      <c r="K60" s="128" t="s">
        <v>95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36">
        <f>ROUND(SUM(AG61:AG62),2)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84</v>
      </c>
      <c r="AR60" s="67"/>
      <c r="AS60" s="131">
        <f>ROUND(SUM(AS61:AS62),2)</f>
        <v>0</v>
      </c>
      <c r="AT60" s="132">
        <f>ROUND(SUM(AV60:AW60),2)</f>
        <v>0</v>
      </c>
      <c r="AU60" s="133">
        <f>ROUND(SUM(AU61:AU62),5)</f>
        <v>0</v>
      </c>
      <c r="AV60" s="132">
        <f>ROUND(AZ60*L29,2)</f>
        <v>0</v>
      </c>
      <c r="AW60" s="132">
        <f>ROUND(BA60*L30,2)</f>
        <v>0</v>
      </c>
      <c r="AX60" s="132">
        <f>ROUND(BB60*L29,2)</f>
        <v>0</v>
      </c>
      <c r="AY60" s="132">
        <f>ROUND(BC60*L30,2)</f>
        <v>0</v>
      </c>
      <c r="AZ60" s="132">
        <f>ROUND(SUM(AZ61:AZ62),2)</f>
        <v>0</v>
      </c>
      <c r="BA60" s="132">
        <f>ROUND(SUM(BA61:BA62),2)</f>
        <v>0</v>
      </c>
      <c r="BB60" s="132">
        <f>ROUND(SUM(BB61:BB62),2)</f>
        <v>0</v>
      </c>
      <c r="BC60" s="132">
        <f>ROUND(SUM(BC61:BC62),2)</f>
        <v>0</v>
      </c>
      <c r="BD60" s="134">
        <f>ROUND(SUM(BD61:BD62),2)</f>
        <v>0</v>
      </c>
      <c r="BE60" s="4"/>
      <c r="BS60" s="135" t="s">
        <v>70</v>
      </c>
      <c r="BT60" s="135" t="s">
        <v>80</v>
      </c>
      <c r="BU60" s="135" t="s">
        <v>72</v>
      </c>
      <c r="BV60" s="135" t="s">
        <v>73</v>
      </c>
      <c r="BW60" s="135" t="s">
        <v>96</v>
      </c>
      <c r="BX60" s="135" t="s">
        <v>94</v>
      </c>
      <c r="CL60" s="135" t="s">
        <v>19</v>
      </c>
    </row>
    <row r="61" s="4" customFormat="1" ht="16.5" customHeight="1">
      <c r="A61" s="126" t="s">
        <v>81</v>
      </c>
      <c r="B61" s="65"/>
      <c r="C61" s="127"/>
      <c r="D61" s="127"/>
      <c r="E61" s="127"/>
      <c r="F61" s="128" t="s">
        <v>82</v>
      </c>
      <c r="G61" s="128"/>
      <c r="H61" s="128"/>
      <c r="I61" s="128"/>
      <c r="J61" s="128"/>
      <c r="K61" s="127"/>
      <c r="L61" s="128" t="s">
        <v>83</v>
      </c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'01 - Komunikace_01'!J34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84</v>
      </c>
      <c r="AR61" s="67"/>
      <c r="AS61" s="131">
        <v>0</v>
      </c>
      <c r="AT61" s="132">
        <f>ROUND(SUM(AV61:AW61),2)</f>
        <v>0</v>
      </c>
      <c r="AU61" s="133">
        <f>'01 - Komunikace_01'!P103</f>
        <v>0</v>
      </c>
      <c r="AV61" s="132">
        <f>'01 - Komunikace_01'!J37</f>
        <v>0</v>
      </c>
      <c r="AW61" s="132">
        <f>'01 - Komunikace_01'!J38</f>
        <v>0</v>
      </c>
      <c r="AX61" s="132">
        <f>'01 - Komunikace_01'!J39</f>
        <v>0</v>
      </c>
      <c r="AY61" s="132">
        <f>'01 - Komunikace_01'!J40</f>
        <v>0</v>
      </c>
      <c r="AZ61" s="132">
        <f>'01 - Komunikace_01'!F37</f>
        <v>0</v>
      </c>
      <c r="BA61" s="132">
        <f>'01 - Komunikace_01'!F38</f>
        <v>0</v>
      </c>
      <c r="BB61" s="132">
        <f>'01 - Komunikace_01'!F39</f>
        <v>0</v>
      </c>
      <c r="BC61" s="132">
        <f>'01 - Komunikace_01'!F40</f>
        <v>0</v>
      </c>
      <c r="BD61" s="134">
        <f>'01 - Komunikace_01'!F41</f>
        <v>0</v>
      </c>
      <c r="BE61" s="4"/>
      <c r="BT61" s="135" t="s">
        <v>97</v>
      </c>
      <c r="BV61" s="135" t="s">
        <v>73</v>
      </c>
      <c r="BW61" s="135" t="s">
        <v>98</v>
      </c>
      <c r="BX61" s="135" t="s">
        <v>96</v>
      </c>
      <c r="CL61" s="135" t="s">
        <v>19</v>
      </c>
    </row>
    <row r="62" s="4" customFormat="1" ht="16.5" customHeight="1">
      <c r="A62" s="126" t="s">
        <v>81</v>
      </c>
      <c r="B62" s="65"/>
      <c r="C62" s="127"/>
      <c r="D62" s="127"/>
      <c r="E62" s="127"/>
      <c r="F62" s="128" t="s">
        <v>86</v>
      </c>
      <c r="G62" s="128"/>
      <c r="H62" s="128"/>
      <c r="I62" s="128"/>
      <c r="J62" s="128"/>
      <c r="K62" s="127"/>
      <c r="L62" s="128" t="s">
        <v>99</v>
      </c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'02 - Chodníky'!J34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84</v>
      </c>
      <c r="AR62" s="67"/>
      <c r="AS62" s="131">
        <v>0</v>
      </c>
      <c r="AT62" s="132">
        <f>ROUND(SUM(AV62:AW62),2)</f>
        <v>0</v>
      </c>
      <c r="AU62" s="133">
        <f>'02 - Chodníky'!P103</f>
        <v>0</v>
      </c>
      <c r="AV62" s="132">
        <f>'02 - Chodníky'!J37</f>
        <v>0</v>
      </c>
      <c r="AW62" s="132">
        <f>'02 - Chodníky'!J38</f>
        <v>0</v>
      </c>
      <c r="AX62" s="132">
        <f>'02 - Chodníky'!J39</f>
        <v>0</v>
      </c>
      <c r="AY62" s="132">
        <f>'02 - Chodníky'!J40</f>
        <v>0</v>
      </c>
      <c r="AZ62" s="132">
        <f>'02 - Chodníky'!F37</f>
        <v>0</v>
      </c>
      <c r="BA62" s="132">
        <f>'02 - Chodníky'!F38</f>
        <v>0</v>
      </c>
      <c r="BB62" s="132">
        <f>'02 - Chodníky'!F39</f>
        <v>0</v>
      </c>
      <c r="BC62" s="132">
        <f>'02 - Chodníky'!F40</f>
        <v>0</v>
      </c>
      <c r="BD62" s="134">
        <f>'02 - Chodníky'!F41</f>
        <v>0</v>
      </c>
      <c r="BE62" s="4"/>
      <c r="BT62" s="135" t="s">
        <v>97</v>
      </c>
      <c r="BV62" s="135" t="s">
        <v>73</v>
      </c>
      <c r="BW62" s="135" t="s">
        <v>100</v>
      </c>
      <c r="BX62" s="135" t="s">
        <v>96</v>
      </c>
      <c r="CL62" s="135" t="s">
        <v>19</v>
      </c>
    </row>
    <row r="63" s="4" customFormat="1" ht="16.5" customHeight="1">
      <c r="A63" s="4"/>
      <c r="B63" s="65"/>
      <c r="C63" s="127"/>
      <c r="D63" s="127"/>
      <c r="E63" s="128" t="s">
        <v>86</v>
      </c>
      <c r="F63" s="128"/>
      <c r="G63" s="128"/>
      <c r="H63" s="128"/>
      <c r="I63" s="128"/>
      <c r="J63" s="127"/>
      <c r="K63" s="128" t="s">
        <v>101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36">
        <f>ROUND(SUM(AG64:AG65),2)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84</v>
      </c>
      <c r="AR63" s="67"/>
      <c r="AS63" s="131">
        <f>ROUND(SUM(AS64:AS65),2)</f>
        <v>0</v>
      </c>
      <c r="AT63" s="132">
        <f>ROUND(SUM(AV63:AW63),2)</f>
        <v>0</v>
      </c>
      <c r="AU63" s="133">
        <f>ROUND(SUM(AU64:AU65),5)</f>
        <v>0</v>
      </c>
      <c r="AV63" s="132">
        <f>ROUND(AZ63*L29,2)</f>
        <v>0</v>
      </c>
      <c r="AW63" s="132">
        <f>ROUND(BA63*L30,2)</f>
        <v>0</v>
      </c>
      <c r="AX63" s="132">
        <f>ROUND(BB63*L29,2)</f>
        <v>0</v>
      </c>
      <c r="AY63" s="132">
        <f>ROUND(BC63*L30,2)</f>
        <v>0</v>
      </c>
      <c r="AZ63" s="132">
        <f>ROUND(SUM(AZ64:AZ65),2)</f>
        <v>0</v>
      </c>
      <c r="BA63" s="132">
        <f>ROUND(SUM(BA64:BA65),2)</f>
        <v>0</v>
      </c>
      <c r="BB63" s="132">
        <f>ROUND(SUM(BB64:BB65),2)</f>
        <v>0</v>
      </c>
      <c r="BC63" s="132">
        <f>ROUND(SUM(BC64:BC65),2)</f>
        <v>0</v>
      </c>
      <c r="BD63" s="134">
        <f>ROUND(SUM(BD64:BD65),2)</f>
        <v>0</v>
      </c>
      <c r="BE63" s="4"/>
      <c r="BS63" s="135" t="s">
        <v>70</v>
      </c>
      <c r="BT63" s="135" t="s">
        <v>80</v>
      </c>
      <c r="BU63" s="135" t="s">
        <v>72</v>
      </c>
      <c r="BV63" s="135" t="s">
        <v>73</v>
      </c>
      <c r="BW63" s="135" t="s">
        <v>102</v>
      </c>
      <c r="BX63" s="135" t="s">
        <v>94</v>
      </c>
      <c r="CL63" s="135" t="s">
        <v>19</v>
      </c>
    </row>
    <row r="64" s="4" customFormat="1" ht="16.5" customHeight="1">
      <c r="A64" s="126" t="s">
        <v>81</v>
      </c>
      <c r="B64" s="65"/>
      <c r="C64" s="127"/>
      <c r="D64" s="127"/>
      <c r="E64" s="127"/>
      <c r="F64" s="128" t="s">
        <v>82</v>
      </c>
      <c r="G64" s="128"/>
      <c r="H64" s="128"/>
      <c r="I64" s="128"/>
      <c r="J64" s="128"/>
      <c r="K64" s="127"/>
      <c r="L64" s="128" t="s">
        <v>83</v>
      </c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'01 - Komunikace_02'!J34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84</v>
      </c>
      <c r="AR64" s="67"/>
      <c r="AS64" s="131">
        <v>0</v>
      </c>
      <c r="AT64" s="132">
        <f>ROUND(SUM(AV64:AW64),2)</f>
        <v>0</v>
      </c>
      <c r="AU64" s="133">
        <f>'01 - Komunikace_02'!P103</f>
        <v>0</v>
      </c>
      <c r="AV64" s="132">
        <f>'01 - Komunikace_02'!J37</f>
        <v>0</v>
      </c>
      <c r="AW64" s="132">
        <f>'01 - Komunikace_02'!J38</f>
        <v>0</v>
      </c>
      <c r="AX64" s="132">
        <f>'01 - Komunikace_02'!J39</f>
        <v>0</v>
      </c>
      <c r="AY64" s="132">
        <f>'01 - Komunikace_02'!J40</f>
        <v>0</v>
      </c>
      <c r="AZ64" s="132">
        <f>'01 - Komunikace_02'!F37</f>
        <v>0</v>
      </c>
      <c r="BA64" s="132">
        <f>'01 - Komunikace_02'!F38</f>
        <v>0</v>
      </c>
      <c r="BB64" s="132">
        <f>'01 - Komunikace_02'!F39</f>
        <v>0</v>
      </c>
      <c r="BC64" s="132">
        <f>'01 - Komunikace_02'!F40</f>
        <v>0</v>
      </c>
      <c r="BD64" s="134">
        <f>'01 - Komunikace_02'!F41</f>
        <v>0</v>
      </c>
      <c r="BE64" s="4"/>
      <c r="BT64" s="135" t="s">
        <v>97</v>
      </c>
      <c r="BV64" s="135" t="s">
        <v>73</v>
      </c>
      <c r="BW64" s="135" t="s">
        <v>103</v>
      </c>
      <c r="BX64" s="135" t="s">
        <v>102</v>
      </c>
      <c r="CL64" s="135" t="s">
        <v>19</v>
      </c>
    </row>
    <row r="65" s="4" customFormat="1" ht="16.5" customHeight="1">
      <c r="A65" s="126" t="s">
        <v>81</v>
      </c>
      <c r="B65" s="65"/>
      <c r="C65" s="127"/>
      <c r="D65" s="127"/>
      <c r="E65" s="127"/>
      <c r="F65" s="128" t="s">
        <v>86</v>
      </c>
      <c r="G65" s="128"/>
      <c r="H65" s="128"/>
      <c r="I65" s="128"/>
      <c r="J65" s="128"/>
      <c r="K65" s="127"/>
      <c r="L65" s="128" t="s">
        <v>99</v>
      </c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9">
        <f>'02 - Chodníky_01'!J34</f>
        <v>0</v>
      </c>
      <c r="AH65" s="127"/>
      <c r="AI65" s="127"/>
      <c r="AJ65" s="127"/>
      <c r="AK65" s="127"/>
      <c r="AL65" s="127"/>
      <c r="AM65" s="127"/>
      <c r="AN65" s="129">
        <f>SUM(AG65,AT65)</f>
        <v>0</v>
      </c>
      <c r="AO65" s="127"/>
      <c r="AP65" s="127"/>
      <c r="AQ65" s="130" t="s">
        <v>84</v>
      </c>
      <c r="AR65" s="67"/>
      <c r="AS65" s="137">
        <v>0</v>
      </c>
      <c r="AT65" s="138">
        <f>ROUND(SUM(AV65:AW65),2)</f>
        <v>0</v>
      </c>
      <c r="AU65" s="139">
        <f>'02 - Chodníky_01'!P103</f>
        <v>0</v>
      </c>
      <c r="AV65" s="138">
        <f>'02 - Chodníky_01'!J37</f>
        <v>0</v>
      </c>
      <c r="AW65" s="138">
        <f>'02 - Chodníky_01'!J38</f>
        <v>0</v>
      </c>
      <c r="AX65" s="138">
        <f>'02 - Chodníky_01'!J39</f>
        <v>0</v>
      </c>
      <c r="AY65" s="138">
        <f>'02 - Chodníky_01'!J40</f>
        <v>0</v>
      </c>
      <c r="AZ65" s="138">
        <f>'02 - Chodníky_01'!F37</f>
        <v>0</v>
      </c>
      <c r="BA65" s="138">
        <f>'02 - Chodníky_01'!F38</f>
        <v>0</v>
      </c>
      <c r="BB65" s="138">
        <f>'02 - Chodníky_01'!F39</f>
        <v>0</v>
      </c>
      <c r="BC65" s="138">
        <f>'02 - Chodníky_01'!F40</f>
        <v>0</v>
      </c>
      <c r="BD65" s="140">
        <f>'02 - Chodníky_01'!F41</f>
        <v>0</v>
      </c>
      <c r="BE65" s="4"/>
      <c r="BT65" s="135" t="s">
        <v>97</v>
      </c>
      <c r="BV65" s="135" t="s">
        <v>73</v>
      </c>
      <c r="BW65" s="135" t="s">
        <v>104</v>
      </c>
      <c r="BX65" s="135" t="s">
        <v>102</v>
      </c>
      <c r="CL65" s="135" t="s">
        <v>19</v>
      </c>
    </row>
    <row r="66" s="2" customFormat="1" ht="30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</sheetData>
  <sheetProtection sheet="1" formatColumns="0" formatRows="0" objects="1" scenarios="1" spinCount="100000" saltValue="ZThKnKFMKnlzD/+KEdBIlbKeBIJUBDrWoy2EHSuW1IQ4TSOD+CLwDkAhxO9D3jaHGkOH6Ym+vkaYjOoe6RyNxA==" hashValue="86lobGJsHFZsF9V5hj2hptL3ntrVZrbT0YxIwmZc2oc5uX98vHiozD/Daau+MGj0uiAmOX0BisYdyGWJDUk/yg==" algorithmName="SHA-512" password="CC35"/>
  <mergeCells count="82">
    <mergeCell ref="C52:G52"/>
    <mergeCell ref="D58:H58"/>
    <mergeCell ref="D59:H59"/>
    <mergeCell ref="D55:H55"/>
    <mergeCell ref="E63:I63"/>
    <mergeCell ref="E60:I60"/>
    <mergeCell ref="E57:I57"/>
    <mergeCell ref="E56:I56"/>
    <mergeCell ref="F62:J62"/>
    <mergeCell ref="F61:J61"/>
    <mergeCell ref="F64:J64"/>
    <mergeCell ref="I52:AF52"/>
    <mergeCell ref="J59:AF59"/>
    <mergeCell ref="J55:AF55"/>
    <mergeCell ref="J58:AF58"/>
    <mergeCell ref="K63:AF63"/>
    <mergeCell ref="K56:AF56"/>
    <mergeCell ref="K60:AF60"/>
    <mergeCell ref="K57:AF57"/>
    <mergeCell ref="L64:AF64"/>
    <mergeCell ref="L45:AO45"/>
    <mergeCell ref="L62:AF62"/>
    <mergeCell ref="L61:AF61"/>
    <mergeCell ref="F65:J65"/>
    <mergeCell ref="L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1:AM61"/>
    <mergeCell ref="AG63:AM63"/>
    <mergeCell ref="AG60:AM60"/>
    <mergeCell ref="AG64:AM64"/>
    <mergeCell ref="AG62:AM62"/>
    <mergeCell ref="AG55:AM55"/>
    <mergeCell ref="AG59:AM59"/>
    <mergeCell ref="AG58:AM58"/>
    <mergeCell ref="AG57:AM57"/>
    <mergeCell ref="AG56:AM56"/>
    <mergeCell ref="AG52:AM52"/>
    <mergeCell ref="AM50:AP50"/>
    <mergeCell ref="AM49:AP49"/>
    <mergeCell ref="AM47:AN47"/>
    <mergeCell ref="AN55:AP55"/>
    <mergeCell ref="AN64:AP64"/>
    <mergeCell ref="AN63:AP63"/>
    <mergeCell ref="AN62:AP62"/>
    <mergeCell ref="AN52:AP52"/>
    <mergeCell ref="AN61:AP61"/>
    <mergeCell ref="AN57:AP57"/>
    <mergeCell ref="AN58:AP58"/>
    <mergeCell ref="AN60:AP60"/>
    <mergeCell ref="AN56:AP56"/>
    <mergeCell ref="AN59:AP59"/>
    <mergeCell ref="AS49:AT51"/>
    <mergeCell ref="AN65:AP65"/>
    <mergeCell ref="AG65:AM65"/>
    <mergeCell ref="AN54:AP54"/>
  </mergeCells>
  <hyperlinks>
    <hyperlink ref="A56" location="'01 - Komunikace'!C2" display="/"/>
    <hyperlink ref="A57" location="'02 - Chodník'!C2" display="/"/>
    <hyperlink ref="A58" location="'2. část - Na Chmelnici ko...'!C2" display="/"/>
    <hyperlink ref="A61" location="'01 - Komunikace_01'!C2" display="/"/>
    <hyperlink ref="A62" location="'02 - Chodníky'!C2" display="/"/>
    <hyperlink ref="A64" location="'01 - Komunikace_02'!C2" display="/"/>
    <hyperlink ref="A65" location="'02 - Chodníky_01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6" customFormat="1" ht="45" customHeight="1">
      <c r="B3" s="301"/>
      <c r="C3" s="302" t="s">
        <v>1025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1026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1027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1028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1029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1030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1031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1032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1033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1034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1035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77</v>
      </c>
      <c r="F18" s="308" t="s">
        <v>1036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1037</v>
      </c>
      <c r="F19" s="308" t="s">
        <v>1038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1039</v>
      </c>
      <c r="F20" s="308" t="s">
        <v>1040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1041</v>
      </c>
      <c r="F21" s="308" t="s">
        <v>1042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1043</v>
      </c>
      <c r="F22" s="308" t="s">
        <v>1044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84</v>
      </c>
      <c r="F23" s="308" t="s">
        <v>1045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1046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1047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1048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1049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1050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1051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1052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1053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1054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140</v>
      </c>
      <c r="F36" s="308"/>
      <c r="G36" s="308" t="s">
        <v>1055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1056</v>
      </c>
      <c r="F37" s="308"/>
      <c r="G37" s="308" t="s">
        <v>1057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52</v>
      </c>
      <c r="F38" s="308"/>
      <c r="G38" s="308" t="s">
        <v>1058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53</v>
      </c>
      <c r="F39" s="308"/>
      <c r="G39" s="308" t="s">
        <v>1059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141</v>
      </c>
      <c r="F40" s="308"/>
      <c r="G40" s="308" t="s">
        <v>1060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142</v>
      </c>
      <c r="F41" s="308"/>
      <c r="G41" s="308" t="s">
        <v>1061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1062</v>
      </c>
      <c r="F42" s="308"/>
      <c r="G42" s="308" t="s">
        <v>1063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1064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1065</v>
      </c>
      <c r="F44" s="308"/>
      <c r="G44" s="308" t="s">
        <v>1066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144</v>
      </c>
      <c r="F45" s="308"/>
      <c r="G45" s="308" t="s">
        <v>1067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1068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1069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1070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1071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1072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1073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1074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1075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1076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1077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1078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1079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1080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1081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1082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1083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1084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1085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1086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1087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1088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1089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1090</v>
      </c>
      <c r="D76" s="326"/>
      <c r="E76" s="326"/>
      <c r="F76" s="326" t="s">
        <v>1091</v>
      </c>
      <c r="G76" s="327"/>
      <c r="H76" s="326" t="s">
        <v>53</v>
      </c>
      <c r="I76" s="326" t="s">
        <v>56</v>
      </c>
      <c r="J76" s="326" t="s">
        <v>1092</v>
      </c>
      <c r="K76" s="325"/>
    </row>
    <row r="77" s="1" customFormat="1" ht="17.25" customHeight="1">
      <c r="B77" s="323"/>
      <c r="C77" s="328" t="s">
        <v>1093</v>
      </c>
      <c r="D77" s="328"/>
      <c r="E77" s="328"/>
      <c r="F77" s="329" t="s">
        <v>1094</v>
      </c>
      <c r="G77" s="330"/>
      <c r="H77" s="328"/>
      <c r="I77" s="328"/>
      <c r="J77" s="328" t="s">
        <v>1095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52</v>
      </c>
      <c r="D79" s="333"/>
      <c r="E79" s="333"/>
      <c r="F79" s="334" t="s">
        <v>1096</v>
      </c>
      <c r="G79" s="335"/>
      <c r="H79" s="311" t="s">
        <v>1097</v>
      </c>
      <c r="I79" s="311" t="s">
        <v>1098</v>
      </c>
      <c r="J79" s="311">
        <v>20</v>
      </c>
      <c r="K79" s="325"/>
    </row>
    <row r="80" s="1" customFormat="1" ht="15" customHeight="1">
      <c r="B80" s="323"/>
      <c r="C80" s="311" t="s">
        <v>1099</v>
      </c>
      <c r="D80" s="311"/>
      <c r="E80" s="311"/>
      <c r="F80" s="334" t="s">
        <v>1096</v>
      </c>
      <c r="G80" s="335"/>
      <c r="H80" s="311" t="s">
        <v>1100</v>
      </c>
      <c r="I80" s="311" t="s">
        <v>1098</v>
      </c>
      <c r="J80" s="311">
        <v>120</v>
      </c>
      <c r="K80" s="325"/>
    </row>
    <row r="81" s="1" customFormat="1" ht="15" customHeight="1">
      <c r="B81" s="336"/>
      <c r="C81" s="311" t="s">
        <v>1101</v>
      </c>
      <c r="D81" s="311"/>
      <c r="E81" s="311"/>
      <c r="F81" s="334" t="s">
        <v>1102</v>
      </c>
      <c r="G81" s="335"/>
      <c r="H81" s="311" t="s">
        <v>1103</v>
      </c>
      <c r="I81" s="311" t="s">
        <v>1098</v>
      </c>
      <c r="J81" s="311">
        <v>50</v>
      </c>
      <c r="K81" s="325"/>
    </row>
    <row r="82" s="1" customFormat="1" ht="15" customHeight="1">
      <c r="B82" s="336"/>
      <c r="C82" s="311" t="s">
        <v>1104</v>
      </c>
      <c r="D82" s="311"/>
      <c r="E82" s="311"/>
      <c r="F82" s="334" t="s">
        <v>1096</v>
      </c>
      <c r="G82" s="335"/>
      <c r="H82" s="311" t="s">
        <v>1105</v>
      </c>
      <c r="I82" s="311" t="s">
        <v>1106</v>
      </c>
      <c r="J82" s="311"/>
      <c r="K82" s="325"/>
    </row>
    <row r="83" s="1" customFormat="1" ht="15" customHeight="1">
      <c r="B83" s="336"/>
      <c r="C83" s="337" t="s">
        <v>1107</v>
      </c>
      <c r="D83" s="337"/>
      <c r="E83" s="337"/>
      <c r="F83" s="338" t="s">
        <v>1102</v>
      </c>
      <c r="G83" s="337"/>
      <c r="H83" s="337" t="s">
        <v>1108</v>
      </c>
      <c r="I83" s="337" t="s">
        <v>1098</v>
      </c>
      <c r="J83" s="337">
        <v>15</v>
      </c>
      <c r="K83" s="325"/>
    </row>
    <row r="84" s="1" customFormat="1" ht="15" customHeight="1">
      <c r="B84" s="336"/>
      <c r="C84" s="337" t="s">
        <v>1109</v>
      </c>
      <c r="D84" s="337"/>
      <c r="E84" s="337"/>
      <c r="F84" s="338" t="s">
        <v>1102</v>
      </c>
      <c r="G84" s="337"/>
      <c r="H84" s="337" t="s">
        <v>1110</v>
      </c>
      <c r="I84" s="337" t="s">
        <v>1098</v>
      </c>
      <c r="J84" s="337">
        <v>15</v>
      </c>
      <c r="K84" s="325"/>
    </row>
    <row r="85" s="1" customFormat="1" ht="15" customHeight="1">
      <c r="B85" s="336"/>
      <c r="C85" s="337" t="s">
        <v>1111</v>
      </c>
      <c r="D85" s="337"/>
      <c r="E85" s="337"/>
      <c r="F85" s="338" t="s">
        <v>1102</v>
      </c>
      <c r="G85" s="337"/>
      <c r="H85" s="337" t="s">
        <v>1112</v>
      </c>
      <c r="I85" s="337" t="s">
        <v>1098</v>
      </c>
      <c r="J85" s="337">
        <v>20</v>
      </c>
      <c r="K85" s="325"/>
    </row>
    <row r="86" s="1" customFormat="1" ht="15" customHeight="1">
      <c r="B86" s="336"/>
      <c r="C86" s="337" t="s">
        <v>1113</v>
      </c>
      <c r="D86" s="337"/>
      <c r="E86" s="337"/>
      <c r="F86" s="338" t="s">
        <v>1102</v>
      </c>
      <c r="G86" s="337"/>
      <c r="H86" s="337" t="s">
        <v>1114</v>
      </c>
      <c r="I86" s="337" t="s">
        <v>1098</v>
      </c>
      <c r="J86" s="337">
        <v>20</v>
      </c>
      <c r="K86" s="325"/>
    </row>
    <row r="87" s="1" customFormat="1" ht="15" customHeight="1">
      <c r="B87" s="336"/>
      <c r="C87" s="311" t="s">
        <v>1115</v>
      </c>
      <c r="D87" s="311"/>
      <c r="E87" s="311"/>
      <c r="F87" s="334" t="s">
        <v>1102</v>
      </c>
      <c r="G87" s="335"/>
      <c r="H87" s="311" t="s">
        <v>1116</v>
      </c>
      <c r="I87" s="311" t="s">
        <v>1098</v>
      </c>
      <c r="J87" s="311">
        <v>50</v>
      </c>
      <c r="K87" s="325"/>
    </row>
    <row r="88" s="1" customFormat="1" ht="15" customHeight="1">
      <c r="B88" s="336"/>
      <c r="C88" s="311" t="s">
        <v>1117</v>
      </c>
      <c r="D88" s="311"/>
      <c r="E88" s="311"/>
      <c r="F88" s="334" t="s">
        <v>1102</v>
      </c>
      <c r="G88" s="335"/>
      <c r="H88" s="311" t="s">
        <v>1118</v>
      </c>
      <c r="I88" s="311" t="s">
        <v>1098</v>
      </c>
      <c r="J88" s="311">
        <v>20</v>
      </c>
      <c r="K88" s="325"/>
    </row>
    <row r="89" s="1" customFormat="1" ht="15" customHeight="1">
      <c r="B89" s="336"/>
      <c r="C89" s="311" t="s">
        <v>1119</v>
      </c>
      <c r="D89" s="311"/>
      <c r="E89" s="311"/>
      <c r="F89" s="334" t="s">
        <v>1102</v>
      </c>
      <c r="G89" s="335"/>
      <c r="H89" s="311" t="s">
        <v>1120</v>
      </c>
      <c r="I89" s="311" t="s">
        <v>1098</v>
      </c>
      <c r="J89" s="311">
        <v>20</v>
      </c>
      <c r="K89" s="325"/>
    </row>
    <row r="90" s="1" customFormat="1" ht="15" customHeight="1">
      <c r="B90" s="336"/>
      <c r="C90" s="311" t="s">
        <v>1121</v>
      </c>
      <c r="D90" s="311"/>
      <c r="E90" s="311"/>
      <c r="F90" s="334" t="s">
        <v>1102</v>
      </c>
      <c r="G90" s="335"/>
      <c r="H90" s="311" t="s">
        <v>1122</v>
      </c>
      <c r="I90" s="311" t="s">
        <v>1098</v>
      </c>
      <c r="J90" s="311">
        <v>50</v>
      </c>
      <c r="K90" s="325"/>
    </row>
    <row r="91" s="1" customFormat="1" ht="15" customHeight="1">
      <c r="B91" s="336"/>
      <c r="C91" s="311" t="s">
        <v>1123</v>
      </c>
      <c r="D91" s="311"/>
      <c r="E91" s="311"/>
      <c r="F91" s="334" t="s">
        <v>1102</v>
      </c>
      <c r="G91" s="335"/>
      <c r="H91" s="311" t="s">
        <v>1123</v>
      </c>
      <c r="I91" s="311" t="s">
        <v>1098</v>
      </c>
      <c r="J91" s="311">
        <v>50</v>
      </c>
      <c r="K91" s="325"/>
    </row>
    <row r="92" s="1" customFormat="1" ht="15" customHeight="1">
      <c r="B92" s="336"/>
      <c r="C92" s="311" t="s">
        <v>1124</v>
      </c>
      <c r="D92" s="311"/>
      <c r="E92" s="311"/>
      <c r="F92" s="334" t="s">
        <v>1102</v>
      </c>
      <c r="G92" s="335"/>
      <c r="H92" s="311" t="s">
        <v>1125</v>
      </c>
      <c r="I92" s="311" t="s">
        <v>1098</v>
      </c>
      <c r="J92" s="311">
        <v>255</v>
      </c>
      <c r="K92" s="325"/>
    </row>
    <row r="93" s="1" customFormat="1" ht="15" customHeight="1">
      <c r="B93" s="336"/>
      <c r="C93" s="311" t="s">
        <v>1126</v>
      </c>
      <c r="D93" s="311"/>
      <c r="E93" s="311"/>
      <c r="F93" s="334" t="s">
        <v>1096</v>
      </c>
      <c r="G93" s="335"/>
      <c r="H93" s="311" t="s">
        <v>1127</v>
      </c>
      <c r="I93" s="311" t="s">
        <v>1128</v>
      </c>
      <c r="J93" s="311"/>
      <c r="K93" s="325"/>
    </row>
    <row r="94" s="1" customFormat="1" ht="15" customHeight="1">
      <c r="B94" s="336"/>
      <c r="C94" s="311" t="s">
        <v>1129</v>
      </c>
      <c r="D94" s="311"/>
      <c r="E94" s="311"/>
      <c r="F94" s="334" t="s">
        <v>1096</v>
      </c>
      <c r="G94" s="335"/>
      <c r="H94" s="311" t="s">
        <v>1130</v>
      </c>
      <c r="I94" s="311" t="s">
        <v>1131</v>
      </c>
      <c r="J94" s="311"/>
      <c r="K94" s="325"/>
    </row>
    <row r="95" s="1" customFormat="1" ht="15" customHeight="1">
      <c r="B95" s="336"/>
      <c r="C95" s="311" t="s">
        <v>1132</v>
      </c>
      <c r="D95" s="311"/>
      <c r="E95" s="311"/>
      <c r="F95" s="334" t="s">
        <v>1096</v>
      </c>
      <c r="G95" s="335"/>
      <c r="H95" s="311" t="s">
        <v>1132</v>
      </c>
      <c r="I95" s="311" t="s">
        <v>1131</v>
      </c>
      <c r="J95" s="311"/>
      <c r="K95" s="325"/>
    </row>
    <row r="96" s="1" customFormat="1" ht="15" customHeight="1">
      <c r="B96" s="336"/>
      <c r="C96" s="311" t="s">
        <v>37</v>
      </c>
      <c r="D96" s="311"/>
      <c r="E96" s="311"/>
      <c r="F96" s="334" t="s">
        <v>1096</v>
      </c>
      <c r="G96" s="335"/>
      <c r="H96" s="311" t="s">
        <v>1133</v>
      </c>
      <c r="I96" s="311" t="s">
        <v>1131</v>
      </c>
      <c r="J96" s="311"/>
      <c r="K96" s="325"/>
    </row>
    <row r="97" s="1" customFormat="1" ht="15" customHeight="1">
      <c r="B97" s="336"/>
      <c r="C97" s="311" t="s">
        <v>47</v>
      </c>
      <c r="D97" s="311"/>
      <c r="E97" s="311"/>
      <c r="F97" s="334" t="s">
        <v>1096</v>
      </c>
      <c r="G97" s="335"/>
      <c r="H97" s="311" t="s">
        <v>1134</v>
      </c>
      <c r="I97" s="311" t="s">
        <v>1131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1135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1090</v>
      </c>
      <c r="D103" s="326"/>
      <c r="E103" s="326"/>
      <c r="F103" s="326" t="s">
        <v>1091</v>
      </c>
      <c r="G103" s="327"/>
      <c r="H103" s="326" t="s">
        <v>53</v>
      </c>
      <c r="I103" s="326" t="s">
        <v>56</v>
      </c>
      <c r="J103" s="326" t="s">
        <v>1092</v>
      </c>
      <c r="K103" s="325"/>
    </row>
    <row r="104" s="1" customFormat="1" ht="17.25" customHeight="1">
      <c r="B104" s="323"/>
      <c r="C104" s="328" t="s">
        <v>1093</v>
      </c>
      <c r="D104" s="328"/>
      <c r="E104" s="328"/>
      <c r="F104" s="329" t="s">
        <v>1094</v>
      </c>
      <c r="G104" s="330"/>
      <c r="H104" s="328"/>
      <c r="I104" s="328"/>
      <c r="J104" s="328" t="s">
        <v>1095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52</v>
      </c>
      <c r="D106" s="333"/>
      <c r="E106" s="333"/>
      <c r="F106" s="334" t="s">
        <v>1096</v>
      </c>
      <c r="G106" s="311"/>
      <c r="H106" s="311" t="s">
        <v>1136</v>
      </c>
      <c r="I106" s="311" t="s">
        <v>1098</v>
      </c>
      <c r="J106" s="311">
        <v>20</v>
      </c>
      <c r="K106" s="325"/>
    </row>
    <row r="107" s="1" customFormat="1" ht="15" customHeight="1">
      <c r="B107" s="323"/>
      <c r="C107" s="311" t="s">
        <v>1099</v>
      </c>
      <c r="D107" s="311"/>
      <c r="E107" s="311"/>
      <c r="F107" s="334" t="s">
        <v>1096</v>
      </c>
      <c r="G107" s="311"/>
      <c r="H107" s="311" t="s">
        <v>1136</v>
      </c>
      <c r="I107" s="311" t="s">
        <v>1098</v>
      </c>
      <c r="J107" s="311">
        <v>120</v>
      </c>
      <c r="K107" s="325"/>
    </row>
    <row r="108" s="1" customFormat="1" ht="15" customHeight="1">
      <c r="B108" s="336"/>
      <c r="C108" s="311" t="s">
        <v>1101</v>
      </c>
      <c r="D108" s="311"/>
      <c r="E108" s="311"/>
      <c r="F108" s="334" t="s">
        <v>1102</v>
      </c>
      <c r="G108" s="311"/>
      <c r="H108" s="311" t="s">
        <v>1136</v>
      </c>
      <c r="I108" s="311" t="s">
        <v>1098</v>
      </c>
      <c r="J108" s="311">
        <v>50</v>
      </c>
      <c r="K108" s="325"/>
    </row>
    <row r="109" s="1" customFormat="1" ht="15" customHeight="1">
      <c r="B109" s="336"/>
      <c r="C109" s="311" t="s">
        <v>1104</v>
      </c>
      <c r="D109" s="311"/>
      <c r="E109" s="311"/>
      <c r="F109" s="334" t="s">
        <v>1096</v>
      </c>
      <c r="G109" s="311"/>
      <c r="H109" s="311" t="s">
        <v>1136</v>
      </c>
      <c r="I109" s="311" t="s">
        <v>1106</v>
      </c>
      <c r="J109" s="311"/>
      <c r="K109" s="325"/>
    </row>
    <row r="110" s="1" customFormat="1" ht="15" customHeight="1">
      <c r="B110" s="336"/>
      <c r="C110" s="311" t="s">
        <v>1115</v>
      </c>
      <c r="D110" s="311"/>
      <c r="E110" s="311"/>
      <c r="F110" s="334" t="s">
        <v>1102</v>
      </c>
      <c r="G110" s="311"/>
      <c r="H110" s="311" t="s">
        <v>1136</v>
      </c>
      <c r="I110" s="311" t="s">
        <v>1098</v>
      </c>
      <c r="J110" s="311">
        <v>50</v>
      </c>
      <c r="K110" s="325"/>
    </row>
    <row r="111" s="1" customFormat="1" ht="15" customHeight="1">
      <c r="B111" s="336"/>
      <c r="C111" s="311" t="s">
        <v>1123</v>
      </c>
      <c r="D111" s="311"/>
      <c r="E111" s="311"/>
      <c r="F111" s="334" t="s">
        <v>1102</v>
      </c>
      <c r="G111" s="311"/>
      <c r="H111" s="311" t="s">
        <v>1136</v>
      </c>
      <c r="I111" s="311" t="s">
        <v>1098</v>
      </c>
      <c r="J111" s="311">
        <v>50</v>
      </c>
      <c r="K111" s="325"/>
    </row>
    <row r="112" s="1" customFormat="1" ht="15" customHeight="1">
      <c r="B112" s="336"/>
      <c r="C112" s="311" t="s">
        <v>1121</v>
      </c>
      <c r="D112" s="311"/>
      <c r="E112" s="311"/>
      <c r="F112" s="334" t="s">
        <v>1102</v>
      </c>
      <c r="G112" s="311"/>
      <c r="H112" s="311" t="s">
        <v>1136</v>
      </c>
      <c r="I112" s="311" t="s">
        <v>1098</v>
      </c>
      <c r="J112" s="311">
        <v>50</v>
      </c>
      <c r="K112" s="325"/>
    </row>
    <row r="113" s="1" customFormat="1" ht="15" customHeight="1">
      <c r="B113" s="336"/>
      <c r="C113" s="311" t="s">
        <v>52</v>
      </c>
      <c r="D113" s="311"/>
      <c r="E113" s="311"/>
      <c r="F113" s="334" t="s">
        <v>1096</v>
      </c>
      <c r="G113" s="311"/>
      <c r="H113" s="311" t="s">
        <v>1137</v>
      </c>
      <c r="I113" s="311" t="s">
        <v>1098</v>
      </c>
      <c r="J113" s="311">
        <v>20</v>
      </c>
      <c r="K113" s="325"/>
    </row>
    <row r="114" s="1" customFormat="1" ht="15" customHeight="1">
      <c r="B114" s="336"/>
      <c r="C114" s="311" t="s">
        <v>1138</v>
      </c>
      <c r="D114" s="311"/>
      <c r="E114" s="311"/>
      <c r="F114" s="334" t="s">
        <v>1096</v>
      </c>
      <c r="G114" s="311"/>
      <c r="H114" s="311" t="s">
        <v>1139</v>
      </c>
      <c r="I114" s="311" t="s">
        <v>1098</v>
      </c>
      <c r="J114" s="311">
        <v>120</v>
      </c>
      <c r="K114" s="325"/>
    </row>
    <row r="115" s="1" customFormat="1" ht="15" customHeight="1">
      <c r="B115" s="336"/>
      <c r="C115" s="311" t="s">
        <v>37</v>
      </c>
      <c r="D115" s="311"/>
      <c r="E115" s="311"/>
      <c r="F115" s="334" t="s">
        <v>1096</v>
      </c>
      <c r="G115" s="311"/>
      <c r="H115" s="311" t="s">
        <v>1140</v>
      </c>
      <c r="I115" s="311" t="s">
        <v>1131</v>
      </c>
      <c r="J115" s="311"/>
      <c r="K115" s="325"/>
    </row>
    <row r="116" s="1" customFormat="1" ht="15" customHeight="1">
      <c r="B116" s="336"/>
      <c r="C116" s="311" t="s">
        <v>47</v>
      </c>
      <c r="D116" s="311"/>
      <c r="E116" s="311"/>
      <c r="F116" s="334" t="s">
        <v>1096</v>
      </c>
      <c r="G116" s="311"/>
      <c r="H116" s="311" t="s">
        <v>1141</v>
      </c>
      <c r="I116" s="311" t="s">
        <v>1131</v>
      </c>
      <c r="J116" s="311"/>
      <c r="K116" s="325"/>
    </row>
    <row r="117" s="1" customFormat="1" ht="15" customHeight="1">
      <c r="B117" s="336"/>
      <c r="C117" s="311" t="s">
        <v>56</v>
      </c>
      <c r="D117" s="311"/>
      <c r="E117" s="311"/>
      <c r="F117" s="334" t="s">
        <v>1096</v>
      </c>
      <c r="G117" s="311"/>
      <c r="H117" s="311" t="s">
        <v>1142</v>
      </c>
      <c r="I117" s="311" t="s">
        <v>1143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1144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1090</v>
      </c>
      <c r="D123" s="326"/>
      <c r="E123" s="326"/>
      <c r="F123" s="326" t="s">
        <v>1091</v>
      </c>
      <c r="G123" s="327"/>
      <c r="H123" s="326" t="s">
        <v>53</v>
      </c>
      <c r="I123" s="326" t="s">
        <v>56</v>
      </c>
      <c r="J123" s="326" t="s">
        <v>1092</v>
      </c>
      <c r="K123" s="355"/>
    </row>
    <row r="124" s="1" customFormat="1" ht="17.25" customHeight="1">
      <c r="B124" s="354"/>
      <c r="C124" s="328" t="s">
        <v>1093</v>
      </c>
      <c r="D124" s="328"/>
      <c r="E124" s="328"/>
      <c r="F124" s="329" t="s">
        <v>1094</v>
      </c>
      <c r="G124" s="330"/>
      <c r="H124" s="328"/>
      <c r="I124" s="328"/>
      <c r="J124" s="328" t="s">
        <v>1095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1099</v>
      </c>
      <c r="D126" s="333"/>
      <c r="E126" s="333"/>
      <c r="F126" s="334" t="s">
        <v>1096</v>
      </c>
      <c r="G126" s="311"/>
      <c r="H126" s="311" t="s">
        <v>1136</v>
      </c>
      <c r="I126" s="311" t="s">
        <v>1098</v>
      </c>
      <c r="J126" s="311">
        <v>120</v>
      </c>
      <c r="K126" s="359"/>
    </row>
    <row r="127" s="1" customFormat="1" ht="15" customHeight="1">
      <c r="B127" s="356"/>
      <c r="C127" s="311" t="s">
        <v>1145</v>
      </c>
      <c r="D127" s="311"/>
      <c r="E127" s="311"/>
      <c r="F127" s="334" t="s">
        <v>1096</v>
      </c>
      <c r="G127" s="311"/>
      <c r="H127" s="311" t="s">
        <v>1146</v>
      </c>
      <c r="I127" s="311" t="s">
        <v>1098</v>
      </c>
      <c r="J127" s="311" t="s">
        <v>1147</v>
      </c>
      <c r="K127" s="359"/>
    </row>
    <row r="128" s="1" customFormat="1" ht="15" customHeight="1">
      <c r="B128" s="356"/>
      <c r="C128" s="311" t="s">
        <v>84</v>
      </c>
      <c r="D128" s="311"/>
      <c r="E128" s="311"/>
      <c r="F128" s="334" t="s">
        <v>1096</v>
      </c>
      <c r="G128" s="311"/>
      <c r="H128" s="311" t="s">
        <v>1148</v>
      </c>
      <c r="I128" s="311" t="s">
        <v>1098</v>
      </c>
      <c r="J128" s="311" t="s">
        <v>1147</v>
      </c>
      <c r="K128" s="359"/>
    </row>
    <row r="129" s="1" customFormat="1" ht="15" customHeight="1">
      <c r="B129" s="356"/>
      <c r="C129" s="311" t="s">
        <v>1107</v>
      </c>
      <c r="D129" s="311"/>
      <c r="E129" s="311"/>
      <c r="F129" s="334" t="s">
        <v>1102</v>
      </c>
      <c r="G129" s="311"/>
      <c r="H129" s="311" t="s">
        <v>1108</v>
      </c>
      <c r="I129" s="311" t="s">
        <v>1098</v>
      </c>
      <c r="J129" s="311">
        <v>15</v>
      </c>
      <c r="K129" s="359"/>
    </row>
    <row r="130" s="1" customFormat="1" ht="15" customHeight="1">
      <c r="B130" s="356"/>
      <c r="C130" s="337" t="s">
        <v>1109</v>
      </c>
      <c r="D130" s="337"/>
      <c r="E130" s="337"/>
      <c r="F130" s="338" t="s">
        <v>1102</v>
      </c>
      <c r="G130" s="337"/>
      <c r="H130" s="337" t="s">
        <v>1110</v>
      </c>
      <c r="I130" s="337" t="s">
        <v>1098</v>
      </c>
      <c r="J130" s="337">
        <v>15</v>
      </c>
      <c r="K130" s="359"/>
    </row>
    <row r="131" s="1" customFormat="1" ht="15" customHeight="1">
      <c r="B131" s="356"/>
      <c r="C131" s="337" t="s">
        <v>1111</v>
      </c>
      <c r="D131" s="337"/>
      <c r="E131" s="337"/>
      <c r="F131" s="338" t="s">
        <v>1102</v>
      </c>
      <c r="G131" s="337"/>
      <c r="H131" s="337" t="s">
        <v>1112</v>
      </c>
      <c r="I131" s="337" t="s">
        <v>1098</v>
      </c>
      <c r="J131" s="337">
        <v>20</v>
      </c>
      <c r="K131" s="359"/>
    </row>
    <row r="132" s="1" customFormat="1" ht="15" customHeight="1">
      <c r="B132" s="356"/>
      <c r="C132" s="337" t="s">
        <v>1113</v>
      </c>
      <c r="D132" s="337"/>
      <c r="E132" s="337"/>
      <c r="F132" s="338" t="s">
        <v>1102</v>
      </c>
      <c r="G132" s="337"/>
      <c r="H132" s="337" t="s">
        <v>1114</v>
      </c>
      <c r="I132" s="337" t="s">
        <v>1098</v>
      </c>
      <c r="J132" s="337">
        <v>20</v>
      </c>
      <c r="K132" s="359"/>
    </row>
    <row r="133" s="1" customFormat="1" ht="15" customHeight="1">
      <c r="B133" s="356"/>
      <c r="C133" s="311" t="s">
        <v>1101</v>
      </c>
      <c r="D133" s="311"/>
      <c r="E133" s="311"/>
      <c r="F133" s="334" t="s">
        <v>1102</v>
      </c>
      <c r="G133" s="311"/>
      <c r="H133" s="311" t="s">
        <v>1136</v>
      </c>
      <c r="I133" s="311" t="s">
        <v>1098</v>
      </c>
      <c r="J133" s="311">
        <v>50</v>
      </c>
      <c r="K133" s="359"/>
    </row>
    <row r="134" s="1" customFormat="1" ht="15" customHeight="1">
      <c r="B134" s="356"/>
      <c r="C134" s="311" t="s">
        <v>1115</v>
      </c>
      <c r="D134" s="311"/>
      <c r="E134" s="311"/>
      <c r="F134" s="334" t="s">
        <v>1102</v>
      </c>
      <c r="G134" s="311"/>
      <c r="H134" s="311" t="s">
        <v>1136</v>
      </c>
      <c r="I134" s="311" t="s">
        <v>1098</v>
      </c>
      <c r="J134" s="311">
        <v>50</v>
      </c>
      <c r="K134" s="359"/>
    </row>
    <row r="135" s="1" customFormat="1" ht="15" customHeight="1">
      <c r="B135" s="356"/>
      <c r="C135" s="311" t="s">
        <v>1121</v>
      </c>
      <c r="D135" s="311"/>
      <c r="E135" s="311"/>
      <c r="F135" s="334" t="s">
        <v>1102</v>
      </c>
      <c r="G135" s="311"/>
      <c r="H135" s="311" t="s">
        <v>1136</v>
      </c>
      <c r="I135" s="311" t="s">
        <v>1098</v>
      </c>
      <c r="J135" s="311">
        <v>50</v>
      </c>
      <c r="K135" s="359"/>
    </row>
    <row r="136" s="1" customFormat="1" ht="15" customHeight="1">
      <c r="B136" s="356"/>
      <c r="C136" s="311" t="s">
        <v>1123</v>
      </c>
      <c r="D136" s="311"/>
      <c r="E136" s="311"/>
      <c r="F136" s="334" t="s">
        <v>1102</v>
      </c>
      <c r="G136" s="311"/>
      <c r="H136" s="311" t="s">
        <v>1136</v>
      </c>
      <c r="I136" s="311" t="s">
        <v>1098</v>
      </c>
      <c r="J136" s="311">
        <v>50</v>
      </c>
      <c r="K136" s="359"/>
    </row>
    <row r="137" s="1" customFormat="1" ht="15" customHeight="1">
      <c r="B137" s="356"/>
      <c r="C137" s="311" t="s">
        <v>1124</v>
      </c>
      <c r="D137" s="311"/>
      <c r="E137" s="311"/>
      <c r="F137" s="334" t="s">
        <v>1102</v>
      </c>
      <c r="G137" s="311"/>
      <c r="H137" s="311" t="s">
        <v>1149</v>
      </c>
      <c r="I137" s="311" t="s">
        <v>1098</v>
      </c>
      <c r="J137" s="311">
        <v>255</v>
      </c>
      <c r="K137" s="359"/>
    </row>
    <row r="138" s="1" customFormat="1" ht="15" customHeight="1">
      <c r="B138" s="356"/>
      <c r="C138" s="311" t="s">
        <v>1126</v>
      </c>
      <c r="D138" s="311"/>
      <c r="E138" s="311"/>
      <c r="F138" s="334" t="s">
        <v>1096</v>
      </c>
      <c r="G138" s="311"/>
      <c r="H138" s="311" t="s">
        <v>1150</v>
      </c>
      <c r="I138" s="311" t="s">
        <v>1128</v>
      </c>
      <c r="J138" s="311"/>
      <c r="K138" s="359"/>
    </row>
    <row r="139" s="1" customFormat="1" ht="15" customHeight="1">
      <c r="B139" s="356"/>
      <c r="C139" s="311" t="s">
        <v>1129</v>
      </c>
      <c r="D139" s="311"/>
      <c r="E139" s="311"/>
      <c r="F139" s="334" t="s">
        <v>1096</v>
      </c>
      <c r="G139" s="311"/>
      <c r="H139" s="311" t="s">
        <v>1151</v>
      </c>
      <c r="I139" s="311" t="s">
        <v>1131</v>
      </c>
      <c r="J139" s="311"/>
      <c r="K139" s="359"/>
    </row>
    <row r="140" s="1" customFormat="1" ht="15" customHeight="1">
      <c r="B140" s="356"/>
      <c r="C140" s="311" t="s">
        <v>1132</v>
      </c>
      <c r="D140" s="311"/>
      <c r="E140" s="311"/>
      <c r="F140" s="334" t="s">
        <v>1096</v>
      </c>
      <c r="G140" s="311"/>
      <c r="H140" s="311" t="s">
        <v>1132</v>
      </c>
      <c r="I140" s="311" t="s">
        <v>1131</v>
      </c>
      <c r="J140" s="311"/>
      <c r="K140" s="359"/>
    </row>
    <row r="141" s="1" customFormat="1" ht="15" customHeight="1">
      <c r="B141" s="356"/>
      <c r="C141" s="311" t="s">
        <v>37</v>
      </c>
      <c r="D141" s="311"/>
      <c r="E141" s="311"/>
      <c r="F141" s="334" t="s">
        <v>1096</v>
      </c>
      <c r="G141" s="311"/>
      <c r="H141" s="311" t="s">
        <v>1152</v>
      </c>
      <c r="I141" s="311" t="s">
        <v>1131</v>
      </c>
      <c r="J141" s="311"/>
      <c r="K141" s="359"/>
    </row>
    <row r="142" s="1" customFormat="1" ht="15" customHeight="1">
      <c r="B142" s="356"/>
      <c r="C142" s="311" t="s">
        <v>1153</v>
      </c>
      <c r="D142" s="311"/>
      <c r="E142" s="311"/>
      <c r="F142" s="334" t="s">
        <v>1096</v>
      </c>
      <c r="G142" s="311"/>
      <c r="H142" s="311" t="s">
        <v>1154</v>
      </c>
      <c r="I142" s="311" t="s">
        <v>1131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1155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1090</v>
      </c>
      <c r="D148" s="326"/>
      <c r="E148" s="326"/>
      <c r="F148" s="326" t="s">
        <v>1091</v>
      </c>
      <c r="G148" s="327"/>
      <c r="H148" s="326" t="s">
        <v>53</v>
      </c>
      <c r="I148" s="326" t="s">
        <v>56</v>
      </c>
      <c r="J148" s="326" t="s">
        <v>1092</v>
      </c>
      <c r="K148" s="325"/>
    </row>
    <row r="149" s="1" customFormat="1" ht="17.25" customHeight="1">
      <c r="B149" s="323"/>
      <c r="C149" s="328" t="s">
        <v>1093</v>
      </c>
      <c r="D149" s="328"/>
      <c r="E149" s="328"/>
      <c r="F149" s="329" t="s">
        <v>1094</v>
      </c>
      <c r="G149" s="330"/>
      <c r="H149" s="328"/>
      <c r="I149" s="328"/>
      <c r="J149" s="328" t="s">
        <v>1095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1099</v>
      </c>
      <c r="D151" s="311"/>
      <c r="E151" s="311"/>
      <c r="F151" s="364" t="s">
        <v>1096</v>
      </c>
      <c r="G151" s="311"/>
      <c r="H151" s="363" t="s">
        <v>1136</v>
      </c>
      <c r="I151" s="363" t="s">
        <v>1098</v>
      </c>
      <c r="J151" s="363">
        <v>120</v>
      </c>
      <c r="K151" s="359"/>
    </row>
    <row r="152" s="1" customFormat="1" ht="15" customHeight="1">
      <c r="B152" s="336"/>
      <c r="C152" s="363" t="s">
        <v>1145</v>
      </c>
      <c r="D152" s="311"/>
      <c r="E152" s="311"/>
      <c r="F152" s="364" t="s">
        <v>1096</v>
      </c>
      <c r="G152" s="311"/>
      <c r="H152" s="363" t="s">
        <v>1156</v>
      </c>
      <c r="I152" s="363" t="s">
        <v>1098</v>
      </c>
      <c r="J152" s="363" t="s">
        <v>1147</v>
      </c>
      <c r="K152" s="359"/>
    </row>
    <row r="153" s="1" customFormat="1" ht="15" customHeight="1">
      <c r="B153" s="336"/>
      <c r="C153" s="363" t="s">
        <v>84</v>
      </c>
      <c r="D153" s="311"/>
      <c r="E153" s="311"/>
      <c r="F153" s="364" t="s">
        <v>1096</v>
      </c>
      <c r="G153" s="311"/>
      <c r="H153" s="363" t="s">
        <v>1157</v>
      </c>
      <c r="I153" s="363" t="s">
        <v>1098</v>
      </c>
      <c r="J153" s="363" t="s">
        <v>1147</v>
      </c>
      <c r="K153" s="359"/>
    </row>
    <row r="154" s="1" customFormat="1" ht="15" customHeight="1">
      <c r="B154" s="336"/>
      <c r="C154" s="363" t="s">
        <v>1101</v>
      </c>
      <c r="D154" s="311"/>
      <c r="E154" s="311"/>
      <c r="F154" s="364" t="s">
        <v>1102</v>
      </c>
      <c r="G154" s="311"/>
      <c r="H154" s="363" t="s">
        <v>1136</v>
      </c>
      <c r="I154" s="363" t="s">
        <v>1098</v>
      </c>
      <c r="J154" s="363">
        <v>50</v>
      </c>
      <c r="K154" s="359"/>
    </row>
    <row r="155" s="1" customFormat="1" ht="15" customHeight="1">
      <c r="B155" s="336"/>
      <c r="C155" s="363" t="s">
        <v>1104</v>
      </c>
      <c r="D155" s="311"/>
      <c r="E155" s="311"/>
      <c r="F155" s="364" t="s">
        <v>1096</v>
      </c>
      <c r="G155" s="311"/>
      <c r="H155" s="363" t="s">
        <v>1136</v>
      </c>
      <c r="I155" s="363" t="s">
        <v>1106</v>
      </c>
      <c r="J155" s="363"/>
      <c r="K155" s="359"/>
    </row>
    <row r="156" s="1" customFormat="1" ht="15" customHeight="1">
      <c r="B156" s="336"/>
      <c r="C156" s="363" t="s">
        <v>1115</v>
      </c>
      <c r="D156" s="311"/>
      <c r="E156" s="311"/>
      <c r="F156" s="364" t="s">
        <v>1102</v>
      </c>
      <c r="G156" s="311"/>
      <c r="H156" s="363" t="s">
        <v>1136</v>
      </c>
      <c r="I156" s="363" t="s">
        <v>1098</v>
      </c>
      <c r="J156" s="363">
        <v>50</v>
      </c>
      <c r="K156" s="359"/>
    </row>
    <row r="157" s="1" customFormat="1" ht="15" customHeight="1">
      <c r="B157" s="336"/>
      <c r="C157" s="363" t="s">
        <v>1123</v>
      </c>
      <c r="D157" s="311"/>
      <c r="E157" s="311"/>
      <c r="F157" s="364" t="s">
        <v>1102</v>
      </c>
      <c r="G157" s="311"/>
      <c r="H157" s="363" t="s">
        <v>1136</v>
      </c>
      <c r="I157" s="363" t="s">
        <v>1098</v>
      </c>
      <c r="J157" s="363">
        <v>50</v>
      </c>
      <c r="K157" s="359"/>
    </row>
    <row r="158" s="1" customFormat="1" ht="15" customHeight="1">
      <c r="B158" s="336"/>
      <c r="C158" s="363" t="s">
        <v>1121</v>
      </c>
      <c r="D158" s="311"/>
      <c r="E158" s="311"/>
      <c r="F158" s="364" t="s">
        <v>1102</v>
      </c>
      <c r="G158" s="311"/>
      <c r="H158" s="363" t="s">
        <v>1136</v>
      </c>
      <c r="I158" s="363" t="s">
        <v>1098</v>
      </c>
      <c r="J158" s="363">
        <v>50</v>
      </c>
      <c r="K158" s="359"/>
    </row>
    <row r="159" s="1" customFormat="1" ht="15" customHeight="1">
      <c r="B159" s="336"/>
      <c r="C159" s="363" t="s">
        <v>124</v>
      </c>
      <c r="D159" s="311"/>
      <c r="E159" s="311"/>
      <c r="F159" s="364" t="s">
        <v>1096</v>
      </c>
      <c r="G159" s="311"/>
      <c r="H159" s="363" t="s">
        <v>1158</v>
      </c>
      <c r="I159" s="363" t="s">
        <v>1098</v>
      </c>
      <c r="J159" s="363" t="s">
        <v>1159</v>
      </c>
      <c r="K159" s="359"/>
    </row>
    <row r="160" s="1" customFormat="1" ht="15" customHeight="1">
      <c r="B160" s="336"/>
      <c r="C160" s="363" t="s">
        <v>1160</v>
      </c>
      <c r="D160" s="311"/>
      <c r="E160" s="311"/>
      <c r="F160" s="364" t="s">
        <v>1096</v>
      </c>
      <c r="G160" s="311"/>
      <c r="H160" s="363" t="s">
        <v>1161</v>
      </c>
      <c r="I160" s="363" t="s">
        <v>1131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1162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1090</v>
      </c>
      <c r="D166" s="326"/>
      <c r="E166" s="326"/>
      <c r="F166" s="326" t="s">
        <v>1091</v>
      </c>
      <c r="G166" s="368"/>
      <c r="H166" s="369" t="s">
        <v>53</v>
      </c>
      <c r="I166" s="369" t="s">
        <v>56</v>
      </c>
      <c r="J166" s="326" t="s">
        <v>1092</v>
      </c>
      <c r="K166" s="303"/>
    </row>
    <row r="167" s="1" customFormat="1" ht="17.25" customHeight="1">
      <c r="B167" s="304"/>
      <c r="C167" s="328" t="s">
        <v>1093</v>
      </c>
      <c r="D167" s="328"/>
      <c r="E167" s="328"/>
      <c r="F167" s="329" t="s">
        <v>1094</v>
      </c>
      <c r="G167" s="370"/>
      <c r="H167" s="371"/>
      <c r="I167" s="371"/>
      <c r="J167" s="328" t="s">
        <v>1095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1099</v>
      </c>
      <c r="D169" s="311"/>
      <c r="E169" s="311"/>
      <c r="F169" s="334" t="s">
        <v>1096</v>
      </c>
      <c r="G169" s="311"/>
      <c r="H169" s="311" t="s">
        <v>1136</v>
      </c>
      <c r="I169" s="311" t="s">
        <v>1098</v>
      </c>
      <c r="J169" s="311">
        <v>120</v>
      </c>
      <c r="K169" s="359"/>
    </row>
    <row r="170" s="1" customFormat="1" ht="15" customHeight="1">
      <c r="B170" s="336"/>
      <c r="C170" s="311" t="s">
        <v>1145</v>
      </c>
      <c r="D170" s="311"/>
      <c r="E170" s="311"/>
      <c r="F170" s="334" t="s">
        <v>1096</v>
      </c>
      <c r="G170" s="311"/>
      <c r="H170" s="311" t="s">
        <v>1146</v>
      </c>
      <c r="I170" s="311" t="s">
        <v>1098</v>
      </c>
      <c r="J170" s="311" t="s">
        <v>1147</v>
      </c>
      <c r="K170" s="359"/>
    </row>
    <row r="171" s="1" customFormat="1" ht="15" customHeight="1">
      <c r="B171" s="336"/>
      <c r="C171" s="311" t="s">
        <v>84</v>
      </c>
      <c r="D171" s="311"/>
      <c r="E171" s="311"/>
      <c r="F171" s="334" t="s">
        <v>1096</v>
      </c>
      <c r="G171" s="311"/>
      <c r="H171" s="311" t="s">
        <v>1163</v>
      </c>
      <c r="I171" s="311" t="s">
        <v>1098</v>
      </c>
      <c r="J171" s="311" t="s">
        <v>1147</v>
      </c>
      <c r="K171" s="359"/>
    </row>
    <row r="172" s="1" customFormat="1" ht="15" customHeight="1">
      <c r="B172" s="336"/>
      <c r="C172" s="311" t="s">
        <v>1101</v>
      </c>
      <c r="D172" s="311"/>
      <c r="E172" s="311"/>
      <c r="F172" s="334" t="s">
        <v>1102</v>
      </c>
      <c r="G172" s="311"/>
      <c r="H172" s="311" t="s">
        <v>1163</v>
      </c>
      <c r="I172" s="311" t="s">
        <v>1098</v>
      </c>
      <c r="J172" s="311">
        <v>50</v>
      </c>
      <c r="K172" s="359"/>
    </row>
    <row r="173" s="1" customFormat="1" ht="15" customHeight="1">
      <c r="B173" s="336"/>
      <c r="C173" s="311" t="s">
        <v>1104</v>
      </c>
      <c r="D173" s="311"/>
      <c r="E173" s="311"/>
      <c r="F173" s="334" t="s">
        <v>1096</v>
      </c>
      <c r="G173" s="311"/>
      <c r="H173" s="311" t="s">
        <v>1163</v>
      </c>
      <c r="I173" s="311" t="s">
        <v>1106</v>
      </c>
      <c r="J173" s="311"/>
      <c r="K173" s="359"/>
    </row>
    <row r="174" s="1" customFormat="1" ht="15" customHeight="1">
      <c r="B174" s="336"/>
      <c r="C174" s="311" t="s">
        <v>1115</v>
      </c>
      <c r="D174" s="311"/>
      <c r="E174" s="311"/>
      <c r="F174" s="334" t="s">
        <v>1102</v>
      </c>
      <c r="G174" s="311"/>
      <c r="H174" s="311" t="s">
        <v>1163</v>
      </c>
      <c r="I174" s="311" t="s">
        <v>1098</v>
      </c>
      <c r="J174" s="311">
        <v>50</v>
      </c>
      <c r="K174" s="359"/>
    </row>
    <row r="175" s="1" customFormat="1" ht="15" customHeight="1">
      <c r="B175" s="336"/>
      <c r="C175" s="311" t="s">
        <v>1123</v>
      </c>
      <c r="D175" s="311"/>
      <c r="E175" s="311"/>
      <c r="F175" s="334" t="s">
        <v>1102</v>
      </c>
      <c r="G175" s="311"/>
      <c r="H175" s="311" t="s">
        <v>1163</v>
      </c>
      <c r="I175" s="311" t="s">
        <v>1098</v>
      </c>
      <c r="J175" s="311">
        <v>50</v>
      </c>
      <c r="K175" s="359"/>
    </row>
    <row r="176" s="1" customFormat="1" ht="15" customHeight="1">
      <c r="B176" s="336"/>
      <c r="C176" s="311" t="s">
        <v>1121</v>
      </c>
      <c r="D176" s="311"/>
      <c r="E176" s="311"/>
      <c r="F176" s="334" t="s">
        <v>1102</v>
      </c>
      <c r="G176" s="311"/>
      <c r="H176" s="311" t="s">
        <v>1163</v>
      </c>
      <c r="I176" s="311" t="s">
        <v>1098</v>
      </c>
      <c r="J176" s="311">
        <v>50</v>
      </c>
      <c r="K176" s="359"/>
    </row>
    <row r="177" s="1" customFormat="1" ht="15" customHeight="1">
      <c r="B177" s="336"/>
      <c r="C177" s="311" t="s">
        <v>140</v>
      </c>
      <c r="D177" s="311"/>
      <c r="E177" s="311"/>
      <c r="F177" s="334" t="s">
        <v>1096</v>
      </c>
      <c r="G177" s="311"/>
      <c r="H177" s="311" t="s">
        <v>1164</v>
      </c>
      <c r="I177" s="311" t="s">
        <v>1165</v>
      </c>
      <c r="J177" s="311"/>
      <c r="K177" s="359"/>
    </row>
    <row r="178" s="1" customFormat="1" ht="15" customHeight="1">
      <c r="B178" s="336"/>
      <c r="C178" s="311" t="s">
        <v>56</v>
      </c>
      <c r="D178" s="311"/>
      <c r="E178" s="311"/>
      <c r="F178" s="334" t="s">
        <v>1096</v>
      </c>
      <c r="G178" s="311"/>
      <c r="H178" s="311" t="s">
        <v>1166</v>
      </c>
      <c r="I178" s="311" t="s">
        <v>1167</v>
      </c>
      <c r="J178" s="311">
        <v>1</v>
      </c>
      <c r="K178" s="359"/>
    </row>
    <row r="179" s="1" customFormat="1" ht="15" customHeight="1">
      <c r="B179" s="336"/>
      <c r="C179" s="311" t="s">
        <v>52</v>
      </c>
      <c r="D179" s="311"/>
      <c r="E179" s="311"/>
      <c r="F179" s="334" t="s">
        <v>1096</v>
      </c>
      <c r="G179" s="311"/>
      <c r="H179" s="311" t="s">
        <v>1168</v>
      </c>
      <c r="I179" s="311" t="s">
        <v>1098</v>
      </c>
      <c r="J179" s="311">
        <v>20</v>
      </c>
      <c r="K179" s="359"/>
    </row>
    <row r="180" s="1" customFormat="1" ht="15" customHeight="1">
      <c r="B180" s="336"/>
      <c r="C180" s="311" t="s">
        <v>53</v>
      </c>
      <c r="D180" s="311"/>
      <c r="E180" s="311"/>
      <c r="F180" s="334" t="s">
        <v>1096</v>
      </c>
      <c r="G180" s="311"/>
      <c r="H180" s="311" t="s">
        <v>1169</v>
      </c>
      <c r="I180" s="311" t="s">
        <v>1098</v>
      </c>
      <c r="J180" s="311">
        <v>255</v>
      </c>
      <c r="K180" s="359"/>
    </row>
    <row r="181" s="1" customFormat="1" ht="15" customHeight="1">
      <c r="B181" s="336"/>
      <c r="C181" s="311" t="s">
        <v>141</v>
      </c>
      <c r="D181" s="311"/>
      <c r="E181" s="311"/>
      <c r="F181" s="334" t="s">
        <v>1096</v>
      </c>
      <c r="G181" s="311"/>
      <c r="H181" s="311" t="s">
        <v>1060</v>
      </c>
      <c r="I181" s="311" t="s">
        <v>1098</v>
      </c>
      <c r="J181" s="311">
        <v>10</v>
      </c>
      <c r="K181" s="359"/>
    </row>
    <row r="182" s="1" customFormat="1" ht="15" customHeight="1">
      <c r="B182" s="336"/>
      <c r="C182" s="311" t="s">
        <v>142</v>
      </c>
      <c r="D182" s="311"/>
      <c r="E182" s="311"/>
      <c r="F182" s="334" t="s">
        <v>1096</v>
      </c>
      <c r="G182" s="311"/>
      <c r="H182" s="311" t="s">
        <v>1170</v>
      </c>
      <c r="I182" s="311" t="s">
        <v>1131</v>
      </c>
      <c r="J182" s="311"/>
      <c r="K182" s="359"/>
    </row>
    <row r="183" s="1" customFormat="1" ht="15" customHeight="1">
      <c r="B183" s="336"/>
      <c r="C183" s="311" t="s">
        <v>1171</v>
      </c>
      <c r="D183" s="311"/>
      <c r="E183" s="311"/>
      <c r="F183" s="334" t="s">
        <v>1096</v>
      </c>
      <c r="G183" s="311"/>
      <c r="H183" s="311" t="s">
        <v>1172</v>
      </c>
      <c r="I183" s="311" t="s">
        <v>1131</v>
      </c>
      <c r="J183" s="311"/>
      <c r="K183" s="359"/>
    </row>
    <row r="184" s="1" customFormat="1" ht="15" customHeight="1">
      <c r="B184" s="336"/>
      <c r="C184" s="311" t="s">
        <v>1160</v>
      </c>
      <c r="D184" s="311"/>
      <c r="E184" s="311"/>
      <c r="F184" s="334" t="s">
        <v>1096</v>
      </c>
      <c r="G184" s="311"/>
      <c r="H184" s="311" t="s">
        <v>1173</v>
      </c>
      <c r="I184" s="311" t="s">
        <v>1131</v>
      </c>
      <c r="J184" s="311"/>
      <c r="K184" s="359"/>
    </row>
    <row r="185" s="1" customFormat="1" ht="15" customHeight="1">
      <c r="B185" s="336"/>
      <c r="C185" s="311" t="s">
        <v>144</v>
      </c>
      <c r="D185" s="311"/>
      <c r="E185" s="311"/>
      <c r="F185" s="334" t="s">
        <v>1102</v>
      </c>
      <c r="G185" s="311"/>
      <c r="H185" s="311" t="s">
        <v>1174</v>
      </c>
      <c r="I185" s="311" t="s">
        <v>1098</v>
      </c>
      <c r="J185" s="311">
        <v>50</v>
      </c>
      <c r="K185" s="359"/>
    </row>
    <row r="186" s="1" customFormat="1" ht="15" customHeight="1">
      <c r="B186" s="336"/>
      <c r="C186" s="311" t="s">
        <v>1175</v>
      </c>
      <c r="D186" s="311"/>
      <c r="E186" s="311"/>
      <c r="F186" s="334" t="s">
        <v>1102</v>
      </c>
      <c r="G186" s="311"/>
      <c r="H186" s="311" t="s">
        <v>1176</v>
      </c>
      <c r="I186" s="311" t="s">
        <v>1177</v>
      </c>
      <c r="J186" s="311"/>
      <c r="K186" s="359"/>
    </row>
    <row r="187" s="1" customFormat="1" ht="15" customHeight="1">
      <c r="B187" s="336"/>
      <c r="C187" s="311" t="s">
        <v>1178</v>
      </c>
      <c r="D187" s="311"/>
      <c r="E187" s="311"/>
      <c r="F187" s="334" t="s">
        <v>1102</v>
      </c>
      <c r="G187" s="311"/>
      <c r="H187" s="311" t="s">
        <v>1179</v>
      </c>
      <c r="I187" s="311" t="s">
        <v>1177</v>
      </c>
      <c r="J187" s="311"/>
      <c r="K187" s="359"/>
    </row>
    <row r="188" s="1" customFormat="1" ht="15" customHeight="1">
      <c r="B188" s="336"/>
      <c r="C188" s="311" t="s">
        <v>1180</v>
      </c>
      <c r="D188" s="311"/>
      <c r="E188" s="311"/>
      <c r="F188" s="334" t="s">
        <v>1102</v>
      </c>
      <c r="G188" s="311"/>
      <c r="H188" s="311" t="s">
        <v>1181</v>
      </c>
      <c r="I188" s="311" t="s">
        <v>1177</v>
      </c>
      <c r="J188" s="311"/>
      <c r="K188" s="359"/>
    </row>
    <row r="189" s="1" customFormat="1" ht="15" customHeight="1">
      <c r="B189" s="336"/>
      <c r="C189" s="372" t="s">
        <v>1182</v>
      </c>
      <c r="D189" s="311"/>
      <c r="E189" s="311"/>
      <c r="F189" s="334" t="s">
        <v>1102</v>
      </c>
      <c r="G189" s="311"/>
      <c r="H189" s="311" t="s">
        <v>1183</v>
      </c>
      <c r="I189" s="311" t="s">
        <v>1184</v>
      </c>
      <c r="J189" s="373" t="s">
        <v>1185</v>
      </c>
      <c r="K189" s="359"/>
    </row>
    <row r="190" s="17" customFormat="1" ht="15" customHeight="1">
      <c r="B190" s="374"/>
      <c r="C190" s="375" t="s">
        <v>1186</v>
      </c>
      <c r="D190" s="376"/>
      <c r="E190" s="376"/>
      <c r="F190" s="377" t="s">
        <v>1102</v>
      </c>
      <c r="G190" s="376"/>
      <c r="H190" s="376" t="s">
        <v>1187</v>
      </c>
      <c r="I190" s="376" t="s">
        <v>1184</v>
      </c>
      <c r="J190" s="378" t="s">
        <v>1185</v>
      </c>
      <c r="K190" s="379"/>
    </row>
    <row r="191" s="1" customFormat="1" ht="15" customHeight="1">
      <c r="B191" s="336"/>
      <c r="C191" s="372" t="s">
        <v>41</v>
      </c>
      <c r="D191" s="311"/>
      <c r="E191" s="311"/>
      <c r="F191" s="334" t="s">
        <v>1096</v>
      </c>
      <c r="G191" s="311"/>
      <c r="H191" s="308" t="s">
        <v>1188</v>
      </c>
      <c r="I191" s="311" t="s">
        <v>1189</v>
      </c>
      <c r="J191" s="311"/>
      <c r="K191" s="359"/>
    </row>
    <row r="192" s="1" customFormat="1" ht="15" customHeight="1">
      <c r="B192" s="336"/>
      <c r="C192" s="372" t="s">
        <v>1190</v>
      </c>
      <c r="D192" s="311"/>
      <c r="E192" s="311"/>
      <c r="F192" s="334" t="s">
        <v>1096</v>
      </c>
      <c r="G192" s="311"/>
      <c r="H192" s="311" t="s">
        <v>1191</v>
      </c>
      <c r="I192" s="311" t="s">
        <v>1131</v>
      </c>
      <c r="J192" s="311"/>
      <c r="K192" s="359"/>
    </row>
    <row r="193" s="1" customFormat="1" ht="15" customHeight="1">
      <c r="B193" s="336"/>
      <c r="C193" s="372" t="s">
        <v>1192</v>
      </c>
      <c r="D193" s="311"/>
      <c r="E193" s="311"/>
      <c r="F193" s="334" t="s">
        <v>1096</v>
      </c>
      <c r="G193" s="311"/>
      <c r="H193" s="311" t="s">
        <v>1193</v>
      </c>
      <c r="I193" s="311" t="s">
        <v>1131</v>
      </c>
      <c r="J193" s="311"/>
      <c r="K193" s="359"/>
    </row>
    <row r="194" s="1" customFormat="1" ht="15" customHeight="1">
      <c r="B194" s="336"/>
      <c r="C194" s="372" t="s">
        <v>1194</v>
      </c>
      <c r="D194" s="311"/>
      <c r="E194" s="311"/>
      <c r="F194" s="334" t="s">
        <v>1102</v>
      </c>
      <c r="G194" s="311"/>
      <c r="H194" s="311" t="s">
        <v>1195</v>
      </c>
      <c r="I194" s="311" t="s">
        <v>1131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1196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1197</v>
      </c>
      <c r="D201" s="381"/>
      <c r="E201" s="381"/>
      <c r="F201" s="381" t="s">
        <v>1198</v>
      </c>
      <c r="G201" s="382"/>
      <c r="H201" s="381" t="s">
        <v>1199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1189</v>
      </c>
      <c r="D203" s="311"/>
      <c r="E203" s="311"/>
      <c r="F203" s="334" t="s">
        <v>42</v>
      </c>
      <c r="G203" s="311"/>
      <c r="H203" s="311" t="s">
        <v>1200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43</v>
      </c>
      <c r="G204" s="311"/>
      <c r="H204" s="311" t="s">
        <v>1201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46</v>
      </c>
      <c r="G205" s="311"/>
      <c r="H205" s="311" t="s">
        <v>1202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44</v>
      </c>
      <c r="G206" s="311"/>
      <c r="H206" s="311" t="s">
        <v>1203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45</v>
      </c>
      <c r="G207" s="311"/>
      <c r="H207" s="311" t="s">
        <v>1204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1143</v>
      </c>
      <c r="D209" s="311"/>
      <c r="E209" s="311"/>
      <c r="F209" s="334" t="s">
        <v>77</v>
      </c>
      <c r="G209" s="311"/>
      <c r="H209" s="311" t="s">
        <v>1205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1039</v>
      </c>
      <c r="G210" s="311"/>
      <c r="H210" s="311" t="s">
        <v>1040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1037</v>
      </c>
      <c r="G211" s="311"/>
      <c r="H211" s="311" t="s">
        <v>1206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1041</v>
      </c>
      <c r="G212" s="372"/>
      <c r="H212" s="363" t="s">
        <v>1042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1043</v>
      </c>
      <c r="G213" s="372"/>
      <c r="H213" s="363" t="s">
        <v>1207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1167</v>
      </c>
      <c r="D215" s="311"/>
      <c r="E215" s="311"/>
      <c r="F215" s="334">
        <v>1</v>
      </c>
      <c r="G215" s="372"/>
      <c r="H215" s="363" t="s">
        <v>1208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1209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1210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1211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  <c r="AZ2" s="141" t="s">
        <v>105</v>
      </c>
      <c r="BA2" s="141" t="s">
        <v>19</v>
      </c>
      <c r="BB2" s="141" t="s">
        <v>19</v>
      </c>
      <c r="BC2" s="141" t="s">
        <v>106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80</v>
      </c>
      <c r="AZ3" s="141" t="s">
        <v>107</v>
      </c>
      <c r="BA3" s="141" t="s">
        <v>19</v>
      </c>
      <c r="BB3" s="141" t="s">
        <v>19</v>
      </c>
      <c r="BC3" s="141" t="s">
        <v>108</v>
      </c>
      <c r="BD3" s="141" t="s">
        <v>80</v>
      </c>
    </row>
    <row r="4" s="1" customFormat="1" ht="24.96" customHeight="1">
      <c r="B4" s="22"/>
      <c r="D4" s="144" t="s">
        <v>109</v>
      </c>
      <c r="L4" s="22"/>
      <c r="M4" s="145" t="s">
        <v>10</v>
      </c>
      <c r="AT4" s="19" t="s">
        <v>4</v>
      </c>
      <c r="AZ4" s="141" t="s">
        <v>110</v>
      </c>
      <c r="BA4" s="141" t="s">
        <v>19</v>
      </c>
      <c r="BB4" s="141" t="s">
        <v>19</v>
      </c>
      <c r="BC4" s="141" t="s">
        <v>106</v>
      </c>
      <c r="BD4" s="141" t="s">
        <v>80</v>
      </c>
    </row>
    <row r="5" s="1" customFormat="1" ht="6.96" customHeight="1">
      <c r="B5" s="22"/>
      <c r="L5" s="22"/>
      <c r="AZ5" s="141" t="s">
        <v>111</v>
      </c>
      <c r="BA5" s="141" t="s">
        <v>19</v>
      </c>
      <c r="BB5" s="141" t="s">
        <v>19</v>
      </c>
      <c r="BC5" s="141" t="s">
        <v>112</v>
      </c>
      <c r="BD5" s="141" t="s">
        <v>80</v>
      </c>
    </row>
    <row r="6" s="1" customFormat="1" ht="12" customHeight="1">
      <c r="B6" s="22"/>
      <c r="D6" s="146" t="s">
        <v>16</v>
      </c>
      <c r="L6" s="22"/>
      <c r="AZ6" s="141" t="s">
        <v>113</v>
      </c>
      <c r="BA6" s="141" t="s">
        <v>19</v>
      </c>
      <c r="BB6" s="141" t="s">
        <v>19</v>
      </c>
      <c r="BC6" s="141" t="s">
        <v>106</v>
      </c>
      <c r="BD6" s="141" t="s">
        <v>80</v>
      </c>
    </row>
    <row r="7" s="1" customFormat="1" ht="16.5" customHeight="1">
      <c r="B7" s="22"/>
      <c r="E7" s="147" t="str">
        <f>'Rekapitulace stavby'!K6</f>
        <v>Oprava komunikací a chodníků Čížová</v>
      </c>
      <c r="F7" s="146"/>
      <c r="G7" s="146"/>
      <c r="H7" s="146"/>
      <c r="L7" s="22"/>
      <c r="AZ7" s="141" t="s">
        <v>114</v>
      </c>
      <c r="BA7" s="141" t="s">
        <v>19</v>
      </c>
      <c r="BB7" s="141" t="s">
        <v>19</v>
      </c>
      <c r="BC7" s="141" t="s">
        <v>7</v>
      </c>
      <c r="BD7" s="141" t="s">
        <v>80</v>
      </c>
    </row>
    <row r="8" s="1" customFormat="1" ht="12" customHeight="1">
      <c r="B8" s="22"/>
      <c r="D8" s="146" t="s">
        <v>115</v>
      </c>
      <c r="L8" s="22"/>
      <c r="AZ8" s="141" t="s">
        <v>116</v>
      </c>
      <c r="BA8" s="141" t="s">
        <v>19</v>
      </c>
      <c r="BB8" s="141" t="s">
        <v>19</v>
      </c>
      <c r="BC8" s="141" t="s">
        <v>117</v>
      </c>
      <c r="BD8" s="141" t="s">
        <v>80</v>
      </c>
    </row>
    <row r="9" s="2" customFormat="1" ht="16.5" customHeight="1">
      <c r="A9" s="40"/>
      <c r="B9" s="46"/>
      <c r="C9" s="40"/>
      <c r="D9" s="40"/>
      <c r="E9" s="147" t="s">
        <v>118</v>
      </c>
      <c r="F9" s="40"/>
      <c r="G9" s="40"/>
      <c r="H9" s="40"/>
      <c r="I9" s="40"/>
      <c r="J9" s="40"/>
      <c r="K9" s="40"/>
      <c r="L9" s="148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41" t="s">
        <v>119</v>
      </c>
      <c r="BA9" s="141" t="s">
        <v>19</v>
      </c>
      <c r="BB9" s="141" t="s">
        <v>19</v>
      </c>
      <c r="BC9" s="141" t="s">
        <v>120</v>
      </c>
      <c r="BD9" s="141" t="s">
        <v>80</v>
      </c>
    </row>
    <row r="10" s="2" customFormat="1" ht="12" customHeight="1">
      <c r="A10" s="40"/>
      <c r="B10" s="46"/>
      <c r="C10" s="40"/>
      <c r="D10" s="146" t="s">
        <v>121</v>
      </c>
      <c r="E10" s="40"/>
      <c r="F10" s="40"/>
      <c r="G10" s="40"/>
      <c r="H10" s="40"/>
      <c r="I10" s="40"/>
      <c r="J10" s="40"/>
      <c r="K10" s="40"/>
      <c r="L10" s="148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9" t="s">
        <v>122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6" t="s">
        <v>18</v>
      </c>
      <c r="E13" s="40"/>
      <c r="F13" s="135" t="s">
        <v>19</v>
      </c>
      <c r="G13" s="40"/>
      <c r="H13" s="40"/>
      <c r="I13" s="146" t="s">
        <v>20</v>
      </c>
      <c r="J13" s="135" t="s">
        <v>19</v>
      </c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6" t="s">
        <v>21</v>
      </c>
      <c r="E14" s="40"/>
      <c r="F14" s="135" t="s">
        <v>22</v>
      </c>
      <c r="G14" s="40"/>
      <c r="H14" s="40"/>
      <c r="I14" s="146" t="s">
        <v>23</v>
      </c>
      <c r="J14" s="150" t="str">
        <f>'Rekapitulace stavby'!AN8</f>
        <v>25. 7. 2024</v>
      </c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25</v>
      </c>
      <c r="E16" s="40"/>
      <c r="F16" s="40"/>
      <c r="G16" s="40"/>
      <c r="H16" s="40"/>
      <c r="I16" s="146" t="s">
        <v>26</v>
      </c>
      <c r="J16" s="135" t="s">
        <v>19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6" t="s">
        <v>28</v>
      </c>
      <c r="J17" s="135" t="s">
        <v>19</v>
      </c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6" t="s">
        <v>29</v>
      </c>
      <c r="E19" s="40"/>
      <c r="F19" s="40"/>
      <c r="G19" s="40"/>
      <c r="H19" s="40"/>
      <c r="I19" s="146" t="s">
        <v>26</v>
      </c>
      <c r="J19" s="35" t="str">
        <f>'Rekapitulace stavby'!AN13</f>
        <v>Vyplň údaj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6" t="s">
        <v>28</v>
      </c>
      <c r="J20" s="35" t="str">
        <f>'Rekapitulace stavby'!AN14</f>
        <v>Vyplň údaj</v>
      </c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6" t="s">
        <v>31</v>
      </c>
      <c r="E22" s="40"/>
      <c r="F22" s="40"/>
      <c r="G22" s="40"/>
      <c r="H22" s="40"/>
      <c r="I22" s="146" t="s">
        <v>26</v>
      </c>
      <c r="J22" s="135" t="str">
        <f>IF('Rekapitulace stavby'!AN16="","",'Rekapitulace stavby'!AN16)</f>
        <v/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6" t="s">
        <v>28</v>
      </c>
      <c r="J23" s="135" t="str">
        <f>IF('Rekapitulace stavby'!AN17="","",'Rekapitulace stavby'!AN17)</f>
        <v/>
      </c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6" t="s">
        <v>33</v>
      </c>
      <c r="E25" s="40"/>
      <c r="F25" s="40"/>
      <c r="G25" s="40"/>
      <c r="H25" s="40"/>
      <c r="I25" s="146" t="s">
        <v>26</v>
      </c>
      <c r="J25" s="135" t="s">
        <v>19</v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34</v>
      </c>
      <c r="F26" s="40"/>
      <c r="G26" s="40"/>
      <c r="H26" s="40"/>
      <c r="I26" s="146" t="s">
        <v>28</v>
      </c>
      <c r="J26" s="135" t="s">
        <v>19</v>
      </c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6" t="s">
        <v>35</v>
      </c>
      <c r="E28" s="40"/>
      <c r="F28" s="40"/>
      <c r="G28" s="40"/>
      <c r="H28" s="40"/>
      <c r="I28" s="40"/>
      <c r="J28" s="40"/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8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37</v>
      </c>
      <c r="E32" s="40"/>
      <c r="F32" s="40"/>
      <c r="G32" s="40"/>
      <c r="H32" s="40"/>
      <c r="I32" s="40"/>
      <c r="J32" s="157">
        <f>ROUND(J97, 2)</f>
        <v>0</v>
      </c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39</v>
      </c>
      <c r="G34" s="40"/>
      <c r="H34" s="40"/>
      <c r="I34" s="158" t="s">
        <v>38</v>
      </c>
      <c r="J34" s="158" t="s">
        <v>40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41</v>
      </c>
      <c r="E35" s="146" t="s">
        <v>42</v>
      </c>
      <c r="F35" s="160">
        <f>ROUND((SUM(BE97:BE235)),  2)</f>
        <v>0</v>
      </c>
      <c r="G35" s="40"/>
      <c r="H35" s="40"/>
      <c r="I35" s="161">
        <v>0.20999999999999999</v>
      </c>
      <c r="J35" s="160">
        <f>ROUND(((SUM(BE97:BE235))*I35),  2)</f>
        <v>0</v>
      </c>
      <c r="K35" s="40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6" t="s">
        <v>43</v>
      </c>
      <c r="F36" s="160">
        <f>ROUND((SUM(BF97:BF235)),  2)</f>
        <v>0</v>
      </c>
      <c r="G36" s="40"/>
      <c r="H36" s="40"/>
      <c r="I36" s="161">
        <v>0.12</v>
      </c>
      <c r="J36" s="160">
        <f>ROUND(((SUM(BF97:BF235))*I36),  2)</f>
        <v>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6" t="s">
        <v>44</v>
      </c>
      <c r="F37" s="160">
        <f>ROUND((SUM(BG97:BG235)),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6" t="s">
        <v>45</v>
      </c>
      <c r="F38" s="160">
        <f>ROUND((SUM(BH97:BH235)),  2)</f>
        <v>0</v>
      </c>
      <c r="G38" s="40"/>
      <c r="H38" s="40"/>
      <c r="I38" s="161">
        <v>0.12</v>
      </c>
      <c r="J38" s="160">
        <f>0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46</v>
      </c>
      <c r="F39" s="160">
        <f>ROUND((SUM(BI97:BI235)),  2)</f>
        <v>0</v>
      </c>
      <c r="G39" s="40"/>
      <c r="H39" s="40"/>
      <c r="I39" s="161">
        <v>0</v>
      </c>
      <c r="J39" s="160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123</v>
      </c>
      <c r="D47" s="42"/>
      <c r="E47" s="42"/>
      <c r="F47" s="42"/>
      <c r="G47" s="42"/>
      <c r="H47" s="42"/>
      <c r="I47" s="42"/>
      <c r="J47" s="42"/>
      <c r="K47" s="42"/>
      <c r="L47" s="148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komunikací a chodníků Čížová</v>
      </c>
      <c r="F50" s="34"/>
      <c r="G50" s="34"/>
      <c r="H50" s="34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118</v>
      </c>
      <c r="F52" s="42"/>
      <c r="G52" s="42"/>
      <c r="H52" s="42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121</v>
      </c>
      <c r="D53" s="42"/>
      <c r="E53" s="42"/>
      <c r="F53" s="42"/>
      <c r="G53" s="42"/>
      <c r="H53" s="42"/>
      <c r="I53" s="42"/>
      <c r="J53" s="42"/>
      <c r="K53" s="42"/>
      <c r="L53" s="148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01 - Komunikace</v>
      </c>
      <c r="F54" s="42"/>
      <c r="G54" s="42"/>
      <c r="H54" s="42"/>
      <c r="I54" s="42"/>
      <c r="J54" s="42"/>
      <c r="K54" s="42"/>
      <c r="L54" s="14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8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25. 7. 2024</v>
      </c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Čížová</v>
      </c>
      <c r="G58" s="42"/>
      <c r="H58" s="42"/>
      <c r="I58" s="34" t="s">
        <v>31</v>
      </c>
      <c r="J58" s="38" t="str">
        <f>E23</f>
        <v xml:space="preserve"> </v>
      </c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>Ing. Jitka Kubec Dupalová</v>
      </c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124</v>
      </c>
      <c r="D61" s="175"/>
      <c r="E61" s="175"/>
      <c r="F61" s="175"/>
      <c r="G61" s="175"/>
      <c r="H61" s="175"/>
      <c r="I61" s="175"/>
      <c r="J61" s="176" t="s">
        <v>125</v>
      </c>
      <c r="K61" s="175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69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126</v>
      </c>
    </row>
    <row r="64" s="9" customFormat="1" ht="24.96" customHeight="1">
      <c r="A64" s="9"/>
      <c r="B64" s="178"/>
      <c r="C64" s="179"/>
      <c r="D64" s="180" t="s">
        <v>127</v>
      </c>
      <c r="E64" s="181"/>
      <c r="F64" s="181"/>
      <c r="G64" s="181"/>
      <c r="H64" s="181"/>
      <c r="I64" s="181"/>
      <c r="J64" s="182">
        <f>J98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128</v>
      </c>
      <c r="E65" s="186"/>
      <c r="F65" s="186"/>
      <c r="G65" s="186"/>
      <c r="H65" s="186"/>
      <c r="I65" s="186"/>
      <c r="J65" s="187">
        <f>J99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129</v>
      </c>
      <c r="E66" s="186"/>
      <c r="F66" s="186"/>
      <c r="G66" s="186"/>
      <c r="H66" s="186"/>
      <c r="I66" s="186"/>
      <c r="J66" s="187">
        <f>J129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130</v>
      </c>
      <c r="E67" s="186"/>
      <c r="F67" s="186"/>
      <c r="G67" s="186"/>
      <c r="H67" s="186"/>
      <c r="I67" s="186"/>
      <c r="J67" s="187">
        <f>J142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7"/>
      <c r="D68" s="185" t="s">
        <v>131</v>
      </c>
      <c r="E68" s="186"/>
      <c r="F68" s="186"/>
      <c r="G68" s="186"/>
      <c r="H68" s="186"/>
      <c r="I68" s="186"/>
      <c r="J68" s="187">
        <f>J158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132</v>
      </c>
      <c r="E69" s="186"/>
      <c r="F69" s="186"/>
      <c r="G69" s="186"/>
      <c r="H69" s="186"/>
      <c r="I69" s="186"/>
      <c r="J69" s="187">
        <f>J195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7"/>
      <c r="D70" s="185" t="s">
        <v>133</v>
      </c>
      <c r="E70" s="186"/>
      <c r="F70" s="186"/>
      <c r="G70" s="186"/>
      <c r="H70" s="186"/>
      <c r="I70" s="186"/>
      <c r="J70" s="187">
        <f>J220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134</v>
      </c>
      <c r="E71" s="181"/>
      <c r="F71" s="181"/>
      <c r="G71" s="181"/>
      <c r="H71" s="181"/>
      <c r="I71" s="181"/>
      <c r="J71" s="182">
        <f>J223</f>
        <v>0</v>
      </c>
      <c r="K71" s="179"/>
      <c r="L71" s="18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4"/>
      <c r="C72" s="127"/>
      <c r="D72" s="185" t="s">
        <v>135</v>
      </c>
      <c r="E72" s="186"/>
      <c r="F72" s="186"/>
      <c r="G72" s="186"/>
      <c r="H72" s="186"/>
      <c r="I72" s="186"/>
      <c r="J72" s="187">
        <f>J224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7"/>
      <c r="D73" s="185" t="s">
        <v>136</v>
      </c>
      <c r="E73" s="186"/>
      <c r="F73" s="186"/>
      <c r="G73" s="186"/>
      <c r="H73" s="186"/>
      <c r="I73" s="186"/>
      <c r="J73" s="187">
        <f>J227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7"/>
      <c r="D74" s="185" t="s">
        <v>137</v>
      </c>
      <c r="E74" s="186"/>
      <c r="F74" s="186"/>
      <c r="G74" s="186"/>
      <c r="H74" s="186"/>
      <c r="I74" s="186"/>
      <c r="J74" s="187">
        <f>J230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7"/>
      <c r="D75" s="185" t="s">
        <v>138</v>
      </c>
      <c r="E75" s="186"/>
      <c r="F75" s="186"/>
      <c r="G75" s="186"/>
      <c r="H75" s="186"/>
      <c r="I75" s="186"/>
      <c r="J75" s="187">
        <f>J233</f>
        <v>0</v>
      </c>
      <c r="K75" s="127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139</v>
      </c>
      <c r="D82" s="42"/>
      <c r="E82" s="42"/>
      <c r="F82" s="42"/>
      <c r="G82" s="42"/>
      <c r="H82" s="42"/>
      <c r="I82" s="42"/>
      <c r="J82" s="42"/>
      <c r="K82" s="42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3" t="str">
        <f>E7</f>
        <v>Oprava komunikací a chodníků Čížová</v>
      </c>
      <c r="F85" s="34"/>
      <c r="G85" s="34"/>
      <c r="H85" s="34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115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3" t="s">
        <v>118</v>
      </c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121</v>
      </c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01 - Komunikace</v>
      </c>
      <c r="F89" s="42"/>
      <c r="G89" s="42"/>
      <c r="H89" s="42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 xml:space="preserve"> </v>
      </c>
      <c r="G91" s="42"/>
      <c r="H91" s="42"/>
      <c r="I91" s="34" t="s">
        <v>23</v>
      </c>
      <c r="J91" s="74" t="str">
        <f>IF(J14="","",J14)</f>
        <v>25. 7. 2024</v>
      </c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Obec Čížová</v>
      </c>
      <c r="G93" s="42"/>
      <c r="H93" s="42"/>
      <c r="I93" s="34" t="s">
        <v>31</v>
      </c>
      <c r="J93" s="38" t="str">
        <f>E23</f>
        <v xml:space="preserve"> </v>
      </c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5.65" customHeight="1">
      <c r="A94" s="40"/>
      <c r="B94" s="41"/>
      <c r="C94" s="34" t="s">
        <v>29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>Ing. Jitka Kubec Dupalová</v>
      </c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9"/>
      <c r="B96" s="190"/>
      <c r="C96" s="191" t="s">
        <v>140</v>
      </c>
      <c r="D96" s="192" t="s">
        <v>56</v>
      </c>
      <c r="E96" s="192" t="s">
        <v>52</v>
      </c>
      <c r="F96" s="192" t="s">
        <v>53</v>
      </c>
      <c r="G96" s="192" t="s">
        <v>141</v>
      </c>
      <c r="H96" s="192" t="s">
        <v>142</v>
      </c>
      <c r="I96" s="192" t="s">
        <v>143</v>
      </c>
      <c r="J96" s="192" t="s">
        <v>125</v>
      </c>
      <c r="K96" s="193" t="s">
        <v>144</v>
      </c>
      <c r="L96" s="194"/>
      <c r="M96" s="94" t="s">
        <v>19</v>
      </c>
      <c r="N96" s="95" t="s">
        <v>41</v>
      </c>
      <c r="O96" s="95" t="s">
        <v>145</v>
      </c>
      <c r="P96" s="95" t="s">
        <v>146</v>
      </c>
      <c r="Q96" s="95" t="s">
        <v>147</v>
      </c>
      <c r="R96" s="95" t="s">
        <v>148</v>
      </c>
      <c r="S96" s="95" t="s">
        <v>149</v>
      </c>
      <c r="T96" s="96" t="s">
        <v>150</v>
      </c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</row>
    <row r="97" s="2" customFormat="1" ht="22.8" customHeight="1">
      <c r="A97" s="40"/>
      <c r="B97" s="41"/>
      <c r="C97" s="101" t="s">
        <v>151</v>
      </c>
      <c r="D97" s="42"/>
      <c r="E97" s="42"/>
      <c r="F97" s="42"/>
      <c r="G97" s="42"/>
      <c r="H97" s="42"/>
      <c r="I97" s="42"/>
      <c r="J97" s="195">
        <f>BK97</f>
        <v>0</v>
      </c>
      <c r="K97" s="42"/>
      <c r="L97" s="46"/>
      <c r="M97" s="97"/>
      <c r="N97" s="196"/>
      <c r="O97" s="98"/>
      <c r="P97" s="197">
        <f>P98+P223</f>
        <v>0</v>
      </c>
      <c r="Q97" s="98"/>
      <c r="R97" s="197">
        <f>R98+R223</f>
        <v>438.64432161999997</v>
      </c>
      <c r="S97" s="98"/>
      <c r="T97" s="198">
        <f>T98+T223</f>
        <v>305.66204999999997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70</v>
      </c>
      <c r="AU97" s="19" t="s">
        <v>126</v>
      </c>
      <c r="BK97" s="199">
        <f>BK98+BK223</f>
        <v>0</v>
      </c>
    </row>
    <row r="98" s="12" customFormat="1" ht="25.92" customHeight="1">
      <c r="A98" s="12"/>
      <c r="B98" s="200"/>
      <c r="C98" s="201"/>
      <c r="D98" s="202" t="s">
        <v>70</v>
      </c>
      <c r="E98" s="203" t="s">
        <v>152</v>
      </c>
      <c r="F98" s="203" t="s">
        <v>153</v>
      </c>
      <c r="G98" s="201"/>
      <c r="H98" s="201"/>
      <c r="I98" s="204"/>
      <c r="J98" s="205">
        <f>BK98</f>
        <v>0</v>
      </c>
      <c r="K98" s="201"/>
      <c r="L98" s="206"/>
      <c r="M98" s="207"/>
      <c r="N98" s="208"/>
      <c r="O98" s="208"/>
      <c r="P98" s="209">
        <f>P99+P129+P142+P158+P195+P220</f>
        <v>0</v>
      </c>
      <c r="Q98" s="208"/>
      <c r="R98" s="209">
        <f>R99+R129+R142+R158+R195+R220</f>
        <v>438.64432161999997</v>
      </c>
      <c r="S98" s="208"/>
      <c r="T98" s="210">
        <f>T99+T129+T142+T158+T195+T220</f>
        <v>305.66204999999997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78</v>
      </c>
      <c r="AT98" s="212" t="s">
        <v>70</v>
      </c>
      <c r="AU98" s="212" t="s">
        <v>71</v>
      </c>
      <c r="AY98" s="211" t="s">
        <v>154</v>
      </c>
      <c r="BK98" s="213">
        <f>BK99+BK129+BK142+BK158+BK195+BK220</f>
        <v>0</v>
      </c>
    </row>
    <row r="99" s="12" customFormat="1" ht="22.8" customHeight="1">
      <c r="A99" s="12"/>
      <c r="B99" s="200"/>
      <c r="C99" s="201"/>
      <c r="D99" s="202" t="s">
        <v>70</v>
      </c>
      <c r="E99" s="214" t="s">
        <v>78</v>
      </c>
      <c r="F99" s="214" t="s">
        <v>155</v>
      </c>
      <c r="G99" s="201"/>
      <c r="H99" s="201"/>
      <c r="I99" s="204"/>
      <c r="J99" s="215">
        <f>BK99</f>
        <v>0</v>
      </c>
      <c r="K99" s="201"/>
      <c r="L99" s="206"/>
      <c r="M99" s="207"/>
      <c r="N99" s="208"/>
      <c r="O99" s="208"/>
      <c r="P99" s="209">
        <f>SUM(P100:P128)</f>
        <v>0</v>
      </c>
      <c r="Q99" s="208"/>
      <c r="R99" s="209">
        <f>SUM(R100:R128)</f>
        <v>0.018400420000000001</v>
      </c>
      <c r="S99" s="208"/>
      <c r="T99" s="210">
        <f>SUM(T100:T128)</f>
        <v>264.62482999999997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78</v>
      </c>
      <c r="AT99" s="212" t="s">
        <v>70</v>
      </c>
      <c r="AU99" s="212" t="s">
        <v>78</v>
      </c>
      <c r="AY99" s="211" t="s">
        <v>154</v>
      </c>
      <c r="BK99" s="213">
        <f>SUM(BK100:BK128)</f>
        <v>0</v>
      </c>
    </row>
    <row r="100" s="2" customFormat="1" ht="49.05" customHeight="1">
      <c r="A100" s="40"/>
      <c r="B100" s="41"/>
      <c r="C100" s="216" t="s">
        <v>78</v>
      </c>
      <c r="D100" s="216" t="s">
        <v>156</v>
      </c>
      <c r="E100" s="217" t="s">
        <v>157</v>
      </c>
      <c r="F100" s="218" t="s">
        <v>158</v>
      </c>
      <c r="G100" s="219" t="s">
        <v>159</v>
      </c>
      <c r="H100" s="220">
        <v>241</v>
      </c>
      <c r="I100" s="221"/>
      <c r="J100" s="222">
        <f>ROUND(I100*H100,2)</f>
        <v>0</v>
      </c>
      <c r="K100" s="218" t="s">
        <v>160</v>
      </c>
      <c r="L100" s="46"/>
      <c r="M100" s="223" t="s">
        <v>19</v>
      </c>
      <c r="N100" s="224" t="s">
        <v>42</v>
      </c>
      <c r="O100" s="86"/>
      <c r="P100" s="225">
        <f>O100*H100</f>
        <v>0</v>
      </c>
      <c r="Q100" s="225">
        <v>0</v>
      </c>
      <c r="R100" s="225">
        <f>Q100*H100</f>
        <v>0</v>
      </c>
      <c r="S100" s="225">
        <v>0.22</v>
      </c>
      <c r="T100" s="226">
        <f>S100*H100</f>
        <v>53.020000000000003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7" t="s">
        <v>161</v>
      </c>
      <c r="AT100" s="227" t="s">
        <v>156</v>
      </c>
      <c r="AU100" s="227" t="s">
        <v>80</v>
      </c>
      <c r="AY100" s="19" t="s">
        <v>154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78</v>
      </c>
      <c r="BK100" s="228">
        <f>ROUND(I100*H100,2)</f>
        <v>0</v>
      </c>
      <c r="BL100" s="19" t="s">
        <v>161</v>
      </c>
      <c r="BM100" s="227" t="s">
        <v>162</v>
      </c>
    </row>
    <row r="101" s="2" customFormat="1">
      <c r="A101" s="40"/>
      <c r="B101" s="41"/>
      <c r="C101" s="42"/>
      <c r="D101" s="229" t="s">
        <v>163</v>
      </c>
      <c r="E101" s="42"/>
      <c r="F101" s="230" t="s">
        <v>164</v>
      </c>
      <c r="G101" s="42"/>
      <c r="H101" s="42"/>
      <c r="I101" s="231"/>
      <c r="J101" s="42"/>
      <c r="K101" s="42"/>
      <c r="L101" s="46"/>
      <c r="M101" s="232"/>
      <c r="N101" s="23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163</v>
      </c>
      <c r="AU101" s="19" t="s">
        <v>80</v>
      </c>
    </row>
    <row r="102" s="13" customFormat="1">
      <c r="A102" s="13"/>
      <c r="B102" s="234"/>
      <c r="C102" s="235"/>
      <c r="D102" s="236" t="s">
        <v>165</v>
      </c>
      <c r="E102" s="237" t="s">
        <v>19</v>
      </c>
      <c r="F102" s="238" t="s">
        <v>166</v>
      </c>
      <c r="G102" s="235"/>
      <c r="H102" s="237" t="s">
        <v>19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165</v>
      </c>
      <c r="AU102" s="244" t="s">
        <v>80</v>
      </c>
      <c r="AV102" s="13" t="s">
        <v>78</v>
      </c>
      <c r="AW102" s="13" t="s">
        <v>32</v>
      </c>
      <c r="AX102" s="13" t="s">
        <v>71</v>
      </c>
      <c r="AY102" s="244" t="s">
        <v>154</v>
      </c>
    </row>
    <row r="103" s="14" customFormat="1">
      <c r="A103" s="14"/>
      <c r="B103" s="245"/>
      <c r="C103" s="246"/>
      <c r="D103" s="236" t="s">
        <v>165</v>
      </c>
      <c r="E103" s="247" t="s">
        <v>19</v>
      </c>
      <c r="F103" s="248" t="s">
        <v>167</v>
      </c>
      <c r="G103" s="246"/>
      <c r="H103" s="249">
        <v>21</v>
      </c>
      <c r="I103" s="250"/>
      <c r="J103" s="246"/>
      <c r="K103" s="246"/>
      <c r="L103" s="251"/>
      <c r="M103" s="252"/>
      <c r="N103" s="253"/>
      <c r="O103" s="253"/>
      <c r="P103" s="253"/>
      <c r="Q103" s="253"/>
      <c r="R103" s="253"/>
      <c r="S103" s="253"/>
      <c r="T103" s="25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5" t="s">
        <v>165</v>
      </c>
      <c r="AU103" s="255" t="s">
        <v>80</v>
      </c>
      <c r="AV103" s="14" t="s">
        <v>80</v>
      </c>
      <c r="AW103" s="14" t="s">
        <v>32</v>
      </c>
      <c r="AX103" s="14" t="s">
        <v>71</v>
      </c>
      <c r="AY103" s="255" t="s">
        <v>154</v>
      </c>
    </row>
    <row r="104" s="15" customFormat="1">
      <c r="A104" s="15"/>
      <c r="B104" s="256"/>
      <c r="C104" s="257"/>
      <c r="D104" s="236" t="s">
        <v>165</v>
      </c>
      <c r="E104" s="258" t="s">
        <v>114</v>
      </c>
      <c r="F104" s="259" t="s">
        <v>168</v>
      </c>
      <c r="G104" s="257"/>
      <c r="H104" s="260">
        <v>21</v>
      </c>
      <c r="I104" s="261"/>
      <c r="J104" s="257"/>
      <c r="K104" s="257"/>
      <c r="L104" s="262"/>
      <c r="M104" s="263"/>
      <c r="N104" s="264"/>
      <c r="O104" s="264"/>
      <c r="P104" s="264"/>
      <c r="Q104" s="264"/>
      <c r="R104" s="264"/>
      <c r="S104" s="264"/>
      <c r="T104" s="26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6" t="s">
        <v>165</v>
      </c>
      <c r="AU104" s="266" t="s">
        <v>80</v>
      </c>
      <c r="AV104" s="15" t="s">
        <v>161</v>
      </c>
      <c r="AW104" s="15" t="s">
        <v>32</v>
      </c>
      <c r="AX104" s="15" t="s">
        <v>71</v>
      </c>
      <c r="AY104" s="266" t="s">
        <v>154</v>
      </c>
    </row>
    <row r="105" s="13" customFormat="1">
      <c r="A105" s="13"/>
      <c r="B105" s="234"/>
      <c r="C105" s="235"/>
      <c r="D105" s="236" t="s">
        <v>165</v>
      </c>
      <c r="E105" s="237" t="s">
        <v>19</v>
      </c>
      <c r="F105" s="238" t="s">
        <v>169</v>
      </c>
      <c r="G105" s="235"/>
      <c r="H105" s="237" t="s">
        <v>19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165</v>
      </c>
      <c r="AU105" s="244" t="s">
        <v>80</v>
      </c>
      <c r="AV105" s="13" t="s">
        <v>78</v>
      </c>
      <c r="AW105" s="13" t="s">
        <v>32</v>
      </c>
      <c r="AX105" s="13" t="s">
        <v>71</v>
      </c>
      <c r="AY105" s="244" t="s">
        <v>154</v>
      </c>
    </row>
    <row r="106" s="14" customFormat="1">
      <c r="A106" s="14"/>
      <c r="B106" s="245"/>
      <c r="C106" s="246"/>
      <c r="D106" s="236" t="s">
        <v>165</v>
      </c>
      <c r="E106" s="247" t="s">
        <v>19</v>
      </c>
      <c r="F106" s="248" t="s">
        <v>170</v>
      </c>
      <c r="G106" s="246"/>
      <c r="H106" s="249">
        <v>220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165</v>
      </c>
      <c r="AU106" s="255" t="s">
        <v>80</v>
      </c>
      <c r="AV106" s="14" t="s">
        <v>80</v>
      </c>
      <c r="AW106" s="14" t="s">
        <v>32</v>
      </c>
      <c r="AX106" s="14" t="s">
        <v>71</v>
      </c>
      <c r="AY106" s="255" t="s">
        <v>154</v>
      </c>
    </row>
    <row r="107" s="15" customFormat="1">
      <c r="A107" s="15"/>
      <c r="B107" s="256"/>
      <c r="C107" s="257"/>
      <c r="D107" s="236" t="s">
        <v>165</v>
      </c>
      <c r="E107" s="258" t="s">
        <v>116</v>
      </c>
      <c r="F107" s="259" t="s">
        <v>168</v>
      </c>
      <c r="G107" s="257"/>
      <c r="H107" s="260">
        <v>220</v>
      </c>
      <c r="I107" s="261"/>
      <c r="J107" s="257"/>
      <c r="K107" s="257"/>
      <c r="L107" s="262"/>
      <c r="M107" s="263"/>
      <c r="N107" s="264"/>
      <c r="O107" s="264"/>
      <c r="P107" s="264"/>
      <c r="Q107" s="264"/>
      <c r="R107" s="264"/>
      <c r="S107" s="264"/>
      <c r="T107" s="26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6" t="s">
        <v>165</v>
      </c>
      <c r="AU107" s="266" t="s">
        <v>80</v>
      </c>
      <c r="AV107" s="15" t="s">
        <v>161</v>
      </c>
      <c r="AW107" s="15" t="s">
        <v>32</v>
      </c>
      <c r="AX107" s="15" t="s">
        <v>71</v>
      </c>
      <c r="AY107" s="266" t="s">
        <v>154</v>
      </c>
    </row>
    <row r="108" s="14" customFormat="1">
      <c r="A108" s="14"/>
      <c r="B108" s="245"/>
      <c r="C108" s="246"/>
      <c r="D108" s="236" t="s">
        <v>165</v>
      </c>
      <c r="E108" s="247" t="s">
        <v>19</v>
      </c>
      <c r="F108" s="248" t="s">
        <v>171</v>
      </c>
      <c r="G108" s="246"/>
      <c r="H108" s="249">
        <v>241</v>
      </c>
      <c r="I108" s="250"/>
      <c r="J108" s="246"/>
      <c r="K108" s="246"/>
      <c r="L108" s="251"/>
      <c r="M108" s="252"/>
      <c r="N108" s="253"/>
      <c r="O108" s="253"/>
      <c r="P108" s="253"/>
      <c r="Q108" s="253"/>
      <c r="R108" s="253"/>
      <c r="S108" s="253"/>
      <c r="T108" s="25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5" t="s">
        <v>165</v>
      </c>
      <c r="AU108" s="255" t="s">
        <v>80</v>
      </c>
      <c r="AV108" s="14" t="s">
        <v>80</v>
      </c>
      <c r="AW108" s="14" t="s">
        <v>32</v>
      </c>
      <c r="AX108" s="14" t="s">
        <v>78</v>
      </c>
      <c r="AY108" s="255" t="s">
        <v>154</v>
      </c>
    </row>
    <row r="109" s="2" customFormat="1" ht="44.25" customHeight="1">
      <c r="A109" s="40"/>
      <c r="B109" s="41"/>
      <c r="C109" s="216" t="s">
        <v>80</v>
      </c>
      <c r="D109" s="216" t="s">
        <v>156</v>
      </c>
      <c r="E109" s="217" t="s">
        <v>172</v>
      </c>
      <c r="F109" s="218" t="s">
        <v>173</v>
      </c>
      <c r="G109" s="219" t="s">
        <v>159</v>
      </c>
      <c r="H109" s="220">
        <v>1840.0419999999999</v>
      </c>
      <c r="I109" s="221"/>
      <c r="J109" s="222">
        <f>ROUND(I109*H109,2)</f>
        <v>0</v>
      </c>
      <c r="K109" s="218" t="s">
        <v>160</v>
      </c>
      <c r="L109" s="46"/>
      <c r="M109" s="223" t="s">
        <v>19</v>
      </c>
      <c r="N109" s="224" t="s">
        <v>42</v>
      </c>
      <c r="O109" s="86"/>
      <c r="P109" s="225">
        <f>O109*H109</f>
        <v>0</v>
      </c>
      <c r="Q109" s="225">
        <v>1.0000000000000001E-05</v>
      </c>
      <c r="R109" s="225">
        <f>Q109*H109</f>
        <v>0.018400420000000001</v>
      </c>
      <c r="S109" s="225">
        <v>0.11500000000000001</v>
      </c>
      <c r="T109" s="226">
        <f>S109*H109</f>
        <v>211.60482999999999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161</v>
      </c>
      <c r="AT109" s="227" t="s">
        <v>156</v>
      </c>
      <c r="AU109" s="227" t="s">
        <v>80</v>
      </c>
      <c r="AY109" s="19" t="s">
        <v>154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78</v>
      </c>
      <c r="BK109" s="228">
        <f>ROUND(I109*H109,2)</f>
        <v>0</v>
      </c>
      <c r="BL109" s="19" t="s">
        <v>161</v>
      </c>
      <c r="BM109" s="227" t="s">
        <v>174</v>
      </c>
    </row>
    <row r="110" s="2" customFormat="1">
      <c r="A110" s="40"/>
      <c r="B110" s="41"/>
      <c r="C110" s="42"/>
      <c r="D110" s="229" t="s">
        <v>163</v>
      </c>
      <c r="E110" s="42"/>
      <c r="F110" s="230" t="s">
        <v>175</v>
      </c>
      <c r="G110" s="42"/>
      <c r="H110" s="42"/>
      <c r="I110" s="231"/>
      <c r="J110" s="42"/>
      <c r="K110" s="42"/>
      <c r="L110" s="46"/>
      <c r="M110" s="232"/>
      <c r="N110" s="23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163</v>
      </c>
      <c r="AU110" s="19" t="s">
        <v>80</v>
      </c>
    </row>
    <row r="111" s="13" customFormat="1">
      <c r="A111" s="13"/>
      <c r="B111" s="234"/>
      <c r="C111" s="235"/>
      <c r="D111" s="236" t="s">
        <v>165</v>
      </c>
      <c r="E111" s="237" t="s">
        <v>19</v>
      </c>
      <c r="F111" s="238" t="s">
        <v>176</v>
      </c>
      <c r="G111" s="235"/>
      <c r="H111" s="237" t="s">
        <v>19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165</v>
      </c>
      <c r="AU111" s="244" t="s">
        <v>80</v>
      </c>
      <c r="AV111" s="13" t="s">
        <v>78</v>
      </c>
      <c r="AW111" s="13" t="s">
        <v>32</v>
      </c>
      <c r="AX111" s="13" t="s">
        <v>71</v>
      </c>
      <c r="AY111" s="244" t="s">
        <v>154</v>
      </c>
    </row>
    <row r="112" s="14" customFormat="1">
      <c r="A112" s="14"/>
      <c r="B112" s="245"/>
      <c r="C112" s="246"/>
      <c r="D112" s="236" t="s">
        <v>165</v>
      </c>
      <c r="E112" s="247" t="s">
        <v>19</v>
      </c>
      <c r="F112" s="248" t="s">
        <v>177</v>
      </c>
      <c r="G112" s="246"/>
      <c r="H112" s="249">
        <v>204.75</v>
      </c>
      <c r="I112" s="250"/>
      <c r="J112" s="246"/>
      <c r="K112" s="246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165</v>
      </c>
      <c r="AU112" s="255" t="s">
        <v>80</v>
      </c>
      <c r="AV112" s="14" t="s">
        <v>80</v>
      </c>
      <c r="AW112" s="14" t="s">
        <v>32</v>
      </c>
      <c r="AX112" s="14" t="s">
        <v>71</v>
      </c>
      <c r="AY112" s="255" t="s">
        <v>154</v>
      </c>
    </row>
    <row r="113" s="14" customFormat="1">
      <c r="A113" s="14"/>
      <c r="B113" s="245"/>
      <c r="C113" s="246"/>
      <c r="D113" s="236" t="s">
        <v>165</v>
      </c>
      <c r="E113" s="247" t="s">
        <v>19</v>
      </c>
      <c r="F113" s="248" t="s">
        <v>178</v>
      </c>
      <c r="G113" s="246"/>
      <c r="H113" s="249">
        <v>67.5</v>
      </c>
      <c r="I113" s="250"/>
      <c r="J113" s="246"/>
      <c r="K113" s="246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165</v>
      </c>
      <c r="AU113" s="255" t="s">
        <v>80</v>
      </c>
      <c r="AV113" s="14" t="s">
        <v>80</v>
      </c>
      <c r="AW113" s="14" t="s">
        <v>32</v>
      </c>
      <c r="AX113" s="14" t="s">
        <v>71</v>
      </c>
      <c r="AY113" s="255" t="s">
        <v>154</v>
      </c>
    </row>
    <row r="114" s="14" customFormat="1">
      <c r="A114" s="14"/>
      <c r="B114" s="245"/>
      <c r="C114" s="246"/>
      <c r="D114" s="236" t="s">
        <v>165</v>
      </c>
      <c r="E114" s="247" t="s">
        <v>19</v>
      </c>
      <c r="F114" s="248" t="s">
        <v>179</v>
      </c>
      <c r="G114" s="246"/>
      <c r="H114" s="249">
        <v>155.167</v>
      </c>
      <c r="I114" s="250"/>
      <c r="J114" s="246"/>
      <c r="K114" s="246"/>
      <c r="L114" s="251"/>
      <c r="M114" s="252"/>
      <c r="N114" s="253"/>
      <c r="O114" s="253"/>
      <c r="P114" s="253"/>
      <c r="Q114" s="253"/>
      <c r="R114" s="253"/>
      <c r="S114" s="253"/>
      <c r="T114" s="25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5" t="s">
        <v>165</v>
      </c>
      <c r="AU114" s="255" t="s">
        <v>80</v>
      </c>
      <c r="AV114" s="14" t="s">
        <v>80</v>
      </c>
      <c r="AW114" s="14" t="s">
        <v>32</v>
      </c>
      <c r="AX114" s="14" t="s">
        <v>71</v>
      </c>
      <c r="AY114" s="255" t="s">
        <v>154</v>
      </c>
    </row>
    <row r="115" s="13" customFormat="1">
      <c r="A115" s="13"/>
      <c r="B115" s="234"/>
      <c r="C115" s="235"/>
      <c r="D115" s="236" t="s">
        <v>165</v>
      </c>
      <c r="E115" s="237" t="s">
        <v>19</v>
      </c>
      <c r="F115" s="238" t="s">
        <v>180</v>
      </c>
      <c r="G115" s="235"/>
      <c r="H115" s="237" t="s">
        <v>19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165</v>
      </c>
      <c r="AU115" s="244" t="s">
        <v>80</v>
      </c>
      <c r="AV115" s="13" t="s">
        <v>78</v>
      </c>
      <c r="AW115" s="13" t="s">
        <v>32</v>
      </c>
      <c r="AX115" s="13" t="s">
        <v>71</v>
      </c>
      <c r="AY115" s="244" t="s">
        <v>154</v>
      </c>
    </row>
    <row r="116" s="14" customFormat="1">
      <c r="A116" s="14"/>
      <c r="B116" s="245"/>
      <c r="C116" s="246"/>
      <c r="D116" s="236" t="s">
        <v>165</v>
      </c>
      <c r="E116" s="247" t="s">
        <v>19</v>
      </c>
      <c r="F116" s="248" t="s">
        <v>181</v>
      </c>
      <c r="G116" s="246"/>
      <c r="H116" s="249">
        <v>374.125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165</v>
      </c>
      <c r="AU116" s="255" t="s">
        <v>80</v>
      </c>
      <c r="AV116" s="14" t="s">
        <v>80</v>
      </c>
      <c r="AW116" s="14" t="s">
        <v>32</v>
      </c>
      <c r="AX116" s="14" t="s">
        <v>71</v>
      </c>
      <c r="AY116" s="255" t="s">
        <v>154</v>
      </c>
    </row>
    <row r="117" s="13" customFormat="1">
      <c r="A117" s="13"/>
      <c r="B117" s="234"/>
      <c r="C117" s="235"/>
      <c r="D117" s="236" t="s">
        <v>165</v>
      </c>
      <c r="E117" s="237" t="s">
        <v>19</v>
      </c>
      <c r="F117" s="238" t="s">
        <v>182</v>
      </c>
      <c r="G117" s="235"/>
      <c r="H117" s="237" t="s">
        <v>19</v>
      </c>
      <c r="I117" s="239"/>
      <c r="J117" s="235"/>
      <c r="K117" s="235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165</v>
      </c>
      <c r="AU117" s="244" t="s">
        <v>80</v>
      </c>
      <c r="AV117" s="13" t="s">
        <v>78</v>
      </c>
      <c r="AW117" s="13" t="s">
        <v>32</v>
      </c>
      <c r="AX117" s="13" t="s">
        <v>71</v>
      </c>
      <c r="AY117" s="244" t="s">
        <v>154</v>
      </c>
    </row>
    <row r="118" s="14" customFormat="1">
      <c r="A118" s="14"/>
      <c r="B118" s="245"/>
      <c r="C118" s="246"/>
      <c r="D118" s="236" t="s">
        <v>165</v>
      </c>
      <c r="E118" s="247" t="s">
        <v>19</v>
      </c>
      <c r="F118" s="248" t="s">
        <v>183</v>
      </c>
      <c r="G118" s="246"/>
      <c r="H118" s="249">
        <v>270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165</v>
      </c>
      <c r="AU118" s="255" t="s">
        <v>80</v>
      </c>
      <c r="AV118" s="14" t="s">
        <v>80</v>
      </c>
      <c r="AW118" s="14" t="s">
        <v>32</v>
      </c>
      <c r="AX118" s="14" t="s">
        <v>71</v>
      </c>
      <c r="AY118" s="255" t="s">
        <v>154</v>
      </c>
    </row>
    <row r="119" s="13" customFormat="1">
      <c r="A119" s="13"/>
      <c r="B119" s="234"/>
      <c r="C119" s="235"/>
      <c r="D119" s="236" t="s">
        <v>165</v>
      </c>
      <c r="E119" s="237" t="s">
        <v>19</v>
      </c>
      <c r="F119" s="238" t="s">
        <v>184</v>
      </c>
      <c r="G119" s="235"/>
      <c r="H119" s="237" t="s">
        <v>19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165</v>
      </c>
      <c r="AU119" s="244" t="s">
        <v>80</v>
      </c>
      <c r="AV119" s="13" t="s">
        <v>78</v>
      </c>
      <c r="AW119" s="13" t="s">
        <v>32</v>
      </c>
      <c r="AX119" s="13" t="s">
        <v>71</v>
      </c>
      <c r="AY119" s="244" t="s">
        <v>154</v>
      </c>
    </row>
    <row r="120" s="14" customFormat="1">
      <c r="A120" s="14"/>
      <c r="B120" s="245"/>
      <c r="C120" s="246"/>
      <c r="D120" s="236" t="s">
        <v>165</v>
      </c>
      <c r="E120" s="247" t="s">
        <v>19</v>
      </c>
      <c r="F120" s="248" t="s">
        <v>185</v>
      </c>
      <c r="G120" s="246"/>
      <c r="H120" s="249">
        <v>754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165</v>
      </c>
      <c r="AU120" s="255" t="s">
        <v>80</v>
      </c>
      <c r="AV120" s="14" t="s">
        <v>80</v>
      </c>
      <c r="AW120" s="14" t="s">
        <v>32</v>
      </c>
      <c r="AX120" s="14" t="s">
        <v>71</v>
      </c>
      <c r="AY120" s="255" t="s">
        <v>154</v>
      </c>
    </row>
    <row r="121" s="13" customFormat="1">
      <c r="A121" s="13"/>
      <c r="B121" s="234"/>
      <c r="C121" s="235"/>
      <c r="D121" s="236" t="s">
        <v>165</v>
      </c>
      <c r="E121" s="237" t="s">
        <v>19</v>
      </c>
      <c r="F121" s="238" t="s">
        <v>186</v>
      </c>
      <c r="G121" s="235"/>
      <c r="H121" s="237" t="s">
        <v>19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165</v>
      </c>
      <c r="AU121" s="244" t="s">
        <v>80</v>
      </c>
      <c r="AV121" s="13" t="s">
        <v>78</v>
      </c>
      <c r="AW121" s="13" t="s">
        <v>32</v>
      </c>
      <c r="AX121" s="13" t="s">
        <v>71</v>
      </c>
      <c r="AY121" s="244" t="s">
        <v>154</v>
      </c>
    </row>
    <row r="122" s="14" customFormat="1">
      <c r="A122" s="14"/>
      <c r="B122" s="245"/>
      <c r="C122" s="246"/>
      <c r="D122" s="236" t="s">
        <v>165</v>
      </c>
      <c r="E122" s="247" t="s">
        <v>19</v>
      </c>
      <c r="F122" s="248" t="s">
        <v>187</v>
      </c>
      <c r="G122" s="246"/>
      <c r="H122" s="249">
        <v>133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165</v>
      </c>
      <c r="AU122" s="255" t="s">
        <v>80</v>
      </c>
      <c r="AV122" s="14" t="s">
        <v>80</v>
      </c>
      <c r="AW122" s="14" t="s">
        <v>32</v>
      </c>
      <c r="AX122" s="14" t="s">
        <v>71</v>
      </c>
      <c r="AY122" s="255" t="s">
        <v>154</v>
      </c>
    </row>
    <row r="123" s="14" customFormat="1">
      <c r="A123" s="14"/>
      <c r="B123" s="245"/>
      <c r="C123" s="246"/>
      <c r="D123" s="236" t="s">
        <v>165</v>
      </c>
      <c r="E123" s="247" t="s">
        <v>19</v>
      </c>
      <c r="F123" s="248" t="s">
        <v>188</v>
      </c>
      <c r="G123" s="246"/>
      <c r="H123" s="249">
        <v>84</v>
      </c>
      <c r="I123" s="250"/>
      <c r="J123" s="246"/>
      <c r="K123" s="246"/>
      <c r="L123" s="251"/>
      <c r="M123" s="252"/>
      <c r="N123" s="253"/>
      <c r="O123" s="253"/>
      <c r="P123" s="253"/>
      <c r="Q123" s="253"/>
      <c r="R123" s="253"/>
      <c r="S123" s="253"/>
      <c r="T123" s="25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5" t="s">
        <v>165</v>
      </c>
      <c r="AU123" s="255" t="s">
        <v>80</v>
      </c>
      <c r="AV123" s="14" t="s">
        <v>80</v>
      </c>
      <c r="AW123" s="14" t="s">
        <v>32</v>
      </c>
      <c r="AX123" s="14" t="s">
        <v>71</v>
      </c>
      <c r="AY123" s="255" t="s">
        <v>154</v>
      </c>
    </row>
    <row r="124" s="14" customFormat="1">
      <c r="A124" s="14"/>
      <c r="B124" s="245"/>
      <c r="C124" s="246"/>
      <c r="D124" s="236" t="s">
        <v>165</v>
      </c>
      <c r="E124" s="247" t="s">
        <v>19</v>
      </c>
      <c r="F124" s="248" t="s">
        <v>189</v>
      </c>
      <c r="G124" s="246"/>
      <c r="H124" s="249">
        <v>38.5</v>
      </c>
      <c r="I124" s="250"/>
      <c r="J124" s="246"/>
      <c r="K124" s="246"/>
      <c r="L124" s="251"/>
      <c r="M124" s="252"/>
      <c r="N124" s="253"/>
      <c r="O124" s="253"/>
      <c r="P124" s="253"/>
      <c r="Q124" s="253"/>
      <c r="R124" s="253"/>
      <c r="S124" s="253"/>
      <c r="T124" s="25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5" t="s">
        <v>165</v>
      </c>
      <c r="AU124" s="255" t="s">
        <v>80</v>
      </c>
      <c r="AV124" s="14" t="s">
        <v>80</v>
      </c>
      <c r="AW124" s="14" t="s">
        <v>32</v>
      </c>
      <c r="AX124" s="14" t="s">
        <v>71</v>
      </c>
      <c r="AY124" s="255" t="s">
        <v>154</v>
      </c>
    </row>
    <row r="125" s="15" customFormat="1">
      <c r="A125" s="15"/>
      <c r="B125" s="256"/>
      <c r="C125" s="257"/>
      <c r="D125" s="236" t="s">
        <v>165</v>
      </c>
      <c r="E125" s="258" t="s">
        <v>105</v>
      </c>
      <c r="F125" s="259" t="s">
        <v>168</v>
      </c>
      <c r="G125" s="257"/>
      <c r="H125" s="260">
        <v>2081.0419999999999</v>
      </c>
      <c r="I125" s="261"/>
      <c r="J125" s="257"/>
      <c r="K125" s="257"/>
      <c r="L125" s="262"/>
      <c r="M125" s="263"/>
      <c r="N125" s="264"/>
      <c r="O125" s="264"/>
      <c r="P125" s="264"/>
      <c r="Q125" s="264"/>
      <c r="R125" s="264"/>
      <c r="S125" s="264"/>
      <c r="T125" s="26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6" t="s">
        <v>165</v>
      </c>
      <c r="AU125" s="266" t="s">
        <v>80</v>
      </c>
      <c r="AV125" s="15" t="s">
        <v>161</v>
      </c>
      <c r="AW125" s="15" t="s">
        <v>32</v>
      </c>
      <c r="AX125" s="15" t="s">
        <v>71</v>
      </c>
      <c r="AY125" s="266" t="s">
        <v>154</v>
      </c>
    </row>
    <row r="126" s="14" customFormat="1">
      <c r="A126" s="14"/>
      <c r="B126" s="245"/>
      <c r="C126" s="246"/>
      <c r="D126" s="236" t="s">
        <v>165</v>
      </c>
      <c r="E126" s="247" t="s">
        <v>19</v>
      </c>
      <c r="F126" s="248" t="s">
        <v>105</v>
      </c>
      <c r="G126" s="246"/>
      <c r="H126" s="249">
        <v>2081.0419999999999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165</v>
      </c>
      <c r="AU126" s="255" t="s">
        <v>80</v>
      </c>
      <c r="AV126" s="14" t="s">
        <v>80</v>
      </c>
      <c r="AW126" s="14" t="s">
        <v>32</v>
      </c>
      <c r="AX126" s="14" t="s">
        <v>71</v>
      </c>
      <c r="AY126" s="255" t="s">
        <v>154</v>
      </c>
    </row>
    <row r="127" s="14" customFormat="1">
      <c r="A127" s="14"/>
      <c r="B127" s="245"/>
      <c r="C127" s="246"/>
      <c r="D127" s="236" t="s">
        <v>165</v>
      </c>
      <c r="E127" s="247" t="s">
        <v>19</v>
      </c>
      <c r="F127" s="248" t="s">
        <v>190</v>
      </c>
      <c r="G127" s="246"/>
      <c r="H127" s="249">
        <v>-241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165</v>
      </c>
      <c r="AU127" s="255" t="s">
        <v>80</v>
      </c>
      <c r="AV127" s="14" t="s">
        <v>80</v>
      </c>
      <c r="AW127" s="14" t="s">
        <v>32</v>
      </c>
      <c r="AX127" s="14" t="s">
        <v>71</v>
      </c>
      <c r="AY127" s="255" t="s">
        <v>154</v>
      </c>
    </row>
    <row r="128" s="15" customFormat="1">
      <c r="A128" s="15"/>
      <c r="B128" s="256"/>
      <c r="C128" s="257"/>
      <c r="D128" s="236" t="s">
        <v>165</v>
      </c>
      <c r="E128" s="258" t="s">
        <v>19</v>
      </c>
      <c r="F128" s="259" t="s">
        <v>168</v>
      </c>
      <c r="G128" s="257"/>
      <c r="H128" s="260">
        <v>1840.0419999999999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6" t="s">
        <v>165</v>
      </c>
      <c r="AU128" s="266" t="s">
        <v>80</v>
      </c>
      <c r="AV128" s="15" t="s">
        <v>161</v>
      </c>
      <c r="AW128" s="15" t="s">
        <v>32</v>
      </c>
      <c r="AX128" s="15" t="s">
        <v>78</v>
      </c>
      <c r="AY128" s="266" t="s">
        <v>154</v>
      </c>
    </row>
    <row r="129" s="12" customFormat="1" ht="22.8" customHeight="1">
      <c r="A129" s="12"/>
      <c r="B129" s="200"/>
      <c r="C129" s="201"/>
      <c r="D129" s="202" t="s">
        <v>70</v>
      </c>
      <c r="E129" s="214" t="s">
        <v>191</v>
      </c>
      <c r="F129" s="214" t="s">
        <v>192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SUM(P130:P141)</f>
        <v>0</v>
      </c>
      <c r="Q129" s="208"/>
      <c r="R129" s="209">
        <f>SUM(R130:R141)</f>
        <v>426.01939620000002</v>
      </c>
      <c r="S129" s="208"/>
      <c r="T129" s="210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78</v>
      </c>
      <c r="AT129" s="212" t="s">
        <v>70</v>
      </c>
      <c r="AU129" s="212" t="s">
        <v>78</v>
      </c>
      <c r="AY129" s="211" t="s">
        <v>154</v>
      </c>
      <c r="BK129" s="213">
        <f>SUM(BK130:BK141)</f>
        <v>0</v>
      </c>
    </row>
    <row r="130" s="2" customFormat="1" ht="37.8" customHeight="1">
      <c r="A130" s="40"/>
      <c r="B130" s="41"/>
      <c r="C130" s="216" t="s">
        <v>97</v>
      </c>
      <c r="D130" s="216" t="s">
        <v>156</v>
      </c>
      <c r="E130" s="217" t="s">
        <v>193</v>
      </c>
      <c r="F130" s="218" t="s">
        <v>194</v>
      </c>
      <c r="G130" s="219" t="s">
        <v>159</v>
      </c>
      <c r="H130" s="220">
        <v>241</v>
      </c>
      <c r="I130" s="221"/>
      <c r="J130" s="222">
        <f>ROUND(I130*H130,2)</f>
        <v>0</v>
      </c>
      <c r="K130" s="218" t="s">
        <v>160</v>
      </c>
      <c r="L130" s="46"/>
      <c r="M130" s="223" t="s">
        <v>19</v>
      </c>
      <c r="N130" s="224" t="s">
        <v>42</v>
      </c>
      <c r="O130" s="86"/>
      <c r="P130" s="225">
        <f>O130*H130</f>
        <v>0</v>
      </c>
      <c r="Q130" s="225">
        <v>0.38313999999999998</v>
      </c>
      <c r="R130" s="225">
        <f>Q130*H130</f>
        <v>92.336739999999992</v>
      </c>
      <c r="S130" s="225">
        <v>0</v>
      </c>
      <c r="T130" s="22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7" t="s">
        <v>161</v>
      </c>
      <c r="AT130" s="227" t="s">
        <v>156</v>
      </c>
      <c r="AU130" s="227" t="s">
        <v>80</v>
      </c>
      <c r="AY130" s="19" t="s">
        <v>154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9" t="s">
        <v>78</v>
      </c>
      <c r="BK130" s="228">
        <f>ROUND(I130*H130,2)</f>
        <v>0</v>
      </c>
      <c r="BL130" s="19" t="s">
        <v>161</v>
      </c>
      <c r="BM130" s="227" t="s">
        <v>195</v>
      </c>
    </row>
    <row r="131" s="2" customFormat="1">
      <c r="A131" s="40"/>
      <c r="B131" s="41"/>
      <c r="C131" s="42"/>
      <c r="D131" s="229" t="s">
        <v>163</v>
      </c>
      <c r="E131" s="42"/>
      <c r="F131" s="230" t="s">
        <v>196</v>
      </c>
      <c r="G131" s="42"/>
      <c r="H131" s="42"/>
      <c r="I131" s="231"/>
      <c r="J131" s="42"/>
      <c r="K131" s="42"/>
      <c r="L131" s="46"/>
      <c r="M131" s="232"/>
      <c r="N131" s="23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163</v>
      </c>
      <c r="AU131" s="19" t="s">
        <v>80</v>
      </c>
    </row>
    <row r="132" s="14" customFormat="1">
      <c r="A132" s="14"/>
      <c r="B132" s="245"/>
      <c r="C132" s="246"/>
      <c r="D132" s="236" t="s">
        <v>165</v>
      </c>
      <c r="E132" s="247" t="s">
        <v>19</v>
      </c>
      <c r="F132" s="248" t="s">
        <v>171</v>
      </c>
      <c r="G132" s="246"/>
      <c r="H132" s="249">
        <v>241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165</v>
      </c>
      <c r="AU132" s="255" t="s">
        <v>80</v>
      </c>
      <c r="AV132" s="14" t="s">
        <v>80</v>
      </c>
      <c r="AW132" s="14" t="s">
        <v>32</v>
      </c>
      <c r="AX132" s="14" t="s">
        <v>78</v>
      </c>
      <c r="AY132" s="255" t="s">
        <v>154</v>
      </c>
    </row>
    <row r="133" s="2" customFormat="1" ht="37.8" customHeight="1">
      <c r="A133" s="40"/>
      <c r="B133" s="41"/>
      <c r="C133" s="216" t="s">
        <v>161</v>
      </c>
      <c r="D133" s="216" t="s">
        <v>156</v>
      </c>
      <c r="E133" s="217" t="s">
        <v>197</v>
      </c>
      <c r="F133" s="218" t="s">
        <v>198</v>
      </c>
      <c r="G133" s="219" t="s">
        <v>159</v>
      </c>
      <c r="H133" s="220">
        <v>38.399999999999999</v>
      </c>
      <c r="I133" s="221"/>
      <c r="J133" s="222">
        <f>ROUND(I133*H133,2)</f>
        <v>0</v>
      </c>
      <c r="K133" s="218" t="s">
        <v>160</v>
      </c>
      <c r="L133" s="46"/>
      <c r="M133" s="223" t="s">
        <v>19</v>
      </c>
      <c r="N133" s="224" t="s">
        <v>42</v>
      </c>
      <c r="O133" s="86"/>
      <c r="P133" s="225">
        <f>O133*H133</f>
        <v>0</v>
      </c>
      <c r="Q133" s="225">
        <v>0.23000000000000001</v>
      </c>
      <c r="R133" s="225">
        <f>Q133*H133</f>
        <v>8.8320000000000007</v>
      </c>
      <c r="S133" s="225">
        <v>0</v>
      </c>
      <c r="T133" s="22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7" t="s">
        <v>161</v>
      </c>
      <c r="AT133" s="227" t="s">
        <v>156</v>
      </c>
      <c r="AU133" s="227" t="s">
        <v>80</v>
      </c>
      <c r="AY133" s="19" t="s">
        <v>154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9" t="s">
        <v>78</v>
      </c>
      <c r="BK133" s="228">
        <f>ROUND(I133*H133,2)</f>
        <v>0</v>
      </c>
      <c r="BL133" s="19" t="s">
        <v>161</v>
      </c>
      <c r="BM133" s="227" t="s">
        <v>199</v>
      </c>
    </row>
    <row r="134" s="2" customFormat="1">
      <c r="A134" s="40"/>
      <c r="B134" s="41"/>
      <c r="C134" s="42"/>
      <c r="D134" s="229" t="s">
        <v>163</v>
      </c>
      <c r="E134" s="42"/>
      <c r="F134" s="230" t="s">
        <v>200</v>
      </c>
      <c r="G134" s="42"/>
      <c r="H134" s="42"/>
      <c r="I134" s="231"/>
      <c r="J134" s="42"/>
      <c r="K134" s="42"/>
      <c r="L134" s="46"/>
      <c r="M134" s="232"/>
      <c r="N134" s="23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163</v>
      </c>
      <c r="AU134" s="19" t="s">
        <v>80</v>
      </c>
    </row>
    <row r="135" s="14" customFormat="1">
      <c r="A135" s="14"/>
      <c r="B135" s="245"/>
      <c r="C135" s="246"/>
      <c r="D135" s="236" t="s">
        <v>165</v>
      </c>
      <c r="E135" s="247" t="s">
        <v>19</v>
      </c>
      <c r="F135" s="248" t="s">
        <v>201</v>
      </c>
      <c r="G135" s="246"/>
      <c r="H135" s="249">
        <v>38.399999999999999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165</v>
      </c>
      <c r="AU135" s="255" t="s">
        <v>80</v>
      </c>
      <c r="AV135" s="14" t="s">
        <v>80</v>
      </c>
      <c r="AW135" s="14" t="s">
        <v>32</v>
      </c>
      <c r="AX135" s="14" t="s">
        <v>78</v>
      </c>
      <c r="AY135" s="255" t="s">
        <v>154</v>
      </c>
    </row>
    <row r="136" s="2" customFormat="1" ht="24.15" customHeight="1">
      <c r="A136" s="40"/>
      <c r="B136" s="41"/>
      <c r="C136" s="216" t="s">
        <v>191</v>
      </c>
      <c r="D136" s="216" t="s">
        <v>156</v>
      </c>
      <c r="E136" s="217" t="s">
        <v>202</v>
      </c>
      <c r="F136" s="218" t="s">
        <v>203</v>
      </c>
      <c r="G136" s="219" t="s">
        <v>159</v>
      </c>
      <c r="H136" s="220">
        <v>2081.0419999999999</v>
      </c>
      <c r="I136" s="221"/>
      <c r="J136" s="222">
        <f>ROUND(I136*H136,2)</f>
        <v>0</v>
      </c>
      <c r="K136" s="218" t="s">
        <v>160</v>
      </c>
      <c r="L136" s="46"/>
      <c r="M136" s="223" t="s">
        <v>19</v>
      </c>
      <c r="N136" s="224" t="s">
        <v>42</v>
      </c>
      <c r="O136" s="86"/>
      <c r="P136" s="225">
        <f>O136*H136</f>
        <v>0</v>
      </c>
      <c r="Q136" s="225">
        <v>0.00051000000000000004</v>
      </c>
      <c r="R136" s="225">
        <f>Q136*H136</f>
        <v>1.0613314200000001</v>
      </c>
      <c r="S136" s="225">
        <v>0</v>
      </c>
      <c r="T136" s="22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7" t="s">
        <v>161</v>
      </c>
      <c r="AT136" s="227" t="s">
        <v>156</v>
      </c>
      <c r="AU136" s="227" t="s">
        <v>80</v>
      </c>
      <c r="AY136" s="19" t="s">
        <v>154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9" t="s">
        <v>78</v>
      </c>
      <c r="BK136" s="228">
        <f>ROUND(I136*H136,2)</f>
        <v>0</v>
      </c>
      <c r="BL136" s="19" t="s">
        <v>161</v>
      </c>
      <c r="BM136" s="227" t="s">
        <v>204</v>
      </c>
    </row>
    <row r="137" s="2" customFormat="1">
      <c r="A137" s="40"/>
      <c r="B137" s="41"/>
      <c r="C137" s="42"/>
      <c r="D137" s="229" t="s">
        <v>163</v>
      </c>
      <c r="E137" s="42"/>
      <c r="F137" s="230" t="s">
        <v>205</v>
      </c>
      <c r="G137" s="42"/>
      <c r="H137" s="42"/>
      <c r="I137" s="231"/>
      <c r="J137" s="42"/>
      <c r="K137" s="42"/>
      <c r="L137" s="46"/>
      <c r="M137" s="232"/>
      <c r="N137" s="23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163</v>
      </c>
      <c r="AU137" s="19" t="s">
        <v>80</v>
      </c>
    </row>
    <row r="138" s="14" customFormat="1">
      <c r="A138" s="14"/>
      <c r="B138" s="245"/>
      <c r="C138" s="246"/>
      <c r="D138" s="236" t="s">
        <v>165</v>
      </c>
      <c r="E138" s="247" t="s">
        <v>19</v>
      </c>
      <c r="F138" s="248" t="s">
        <v>110</v>
      </c>
      <c r="G138" s="246"/>
      <c r="H138" s="249">
        <v>2081.0419999999999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165</v>
      </c>
      <c r="AU138" s="255" t="s">
        <v>80</v>
      </c>
      <c r="AV138" s="14" t="s">
        <v>80</v>
      </c>
      <c r="AW138" s="14" t="s">
        <v>32</v>
      </c>
      <c r="AX138" s="14" t="s">
        <v>78</v>
      </c>
      <c r="AY138" s="255" t="s">
        <v>154</v>
      </c>
    </row>
    <row r="139" s="2" customFormat="1" ht="49.05" customHeight="1">
      <c r="A139" s="40"/>
      <c r="B139" s="41"/>
      <c r="C139" s="216" t="s">
        <v>206</v>
      </c>
      <c r="D139" s="216" t="s">
        <v>156</v>
      </c>
      <c r="E139" s="217" t="s">
        <v>207</v>
      </c>
      <c r="F139" s="218" t="s">
        <v>208</v>
      </c>
      <c r="G139" s="219" t="s">
        <v>159</v>
      </c>
      <c r="H139" s="220">
        <v>2081.0419999999999</v>
      </c>
      <c r="I139" s="221"/>
      <c r="J139" s="222">
        <f>ROUND(I139*H139,2)</f>
        <v>0</v>
      </c>
      <c r="K139" s="218" t="s">
        <v>160</v>
      </c>
      <c r="L139" s="46"/>
      <c r="M139" s="223" t="s">
        <v>19</v>
      </c>
      <c r="N139" s="224" t="s">
        <v>42</v>
      </c>
      <c r="O139" s="86"/>
      <c r="P139" s="225">
        <f>O139*H139</f>
        <v>0</v>
      </c>
      <c r="Q139" s="225">
        <v>0.15559000000000001</v>
      </c>
      <c r="R139" s="225">
        <f>Q139*H139</f>
        <v>323.78932478000002</v>
      </c>
      <c r="S139" s="225">
        <v>0</v>
      </c>
      <c r="T139" s="22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7" t="s">
        <v>161</v>
      </c>
      <c r="AT139" s="227" t="s">
        <v>156</v>
      </c>
      <c r="AU139" s="227" t="s">
        <v>80</v>
      </c>
      <c r="AY139" s="19" t="s">
        <v>154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9" t="s">
        <v>78</v>
      </c>
      <c r="BK139" s="228">
        <f>ROUND(I139*H139,2)</f>
        <v>0</v>
      </c>
      <c r="BL139" s="19" t="s">
        <v>161</v>
      </c>
      <c r="BM139" s="227" t="s">
        <v>209</v>
      </c>
    </row>
    <row r="140" s="2" customFormat="1">
      <c r="A140" s="40"/>
      <c r="B140" s="41"/>
      <c r="C140" s="42"/>
      <c r="D140" s="229" t="s">
        <v>163</v>
      </c>
      <c r="E140" s="42"/>
      <c r="F140" s="230" t="s">
        <v>210</v>
      </c>
      <c r="G140" s="42"/>
      <c r="H140" s="42"/>
      <c r="I140" s="231"/>
      <c r="J140" s="42"/>
      <c r="K140" s="42"/>
      <c r="L140" s="46"/>
      <c r="M140" s="232"/>
      <c r="N140" s="23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163</v>
      </c>
      <c r="AU140" s="19" t="s">
        <v>80</v>
      </c>
    </row>
    <row r="141" s="14" customFormat="1">
      <c r="A141" s="14"/>
      <c r="B141" s="245"/>
      <c r="C141" s="246"/>
      <c r="D141" s="236" t="s">
        <v>165</v>
      </c>
      <c r="E141" s="247" t="s">
        <v>19</v>
      </c>
      <c r="F141" s="248" t="s">
        <v>110</v>
      </c>
      <c r="G141" s="246"/>
      <c r="H141" s="249">
        <v>2081.0419999999999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165</v>
      </c>
      <c r="AU141" s="255" t="s">
        <v>80</v>
      </c>
      <c r="AV141" s="14" t="s">
        <v>80</v>
      </c>
      <c r="AW141" s="14" t="s">
        <v>32</v>
      </c>
      <c r="AX141" s="14" t="s">
        <v>78</v>
      </c>
      <c r="AY141" s="255" t="s">
        <v>154</v>
      </c>
    </row>
    <row r="142" s="12" customFormat="1" ht="22.8" customHeight="1">
      <c r="A142" s="12"/>
      <c r="B142" s="200"/>
      <c r="C142" s="201"/>
      <c r="D142" s="202" t="s">
        <v>70</v>
      </c>
      <c r="E142" s="214" t="s">
        <v>211</v>
      </c>
      <c r="F142" s="214" t="s">
        <v>212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SUM(P143:P157)</f>
        <v>0</v>
      </c>
      <c r="Q142" s="208"/>
      <c r="R142" s="209">
        <f>SUM(R143:R157)</f>
        <v>12.423659999999998</v>
      </c>
      <c r="S142" s="208"/>
      <c r="T142" s="210">
        <f>SUM(T143:T157)</f>
        <v>10.550000000000001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78</v>
      </c>
      <c r="AT142" s="212" t="s">
        <v>70</v>
      </c>
      <c r="AU142" s="212" t="s">
        <v>78</v>
      </c>
      <c r="AY142" s="211" t="s">
        <v>154</v>
      </c>
      <c r="BK142" s="213">
        <f>SUM(BK143:BK157)</f>
        <v>0</v>
      </c>
    </row>
    <row r="143" s="2" customFormat="1" ht="37.8" customHeight="1">
      <c r="A143" s="40"/>
      <c r="B143" s="41"/>
      <c r="C143" s="216" t="s">
        <v>213</v>
      </c>
      <c r="D143" s="216" t="s">
        <v>156</v>
      </c>
      <c r="E143" s="217" t="s">
        <v>214</v>
      </c>
      <c r="F143" s="218" t="s">
        <v>215</v>
      </c>
      <c r="G143" s="219" t="s">
        <v>216</v>
      </c>
      <c r="H143" s="220">
        <v>10</v>
      </c>
      <c r="I143" s="221"/>
      <c r="J143" s="222">
        <f>ROUND(I143*H143,2)</f>
        <v>0</v>
      </c>
      <c r="K143" s="218" t="s">
        <v>160</v>
      </c>
      <c r="L143" s="46"/>
      <c r="M143" s="223" t="s">
        <v>19</v>
      </c>
      <c r="N143" s="224" t="s">
        <v>42</v>
      </c>
      <c r="O143" s="86"/>
      <c r="P143" s="225">
        <f>O143*H143</f>
        <v>0</v>
      </c>
      <c r="Q143" s="225">
        <v>0.74048000000000003</v>
      </c>
      <c r="R143" s="225">
        <f>Q143*H143</f>
        <v>7.4047999999999998</v>
      </c>
      <c r="S143" s="225">
        <v>0.73999999999999999</v>
      </c>
      <c r="T143" s="226">
        <f>S143*H143</f>
        <v>7.4000000000000004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7" t="s">
        <v>161</v>
      </c>
      <c r="AT143" s="227" t="s">
        <v>156</v>
      </c>
      <c r="AU143" s="227" t="s">
        <v>80</v>
      </c>
      <c r="AY143" s="19" t="s">
        <v>154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9" t="s">
        <v>78</v>
      </c>
      <c r="BK143" s="228">
        <f>ROUND(I143*H143,2)</f>
        <v>0</v>
      </c>
      <c r="BL143" s="19" t="s">
        <v>161</v>
      </c>
      <c r="BM143" s="227" t="s">
        <v>217</v>
      </c>
    </row>
    <row r="144" s="2" customFormat="1">
      <c r="A144" s="40"/>
      <c r="B144" s="41"/>
      <c r="C144" s="42"/>
      <c r="D144" s="229" t="s">
        <v>163</v>
      </c>
      <c r="E144" s="42"/>
      <c r="F144" s="230" t="s">
        <v>218</v>
      </c>
      <c r="G144" s="42"/>
      <c r="H144" s="42"/>
      <c r="I144" s="231"/>
      <c r="J144" s="42"/>
      <c r="K144" s="42"/>
      <c r="L144" s="46"/>
      <c r="M144" s="232"/>
      <c r="N144" s="23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163</v>
      </c>
      <c r="AU144" s="19" t="s">
        <v>80</v>
      </c>
    </row>
    <row r="145" s="14" customFormat="1">
      <c r="A145" s="14"/>
      <c r="B145" s="245"/>
      <c r="C145" s="246"/>
      <c r="D145" s="236" t="s">
        <v>165</v>
      </c>
      <c r="E145" s="247" t="s">
        <v>19</v>
      </c>
      <c r="F145" s="248" t="s">
        <v>219</v>
      </c>
      <c r="G145" s="246"/>
      <c r="H145" s="249">
        <v>10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165</v>
      </c>
      <c r="AU145" s="255" t="s">
        <v>80</v>
      </c>
      <c r="AV145" s="14" t="s">
        <v>80</v>
      </c>
      <c r="AW145" s="14" t="s">
        <v>32</v>
      </c>
      <c r="AX145" s="14" t="s">
        <v>78</v>
      </c>
      <c r="AY145" s="255" t="s">
        <v>154</v>
      </c>
    </row>
    <row r="146" s="2" customFormat="1" ht="24.15" customHeight="1">
      <c r="A146" s="40"/>
      <c r="B146" s="41"/>
      <c r="C146" s="216" t="s">
        <v>211</v>
      </c>
      <c r="D146" s="216" t="s">
        <v>156</v>
      </c>
      <c r="E146" s="217" t="s">
        <v>220</v>
      </c>
      <c r="F146" s="218" t="s">
        <v>221</v>
      </c>
      <c r="G146" s="219" t="s">
        <v>216</v>
      </c>
      <c r="H146" s="220">
        <v>4</v>
      </c>
      <c r="I146" s="221"/>
      <c r="J146" s="222">
        <f>ROUND(I146*H146,2)</f>
        <v>0</v>
      </c>
      <c r="K146" s="218" t="s">
        <v>160</v>
      </c>
      <c r="L146" s="46"/>
      <c r="M146" s="223" t="s">
        <v>19</v>
      </c>
      <c r="N146" s="224" t="s">
        <v>42</v>
      </c>
      <c r="O146" s="86"/>
      <c r="P146" s="225">
        <f>O146*H146</f>
        <v>0</v>
      </c>
      <c r="Q146" s="225">
        <v>0.10037</v>
      </c>
      <c r="R146" s="225">
        <f>Q146*H146</f>
        <v>0.40148</v>
      </c>
      <c r="S146" s="225">
        <v>0.10000000000000001</v>
      </c>
      <c r="T146" s="226">
        <f>S146*H146</f>
        <v>0.40000000000000002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7" t="s">
        <v>161</v>
      </c>
      <c r="AT146" s="227" t="s">
        <v>156</v>
      </c>
      <c r="AU146" s="227" t="s">
        <v>80</v>
      </c>
      <c r="AY146" s="19" t="s">
        <v>154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9" t="s">
        <v>78</v>
      </c>
      <c r="BK146" s="228">
        <f>ROUND(I146*H146,2)</f>
        <v>0</v>
      </c>
      <c r="BL146" s="19" t="s">
        <v>161</v>
      </c>
      <c r="BM146" s="227" t="s">
        <v>222</v>
      </c>
    </row>
    <row r="147" s="2" customFormat="1">
      <c r="A147" s="40"/>
      <c r="B147" s="41"/>
      <c r="C147" s="42"/>
      <c r="D147" s="229" t="s">
        <v>163</v>
      </c>
      <c r="E147" s="42"/>
      <c r="F147" s="230" t="s">
        <v>223</v>
      </c>
      <c r="G147" s="42"/>
      <c r="H147" s="42"/>
      <c r="I147" s="231"/>
      <c r="J147" s="42"/>
      <c r="K147" s="42"/>
      <c r="L147" s="46"/>
      <c r="M147" s="232"/>
      <c r="N147" s="23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163</v>
      </c>
      <c r="AU147" s="19" t="s">
        <v>80</v>
      </c>
    </row>
    <row r="148" s="14" customFormat="1">
      <c r="A148" s="14"/>
      <c r="B148" s="245"/>
      <c r="C148" s="246"/>
      <c r="D148" s="236" t="s">
        <v>165</v>
      </c>
      <c r="E148" s="247" t="s">
        <v>19</v>
      </c>
      <c r="F148" s="248" t="s">
        <v>161</v>
      </c>
      <c r="G148" s="246"/>
      <c r="H148" s="249">
        <v>4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165</v>
      </c>
      <c r="AU148" s="255" t="s">
        <v>80</v>
      </c>
      <c r="AV148" s="14" t="s">
        <v>80</v>
      </c>
      <c r="AW148" s="14" t="s">
        <v>32</v>
      </c>
      <c r="AX148" s="14" t="s">
        <v>78</v>
      </c>
      <c r="AY148" s="255" t="s">
        <v>154</v>
      </c>
    </row>
    <row r="149" s="2" customFormat="1" ht="24.15" customHeight="1">
      <c r="A149" s="40"/>
      <c r="B149" s="41"/>
      <c r="C149" s="216" t="s">
        <v>224</v>
      </c>
      <c r="D149" s="216" t="s">
        <v>156</v>
      </c>
      <c r="E149" s="217" t="s">
        <v>225</v>
      </c>
      <c r="F149" s="218" t="s">
        <v>226</v>
      </c>
      <c r="G149" s="219" t="s">
        <v>216</v>
      </c>
      <c r="H149" s="220">
        <v>2</v>
      </c>
      <c r="I149" s="221"/>
      <c r="J149" s="222">
        <f>ROUND(I149*H149,2)</f>
        <v>0</v>
      </c>
      <c r="K149" s="218" t="s">
        <v>160</v>
      </c>
      <c r="L149" s="46"/>
      <c r="M149" s="223" t="s">
        <v>19</v>
      </c>
      <c r="N149" s="224" t="s">
        <v>42</v>
      </c>
      <c r="O149" s="86"/>
      <c r="P149" s="225">
        <f>O149*H149</f>
        <v>0</v>
      </c>
      <c r="Q149" s="225">
        <v>0.10037</v>
      </c>
      <c r="R149" s="225">
        <f>Q149*H149</f>
        <v>0.20074</v>
      </c>
      <c r="S149" s="225">
        <v>0.10000000000000001</v>
      </c>
      <c r="T149" s="226">
        <f>S149*H149</f>
        <v>0.20000000000000001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7" t="s">
        <v>161</v>
      </c>
      <c r="AT149" s="227" t="s">
        <v>156</v>
      </c>
      <c r="AU149" s="227" t="s">
        <v>80</v>
      </c>
      <c r="AY149" s="19" t="s">
        <v>154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9" t="s">
        <v>78</v>
      </c>
      <c r="BK149" s="228">
        <f>ROUND(I149*H149,2)</f>
        <v>0</v>
      </c>
      <c r="BL149" s="19" t="s">
        <v>161</v>
      </c>
      <c r="BM149" s="227" t="s">
        <v>227</v>
      </c>
    </row>
    <row r="150" s="2" customFormat="1">
      <c r="A150" s="40"/>
      <c r="B150" s="41"/>
      <c r="C150" s="42"/>
      <c r="D150" s="229" t="s">
        <v>163</v>
      </c>
      <c r="E150" s="42"/>
      <c r="F150" s="230" t="s">
        <v>228</v>
      </c>
      <c r="G150" s="42"/>
      <c r="H150" s="42"/>
      <c r="I150" s="231"/>
      <c r="J150" s="42"/>
      <c r="K150" s="42"/>
      <c r="L150" s="46"/>
      <c r="M150" s="232"/>
      <c r="N150" s="23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163</v>
      </c>
      <c r="AU150" s="19" t="s">
        <v>80</v>
      </c>
    </row>
    <row r="151" s="14" customFormat="1">
      <c r="A151" s="14"/>
      <c r="B151" s="245"/>
      <c r="C151" s="246"/>
      <c r="D151" s="236" t="s">
        <v>165</v>
      </c>
      <c r="E151" s="247" t="s">
        <v>19</v>
      </c>
      <c r="F151" s="248" t="s">
        <v>80</v>
      </c>
      <c r="G151" s="246"/>
      <c r="H151" s="249">
        <v>2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165</v>
      </c>
      <c r="AU151" s="255" t="s">
        <v>80</v>
      </c>
      <c r="AV151" s="14" t="s">
        <v>80</v>
      </c>
      <c r="AW151" s="14" t="s">
        <v>32</v>
      </c>
      <c r="AX151" s="14" t="s">
        <v>78</v>
      </c>
      <c r="AY151" s="255" t="s">
        <v>154</v>
      </c>
    </row>
    <row r="152" s="2" customFormat="1" ht="24.15" customHeight="1">
      <c r="A152" s="40"/>
      <c r="B152" s="41"/>
      <c r="C152" s="216" t="s">
        <v>219</v>
      </c>
      <c r="D152" s="216" t="s">
        <v>156</v>
      </c>
      <c r="E152" s="217" t="s">
        <v>229</v>
      </c>
      <c r="F152" s="218" t="s">
        <v>230</v>
      </c>
      <c r="G152" s="219" t="s">
        <v>216</v>
      </c>
      <c r="H152" s="220">
        <v>1</v>
      </c>
      <c r="I152" s="221"/>
      <c r="J152" s="222">
        <f>ROUND(I152*H152,2)</f>
        <v>0</v>
      </c>
      <c r="K152" s="218" t="s">
        <v>160</v>
      </c>
      <c r="L152" s="46"/>
      <c r="M152" s="223" t="s">
        <v>19</v>
      </c>
      <c r="N152" s="224" t="s">
        <v>42</v>
      </c>
      <c r="O152" s="86"/>
      <c r="P152" s="225">
        <f>O152*H152</f>
        <v>0</v>
      </c>
      <c r="Q152" s="225">
        <v>0.15056</v>
      </c>
      <c r="R152" s="225">
        <f>Q152*H152</f>
        <v>0.15056</v>
      </c>
      <c r="S152" s="225">
        <v>0.14999999999999999</v>
      </c>
      <c r="T152" s="226">
        <f>S152*H152</f>
        <v>0.14999999999999999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7" t="s">
        <v>161</v>
      </c>
      <c r="AT152" s="227" t="s">
        <v>156</v>
      </c>
      <c r="AU152" s="227" t="s">
        <v>80</v>
      </c>
      <c r="AY152" s="19" t="s">
        <v>154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9" t="s">
        <v>78</v>
      </c>
      <c r="BK152" s="228">
        <f>ROUND(I152*H152,2)</f>
        <v>0</v>
      </c>
      <c r="BL152" s="19" t="s">
        <v>161</v>
      </c>
      <c r="BM152" s="227" t="s">
        <v>231</v>
      </c>
    </row>
    <row r="153" s="2" customFormat="1">
      <c r="A153" s="40"/>
      <c r="B153" s="41"/>
      <c r="C153" s="42"/>
      <c r="D153" s="229" t="s">
        <v>163</v>
      </c>
      <c r="E153" s="42"/>
      <c r="F153" s="230" t="s">
        <v>232</v>
      </c>
      <c r="G153" s="42"/>
      <c r="H153" s="42"/>
      <c r="I153" s="231"/>
      <c r="J153" s="42"/>
      <c r="K153" s="42"/>
      <c r="L153" s="46"/>
      <c r="M153" s="232"/>
      <c r="N153" s="23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163</v>
      </c>
      <c r="AU153" s="19" t="s">
        <v>80</v>
      </c>
    </row>
    <row r="154" s="14" customFormat="1">
      <c r="A154" s="14"/>
      <c r="B154" s="245"/>
      <c r="C154" s="246"/>
      <c r="D154" s="236" t="s">
        <v>165</v>
      </c>
      <c r="E154" s="247" t="s">
        <v>19</v>
      </c>
      <c r="F154" s="248" t="s">
        <v>78</v>
      </c>
      <c r="G154" s="246"/>
      <c r="H154" s="249">
        <v>1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165</v>
      </c>
      <c r="AU154" s="255" t="s">
        <v>80</v>
      </c>
      <c r="AV154" s="14" t="s">
        <v>80</v>
      </c>
      <c r="AW154" s="14" t="s">
        <v>32</v>
      </c>
      <c r="AX154" s="14" t="s">
        <v>78</v>
      </c>
      <c r="AY154" s="255" t="s">
        <v>154</v>
      </c>
    </row>
    <row r="155" s="2" customFormat="1" ht="37.8" customHeight="1">
      <c r="A155" s="40"/>
      <c r="B155" s="41"/>
      <c r="C155" s="216" t="s">
        <v>233</v>
      </c>
      <c r="D155" s="216" t="s">
        <v>156</v>
      </c>
      <c r="E155" s="217" t="s">
        <v>234</v>
      </c>
      <c r="F155" s="218" t="s">
        <v>235</v>
      </c>
      <c r="G155" s="219" t="s">
        <v>216</v>
      </c>
      <c r="H155" s="220">
        <v>8</v>
      </c>
      <c r="I155" s="221"/>
      <c r="J155" s="222">
        <f>ROUND(I155*H155,2)</f>
        <v>0</v>
      </c>
      <c r="K155" s="218" t="s">
        <v>160</v>
      </c>
      <c r="L155" s="46"/>
      <c r="M155" s="223" t="s">
        <v>19</v>
      </c>
      <c r="N155" s="224" t="s">
        <v>42</v>
      </c>
      <c r="O155" s="86"/>
      <c r="P155" s="225">
        <f>O155*H155</f>
        <v>0</v>
      </c>
      <c r="Q155" s="225">
        <v>0.53325999999999996</v>
      </c>
      <c r="R155" s="225">
        <f>Q155*H155</f>
        <v>4.2660799999999996</v>
      </c>
      <c r="S155" s="225">
        <v>0.29999999999999999</v>
      </c>
      <c r="T155" s="226">
        <f>S155*H155</f>
        <v>2.3999999999999999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7" t="s">
        <v>161</v>
      </c>
      <c r="AT155" s="227" t="s">
        <v>156</v>
      </c>
      <c r="AU155" s="227" t="s">
        <v>80</v>
      </c>
      <c r="AY155" s="19" t="s">
        <v>154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9" t="s">
        <v>78</v>
      </c>
      <c r="BK155" s="228">
        <f>ROUND(I155*H155,2)</f>
        <v>0</v>
      </c>
      <c r="BL155" s="19" t="s">
        <v>161</v>
      </c>
      <c r="BM155" s="227" t="s">
        <v>236</v>
      </c>
    </row>
    <row r="156" s="2" customFormat="1">
      <c r="A156" s="40"/>
      <c r="B156" s="41"/>
      <c r="C156" s="42"/>
      <c r="D156" s="229" t="s">
        <v>163</v>
      </c>
      <c r="E156" s="42"/>
      <c r="F156" s="230" t="s">
        <v>237</v>
      </c>
      <c r="G156" s="42"/>
      <c r="H156" s="42"/>
      <c r="I156" s="231"/>
      <c r="J156" s="42"/>
      <c r="K156" s="42"/>
      <c r="L156" s="46"/>
      <c r="M156" s="232"/>
      <c r="N156" s="23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163</v>
      </c>
      <c r="AU156" s="19" t="s">
        <v>80</v>
      </c>
    </row>
    <row r="157" s="14" customFormat="1">
      <c r="A157" s="14"/>
      <c r="B157" s="245"/>
      <c r="C157" s="246"/>
      <c r="D157" s="236" t="s">
        <v>165</v>
      </c>
      <c r="E157" s="247" t="s">
        <v>19</v>
      </c>
      <c r="F157" s="248" t="s">
        <v>211</v>
      </c>
      <c r="G157" s="246"/>
      <c r="H157" s="249">
        <v>8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165</v>
      </c>
      <c r="AU157" s="255" t="s">
        <v>80</v>
      </c>
      <c r="AV157" s="14" t="s">
        <v>80</v>
      </c>
      <c r="AW157" s="14" t="s">
        <v>32</v>
      </c>
      <c r="AX157" s="14" t="s">
        <v>78</v>
      </c>
      <c r="AY157" s="255" t="s">
        <v>154</v>
      </c>
    </row>
    <row r="158" s="12" customFormat="1" ht="22.8" customHeight="1">
      <c r="A158" s="12"/>
      <c r="B158" s="200"/>
      <c r="C158" s="201"/>
      <c r="D158" s="202" t="s">
        <v>70</v>
      </c>
      <c r="E158" s="214" t="s">
        <v>224</v>
      </c>
      <c r="F158" s="214" t="s">
        <v>238</v>
      </c>
      <c r="G158" s="201"/>
      <c r="H158" s="201"/>
      <c r="I158" s="204"/>
      <c r="J158" s="215">
        <f>BK158</f>
        <v>0</v>
      </c>
      <c r="K158" s="201"/>
      <c r="L158" s="206"/>
      <c r="M158" s="207"/>
      <c r="N158" s="208"/>
      <c r="O158" s="208"/>
      <c r="P158" s="209">
        <f>SUM(P159:P194)</f>
        <v>0</v>
      </c>
      <c r="Q158" s="208"/>
      <c r="R158" s="209">
        <f>SUM(R159:R194)</f>
        <v>0.182865</v>
      </c>
      <c r="S158" s="208"/>
      <c r="T158" s="210">
        <f>SUM(T159:T194)</f>
        <v>30.487220000000001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78</v>
      </c>
      <c r="AT158" s="212" t="s">
        <v>70</v>
      </c>
      <c r="AU158" s="212" t="s">
        <v>78</v>
      </c>
      <c r="AY158" s="211" t="s">
        <v>154</v>
      </c>
      <c r="BK158" s="213">
        <f>SUM(BK159:BK194)</f>
        <v>0</v>
      </c>
    </row>
    <row r="159" s="2" customFormat="1" ht="24.15" customHeight="1">
      <c r="A159" s="40"/>
      <c r="B159" s="41"/>
      <c r="C159" s="216" t="s">
        <v>8</v>
      </c>
      <c r="D159" s="216" t="s">
        <v>156</v>
      </c>
      <c r="E159" s="217" t="s">
        <v>239</v>
      </c>
      <c r="F159" s="218" t="s">
        <v>240</v>
      </c>
      <c r="G159" s="219" t="s">
        <v>241</v>
      </c>
      <c r="H159" s="220">
        <v>54.5</v>
      </c>
      <c r="I159" s="221"/>
      <c r="J159" s="222">
        <f>ROUND(I159*H159,2)</f>
        <v>0</v>
      </c>
      <c r="K159" s="218" t="s">
        <v>160</v>
      </c>
      <c r="L159" s="46"/>
      <c r="M159" s="223" t="s">
        <v>19</v>
      </c>
      <c r="N159" s="224" t="s">
        <v>42</v>
      </c>
      <c r="O159" s="86"/>
      <c r="P159" s="225">
        <f>O159*H159</f>
        <v>0</v>
      </c>
      <c r="Q159" s="225">
        <v>0.00040000000000000002</v>
      </c>
      <c r="R159" s="225">
        <f>Q159*H159</f>
        <v>0.0218</v>
      </c>
      <c r="S159" s="225">
        <v>0</v>
      </c>
      <c r="T159" s="22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7" t="s">
        <v>161</v>
      </c>
      <c r="AT159" s="227" t="s">
        <v>156</v>
      </c>
      <c r="AU159" s="227" t="s">
        <v>80</v>
      </c>
      <c r="AY159" s="19" t="s">
        <v>154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9" t="s">
        <v>78</v>
      </c>
      <c r="BK159" s="228">
        <f>ROUND(I159*H159,2)</f>
        <v>0</v>
      </c>
      <c r="BL159" s="19" t="s">
        <v>161</v>
      </c>
      <c r="BM159" s="227" t="s">
        <v>242</v>
      </c>
    </row>
    <row r="160" s="2" customFormat="1">
      <c r="A160" s="40"/>
      <c r="B160" s="41"/>
      <c r="C160" s="42"/>
      <c r="D160" s="229" t="s">
        <v>163</v>
      </c>
      <c r="E160" s="42"/>
      <c r="F160" s="230" t="s">
        <v>243</v>
      </c>
      <c r="G160" s="42"/>
      <c r="H160" s="42"/>
      <c r="I160" s="231"/>
      <c r="J160" s="42"/>
      <c r="K160" s="42"/>
      <c r="L160" s="46"/>
      <c r="M160" s="232"/>
      <c r="N160" s="23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163</v>
      </c>
      <c r="AU160" s="19" t="s">
        <v>80</v>
      </c>
    </row>
    <row r="161" s="14" customFormat="1">
      <c r="A161" s="14"/>
      <c r="B161" s="245"/>
      <c r="C161" s="246"/>
      <c r="D161" s="236" t="s">
        <v>165</v>
      </c>
      <c r="E161" s="247" t="s">
        <v>19</v>
      </c>
      <c r="F161" s="248" t="s">
        <v>244</v>
      </c>
      <c r="G161" s="246"/>
      <c r="H161" s="249">
        <v>27.5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165</v>
      </c>
      <c r="AU161" s="255" t="s">
        <v>80</v>
      </c>
      <c r="AV161" s="14" t="s">
        <v>80</v>
      </c>
      <c r="AW161" s="14" t="s">
        <v>32</v>
      </c>
      <c r="AX161" s="14" t="s">
        <v>71</v>
      </c>
      <c r="AY161" s="255" t="s">
        <v>154</v>
      </c>
    </row>
    <row r="162" s="14" customFormat="1">
      <c r="A162" s="14"/>
      <c r="B162" s="245"/>
      <c r="C162" s="246"/>
      <c r="D162" s="236" t="s">
        <v>165</v>
      </c>
      <c r="E162" s="247" t="s">
        <v>19</v>
      </c>
      <c r="F162" s="248" t="s">
        <v>245</v>
      </c>
      <c r="G162" s="246"/>
      <c r="H162" s="249">
        <v>27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165</v>
      </c>
      <c r="AU162" s="255" t="s">
        <v>80</v>
      </c>
      <c r="AV162" s="14" t="s">
        <v>80</v>
      </c>
      <c r="AW162" s="14" t="s">
        <v>32</v>
      </c>
      <c r="AX162" s="14" t="s">
        <v>71</v>
      </c>
      <c r="AY162" s="255" t="s">
        <v>154</v>
      </c>
    </row>
    <row r="163" s="15" customFormat="1">
      <c r="A163" s="15"/>
      <c r="B163" s="256"/>
      <c r="C163" s="257"/>
      <c r="D163" s="236" t="s">
        <v>165</v>
      </c>
      <c r="E163" s="258" t="s">
        <v>19</v>
      </c>
      <c r="F163" s="259" t="s">
        <v>168</v>
      </c>
      <c r="G163" s="257"/>
      <c r="H163" s="260">
        <v>54.5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6" t="s">
        <v>165</v>
      </c>
      <c r="AU163" s="266" t="s">
        <v>80</v>
      </c>
      <c r="AV163" s="15" t="s">
        <v>161</v>
      </c>
      <c r="AW163" s="15" t="s">
        <v>32</v>
      </c>
      <c r="AX163" s="15" t="s">
        <v>78</v>
      </c>
      <c r="AY163" s="266" t="s">
        <v>154</v>
      </c>
    </row>
    <row r="164" s="2" customFormat="1" ht="33" customHeight="1">
      <c r="A164" s="40"/>
      <c r="B164" s="41"/>
      <c r="C164" s="216" t="s">
        <v>246</v>
      </c>
      <c r="D164" s="216" t="s">
        <v>156</v>
      </c>
      <c r="E164" s="217" t="s">
        <v>247</v>
      </c>
      <c r="F164" s="218" t="s">
        <v>248</v>
      </c>
      <c r="G164" s="219" t="s">
        <v>241</v>
      </c>
      <c r="H164" s="220">
        <v>54.5</v>
      </c>
      <c r="I164" s="221"/>
      <c r="J164" s="222">
        <f>ROUND(I164*H164,2)</f>
        <v>0</v>
      </c>
      <c r="K164" s="218" t="s">
        <v>160</v>
      </c>
      <c r="L164" s="46"/>
      <c r="M164" s="223" t="s">
        <v>19</v>
      </c>
      <c r="N164" s="224" t="s">
        <v>42</v>
      </c>
      <c r="O164" s="86"/>
      <c r="P164" s="225">
        <f>O164*H164</f>
        <v>0</v>
      </c>
      <c r="Q164" s="225">
        <v>0.00064999999999999997</v>
      </c>
      <c r="R164" s="225">
        <f>Q164*H164</f>
        <v>0.035424999999999998</v>
      </c>
      <c r="S164" s="225">
        <v>0</v>
      </c>
      <c r="T164" s="22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7" t="s">
        <v>161</v>
      </c>
      <c r="AT164" s="227" t="s">
        <v>156</v>
      </c>
      <c r="AU164" s="227" t="s">
        <v>80</v>
      </c>
      <c r="AY164" s="19" t="s">
        <v>154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9" t="s">
        <v>78</v>
      </c>
      <c r="BK164" s="228">
        <f>ROUND(I164*H164,2)</f>
        <v>0</v>
      </c>
      <c r="BL164" s="19" t="s">
        <v>161</v>
      </c>
      <c r="BM164" s="227" t="s">
        <v>249</v>
      </c>
    </row>
    <row r="165" s="2" customFormat="1">
      <c r="A165" s="40"/>
      <c r="B165" s="41"/>
      <c r="C165" s="42"/>
      <c r="D165" s="229" t="s">
        <v>163</v>
      </c>
      <c r="E165" s="42"/>
      <c r="F165" s="230" t="s">
        <v>250</v>
      </c>
      <c r="G165" s="42"/>
      <c r="H165" s="42"/>
      <c r="I165" s="231"/>
      <c r="J165" s="42"/>
      <c r="K165" s="42"/>
      <c r="L165" s="46"/>
      <c r="M165" s="232"/>
      <c r="N165" s="23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163</v>
      </c>
      <c r="AU165" s="19" t="s">
        <v>80</v>
      </c>
    </row>
    <row r="166" s="14" customFormat="1">
      <c r="A166" s="14"/>
      <c r="B166" s="245"/>
      <c r="C166" s="246"/>
      <c r="D166" s="236" t="s">
        <v>165</v>
      </c>
      <c r="E166" s="247" t="s">
        <v>19</v>
      </c>
      <c r="F166" s="248" t="s">
        <v>251</v>
      </c>
      <c r="G166" s="246"/>
      <c r="H166" s="249">
        <v>54.5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165</v>
      </c>
      <c r="AU166" s="255" t="s">
        <v>80</v>
      </c>
      <c r="AV166" s="14" t="s">
        <v>80</v>
      </c>
      <c r="AW166" s="14" t="s">
        <v>32</v>
      </c>
      <c r="AX166" s="14" t="s">
        <v>78</v>
      </c>
      <c r="AY166" s="255" t="s">
        <v>154</v>
      </c>
    </row>
    <row r="167" s="2" customFormat="1" ht="33" customHeight="1">
      <c r="A167" s="40"/>
      <c r="B167" s="41"/>
      <c r="C167" s="216" t="s">
        <v>252</v>
      </c>
      <c r="D167" s="216" t="s">
        <v>156</v>
      </c>
      <c r="E167" s="217" t="s">
        <v>253</v>
      </c>
      <c r="F167" s="218" t="s">
        <v>254</v>
      </c>
      <c r="G167" s="219" t="s">
        <v>241</v>
      </c>
      <c r="H167" s="220">
        <v>17</v>
      </c>
      <c r="I167" s="221"/>
      <c r="J167" s="222">
        <f>ROUND(I167*H167,2)</f>
        <v>0</v>
      </c>
      <c r="K167" s="218" t="s">
        <v>160</v>
      </c>
      <c r="L167" s="46"/>
      <c r="M167" s="223" t="s">
        <v>19</v>
      </c>
      <c r="N167" s="224" t="s">
        <v>42</v>
      </c>
      <c r="O167" s="86"/>
      <c r="P167" s="225">
        <f>O167*H167</f>
        <v>0</v>
      </c>
      <c r="Q167" s="225">
        <v>0.00012999999999999999</v>
      </c>
      <c r="R167" s="225">
        <f>Q167*H167</f>
        <v>0.0022099999999999997</v>
      </c>
      <c r="S167" s="225">
        <v>0</v>
      </c>
      <c r="T167" s="22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7" t="s">
        <v>161</v>
      </c>
      <c r="AT167" s="227" t="s">
        <v>156</v>
      </c>
      <c r="AU167" s="227" t="s">
        <v>80</v>
      </c>
      <c r="AY167" s="19" t="s">
        <v>154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9" t="s">
        <v>78</v>
      </c>
      <c r="BK167" s="228">
        <f>ROUND(I167*H167,2)</f>
        <v>0</v>
      </c>
      <c r="BL167" s="19" t="s">
        <v>161</v>
      </c>
      <c r="BM167" s="227" t="s">
        <v>255</v>
      </c>
    </row>
    <row r="168" s="2" customFormat="1">
      <c r="A168" s="40"/>
      <c r="B168" s="41"/>
      <c r="C168" s="42"/>
      <c r="D168" s="229" t="s">
        <v>163</v>
      </c>
      <c r="E168" s="42"/>
      <c r="F168" s="230" t="s">
        <v>256</v>
      </c>
      <c r="G168" s="42"/>
      <c r="H168" s="42"/>
      <c r="I168" s="231"/>
      <c r="J168" s="42"/>
      <c r="K168" s="42"/>
      <c r="L168" s="46"/>
      <c r="M168" s="232"/>
      <c r="N168" s="23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163</v>
      </c>
      <c r="AU168" s="19" t="s">
        <v>80</v>
      </c>
    </row>
    <row r="169" s="14" customFormat="1">
      <c r="A169" s="14"/>
      <c r="B169" s="245"/>
      <c r="C169" s="246"/>
      <c r="D169" s="236" t="s">
        <v>165</v>
      </c>
      <c r="E169" s="247" t="s">
        <v>19</v>
      </c>
      <c r="F169" s="248" t="s">
        <v>257</v>
      </c>
      <c r="G169" s="246"/>
      <c r="H169" s="249">
        <v>17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165</v>
      </c>
      <c r="AU169" s="255" t="s">
        <v>80</v>
      </c>
      <c r="AV169" s="14" t="s">
        <v>80</v>
      </c>
      <c r="AW169" s="14" t="s">
        <v>32</v>
      </c>
      <c r="AX169" s="14" t="s">
        <v>78</v>
      </c>
      <c r="AY169" s="255" t="s">
        <v>154</v>
      </c>
    </row>
    <row r="170" s="2" customFormat="1" ht="33" customHeight="1">
      <c r="A170" s="40"/>
      <c r="B170" s="41"/>
      <c r="C170" s="216" t="s">
        <v>258</v>
      </c>
      <c r="D170" s="216" t="s">
        <v>156</v>
      </c>
      <c r="E170" s="217" t="s">
        <v>259</v>
      </c>
      <c r="F170" s="218" t="s">
        <v>260</v>
      </c>
      <c r="G170" s="219" t="s">
        <v>241</v>
      </c>
      <c r="H170" s="220">
        <v>17</v>
      </c>
      <c r="I170" s="221"/>
      <c r="J170" s="222">
        <f>ROUND(I170*H170,2)</f>
        <v>0</v>
      </c>
      <c r="K170" s="218" t="s">
        <v>160</v>
      </c>
      <c r="L170" s="46"/>
      <c r="M170" s="223" t="s">
        <v>19</v>
      </c>
      <c r="N170" s="224" t="s">
        <v>42</v>
      </c>
      <c r="O170" s="86"/>
      <c r="P170" s="225">
        <f>O170*H170</f>
        <v>0</v>
      </c>
      <c r="Q170" s="225">
        <v>0.00038000000000000002</v>
      </c>
      <c r="R170" s="225">
        <f>Q170*H170</f>
        <v>0.0064600000000000005</v>
      </c>
      <c r="S170" s="225">
        <v>0</v>
      </c>
      <c r="T170" s="22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7" t="s">
        <v>161</v>
      </c>
      <c r="AT170" s="227" t="s">
        <v>156</v>
      </c>
      <c r="AU170" s="227" t="s">
        <v>80</v>
      </c>
      <c r="AY170" s="19" t="s">
        <v>154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9" t="s">
        <v>78</v>
      </c>
      <c r="BK170" s="228">
        <f>ROUND(I170*H170,2)</f>
        <v>0</v>
      </c>
      <c r="BL170" s="19" t="s">
        <v>161</v>
      </c>
      <c r="BM170" s="227" t="s">
        <v>261</v>
      </c>
    </row>
    <row r="171" s="2" customFormat="1">
      <c r="A171" s="40"/>
      <c r="B171" s="41"/>
      <c r="C171" s="42"/>
      <c r="D171" s="229" t="s">
        <v>163</v>
      </c>
      <c r="E171" s="42"/>
      <c r="F171" s="230" t="s">
        <v>262</v>
      </c>
      <c r="G171" s="42"/>
      <c r="H171" s="42"/>
      <c r="I171" s="231"/>
      <c r="J171" s="42"/>
      <c r="K171" s="42"/>
      <c r="L171" s="46"/>
      <c r="M171" s="232"/>
      <c r="N171" s="23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163</v>
      </c>
      <c r="AU171" s="19" t="s">
        <v>80</v>
      </c>
    </row>
    <row r="172" s="14" customFormat="1">
      <c r="A172" s="14"/>
      <c r="B172" s="245"/>
      <c r="C172" s="246"/>
      <c r="D172" s="236" t="s">
        <v>165</v>
      </c>
      <c r="E172" s="247" t="s">
        <v>19</v>
      </c>
      <c r="F172" s="248" t="s">
        <v>257</v>
      </c>
      <c r="G172" s="246"/>
      <c r="H172" s="249">
        <v>17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165</v>
      </c>
      <c r="AU172" s="255" t="s">
        <v>80</v>
      </c>
      <c r="AV172" s="14" t="s">
        <v>80</v>
      </c>
      <c r="AW172" s="14" t="s">
        <v>32</v>
      </c>
      <c r="AX172" s="14" t="s">
        <v>78</v>
      </c>
      <c r="AY172" s="255" t="s">
        <v>154</v>
      </c>
    </row>
    <row r="173" s="2" customFormat="1" ht="37.8" customHeight="1">
      <c r="A173" s="40"/>
      <c r="B173" s="41"/>
      <c r="C173" s="216" t="s">
        <v>263</v>
      </c>
      <c r="D173" s="216" t="s">
        <v>156</v>
      </c>
      <c r="E173" s="217" t="s">
        <v>264</v>
      </c>
      <c r="F173" s="218" t="s">
        <v>265</v>
      </c>
      <c r="G173" s="219" t="s">
        <v>159</v>
      </c>
      <c r="H173" s="220">
        <v>25</v>
      </c>
      <c r="I173" s="221"/>
      <c r="J173" s="222">
        <f>ROUND(I173*H173,2)</f>
        <v>0</v>
      </c>
      <c r="K173" s="218" t="s">
        <v>160</v>
      </c>
      <c r="L173" s="46"/>
      <c r="M173" s="223" t="s">
        <v>19</v>
      </c>
      <c r="N173" s="224" t="s">
        <v>42</v>
      </c>
      <c r="O173" s="86"/>
      <c r="P173" s="225">
        <f>O173*H173</f>
        <v>0</v>
      </c>
      <c r="Q173" s="225">
        <v>0.0016000000000000001</v>
      </c>
      <c r="R173" s="225">
        <f>Q173*H173</f>
        <v>0.040000000000000001</v>
      </c>
      <c r="S173" s="225">
        <v>0</v>
      </c>
      <c r="T173" s="22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7" t="s">
        <v>161</v>
      </c>
      <c r="AT173" s="227" t="s">
        <v>156</v>
      </c>
      <c r="AU173" s="227" t="s">
        <v>80</v>
      </c>
      <c r="AY173" s="19" t="s">
        <v>154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9" t="s">
        <v>78</v>
      </c>
      <c r="BK173" s="228">
        <f>ROUND(I173*H173,2)</f>
        <v>0</v>
      </c>
      <c r="BL173" s="19" t="s">
        <v>161</v>
      </c>
      <c r="BM173" s="227" t="s">
        <v>266</v>
      </c>
    </row>
    <row r="174" s="2" customFormat="1">
      <c r="A174" s="40"/>
      <c r="B174" s="41"/>
      <c r="C174" s="42"/>
      <c r="D174" s="229" t="s">
        <v>163</v>
      </c>
      <c r="E174" s="42"/>
      <c r="F174" s="230" t="s">
        <v>267</v>
      </c>
      <c r="G174" s="42"/>
      <c r="H174" s="42"/>
      <c r="I174" s="231"/>
      <c r="J174" s="42"/>
      <c r="K174" s="42"/>
      <c r="L174" s="46"/>
      <c r="M174" s="232"/>
      <c r="N174" s="23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163</v>
      </c>
      <c r="AU174" s="19" t="s">
        <v>80</v>
      </c>
    </row>
    <row r="175" s="14" customFormat="1">
      <c r="A175" s="14"/>
      <c r="B175" s="245"/>
      <c r="C175" s="246"/>
      <c r="D175" s="236" t="s">
        <v>165</v>
      </c>
      <c r="E175" s="247" t="s">
        <v>19</v>
      </c>
      <c r="F175" s="248" t="s">
        <v>268</v>
      </c>
      <c r="G175" s="246"/>
      <c r="H175" s="249">
        <v>25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165</v>
      </c>
      <c r="AU175" s="255" t="s">
        <v>80</v>
      </c>
      <c r="AV175" s="14" t="s">
        <v>80</v>
      </c>
      <c r="AW175" s="14" t="s">
        <v>32</v>
      </c>
      <c r="AX175" s="14" t="s">
        <v>78</v>
      </c>
      <c r="AY175" s="255" t="s">
        <v>154</v>
      </c>
    </row>
    <row r="176" s="2" customFormat="1" ht="37.8" customHeight="1">
      <c r="A176" s="40"/>
      <c r="B176" s="41"/>
      <c r="C176" s="216" t="s">
        <v>257</v>
      </c>
      <c r="D176" s="216" t="s">
        <v>156</v>
      </c>
      <c r="E176" s="217" t="s">
        <v>269</v>
      </c>
      <c r="F176" s="218" t="s">
        <v>270</v>
      </c>
      <c r="G176" s="219" t="s">
        <v>159</v>
      </c>
      <c r="H176" s="220">
        <v>25</v>
      </c>
      <c r="I176" s="221"/>
      <c r="J176" s="222">
        <f>ROUND(I176*H176,2)</f>
        <v>0</v>
      </c>
      <c r="K176" s="218" t="s">
        <v>160</v>
      </c>
      <c r="L176" s="46"/>
      <c r="M176" s="223" t="s">
        <v>19</v>
      </c>
      <c r="N176" s="224" t="s">
        <v>42</v>
      </c>
      <c r="O176" s="86"/>
      <c r="P176" s="225">
        <f>O176*H176</f>
        <v>0</v>
      </c>
      <c r="Q176" s="225">
        <v>0.0025999999999999999</v>
      </c>
      <c r="R176" s="225">
        <f>Q176*H176</f>
        <v>0.065000000000000002</v>
      </c>
      <c r="S176" s="225">
        <v>0</v>
      </c>
      <c r="T176" s="22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7" t="s">
        <v>161</v>
      </c>
      <c r="AT176" s="227" t="s">
        <v>156</v>
      </c>
      <c r="AU176" s="227" t="s">
        <v>80</v>
      </c>
      <c r="AY176" s="19" t="s">
        <v>154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9" t="s">
        <v>78</v>
      </c>
      <c r="BK176" s="228">
        <f>ROUND(I176*H176,2)</f>
        <v>0</v>
      </c>
      <c r="BL176" s="19" t="s">
        <v>161</v>
      </c>
      <c r="BM176" s="227" t="s">
        <v>271</v>
      </c>
    </row>
    <row r="177" s="2" customFormat="1">
      <c r="A177" s="40"/>
      <c r="B177" s="41"/>
      <c r="C177" s="42"/>
      <c r="D177" s="229" t="s">
        <v>163</v>
      </c>
      <c r="E177" s="42"/>
      <c r="F177" s="230" t="s">
        <v>272</v>
      </c>
      <c r="G177" s="42"/>
      <c r="H177" s="42"/>
      <c r="I177" s="231"/>
      <c r="J177" s="42"/>
      <c r="K177" s="42"/>
      <c r="L177" s="46"/>
      <c r="M177" s="232"/>
      <c r="N177" s="23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163</v>
      </c>
      <c r="AU177" s="19" t="s">
        <v>80</v>
      </c>
    </row>
    <row r="178" s="14" customFormat="1">
      <c r="A178" s="14"/>
      <c r="B178" s="245"/>
      <c r="C178" s="246"/>
      <c r="D178" s="236" t="s">
        <v>165</v>
      </c>
      <c r="E178" s="247" t="s">
        <v>19</v>
      </c>
      <c r="F178" s="248" t="s">
        <v>268</v>
      </c>
      <c r="G178" s="246"/>
      <c r="H178" s="249">
        <v>25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165</v>
      </c>
      <c r="AU178" s="255" t="s">
        <v>80</v>
      </c>
      <c r="AV178" s="14" t="s">
        <v>80</v>
      </c>
      <c r="AW178" s="14" t="s">
        <v>32</v>
      </c>
      <c r="AX178" s="14" t="s">
        <v>78</v>
      </c>
      <c r="AY178" s="255" t="s">
        <v>154</v>
      </c>
    </row>
    <row r="179" s="2" customFormat="1" ht="33" customHeight="1">
      <c r="A179" s="40"/>
      <c r="B179" s="41"/>
      <c r="C179" s="216" t="s">
        <v>273</v>
      </c>
      <c r="D179" s="216" t="s">
        <v>156</v>
      </c>
      <c r="E179" s="217" t="s">
        <v>274</v>
      </c>
      <c r="F179" s="218" t="s">
        <v>275</v>
      </c>
      <c r="G179" s="219" t="s">
        <v>241</v>
      </c>
      <c r="H179" s="220">
        <v>63</v>
      </c>
      <c r="I179" s="221"/>
      <c r="J179" s="222">
        <f>ROUND(I179*H179,2)</f>
        <v>0</v>
      </c>
      <c r="K179" s="218" t="s">
        <v>160</v>
      </c>
      <c r="L179" s="46"/>
      <c r="M179" s="223" t="s">
        <v>19</v>
      </c>
      <c r="N179" s="224" t="s">
        <v>42</v>
      </c>
      <c r="O179" s="86"/>
      <c r="P179" s="225">
        <f>O179*H179</f>
        <v>0</v>
      </c>
      <c r="Q179" s="225">
        <v>1.0000000000000001E-05</v>
      </c>
      <c r="R179" s="225">
        <f>Q179*H179</f>
        <v>0.00063000000000000003</v>
      </c>
      <c r="S179" s="225">
        <v>0</v>
      </c>
      <c r="T179" s="22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7" t="s">
        <v>161</v>
      </c>
      <c r="AT179" s="227" t="s">
        <v>156</v>
      </c>
      <c r="AU179" s="227" t="s">
        <v>80</v>
      </c>
      <c r="AY179" s="19" t="s">
        <v>154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9" t="s">
        <v>78</v>
      </c>
      <c r="BK179" s="228">
        <f>ROUND(I179*H179,2)</f>
        <v>0</v>
      </c>
      <c r="BL179" s="19" t="s">
        <v>161</v>
      </c>
      <c r="BM179" s="227" t="s">
        <v>276</v>
      </c>
    </row>
    <row r="180" s="2" customFormat="1">
      <c r="A180" s="40"/>
      <c r="B180" s="41"/>
      <c r="C180" s="42"/>
      <c r="D180" s="229" t="s">
        <v>163</v>
      </c>
      <c r="E180" s="42"/>
      <c r="F180" s="230" t="s">
        <v>277</v>
      </c>
      <c r="G180" s="42"/>
      <c r="H180" s="42"/>
      <c r="I180" s="231"/>
      <c r="J180" s="42"/>
      <c r="K180" s="42"/>
      <c r="L180" s="46"/>
      <c r="M180" s="232"/>
      <c r="N180" s="23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163</v>
      </c>
      <c r="AU180" s="19" t="s">
        <v>80</v>
      </c>
    </row>
    <row r="181" s="14" customFormat="1">
      <c r="A181" s="14"/>
      <c r="B181" s="245"/>
      <c r="C181" s="246"/>
      <c r="D181" s="236" t="s">
        <v>165</v>
      </c>
      <c r="E181" s="247" t="s">
        <v>111</v>
      </c>
      <c r="F181" s="248" t="s">
        <v>278</v>
      </c>
      <c r="G181" s="246"/>
      <c r="H181" s="249">
        <v>63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165</v>
      </c>
      <c r="AU181" s="255" t="s">
        <v>80</v>
      </c>
      <c r="AV181" s="14" t="s">
        <v>80</v>
      </c>
      <c r="AW181" s="14" t="s">
        <v>32</v>
      </c>
      <c r="AX181" s="14" t="s">
        <v>78</v>
      </c>
      <c r="AY181" s="255" t="s">
        <v>154</v>
      </c>
    </row>
    <row r="182" s="2" customFormat="1" ht="55.5" customHeight="1">
      <c r="A182" s="40"/>
      <c r="B182" s="41"/>
      <c r="C182" s="216" t="s">
        <v>279</v>
      </c>
      <c r="D182" s="216" t="s">
        <v>156</v>
      </c>
      <c r="E182" s="217" t="s">
        <v>280</v>
      </c>
      <c r="F182" s="218" t="s">
        <v>281</v>
      </c>
      <c r="G182" s="219" t="s">
        <v>241</v>
      </c>
      <c r="H182" s="220">
        <v>63</v>
      </c>
      <c r="I182" s="221"/>
      <c r="J182" s="222">
        <f>ROUND(I182*H182,2)</f>
        <v>0</v>
      </c>
      <c r="K182" s="218" t="s">
        <v>160</v>
      </c>
      <c r="L182" s="46"/>
      <c r="M182" s="223" t="s">
        <v>19</v>
      </c>
      <c r="N182" s="224" t="s">
        <v>42</v>
      </c>
      <c r="O182" s="86"/>
      <c r="P182" s="225">
        <f>O182*H182</f>
        <v>0</v>
      </c>
      <c r="Q182" s="225">
        <v>0.00018000000000000001</v>
      </c>
      <c r="R182" s="225">
        <f>Q182*H182</f>
        <v>0.011340000000000001</v>
      </c>
      <c r="S182" s="225">
        <v>0</v>
      </c>
      <c r="T182" s="22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7" t="s">
        <v>161</v>
      </c>
      <c r="AT182" s="227" t="s">
        <v>156</v>
      </c>
      <c r="AU182" s="227" t="s">
        <v>80</v>
      </c>
      <c r="AY182" s="19" t="s">
        <v>154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9" t="s">
        <v>78</v>
      </c>
      <c r="BK182" s="228">
        <f>ROUND(I182*H182,2)</f>
        <v>0</v>
      </c>
      <c r="BL182" s="19" t="s">
        <v>161</v>
      </c>
      <c r="BM182" s="227" t="s">
        <v>282</v>
      </c>
    </row>
    <row r="183" s="2" customFormat="1">
      <c r="A183" s="40"/>
      <c r="B183" s="41"/>
      <c r="C183" s="42"/>
      <c r="D183" s="229" t="s">
        <v>163</v>
      </c>
      <c r="E183" s="42"/>
      <c r="F183" s="230" t="s">
        <v>283</v>
      </c>
      <c r="G183" s="42"/>
      <c r="H183" s="42"/>
      <c r="I183" s="231"/>
      <c r="J183" s="42"/>
      <c r="K183" s="42"/>
      <c r="L183" s="46"/>
      <c r="M183" s="232"/>
      <c r="N183" s="23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163</v>
      </c>
      <c r="AU183" s="19" t="s">
        <v>80</v>
      </c>
    </row>
    <row r="184" s="14" customFormat="1">
      <c r="A184" s="14"/>
      <c r="B184" s="245"/>
      <c r="C184" s="246"/>
      <c r="D184" s="236" t="s">
        <v>165</v>
      </c>
      <c r="E184" s="247" t="s">
        <v>19</v>
      </c>
      <c r="F184" s="248" t="s">
        <v>111</v>
      </c>
      <c r="G184" s="246"/>
      <c r="H184" s="249">
        <v>63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165</v>
      </c>
      <c r="AU184" s="255" t="s">
        <v>80</v>
      </c>
      <c r="AV184" s="14" t="s">
        <v>80</v>
      </c>
      <c r="AW184" s="14" t="s">
        <v>32</v>
      </c>
      <c r="AX184" s="14" t="s">
        <v>78</v>
      </c>
      <c r="AY184" s="255" t="s">
        <v>154</v>
      </c>
    </row>
    <row r="185" s="2" customFormat="1" ht="33" customHeight="1">
      <c r="A185" s="40"/>
      <c r="B185" s="41"/>
      <c r="C185" s="216" t="s">
        <v>284</v>
      </c>
      <c r="D185" s="216" t="s">
        <v>156</v>
      </c>
      <c r="E185" s="217" t="s">
        <v>285</v>
      </c>
      <c r="F185" s="218" t="s">
        <v>286</v>
      </c>
      <c r="G185" s="219" t="s">
        <v>159</v>
      </c>
      <c r="H185" s="220">
        <v>2081.0419999999999</v>
      </c>
      <c r="I185" s="221"/>
      <c r="J185" s="222">
        <f>ROUND(I185*H185,2)</f>
        <v>0</v>
      </c>
      <c r="K185" s="218" t="s">
        <v>160</v>
      </c>
      <c r="L185" s="46"/>
      <c r="M185" s="223" t="s">
        <v>19</v>
      </c>
      <c r="N185" s="224" t="s">
        <v>42</v>
      </c>
      <c r="O185" s="86"/>
      <c r="P185" s="225">
        <f>O185*H185</f>
        <v>0</v>
      </c>
      <c r="Q185" s="225">
        <v>0</v>
      </c>
      <c r="R185" s="225">
        <f>Q185*H185</f>
        <v>0</v>
      </c>
      <c r="S185" s="225">
        <v>0.01</v>
      </c>
      <c r="T185" s="226">
        <f>S185*H185</f>
        <v>20.810420000000001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7" t="s">
        <v>161</v>
      </c>
      <c r="AT185" s="227" t="s">
        <v>156</v>
      </c>
      <c r="AU185" s="227" t="s">
        <v>80</v>
      </c>
      <c r="AY185" s="19" t="s">
        <v>154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9" t="s">
        <v>78</v>
      </c>
      <c r="BK185" s="228">
        <f>ROUND(I185*H185,2)</f>
        <v>0</v>
      </c>
      <c r="BL185" s="19" t="s">
        <v>161</v>
      </c>
      <c r="BM185" s="227" t="s">
        <v>287</v>
      </c>
    </row>
    <row r="186" s="2" customFormat="1">
      <c r="A186" s="40"/>
      <c r="B186" s="41"/>
      <c r="C186" s="42"/>
      <c r="D186" s="229" t="s">
        <v>163</v>
      </c>
      <c r="E186" s="42"/>
      <c r="F186" s="230" t="s">
        <v>288</v>
      </c>
      <c r="G186" s="42"/>
      <c r="H186" s="42"/>
      <c r="I186" s="231"/>
      <c r="J186" s="42"/>
      <c r="K186" s="42"/>
      <c r="L186" s="46"/>
      <c r="M186" s="232"/>
      <c r="N186" s="23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163</v>
      </c>
      <c r="AU186" s="19" t="s">
        <v>80</v>
      </c>
    </row>
    <row r="187" s="14" customFormat="1">
      <c r="A187" s="14"/>
      <c r="B187" s="245"/>
      <c r="C187" s="246"/>
      <c r="D187" s="236" t="s">
        <v>165</v>
      </c>
      <c r="E187" s="247" t="s">
        <v>19</v>
      </c>
      <c r="F187" s="248" t="s">
        <v>105</v>
      </c>
      <c r="G187" s="246"/>
      <c r="H187" s="249">
        <v>2081.0419999999999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165</v>
      </c>
      <c r="AU187" s="255" t="s">
        <v>80</v>
      </c>
      <c r="AV187" s="14" t="s">
        <v>80</v>
      </c>
      <c r="AW187" s="14" t="s">
        <v>32</v>
      </c>
      <c r="AX187" s="14" t="s">
        <v>71</v>
      </c>
      <c r="AY187" s="255" t="s">
        <v>154</v>
      </c>
    </row>
    <row r="188" s="15" customFormat="1">
      <c r="A188" s="15"/>
      <c r="B188" s="256"/>
      <c r="C188" s="257"/>
      <c r="D188" s="236" t="s">
        <v>165</v>
      </c>
      <c r="E188" s="258" t="s">
        <v>113</v>
      </c>
      <c r="F188" s="259" t="s">
        <v>168</v>
      </c>
      <c r="G188" s="257"/>
      <c r="H188" s="260">
        <v>2081.0419999999999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6" t="s">
        <v>165</v>
      </c>
      <c r="AU188" s="266" t="s">
        <v>80</v>
      </c>
      <c r="AV188" s="15" t="s">
        <v>161</v>
      </c>
      <c r="AW188" s="15" t="s">
        <v>32</v>
      </c>
      <c r="AX188" s="15" t="s">
        <v>78</v>
      </c>
      <c r="AY188" s="266" t="s">
        <v>154</v>
      </c>
    </row>
    <row r="189" s="14" customFormat="1">
      <c r="A189" s="14"/>
      <c r="B189" s="245"/>
      <c r="C189" s="246"/>
      <c r="D189" s="236" t="s">
        <v>165</v>
      </c>
      <c r="E189" s="247" t="s">
        <v>19</v>
      </c>
      <c r="F189" s="248" t="s">
        <v>113</v>
      </c>
      <c r="G189" s="246"/>
      <c r="H189" s="249">
        <v>2081.0419999999999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165</v>
      </c>
      <c r="AU189" s="255" t="s">
        <v>80</v>
      </c>
      <c r="AV189" s="14" t="s">
        <v>80</v>
      </c>
      <c r="AW189" s="14" t="s">
        <v>32</v>
      </c>
      <c r="AX189" s="14" t="s">
        <v>71</v>
      </c>
      <c r="AY189" s="255" t="s">
        <v>154</v>
      </c>
    </row>
    <row r="190" s="15" customFormat="1">
      <c r="A190" s="15"/>
      <c r="B190" s="256"/>
      <c r="C190" s="257"/>
      <c r="D190" s="236" t="s">
        <v>165</v>
      </c>
      <c r="E190" s="258" t="s">
        <v>110</v>
      </c>
      <c r="F190" s="259" t="s">
        <v>168</v>
      </c>
      <c r="G190" s="257"/>
      <c r="H190" s="260">
        <v>2081.0419999999999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6" t="s">
        <v>165</v>
      </c>
      <c r="AU190" s="266" t="s">
        <v>80</v>
      </c>
      <c r="AV190" s="15" t="s">
        <v>161</v>
      </c>
      <c r="AW190" s="15" t="s">
        <v>32</v>
      </c>
      <c r="AX190" s="15" t="s">
        <v>71</v>
      </c>
      <c r="AY190" s="266" t="s">
        <v>154</v>
      </c>
    </row>
    <row r="191" s="2" customFormat="1" ht="66.75" customHeight="1">
      <c r="A191" s="40"/>
      <c r="B191" s="41"/>
      <c r="C191" s="216" t="s">
        <v>7</v>
      </c>
      <c r="D191" s="216" t="s">
        <v>156</v>
      </c>
      <c r="E191" s="217" t="s">
        <v>289</v>
      </c>
      <c r="F191" s="218" t="s">
        <v>290</v>
      </c>
      <c r="G191" s="219" t="s">
        <v>159</v>
      </c>
      <c r="H191" s="220">
        <v>38.399999999999999</v>
      </c>
      <c r="I191" s="221"/>
      <c r="J191" s="222">
        <f>ROUND(I191*H191,2)</f>
        <v>0</v>
      </c>
      <c r="K191" s="218" t="s">
        <v>160</v>
      </c>
      <c r="L191" s="46"/>
      <c r="M191" s="223" t="s">
        <v>19</v>
      </c>
      <c r="N191" s="224" t="s">
        <v>42</v>
      </c>
      <c r="O191" s="86"/>
      <c r="P191" s="225">
        <f>O191*H191</f>
        <v>0</v>
      </c>
      <c r="Q191" s="225">
        <v>0</v>
      </c>
      <c r="R191" s="225">
        <f>Q191*H191</f>
        <v>0</v>
      </c>
      <c r="S191" s="225">
        <v>0.252</v>
      </c>
      <c r="T191" s="226">
        <f>S191*H191</f>
        <v>9.6768000000000001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7" t="s">
        <v>161</v>
      </c>
      <c r="AT191" s="227" t="s">
        <v>156</v>
      </c>
      <c r="AU191" s="227" t="s">
        <v>80</v>
      </c>
      <c r="AY191" s="19" t="s">
        <v>154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9" t="s">
        <v>78</v>
      </c>
      <c r="BK191" s="228">
        <f>ROUND(I191*H191,2)</f>
        <v>0</v>
      </c>
      <c r="BL191" s="19" t="s">
        <v>161</v>
      </c>
      <c r="BM191" s="227" t="s">
        <v>291</v>
      </c>
    </row>
    <row r="192" s="2" customFormat="1">
      <c r="A192" s="40"/>
      <c r="B192" s="41"/>
      <c r="C192" s="42"/>
      <c r="D192" s="229" t="s">
        <v>163</v>
      </c>
      <c r="E192" s="42"/>
      <c r="F192" s="230" t="s">
        <v>292</v>
      </c>
      <c r="G192" s="42"/>
      <c r="H192" s="42"/>
      <c r="I192" s="231"/>
      <c r="J192" s="42"/>
      <c r="K192" s="42"/>
      <c r="L192" s="46"/>
      <c r="M192" s="232"/>
      <c r="N192" s="23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163</v>
      </c>
      <c r="AU192" s="19" t="s">
        <v>80</v>
      </c>
    </row>
    <row r="193" s="14" customFormat="1">
      <c r="A193" s="14"/>
      <c r="B193" s="245"/>
      <c r="C193" s="246"/>
      <c r="D193" s="236" t="s">
        <v>165</v>
      </c>
      <c r="E193" s="247" t="s">
        <v>107</v>
      </c>
      <c r="F193" s="248" t="s">
        <v>293</v>
      </c>
      <c r="G193" s="246"/>
      <c r="H193" s="249">
        <v>128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165</v>
      </c>
      <c r="AU193" s="255" t="s">
        <v>80</v>
      </c>
      <c r="AV193" s="14" t="s">
        <v>80</v>
      </c>
      <c r="AW193" s="14" t="s">
        <v>32</v>
      </c>
      <c r="AX193" s="14" t="s">
        <v>71</v>
      </c>
      <c r="AY193" s="255" t="s">
        <v>154</v>
      </c>
    </row>
    <row r="194" s="14" customFormat="1">
      <c r="A194" s="14"/>
      <c r="B194" s="245"/>
      <c r="C194" s="246"/>
      <c r="D194" s="236" t="s">
        <v>165</v>
      </c>
      <c r="E194" s="247" t="s">
        <v>19</v>
      </c>
      <c r="F194" s="248" t="s">
        <v>201</v>
      </c>
      <c r="G194" s="246"/>
      <c r="H194" s="249">
        <v>38.399999999999999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165</v>
      </c>
      <c r="AU194" s="255" t="s">
        <v>80</v>
      </c>
      <c r="AV194" s="14" t="s">
        <v>80</v>
      </c>
      <c r="AW194" s="14" t="s">
        <v>32</v>
      </c>
      <c r="AX194" s="14" t="s">
        <v>78</v>
      </c>
      <c r="AY194" s="255" t="s">
        <v>154</v>
      </c>
    </row>
    <row r="195" s="12" customFormat="1" ht="22.8" customHeight="1">
      <c r="A195" s="12"/>
      <c r="B195" s="200"/>
      <c r="C195" s="201"/>
      <c r="D195" s="202" t="s">
        <v>70</v>
      </c>
      <c r="E195" s="214" t="s">
        <v>294</v>
      </c>
      <c r="F195" s="214" t="s">
        <v>295</v>
      </c>
      <c r="G195" s="201"/>
      <c r="H195" s="201"/>
      <c r="I195" s="204"/>
      <c r="J195" s="215">
        <f>BK195</f>
        <v>0</v>
      </c>
      <c r="K195" s="201"/>
      <c r="L195" s="206"/>
      <c r="M195" s="207"/>
      <c r="N195" s="208"/>
      <c r="O195" s="208"/>
      <c r="P195" s="209">
        <f>SUM(P196:P219)</f>
        <v>0</v>
      </c>
      <c r="Q195" s="208"/>
      <c r="R195" s="209">
        <f>SUM(R196:R219)</f>
        <v>0</v>
      </c>
      <c r="S195" s="208"/>
      <c r="T195" s="210">
        <f>SUM(T196:T219)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1" t="s">
        <v>78</v>
      </c>
      <c r="AT195" s="212" t="s">
        <v>70</v>
      </c>
      <c r="AU195" s="212" t="s">
        <v>78</v>
      </c>
      <c r="AY195" s="211" t="s">
        <v>154</v>
      </c>
      <c r="BK195" s="213">
        <f>SUM(BK196:BK219)</f>
        <v>0</v>
      </c>
    </row>
    <row r="196" s="2" customFormat="1" ht="37.8" customHeight="1">
      <c r="A196" s="40"/>
      <c r="B196" s="41"/>
      <c r="C196" s="216" t="s">
        <v>296</v>
      </c>
      <c r="D196" s="216" t="s">
        <v>156</v>
      </c>
      <c r="E196" s="217" t="s">
        <v>297</v>
      </c>
      <c r="F196" s="218" t="s">
        <v>298</v>
      </c>
      <c r="G196" s="219" t="s">
        <v>299</v>
      </c>
      <c r="H196" s="220">
        <v>305.66199999999998</v>
      </c>
      <c r="I196" s="221"/>
      <c r="J196" s="222">
        <f>ROUND(I196*H196,2)</f>
        <v>0</v>
      </c>
      <c r="K196" s="218" t="s">
        <v>160</v>
      </c>
      <c r="L196" s="46"/>
      <c r="M196" s="223" t="s">
        <v>19</v>
      </c>
      <c r="N196" s="224" t="s">
        <v>42</v>
      </c>
      <c r="O196" s="86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7" t="s">
        <v>161</v>
      </c>
      <c r="AT196" s="227" t="s">
        <v>156</v>
      </c>
      <c r="AU196" s="227" t="s">
        <v>80</v>
      </c>
      <c r="AY196" s="19" t="s">
        <v>154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9" t="s">
        <v>78</v>
      </c>
      <c r="BK196" s="228">
        <f>ROUND(I196*H196,2)</f>
        <v>0</v>
      </c>
      <c r="BL196" s="19" t="s">
        <v>161</v>
      </c>
      <c r="BM196" s="227" t="s">
        <v>300</v>
      </c>
    </row>
    <row r="197" s="2" customFormat="1">
      <c r="A197" s="40"/>
      <c r="B197" s="41"/>
      <c r="C197" s="42"/>
      <c r="D197" s="229" t="s">
        <v>163</v>
      </c>
      <c r="E197" s="42"/>
      <c r="F197" s="230" t="s">
        <v>301</v>
      </c>
      <c r="G197" s="42"/>
      <c r="H197" s="42"/>
      <c r="I197" s="231"/>
      <c r="J197" s="42"/>
      <c r="K197" s="42"/>
      <c r="L197" s="46"/>
      <c r="M197" s="232"/>
      <c r="N197" s="23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163</v>
      </c>
      <c r="AU197" s="19" t="s">
        <v>80</v>
      </c>
    </row>
    <row r="198" s="2" customFormat="1" ht="37.8" customHeight="1">
      <c r="A198" s="40"/>
      <c r="B198" s="41"/>
      <c r="C198" s="216" t="s">
        <v>302</v>
      </c>
      <c r="D198" s="216" t="s">
        <v>156</v>
      </c>
      <c r="E198" s="217" t="s">
        <v>303</v>
      </c>
      <c r="F198" s="218" t="s">
        <v>304</v>
      </c>
      <c r="G198" s="219" t="s">
        <v>299</v>
      </c>
      <c r="H198" s="220">
        <v>940.57000000000005</v>
      </c>
      <c r="I198" s="221"/>
      <c r="J198" s="222">
        <f>ROUND(I198*H198,2)</f>
        <v>0</v>
      </c>
      <c r="K198" s="218" t="s">
        <v>160</v>
      </c>
      <c r="L198" s="46"/>
      <c r="M198" s="223" t="s">
        <v>19</v>
      </c>
      <c r="N198" s="224" t="s">
        <v>42</v>
      </c>
      <c r="O198" s="86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7" t="s">
        <v>161</v>
      </c>
      <c r="AT198" s="227" t="s">
        <v>156</v>
      </c>
      <c r="AU198" s="227" t="s">
        <v>80</v>
      </c>
      <c r="AY198" s="19" t="s">
        <v>154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9" t="s">
        <v>78</v>
      </c>
      <c r="BK198" s="228">
        <f>ROUND(I198*H198,2)</f>
        <v>0</v>
      </c>
      <c r="BL198" s="19" t="s">
        <v>161</v>
      </c>
      <c r="BM198" s="227" t="s">
        <v>305</v>
      </c>
    </row>
    <row r="199" s="2" customFormat="1">
      <c r="A199" s="40"/>
      <c r="B199" s="41"/>
      <c r="C199" s="42"/>
      <c r="D199" s="229" t="s">
        <v>163</v>
      </c>
      <c r="E199" s="42"/>
      <c r="F199" s="230" t="s">
        <v>306</v>
      </c>
      <c r="G199" s="42"/>
      <c r="H199" s="42"/>
      <c r="I199" s="231"/>
      <c r="J199" s="42"/>
      <c r="K199" s="42"/>
      <c r="L199" s="46"/>
      <c r="M199" s="232"/>
      <c r="N199" s="23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163</v>
      </c>
      <c r="AU199" s="19" t="s">
        <v>80</v>
      </c>
    </row>
    <row r="200" s="13" customFormat="1">
      <c r="A200" s="13"/>
      <c r="B200" s="234"/>
      <c r="C200" s="235"/>
      <c r="D200" s="236" t="s">
        <v>165</v>
      </c>
      <c r="E200" s="237" t="s">
        <v>19</v>
      </c>
      <c r="F200" s="238" t="s">
        <v>307</v>
      </c>
      <c r="G200" s="235"/>
      <c r="H200" s="237" t="s">
        <v>19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165</v>
      </c>
      <c r="AU200" s="244" t="s">
        <v>80</v>
      </c>
      <c r="AV200" s="13" t="s">
        <v>78</v>
      </c>
      <c r="AW200" s="13" t="s">
        <v>32</v>
      </c>
      <c r="AX200" s="13" t="s">
        <v>71</v>
      </c>
      <c r="AY200" s="244" t="s">
        <v>154</v>
      </c>
    </row>
    <row r="201" s="14" customFormat="1">
      <c r="A201" s="14"/>
      <c r="B201" s="245"/>
      <c r="C201" s="246"/>
      <c r="D201" s="236" t="s">
        <v>165</v>
      </c>
      <c r="E201" s="247" t="s">
        <v>19</v>
      </c>
      <c r="F201" s="248" t="s">
        <v>308</v>
      </c>
      <c r="G201" s="246"/>
      <c r="H201" s="249">
        <v>305.66199999999998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165</v>
      </c>
      <c r="AU201" s="255" t="s">
        <v>80</v>
      </c>
      <c r="AV201" s="14" t="s">
        <v>80</v>
      </c>
      <c r="AW201" s="14" t="s">
        <v>32</v>
      </c>
      <c r="AX201" s="14" t="s">
        <v>71</v>
      </c>
      <c r="AY201" s="255" t="s">
        <v>154</v>
      </c>
    </row>
    <row r="202" s="14" customFormat="1">
      <c r="A202" s="14"/>
      <c r="B202" s="245"/>
      <c r="C202" s="246"/>
      <c r="D202" s="236" t="s">
        <v>165</v>
      </c>
      <c r="E202" s="247" t="s">
        <v>19</v>
      </c>
      <c r="F202" s="248" t="s">
        <v>309</v>
      </c>
      <c r="G202" s="246"/>
      <c r="H202" s="249">
        <v>-211.60499999999999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165</v>
      </c>
      <c r="AU202" s="255" t="s">
        <v>80</v>
      </c>
      <c r="AV202" s="14" t="s">
        <v>80</v>
      </c>
      <c r="AW202" s="14" t="s">
        <v>32</v>
      </c>
      <c r="AX202" s="14" t="s">
        <v>71</v>
      </c>
      <c r="AY202" s="255" t="s">
        <v>154</v>
      </c>
    </row>
    <row r="203" s="15" customFormat="1">
      <c r="A203" s="15"/>
      <c r="B203" s="256"/>
      <c r="C203" s="257"/>
      <c r="D203" s="236" t="s">
        <v>165</v>
      </c>
      <c r="E203" s="258" t="s">
        <v>119</v>
      </c>
      <c r="F203" s="259" t="s">
        <v>168</v>
      </c>
      <c r="G203" s="257"/>
      <c r="H203" s="260">
        <v>94.057000000000002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6" t="s">
        <v>165</v>
      </c>
      <c r="AU203" s="266" t="s">
        <v>80</v>
      </c>
      <c r="AV203" s="15" t="s">
        <v>161</v>
      </c>
      <c r="AW203" s="15" t="s">
        <v>32</v>
      </c>
      <c r="AX203" s="15" t="s">
        <v>78</v>
      </c>
      <c r="AY203" s="266" t="s">
        <v>154</v>
      </c>
    </row>
    <row r="204" s="14" customFormat="1">
      <c r="A204" s="14"/>
      <c r="B204" s="245"/>
      <c r="C204" s="246"/>
      <c r="D204" s="236" t="s">
        <v>165</v>
      </c>
      <c r="E204" s="246"/>
      <c r="F204" s="248" t="s">
        <v>310</v>
      </c>
      <c r="G204" s="246"/>
      <c r="H204" s="249">
        <v>940.57000000000005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165</v>
      </c>
      <c r="AU204" s="255" t="s">
        <v>80</v>
      </c>
      <c r="AV204" s="14" t="s">
        <v>80</v>
      </c>
      <c r="AW204" s="14" t="s">
        <v>4</v>
      </c>
      <c r="AX204" s="14" t="s">
        <v>78</v>
      </c>
      <c r="AY204" s="255" t="s">
        <v>154</v>
      </c>
    </row>
    <row r="205" s="2" customFormat="1" ht="37.8" customHeight="1">
      <c r="A205" s="40"/>
      <c r="B205" s="41"/>
      <c r="C205" s="216" t="s">
        <v>311</v>
      </c>
      <c r="D205" s="216" t="s">
        <v>156</v>
      </c>
      <c r="E205" s="217" t="s">
        <v>303</v>
      </c>
      <c r="F205" s="218" t="s">
        <v>304</v>
      </c>
      <c r="G205" s="219" t="s">
        <v>299</v>
      </c>
      <c r="H205" s="220">
        <v>423.20999999999998</v>
      </c>
      <c r="I205" s="221"/>
      <c r="J205" s="222">
        <f>ROUND(I205*H205,2)</f>
        <v>0</v>
      </c>
      <c r="K205" s="218" t="s">
        <v>160</v>
      </c>
      <c r="L205" s="46"/>
      <c r="M205" s="223" t="s">
        <v>19</v>
      </c>
      <c r="N205" s="224" t="s">
        <v>42</v>
      </c>
      <c r="O205" s="86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7" t="s">
        <v>161</v>
      </c>
      <c r="AT205" s="227" t="s">
        <v>156</v>
      </c>
      <c r="AU205" s="227" t="s">
        <v>80</v>
      </c>
      <c r="AY205" s="19" t="s">
        <v>154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9" t="s">
        <v>78</v>
      </c>
      <c r="BK205" s="228">
        <f>ROUND(I205*H205,2)</f>
        <v>0</v>
      </c>
      <c r="BL205" s="19" t="s">
        <v>161</v>
      </c>
      <c r="BM205" s="227" t="s">
        <v>312</v>
      </c>
    </row>
    <row r="206" s="2" customFormat="1">
      <c r="A206" s="40"/>
      <c r="B206" s="41"/>
      <c r="C206" s="42"/>
      <c r="D206" s="229" t="s">
        <v>163</v>
      </c>
      <c r="E206" s="42"/>
      <c r="F206" s="230" t="s">
        <v>306</v>
      </c>
      <c r="G206" s="42"/>
      <c r="H206" s="42"/>
      <c r="I206" s="231"/>
      <c r="J206" s="42"/>
      <c r="K206" s="42"/>
      <c r="L206" s="46"/>
      <c r="M206" s="232"/>
      <c r="N206" s="23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163</v>
      </c>
      <c r="AU206" s="19" t="s">
        <v>80</v>
      </c>
    </row>
    <row r="207" s="13" customFormat="1">
      <c r="A207" s="13"/>
      <c r="B207" s="234"/>
      <c r="C207" s="235"/>
      <c r="D207" s="236" t="s">
        <v>165</v>
      </c>
      <c r="E207" s="237" t="s">
        <v>19</v>
      </c>
      <c r="F207" s="238" t="s">
        <v>313</v>
      </c>
      <c r="G207" s="235"/>
      <c r="H207" s="237" t="s">
        <v>19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165</v>
      </c>
      <c r="AU207" s="244" t="s">
        <v>80</v>
      </c>
      <c r="AV207" s="13" t="s">
        <v>78</v>
      </c>
      <c r="AW207" s="13" t="s">
        <v>32</v>
      </c>
      <c r="AX207" s="13" t="s">
        <v>71</v>
      </c>
      <c r="AY207" s="244" t="s">
        <v>154</v>
      </c>
    </row>
    <row r="208" s="14" customFormat="1">
      <c r="A208" s="14"/>
      <c r="B208" s="245"/>
      <c r="C208" s="246"/>
      <c r="D208" s="236" t="s">
        <v>165</v>
      </c>
      <c r="E208" s="247" t="s">
        <v>314</v>
      </c>
      <c r="F208" s="248" t="s">
        <v>315</v>
      </c>
      <c r="G208" s="246"/>
      <c r="H208" s="249">
        <v>211.60499999999999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165</v>
      </c>
      <c r="AU208" s="255" t="s">
        <v>80</v>
      </c>
      <c r="AV208" s="14" t="s">
        <v>80</v>
      </c>
      <c r="AW208" s="14" t="s">
        <v>32</v>
      </c>
      <c r="AX208" s="14" t="s">
        <v>78</v>
      </c>
      <c r="AY208" s="255" t="s">
        <v>154</v>
      </c>
    </row>
    <row r="209" s="14" customFormat="1">
      <c r="A209" s="14"/>
      <c r="B209" s="245"/>
      <c r="C209" s="246"/>
      <c r="D209" s="236" t="s">
        <v>165</v>
      </c>
      <c r="E209" s="246"/>
      <c r="F209" s="248" t="s">
        <v>316</v>
      </c>
      <c r="G209" s="246"/>
      <c r="H209" s="249">
        <v>423.20999999999998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165</v>
      </c>
      <c r="AU209" s="255" t="s">
        <v>80</v>
      </c>
      <c r="AV209" s="14" t="s">
        <v>80</v>
      </c>
      <c r="AW209" s="14" t="s">
        <v>4</v>
      </c>
      <c r="AX209" s="14" t="s">
        <v>78</v>
      </c>
      <c r="AY209" s="255" t="s">
        <v>154</v>
      </c>
    </row>
    <row r="210" s="2" customFormat="1" ht="24.15" customHeight="1">
      <c r="A210" s="40"/>
      <c r="B210" s="41"/>
      <c r="C210" s="216" t="s">
        <v>268</v>
      </c>
      <c r="D210" s="216" t="s">
        <v>156</v>
      </c>
      <c r="E210" s="217" t="s">
        <v>317</v>
      </c>
      <c r="F210" s="218" t="s">
        <v>318</v>
      </c>
      <c r="G210" s="219" t="s">
        <v>299</v>
      </c>
      <c r="H210" s="220">
        <v>94.057000000000002</v>
      </c>
      <c r="I210" s="221"/>
      <c r="J210" s="222">
        <f>ROUND(I210*H210,2)</f>
        <v>0</v>
      </c>
      <c r="K210" s="218" t="s">
        <v>160</v>
      </c>
      <c r="L210" s="46"/>
      <c r="M210" s="223" t="s">
        <v>19</v>
      </c>
      <c r="N210" s="224" t="s">
        <v>42</v>
      </c>
      <c r="O210" s="86"/>
      <c r="P210" s="225">
        <f>O210*H210</f>
        <v>0</v>
      </c>
      <c r="Q210" s="225">
        <v>0</v>
      </c>
      <c r="R210" s="225">
        <f>Q210*H210</f>
        <v>0</v>
      </c>
      <c r="S210" s="225">
        <v>0</v>
      </c>
      <c r="T210" s="22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7" t="s">
        <v>161</v>
      </c>
      <c r="AT210" s="227" t="s">
        <v>156</v>
      </c>
      <c r="AU210" s="227" t="s">
        <v>80</v>
      </c>
      <c r="AY210" s="19" t="s">
        <v>154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9" t="s">
        <v>78</v>
      </c>
      <c r="BK210" s="228">
        <f>ROUND(I210*H210,2)</f>
        <v>0</v>
      </c>
      <c r="BL210" s="19" t="s">
        <v>161</v>
      </c>
      <c r="BM210" s="227" t="s">
        <v>319</v>
      </c>
    </row>
    <row r="211" s="2" customFormat="1">
      <c r="A211" s="40"/>
      <c r="B211" s="41"/>
      <c r="C211" s="42"/>
      <c r="D211" s="229" t="s">
        <v>163</v>
      </c>
      <c r="E211" s="42"/>
      <c r="F211" s="230" t="s">
        <v>320</v>
      </c>
      <c r="G211" s="42"/>
      <c r="H211" s="42"/>
      <c r="I211" s="231"/>
      <c r="J211" s="42"/>
      <c r="K211" s="42"/>
      <c r="L211" s="46"/>
      <c r="M211" s="232"/>
      <c r="N211" s="23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163</v>
      </c>
      <c r="AU211" s="19" t="s">
        <v>80</v>
      </c>
    </row>
    <row r="212" s="13" customFormat="1">
      <c r="A212" s="13"/>
      <c r="B212" s="234"/>
      <c r="C212" s="235"/>
      <c r="D212" s="236" t="s">
        <v>165</v>
      </c>
      <c r="E212" s="237" t="s">
        <v>19</v>
      </c>
      <c r="F212" s="238" t="s">
        <v>307</v>
      </c>
      <c r="G212" s="235"/>
      <c r="H212" s="237" t="s">
        <v>19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165</v>
      </c>
      <c r="AU212" s="244" t="s">
        <v>80</v>
      </c>
      <c r="AV212" s="13" t="s">
        <v>78</v>
      </c>
      <c r="AW212" s="13" t="s">
        <v>32</v>
      </c>
      <c r="AX212" s="13" t="s">
        <v>71</v>
      </c>
      <c r="AY212" s="244" t="s">
        <v>154</v>
      </c>
    </row>
    <row r="213" s="14" customFormat="1">
      <c r="A213" s="14"/>
      <c r="B213" s="245"/>
      <c r="C213" s="246"/>
      <c r="D213" s="236" t="s">
        <v>165</v>
      </c>
      <c r="E213" s="247" t="s">
        <v>19</v>
      </c>
      <c r="F213" s="248" t="s">
        <v>308</v>
      </c>
      <c r="G213" s="246"/>
      <c r="H213" s="249">
        <v>305.66199999999998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165</v>
      </c>
      <c r="AU213" s="255" t="s">
        <v>80</v>
      </c>
      <c r="AV213" s="14" t="s">
        <v>80</v>
      </c>
      <c r="AW213" s="14" t="s">
        <v>32</v>
      </c>
      <c r="AX213" s="14" t="s">
        <v>71</v>
      </c>
      <c r="AY213" s="255" t="s">
        <v>154</v>
      </c>
    </row>
    <row r="214" s="14" customFormat="1">
      <c r="A214" s="14"/>
      <c r="B214" s="245"/>
      <c r="C214" s="246"/>
      <c r="D214" s="236" t="s">
        <v>165</v>
      </c>
      <c r="E214" s="247" t="s">
        <v>19</v>
      </c>
      <c r="F214" s="248" t="s">
        <v>309</v>
      </c>
      <c r="G214" s="246"/>
      <c r="H214" s="249">
        <v>-211.60499999999999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165</v>
      </c>
      <c r="AU214" s="255" t="s">
        <v>80</v>
      </c>
      <c r="AV214" s="14" t="s">
        <v>80</v>
      </c>
      <c r="AW214" s="14" t="s">
        <v>32</v>
      </c>
      <c r="AX214" s="14" t="s">
        <v>71</v>
      </c>
      <c r="AY214" s="255" t="s">
        <v>154</v>
      </c>
    </row>
    <row r="215" s="15" customFormat="1">
      <c r="A215" s="15"/>
      <c r="B215" s="256"/>
      <c r="C215" s="257"/>
      <c r="D215" s="236" t="s">
        <v>165</v>
      </c>
      <c r="E215" s="258" t="s">
        <v>19</v>
      </c>
      <c r="F215" s="259" t="s">
        <v>168</v>
      </c>
      <c r="G215" s="257"/>
      <c r="H215" s="260">
        <v>94.057000000000002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6" t="s">
        <v>165</v>
      </c>
      <c r="AU215" s="266" t="s">
        <v>80</v>
      </c>
      <c r="AV215" s="15" t="s">
        <v>161</v>
      </c>
      <c r="AW215" s="15" t="s">
        <v>32</v>
      </c>
      <c r="AX215" s="15" t="s">
        <v>78</v>
      </c>
      <c r="AY215" s="266" t="s">
        <v>154</v>
      </c>
    </row>
    <row r="216" s="2" customFormat="1" ht="44.25" customHeight="1">
      <c r="A216" s="40"/>
      <c r="B216" s="41"/>
      <c r="C216" s="216" t="s">
        <v>321</v>
      </c>
      <c r="D216" s="216" t="s">
        <v>156</v>
      </c>
      <c r="E216" s="217" t="s">
        <v>322</v>
      </c>
      <c r="F216" s="218" t="s">
        <v>323</v>
      </c>
      <c r="G216" s="219" t="s">
        <v>299</v>
      </c>
      <c r="H216" s="220">
        <v>94.057000000000002</v>
      </c>
      <c r="I216" s="221"/>
      <c r="J216" s="222">
        <f>ROUND(I216*H216,2)</f>
        <v>0</v>
      </c>
      <c r="K216" s="218" t="s">
        <v>160</v>
      </c>
      <c r="L216" s="46"/>
      <c r="M216" s="223" t="s">
        <v>19</v>
      </c>
      <c r="N216" s="224" t="s">
        <v>42</v>
      </c>
      <c r="O216" s="86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7" t="s">
        <v>161</v>
      </c>
      <c r="AT216" s="227" t="s">
        <v>156</v>
      </c>
      <c r="AU216" s="227" t="s">
        <v>80</v>
      </c>
      <c r="AY216" s="19" t="s">
        <v>154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9" t="s">
        <v>78</v>
      </c>
      <c r="BK216" s="228">
        <f>ROUND(I216*H216,2)</f>
        <v>0</v>
      </c>
      <c r="BL216" s="19" t="s">
        <v>161</v>
      </c>
      <c r="BM216" s="227" t="s">
        <v>324</v>
      </c>
    </row>
    <row r="217" s="2" customFormat="1">
      <c r="A217" s="40"/>
      <c r="B217" s="41"/>
      <c r="C217" s="42"/>
      <c r="D217" s="229" t="s">
        <v>163</v>
      </c>
      <c r="E217" s="42"/>
      <c r="F217" s="230" t="s">
        <v>325</v>
      </c>
      <c r="G217" s="42"/>
      <c r="H217" s="42"/>
      <c r="I217" s="231"/>
      <c r="J217" s="42"/>
      <c r="K217" s="42"/>
      <c r="L217" s="46"/>
      <c r="M217" s="232"/>
      <c r="N217" s="23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163</v>
      </c>
      <c r="AU217" s="19" t="s">
        <v>80</v>
      </c>
    </row>
    <row r="218" s="13" customFormat="1">
      <c r="A218" s="13"/>
      <c r="B218" s="234"/>
      <c r="C218" s="235"/>
      <c r="D218" s="236" t="s">
        <v>165</v>
      </c>
      <c r="E218" s="237" t="s">
        <v>19</v>
      </c>
      <c r="F218" s="238" t="s">
        <v>307</v>
      </c>
      <c r="G218" s="235"/>
      <c r="H218" s="237" t="s">
        <v>19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165</v>
      </c>
      <c r="AU218" s="244" t="s">
        <v>80</v>
      </c>
      <c r="AV218" s="13" t="s">
        <v>78</v>
      </c>
      <c r="AW218" s="13" t="s">
        <v>32</v>
      </c>
      <c r="AX218" s="13" t="s">
        <v>71</v>
      </c>
      <c r="AY218" s="244" t="s">
        <v>154</v>
      </c>
    </row>
    <row r="219" s="14" customFormat="1">
      <c r="A219" s="14"/>
      <c r="B219" s="245"/>
      <c r="C219" s="246"/>
      <c r="D219" s="236" t="s">
        <v>165</v>
      </c>
      <c r="E219" s="247" t="s">
        <v>19</v>
      </c>
      <c r="F219" s="248" t="s">
        <v>119</v>
      </c>
      <c r="G219" s="246"/>
      <c r="H219" s="249">
        <v>94.057000000000002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165</v>
      </c>
      <c r="AU219" s="255" t="s">
        <v>80</v>
      </c>
      <c r="AV219" s="14" t="s">
        <v>80</v>
      </c>
      <c r="AW219" s="14" t="s">
        <v>32</v>
      </c>
      <c r="AX219" s="14" t="s">
        <v>78</v>
      </c>
      <c r="AY219" s="255" t="s">
        <v>154</v>
      </c>
    </row>
    <row r="220" s="12" customFormat="1" ht="22.8" customHeight="1">
      <c r="A220" s="12"/>
      <c r="B220" s="200"/>
      <c r="C220" s="201"/>
      <c r="D220" s="202" t="s">
        <v>70</v>
      </c>
      <c r="E220" s="214" t="s">
        <v>326</v>
      </c>
      <c r="F220" s="214" t="s">
        <v>327</v>
      </c>
      <c r="G220" s="201"/>
      <c r="H220" s="201"/>
      <c r="I220" s="204"/>
      <c r="J220" s="215">
        <f>BK220</f>
        <v>0</v>
      </c>
      <c r="K220" s="201"/>
      <c r="L220" s="206"/>
      <c r="M220" s="207"/>
      <c r="N220" s="208"/>
      <c r="O220" s="208"/>
      <c r="P220" s="209">
        <f>SUM(P221:P222)</f>
        <v>0</v>
      </c>
      <c r="Q220" s="208"/>
      <c r="R220" s="209">
        <f>SUM(R221:R222)</f>
        <v>0</v>
      </c>
      <c r="S220" s="208"/>
      <c r="T220" s="210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1" t="s">
        <v>78</v>
      </c>
      <c r="AT220" s="212" t="s">
        <v>70</v>
      </c>
      <c r="AU220" s="212" t="s">
        <v>78</v>
      </c>
      <c r="AY220" s="211" t="s">
        <v>154</v>
      </c>
      <c r="BK220" s="213">
        <f>SUM(BK221:BK222)</f>
        <v>0</v>
      </c>
    </row>
    <row r="221" s="2" customFormat="1" ht="44.25" customHeight="1">
      <c r="A221" s="40"/>
      <c r="B221" s="41"/>
      <c r="C221" s="216" t="s">
        <v>245</v>
      </c>
      <c r="D221" s="216" t="s">
        <v>156</v>
      </c>
      <c r="E221" s="217" t="s">
        <v>328</v>
      </c>
      <c r="F221" s="218" t="s">
        <v>329</v>
      </c>
      <c r="G221" s="219" t="s">
        <v>299</v>
      </c>
      <c r="H221" s="220">
        <v>438.64400000000001</v>
      </c>
      <c r="I221" s="221"/>
      <c r="J221" s="222">
        <f>ROUND(I221*H221,2)</f>
        <v>0</v>
      </c>
      <c r="K221" s="218" t="s">
        <v>160</v>
      </c>
      <c r="L221" s="46"/>
      <c r="M221" s="223" t="s">
        <v>19</v>
      </c>
      <c r="N221" s="224" t="s">
        <v>42</v>
      </c>
      <c r="O221" s="86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7" t="s">
        <v>161</v>
      </c>
      <c r="AT221" s="227" t="s">
        <v>156</v>
      </c>
      <c r="AU221" s="227" t="s">
        <v>80</v>
      </c>
      <c r="AY221" s="19" t="s">
        <v>154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9" t="s">
        <v>78</v>
      </c>
      <c r="BK221" s="228">
        <f>ROUND(I221*H221,2)</f>
        <v>0</v>
      </c>
      <c r="BL221" s="19" t="s">
        <v>161</v>
      </c>
      <c r="BM221" s="227" t="s">
        <v>330</v>
      </c>
    </row>
    <row r="222" s="2" customFormat="1">
      <c r="A222" s="40"/>
      <c r="B222" s="41"/>
      <c r="C222" s="42"/>
      <c r="D222" s="229" t="s">
        <v>163</v>
      </c>
      <c r="E222" s="42"/>
      <c r="F222" s="230" t="s">
        <v>331</v>
      </c>
      <c r="G222" s="42"/>
      <c r="H222" s="42"/>
      <c r="I222" s="231"/>
      <c r="J222" s="42"/>
      <c r="K222" s="42"/>
      <c r="L222" s="46"/>
      <c r="M222" s="232"/>
      <c r="N222" s="23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163</v>
      </c>
      <c r="AU222" s="19" t="s">
        <v>80</v>
      </c>
    </row>
    <row r="223" s="12" customFormat="1" ht="25.92" customHeight="1">
      <c r="A223" s="12"/>
      <c r="B223" s="200"/>
      <c r="C223" s="201"/>
      <c r="D223" s="202" t="s">
        <v>70</v>
      </c>
      <c r="E223" s="203" t="s">
        <v>332</v>
      </c>
      <c r="F223" s="203" t="s">
        <v>333</v>
      </c>
      <c r="G223" s="201"/>
      <c r="H223" s="201"/>
      <c r="I223" s="204"/>
      <c r="J223" s="205">
        <f>BK223</f>
        <v>0</v>
      </c>
      <c r="K223" s="201"/>
      <c r="L223" s="206"/>
      <c r="M223" s="207"/>
      <c r="N223" s="208"/>
      <c r="O223" s="208"/>
      <c r="P223" s="209">
        <f>P224+P227+P230+P233</f>
        <v>0</v>
      </c>
      <c r="Q223" s="208"/>
      <c r="R223" s="209">
        <f>R224+R227+R230+R233</f>
        <v>0</v>
      </c>
      <c r="S223" s="208"/>
      <c r="T223" s="210">
        <f>T224+T227+T230+T233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1" t="s">
        <v>191</v>
      </c>
      <c r="AT223" s="212" t="s">
        <v>70</v>
      </c>
      <c r="AU223" s="212" t="s">
        <v>71</v>
      </c>
      <c r="AY223" s="211" t="s">
        <v>154</v>
      </c>
      <c r="BK223" s="213">
        <f>BK224+BK227+BK230+BK233</f>
        <v>0</v>
      </c>
    </row>
    <row r="224" s="12" customFormat="1" ht="22.8" customHeight="1">
      <c r="A224" s="12"/>
      <c r="B224" s="200"/>
      <c r="C224" s="201"/>
      <c r="D224" s="202" t="s">
        <v>70</v>
      </c>
      <c r="E224" s="214" t="s">
        <v>334</v>
      </c>
      <c r="F224" s="214" t="s">
        <v>335</v>
      </c>
      <c r="G224" s="201"/>
      <c r="H224" s="201"/>
      <c r="I224" s="204"/>
      <c r="J224" s="215">
        <f>BK224</f>
        <v>0</v>
      </c>
      <c r="K224" s="201"/>
      <c r="L224" s="206"/>
      <c r="M224" s="207"/>
      <c r="N224" s="208"/>
      <c r="O224" s="208"/>
      <c r="P224" s="209">
        <f>SUM(P225:P226)</f>
        <v>0</v>
      </c>
      <c r="Q224" s="208"/>
      <c r="R224" s="209">
        <f>SUM(R225:R226)</f>
        <v>0</v>
      </c>
      <c r="S224" s="208"/>
      <c r="T224" s="210">
        <f>SUM(T225:T226)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1" t="s">
        <v>191</v>
      </c>
      <c r="AT224" s="212" t="s">
        <v>70</v>
      </c>
      <c r="AU224" s="212" t="s">
        <v>78</v>
      </c>
      <c r="AY224" s="211" t="s">
        <v>154</v>
      </c>
      <c r="BK224" s="213">
        <f>SUM(BK225:BK226)</f>
        <v>0</v>
      </c>
    </row>
    <row r="225" s="2" customFormat="1" ht="16.5" customHeight="1">
      <c r="A225" s="40"/>
      <c r="B225" s="41"/>
      <c r="C225" s="216" t="s">
        <v>336</v>
      </c>
      <c r="D225" s="216" t="s">
        <v>156</v>
      </c>
      <c r="E225" s="217" t="s">
        <v>337</v>
      </c>
      <c r="F225" s="218" t="s">
        <v>338</v>
      </c>
      <c r="G225" s="219" t="s">
        <v>339</v>
      </c>
      <c r="H225" s="220">
        <v>1</v>
      </c>
      <c r="I225" s="221"/>
      <c r="J225" s="222">
        <f>ROUND(I225*H225,2)</f>
        <v>0</v>
      </c>
      <c r="K225" s="218" t="s">
        <v>160</v>
      </c>
      <c r="L225" s="46"/>
      <c r="M225" s="223" t="s">
        <v>19</v>
      </c>
      <c r="N225" s="224" t="s">
        <v>42</v>
      </c>
      <c r="O225" s="86"/>
      <c r="P225" s="225">
        <f>O225*H225</f>
        <v>0</v>
      </c>
      <c r="Q225" s="225">
        <v>0</v>
      </c>
      <c r="R225" s="225">
        <f>Q225*H225</f>
        <v>0</v>
      </c>
      <c r="S225" s="225">
        <v>0</v>
      </c>
      <c r="T225" s="22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7" t="s">
        <v>340</v>
      </c>
      <c r="AT225" s="227" t="s">
        <v>156</v>
      </c>
      <c r="AU225" s="227" t="s">
        <v>80</v>
      </c>
      <c r="AY225" s="19" t="s">
        <v>154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9" t="s">
        <v>78</v>
      </c>
      <c r="BK225" s="228">
        <f>ROUND(I225*H225,2)</f>
        <v>0</v>
      </c>
      <c r="BL225" s="19" t="s">
        <v>340</v>
      </c>
      <c r="BM225" s="227" t="s">
        <v>341</v>
      </c>
    </row>
    <row r="226" s="2" customFormat="1">
      <c r="A226" s="40"/>
      <c r="B226" s="41"/>
      <c r="C226" s="42"/>
      <c r="D226" s="229" t="s">
        <v>163</v>
      </c>
      <c r="E226" s="42"/>
      <c r="F226" s="230" t="s">
        <v>342</v>
      </c>
      <c r="G226" s="42"/>
      <c r="H226" s="42"/>
      <c r="I226" s="231"/>
      <c r="J226" s="42"/>
      <c r="K226" s="42"/>
      <c r="L226" s="46"/>
      <c r="M226" s="232"/>
      <c r="N226" s="23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163</v>
      </c>
      <c r="AU226" s="19" t="s">
        <v>80</v>
      </c>
    </row>
    <row r="227" s="12" customFormat="1" ht="22.8" customHeight="1">
      <c r="A227" s="12"/>
      <c r="B227" s="200"/>
      <c r="C227" s="201"/>
      <c r="D227" s="202" t="s">
        <v>70</v>
      </c>
      <c r="E227" s="214" t="s">
        <v>343</v>
      </c>
      <c r="F227" s="214" t="s">
        <v>344</v>
      </c>
      <c r="G227" s="201"/>
      <c r="H227" s="201"/>
      <c r="I227" s="204"/>
      <c r="J227" s="215">
        <f>BK227</f>
        <v>0</v>
      </c>
      <c r="K227" s="201"/>
      <c r="L227" s="206"/>
      <c r="M227" s="207"/>
      <c r="N227" s="208"/>
      <c r="O227" s="208"/>
      <c r="P227" s="209">
        <f>SUM(P228:P229)</f>
        <v>0</v>
      </c>
      <c r="Q227" s="208"/>
      <c r="R227" s="209">
        <f>SUM(R228:R229)</f>
        <v>0</v>
      </c>
      <c r="S227" s="208"/>
      <c r="T227" s="210">
        <f>SUM(T228:T229)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1" t="s">
        <v>191</v>
      </c>
      <c r="AT227" s="212" t="s">
        <v>70</v>
      </c>
      <c r="AU227" s="212" t="s">
        <v>78</v>
      </c>
      <c r="AY227" s="211" t="s">
        <v>154</v>
      </c>
      <c r="BK227" s="213">
        <f>SUM(BK228:BK229)</f>
        <v>0</v>
      </c>
    </row>
    <row r="228" s="2" customFormat="1" ht="16.5" customHeight="1">
      <c r="A228" s="40"/>
      <c r="B228" s="41"/>
      <c r="C228" s="216" t="s">
        <v>345</v>
      </c>
      <c r="D228" s="216" t="s">
        <v>156</v>
      </c>
      <c r="E228" s="217" t="s">
        <v>346</v>
      </c>
      <c r="F228" s="218" t="s">
        <v>347</v>
      </c>
      <c r="G228" s="219" t="s">
        <v>339</v>
      </c>
      <c r="H228" s="220">
        <v>1</v>
      </c>
      <c r="I228" s="221"/>
      <c r="J228" s="222">
        <f>ROUND(I228*H228,2)</f>
        <v>0</v>
      </c>
      <c r="K228" s="218" t="s">
        <v>160</v>
      </c>
      <c r="L228" s="46"/>
      <c r="M228" s="223" t="s">
        <v>19</v>
      </c>
      <c r="N228" s="224" t="s">
        <v>42</v>
      </c>
      <c r="O228" s="86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7" t="s">
        <v>340</v>
      </c>
      <c r="AT228" s="227" t="s">
        <v>156</v>
      </c>
      <c r="AU228" s="227" t="s">
        <v>80</v>
      </c>
      <c r="AY228" s="19" t="s">
        <v>154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9" t="s">
        <v>78</v>
      </c>
      <c r="BK228" s="228">
        <f>ROUND(I228*H228,2)</f>
        <v>0</v>
      </c>
      <c r="BL228" s="19" t="s">
        <v>340</v>
      </c>
      <c r="BM228" s="227" t="s">
        <v>348</v>
      </c>
    </row>
    <row r="229" s="2" customFormat="1">
      <c r="A229" s="40"/>
      <c r="B229" s="41"/>
      <c r="C229" s="42"/>
      <c r="D229" s="229" t="s">
        <v>163</v>
      </c>
      <c r="E229" s="42"/>
      <c r="F229" s="230" t="s">
        <v>349</v>
      </c>
      <c r="G229" s="42"/>
      <c r="H229" s="42"/>
      <c r="I229" s="231"/>
      <c r="J229" s="42"/>
      <c r="K229" s="42"/>
      <c r="L229" s="46"/>
      <c r="M229" s="232"/>
      <c r="N229" s="23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163</v>
      </c>
      <c r="AU229" s="19" t="s">
        <v>80</v>
      </c>
    </row>
    <row r="230" s="12" customFormat="1" ht="22.8" customHeight="1">
      <c r="A230" s="12"/>
      <c r="B230" s="200"/>
      <c r="C230" s="201"/>
      <c r="D230" s="202" t="s">
        <v>70</v>
      </c>
      <c r="E230" s="214" t="s">
        <v>350</v>
      </c>
      <c r="F230" s="214" t="s">
        <v>351</v>
      </c>
      <c r="G230" s="201"/>
      <c r="H230" s="201"/>
      <c r="I230" s="204"/>
      <c r="J230" s="215">
        <f>BK230</f>
        <v>0</v>
      </c>
      <c r="K230" s="201"/>
      <c r="L230" s="206"/>
      <c r="M230" s="207"/>
      <c r="N230" s="208"/>
      <c r="O230" s="208"/>
      <c r="P230" s="209">
        <f>SUM(P231:P232)</f>
        <v>0</v>
      </c>
      <c r="Q230" s="208"/>
      <c r="R230" s="209">
        <f>SUM(R231:R232)</f>
        <v>0</v>
      </c>
      <c r="S230" s="208"/>
      <c r="T230" s="210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191</v>
      </c>
      <c r="AT230" s="212" t="s">
        <v>70</v>
      </c>
      <c r="AU230" s="212" t="s">
        <v>78</v>
      </c>
      <c r="AY230" s="211" t="s">
        <v>154</v>
      </c>
      <c r="BK230" s="213">
        <f>SUM(BK231:BK232)</f>
        <v>0</v>
      </c>
    </row>
    <row r="231" s="2" customFormat="1" ht="16.5" customHeight="1">
      <c r="A231" s="40"/>
      <c r="B231" s="41"/>
      <c r="C231" s="216" t="s">
        <v>352</v>
      </c>
      <c r="D231" s="216" t="s">
        <v>156</v>
      </c>
      <c r="E231" s="217" t="s">
        <v>353</v>
      </c>
      <c r="F231" s="218" t="s">
        <v>351</v>
      </c>
      <c r="G231" s="219" t="s">
        <v>339</v>
      </c>
      <c r="H231" s="220">
        <v>1</v>
      </c>
      <c r="I231" s="221"/>
      <c r="J231" s="222">
        <f>ROUND(I231*H231,2)</f>
        <v>0</v>
      </c>
      <c r="K231" s="218" t="s">
        <v>160</v>
      </c>
      <c r="L231" s="46"/>
      <c r="M231" s="223" t="s">
        <v>19</v>
      </c>
      <c r="N231" s="224" t="s">
        <v>42</v>
      </c>
      <c r="O231" s="86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7" t="s">
        <v>340</v>
      </c>
      <c r="AT231" s="227" t="s">
        <v>156</v>
      </c>
      <c r="AU231" s="227" t="s">
        <v>80</v>
      </c>
      <c r="AY231" s="19" t="s">
        <v>154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9" t="s">
        <v>78</v>
      </c>
      <c r="BK231" s="228">
        <f>ROUND(I231*H231,2)</f>
        <v>0</v>
      </c>
      <c r="BL231" s="19" t="s">
        <v>340</v>
      </c>
      <c r="BM231" s="227" t="s">
        <v>354</v>
      </c>
    </row>
    <row r="232" s="2" customFormat="1">
      <c r="A232" s="40"/>
      <c r="B232" s="41"/>
      <c r="C232" s="42"/>
      <c r="D232" s="229" t="s">
        <v>163</v>
      </c>
      <c r="E232" s="42"/>
      <c r="F232" s="230" t="s">
        <v>355</v>
      </c>
      <c r="G232" s="42"/>
      <c r="H232" s="42"/>
      <c r="I232" s="231"/>
      <c r="J232" s="42"/>
      <c r="K232" s="42"/>
      <c r="L232" s="46"/>
      <c r="M232" s="232"/>
      <c r="N232" s="23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163</v>
      </c>
      <c r="AU232" s="19" t="s">
        <v>80</v>
      </c>
    </row>
    <row r="233" s="12" customFormat="1" ht="22.8" customHeight="1">
      <c r="A233" s="12"/>
      <c r="B233" s="200"/>
      <c r="C233" s="201"/>
      <c r="D233" s="202" t="s">
        <v>70</v>
      </c>
      <c r="E233" s="214" t="s">
        <v>356</v>
      </c>
      <c r="F233" s="214" t="s">
        <v>357</v>
      </c>
      <c r="G233" s="201"/>
      <c r="H233" s="201"/>
      <c r="I233" s="204"/>
      <c r="J233" s="215">
        <f>BK233</f>
        <v>0</v>
      </c>
      <c r="K233" s="201"/>
      <c r="L233" s="206"/>
      <c r="M233" s="207"/>
      <c r="N233" s="208"/>
      <c r="O233" s="208"/>
      <c r="P233" s="209">
        <f>SUM(P234:P235)</f>
        <v>0</v>
      </c>
      <c r="Q233" s="208"/>
      <c r="R233" s="209">
        <f>SUM(R234:R235)</f>
        <v>0</v>
      </c>
      <c r="S233" s="208"/>
      <c r="T233" s="210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1" t="s">
        <v>191</v>
      </c>
      <c r="AT233" s="212" t="s">
        <v>70</v>
      </c>
      <c r="AU233" s="212" t="s">
        <v>78</v>
      </c>
      <c r="AY233" s="211" t="s">
        <v>154</v>
      </c>
      <c r="BK233" s="213">
        <f>SUM(BK234:BK235)</f>
        <v>0</v>
      </c>
    </row>
    <row r="234" s="2" customFormat="1" ht="16.5" customHeight="1">
      <c r="A234" s="40"/>
      <c r="B234" s="41"/>
      <c r="C234" s="216" t="s">
        <v>358</v>
      </c>
      <c r="D234" s="216" t="s">
        <v>156</v>
      </c>
      <c r="E234" s="217" t="s">
        <v>359</v>
      </c>
      <c r="F234" s="218" t="s">
        <v>360</v>
      </c>
      <c r="G234" s="219" t="s">
        <v>339</v>
      </c>
      <c r="H234" s="220">
        <v>1</v>
      </c>
      <c r="I234" s="221"/>
      <c r="J234" s="222">
        <f>ROUND(I234*H234,2)</f>
        <v>0</v>
      </c>
      <c r="K234" s="218" t="s">
        <v>160</v>
      </c>
      <c r="L234" s="46"/>
      <c r="M234" s="223" t="s">
        <v>19</v>
      </c>
      <c r="N234" s="224" t="s">
        <v>42</v>
      </c>
      <c r="O234" s="86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7" t="s">
        <v>340</v>
      </c>
      <c r="AT234" s="227" t="s">
        <v>156</v>
      </c>
      <c r="AU234" s="227" t="s">
        <v>80</v>
      </c>
      <c r="AY234" s="19" t="s">
        <v>154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9" t="s">
        <v>78</v>
      </c>
      <c r="BK234" s="228">
        <f>ROUND(I234*H234,2)</f>
        <v>0</v>
      </c>
      <c r="BL234" s="19" t="s">
        <v>340</v>
      </c>
      <c r="BM234" s="227" t="s">
        <v>361</v>
      </c>
    </row>
    <row r="235" s="2" customFormat="1">
      <c r="A235" s="40"/>
      <c r="B235" s="41"/>
      <c r="C235" s="42"/>
      <c r="D235" s="229" t="s">
        <v>163</v>
      </c>
      <c r="E235" s="42"/>
      <c r="F235" s="230" t="s">
        <v>362</v>
      </c>
      <c r="G235" s="42"/>
      <c r="H235" s="42"/>
      <c r="I235" s="231"/>
      <c r="J235" s="42"/>
      <c r="K235" s="42"/>
      <c r="L235" s="46"/>
      <c r="M235" s="267"/>
      <c r="N235" s="268"/>
      <c r="O235" s="269"/>
      <c r="P235" s="269"/>
      <c r="Q235" s="269"/>
      <c r="R235" s="269"/>
      <c r="S235" s="269"/>
      <c r="T235" s="27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163</v>
      </c>
      <c r="AU235" s="19" t="s">
        <v>80</v>
      </c>
    </row>
    <row r="236" s="2" customFormat="1" ht="6.96" customHeight="1">
      <c r="A236" s="40"/>
      <c r="B236" s="61"/>
      <c r="C236" s="62"/>
      <c r="D236" s="62"/>
      <c r="E236" s="62"/>
      <c r="F236" s="62"/>
      <c r="G236" s="62"/>
      <c r="H236" s="62"/>
      <c r="I236" s="62"/>
      <c r="J236" s="62"/>
      <c r="K236" s="62"/>
      <c r="L236" s="46"/>
      <c r="M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</row>
  </sheetData>
  <sheetProtection sheet="1" autoFilter="0" formatColumns="0" formatRows="0" objects="1" scenarios="1" spinCount="100000" saltValue="3ePDTjq1UiY2d15Y0y7n9buSAVIDzGhxieRu2w21F7NpT2fqxPMTtcX9K1bM48Kt+MRLBiYCzrKun+9vG5r/uQ==" hashValue="YQF/tKzBdyXMBkqRBr/YhSyUB2DjsuZiaRp2YPMB5BOZQSqRnM3V0ddcemYqvaRVJ6A1vJ69iuDc7nTLIUY4pw==" algorithmName="SHA-512" password="CC35"/>
  <autoFilter ref="C96:K23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2/113107142"/>
    <hyperlink ref="F110" r:id="rId2" display="https://podminky.urs.cz/item/CS_URS_2024_02/113154523"/>
    <hyperlink ref="F131" r:id="rId3" display="https://podminky.urs.cz/item/CS_URS_2024_02/567122114"/>
    <hyperlink ref="F134" r:id="rId4" display="https://podminky.urs.cz/item/CS_URS_2024_02/569831111"/>
    <hyperlink ref="F137" r:id="rId5" display="https://podminky.urs.cz/item/CS_URS_2024_02/573211109"/>
    <hyperlink ref="F140" r:id="rId6" display="https://podminky.urs.cz/item/CS_URS_2024_02/577154121"/>
    <hyperlink ref="F144" r:id="rId7" display="https://podminky.urs.cz/item/CS_URS_2024_02/899132122"/>
    <hyperlink ref="F147" r:id="rId8" display="https://podminky.urs.cz/item/CS_URS_2024_02/899132211"/>
    <hyperlink ref="F150" r:id="rId9" display="https://podminky.urs.cz/item/CS_URS_2024_02/899132212"/>
    <hyperlink ref="F153" r:id="rId10" display="https://podminky.urs.cz/item/CS_URS_2024_02/899132213"/>
    <hyperlink ref="F156" r:id="rId11" display="https://podminky.urs.cz/item/CS_URS_2024_02/899133211"/>
    <hyperlink ref="F160" r:id="rId12" display="https://podminky.urs.cz/item/CS_URS_2024_02/915221111"/>
    <hyperlink ref="F165" r:id="rId13" display="https://podminky.urs.cz/item/CS_URS_2024_02/915221112"/>
    <hyperlink ref="F168" r:id="rId14" display="https://podminky.urs.cz/item/CS_URS_2024_02/915221121"/>
    <hyperlink ref="F171" r:id="rId15" display="https://podminky.urs.cz/item/CS_URS_2024_02/915221122"/>
    <hyperlink ref="F174" r:id="rId16" display="https://podminky.urs.cz/item/CS_URS_2024_02/915231111"/>
    <hyperlink ref="F177" r:id="rId17" display="https://podminky.urs.cz/item/CS_URS_2024_02/915231112"/>
    <hyperlink ref="F180" r:id="rId18" display="https://podminky.urs.cz/item/CS_URS_2024_02/919112114"/>
    <hyperlink ref="F183" r:id="rId19" display="https://podminky.urs.cz/item/CS_URS_2024_02/919121122"/>
    <hyperlink ref="F186" r:id="rId20" display="https://podminky.urs.cz/item/CS_URS_2024_02/938908411"/>
    <hyperlink ref="F192" r:id="rId21" display="https://podminky.urs.cz/item/CS_URS_2024_02/938909612"/>
    <hyperlink ref="F197" r:id="rId22" display="https://podminky.urs.cz/item/CS_URS_2024_02/997221551"/>
    <hyperlink ref="F199" r:id="rId23" display="https://podminky.urs.cz/item/CS_URS_2024_02/997221559"/>
    <hyperlink ref="F206" r:id="rId24" display="https://podminky.urs.cz/item/CS_URS_2024_02/997221559"/>
    <hyperlink ref="F211" r:id="rId25" display="https://podminky.urs.cz/item/CS_URS_2024_02/997221611"/>
    <hyperlink ref="F217" r:id="rId26" display="https://podminky.urs.cz/item/CS_URS_2024_02/997221873"/>
    <hyperlink ref="F222" r:id="rId27" display="https://podminky.urs.cz/item/CS_URS_2024_02/998225111"/>
    <hyperlink ref="F226" r:id="rId28" display="https://podminky.urs.cz/item/CS_URS_2024_02/010001000"/>
    <hyperlink ref="F229" r:id="rId29" display="https://podminky.urs.cz/item/CS_URS_2024_02/020001000"/>
    <hyperlink ref="F232" r:id="rId30" display="https://podminky.urs.cz/item/CS_URS_2024_02/030001000"/>
    <hyperlink ref="F235" r:id="rId31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  <c r="AZ2" s="141" t="s">
        <v>363</v>
      </c>
      <c r="BA2" s="141" t="s">
        <v>19</v>
      </c>
      <c r="BB2" s="141" t="s">
        <v>19</v>
      </c>
      <c r="BC2" s="141" t="s">
        <v>364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80</v>
      </c>
      <c r="AZ3" s="141" t="s">
        <v>365</v>
      </c>
      <c r="BA3" s="141" t="s">
        <v>19</v>
      </c>
      <c r="BB3" s="141" t="s">
        <v>19</v>
      </c>
      <c r="BC3" s="141" t="s">
        <v>366</v>
      </c>
      <c r="BD3" s="141" t="s">
        <v>80</v>
      </c>
    </row>
    <row r="4" s="1" customFormat="1" ht="24.96" customHeight="1">
      <c r="B4" s="22"/>
      <c r="D4" s="144" t="s">
        <v>109</v>
      </c>
      <c r="L4" s="22"/>
      <c r="M4" s="145" t="s">
        <v>10</v>
      </c>
      <c r="AT4" s="19" t="s">
        <v>4</v>
      </c>
      <c r="AZ4" s="141" t="s">
        <v>119</v>
      </c>
      <c r="BA4" s="141" t="s">
        <v>19</v>
      </c>
      <c r="BB4" s="141" t="s">
        <v>19</v>
      </c>
      <c r="BC4" s="141" t="s">
        <v>367</v>
      </c>
      <c r="BD4" s="141" t="s">
        <v>80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16.5" customHeight="1">
      <c r="B7" s="22"/>
      <c r="E7" s="147" t="str">
        <f>'Rekapitulace stavby'!K6</f>
        <v>Oprava komunikací a chodníků Čížová</v>
      </c>
      <c r="F7" s="146"/>
      <c r="G7" s="146"/>
      <c r="H7" s="146"/>
      <c r="L7" s="22"/>
    </row>
    <row r="8" s="1" customFormat="1" ht="12" customHeight="1">
      <c r="B8" s="22"/>
      <c r="D8" s="146" t="s">
        <v>115</v>
      </c>
      <c r="L8" s="22"/>
    </row>
    <row r="9" s="2" customFormat="1" ht="16.5" customHeight="1">
      <c r="A9" s="40"/>
      <c r="B9" s="46"/>
      <c r="C9" s="40"/>
      <c r="D9" s="40"/>
      <c r="E9" s="147" t="s">
        <v>118</v>
      </c>
      <c r="F9" s="40"/>
      <c r="G9" s="40"/>
      <c r="H9" s="40"/>
      <c r="I9" s="40"/>
      <c r="J9" s="40"/>
      <c r="K9" s="40"/>
      <c r="L9" s="148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6" t="s">
        <v>121</v>
      </c>
      <c r="E10" s="40"/>
      <c r="F10" s="40"/>
      <c r="G10" s="40"/>
      <c r="H10" s="40"/>
      <c r="I10" s="40"/>
      <c r="J10" s="40"/>
      <c r="K10" s="40"/>
      <c r="L10" s="148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9" t="s">
        <v>368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6" t="s">
        <v>18</v>
      </c>
      <c r="E13" s="40"/>
      <c r="F13" s="135" t="s">
        <v>19</v>
      </c>
      <c r="G13" s="40"/>
      <c r="H13" s="40"/>
      <c r="I13" s="146" t="s">
        <v>20</v>
      </c>
      <c r="J13" s="135" t="s">
        <v>19</v>
      </c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6" t="s">
        <v>21</v>
      </c>
      <c r="E14" s="40"/>
      <c r="F14" s="135" t="s">
        <v>22</v>
      </c>
      <c r="G14" s="40"/>
      <c r="H14" s="40"/>
      <c r="I14" s="146" t="s">
        <v>23</v>
      </c>
      <c r="J14" s="150" t="str">
        <f>'Rekapitulace stavby'!AN8</f>
        <v>25. 7. 2024</v>
      </c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25</v>
      </c>
      <c r="E16" s="40"/>
      <c r="F16" s="40"/>
      <c r="G16" s="40"/>
      <c r="H16" s="40"/>
      <c r="I16" s="146" t="s">
        <v>26</v>
      </c>
      <c r="J16" s="135" t="s">
        <v>19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6" t="s">
        <v>28</v>
      </c>
      <c r="J17" s="135" t="s">
        <v>19</v>
      </c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6" t="s">
        <v>29</v>
      </c>
      <c r="E19" s="40"/>
      <c r="F19" s="40"/>
      <c r="G19" s="40"/>
      <c r="H19" s="40"/>
      <c r="I19" s="146" t="s">
        <v>26</v>
      </c>
      <c r="J19" s="35" t="str">
        <f>'Rekapitulace stavby'!AN13</f>
        <v>Vyplň údaj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6" t="s">
        <v>28</v>
      </c>
      <c r="J20" s="35" t="str">
        <f>'Rekapitulace stavby'!AN14</f>
        <v>Vyplň údaj</v>
      </c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6" t="s">
        <v>31</v>
      </c>
      <c r="E22" s="40"/>
      <c r="F22" s="40"/>
      <c r="G22" s="40"/>
      <c r="H22" s="40"/>
      <c r="I22" s="146" t="s">
        <v>26</v>
      </c>
      <c r="J22" s="135" t="str">
        <f>IF('Rekapitulace stavby'!AN16="","",'Rekapitulace stavby'!AN16)</f>
        <v/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6" t="s">
        <v>28</v>
      </c>
      <c r="J23" s="135" t="str">
        <f>IF('Rekapitulace stavby'!AN17="","",'Rekapitulace stavby'!AN17)</f>
        <v/>
      </c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6" t="s">
        <v>33</v>
      </c>
      <c r="E25" s="40"/>
      <c r="F25" s="40"/>
      <c r="G25" s="40"/>
      <c r="H25" s="40"/>
      <c r="I25" s="146" t="s">
        <v>26</v>
      </c>
      <c r="J25" s="135" t="s">
        <v>19</v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34</v>
      </c>
      <c r="F26" s="40"/>
      <c r="G26" s="40"/>
      <c r="H26" s="40"/>
      <c r="I26" s="146" t="s">
        <v>28</v>
      </c>
      <c r="J26" s="135" t="s">
        <v>19</v>
      </c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6" t="s">
        <v>35</v>
      </c>
      <c r="E28" s="40"/>
      <c r="F28" s="40"/>
      <c r="G28" s="40"/>
      <c r="H28" s="40"/>
      <c r="I28" s="40"/>
      <c r="J28" s="40"/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8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37</v>
      </c>
      <c r="E32" s="40"/>
      <c r="F32" s="40"/>
      <c r="G32" s="40"/>
      <c r="H32" s="40"/>
      <c r="I32" s="40"/>
      <c r="J32" s="157">
        <f>ROUND(J97, 2)</f>
        <v>0</v>
      </c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39</v>
      </c>
      <c r="G34" s="40"/>
      <c r="H34" s="40"/>
      <c r="I34" s="158" t="s">
        <v>38</v>
      </c>
      <c r="J34" s="158" t="s">
        <v>40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41</v>
      </c>
      <c r="E35" s="146" t="s">
        <v>42</v>
      </c>
      <c r="F35" s="160">
        <f>ROUND((SUM(BE97:BE186)),  2)</f>
        <v>0</v>
      </c>
      <c r="G35" s="40"/>
      <c r="H35" s="40"/>
      <c r="I35" s="161">
        <v>0.20999999999999999</v>
      </c>
      <c r="J35" s="160">
        <f>ROUND(((SUM(BE97:BE186))*I35),  2)</f>
        <v>0</v>
      </c>
      <c r="K35" s="40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6" t="s">
        <v>43</v>
      </c>
      <c r="F36" s="160">
        <f>ROUND((SUM(BF97:BF186)),  2)</f>
        <v>0</v>
      </c>
      <c r="G36" s="40"/>
      <c r="H36" s="40"/>
      <c r="I36" s="161">
        <v>0.12</v>
      </c>
      <c r="J36" s="160">
        <f>ROUND(((SUM(BF97:BF186))*I36),  2)</f>
        <v>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6" t="s">
        <v>44</v>
      </c>
      <c r="F37" s="160">
        <f>ROUND((SUM(BG97:BG186)),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6" t="s">
        <v>45</v>
      </c>
      <c r="F38" s="160">
        <f>ROUND((SUM(BH97:BH186)),  2)</f>
        <v>0</v>
      </c>
      <c r="G38" s="40"/>
      <c r="H38" s="40"/>
      <c r="I38" s="161">
        <v>0.12</v>
      </c>
      <c r="J38" s="160">
        <f>0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46</v>
      </c>
      <c r="F39" s="160">
        <f>ROUND((SUM(BI97:BI186)),  2)</f>
        <v>0</v>
      </c>
      <c r="G39" s="40"/>
      <c r="H39" s="40"/>
      <c r="I39" s="161">
        <v>0</v>
      </c>
      <c r="J39" s="160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123</v>
      </c>
      <c r="D47" s="42"/>
      <c r="E47" s="42"/>
      <c r="F47" s="42"/>
      <c r="G47" s="42"/>
      <c r="H47" s="42"/>
      <c r="I47" s="42"/>
      <c r="J47" s="42"/>
      <c r="K47" s="42"/>
      <c r="L47" s="148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komunikací a chodníků Čížová</v>
      </c>
      <c r="F50" s="34"/>
      <c r="G50" s="34"/>
      <c r="H50" s="34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115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118</v>
      </c>
      <c r="F52" s="42"/>
      <c r="G52" s="42"/>
      <c r="H52" s="42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121</v>
      </c>
      <c r="D53" s="42"/>
      <c r="E53" s="42"/>
      <c r="F53" s="42"/>
      <c r="G53" s="42"/>
      <c r="H53" s="42"/>
      <c r="I53" s="42"/>
      <c r="J53" s="42"/>
      <c r="K53" s="42"/>
      <c r="L53" s="148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02 - Chodník</v>
      </c>
      <c r="F54" s="42"/>
      <c r="G54" s="42"/>
      <c r="H54" s="42"/>
      <c r="I54" s="42"/>
      <c r="J54" s="42"/>
      <c r="K54" s="42"/>
      <c r="L54" s="14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8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25. 7. 2024</v>
      </c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Čížová</v>
      </c>
      <c r="G58" s="42"/>
      <c r="H58" s="42"/>
      <c r="I58" s="34" t="s">
        <v>31</v>
      </c>
      <c r="J58" s="38" t="str">
        <f>E23</f>
        <v xml:space="preserve"> </v>
      </c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>Ing. Jitka Kubec Dupalová</v>
      </c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124</v>
      </c>
      <c r="D61" s="175"/>
      <c r="E61" s="175"/>
      <c r="F61" s="175"/>
      <c r="G61" s="175"/>
      <c r="H61" s="175"/>
      <c r="I61" s="175"/>
      <c r="J61" s="176" t="s">
        <v>125</v>
      </c>
      <c r="K61" s="175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69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126</v>
      </c>
    </row>
    <row r="64" s="9" customFormat="1" ht="24.96" customHeight="1">
      <c r="A64" s="9"/>
      <c r="B64" s="178"/>
      <c r="C64" s="179"/>
      <c r="D64" s="180" t="s">
        <v>127</v>
      </c>
      <c r="E64" s="181"/>
      <c r="F64" s="181"/>
      <c r="G64" s="181"/>
      <c r="H64" s="181"/>
      <c r="I64" s="181"/>
      <c r="J64" s="182">
        <f>J98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128</v>
      </c>
      <c r="E65" s="186"/>
      <c r="F65" s="186"/>
      <c r="G65" s="186"/>
      <c r="H65" s="186"/>
      <c r="I65" s="186"/>
      <c r="J65" s="187">
        <f>J99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129</v>
      </c>
      <c r="E66" s="186"/>
      <c r="F66" s="186"/>
      <c r="G66" s="186"/>
      <c r="H66" s="186"/>
      <c r="I66" s="186"/>
      <c r="J66" s="187">
        <f>J123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130</v>
      </c>
      <c r="E67" s="186"/>
      <c r="F67" s="186"/>
      <c r="G67" s="186"/>
      <c r="H67" s="186"/>
      <c r="I67" s="186"/>
      <c r="J67" s="187">
        <f>J139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7"/>
      <c r="D68" s="185" t="s">
        <v>131</v>
      </c>
      <c r="E68" s="186"/>
      <c r="F68" s="186"/>
      <c r="G68" s="186"/>
      <c r="H68" s="186"/>
      <c r="I68" s="186"/>
      <c r="J68" s="187">
        <f>J150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132</v>
      </c>
      <c r="E69" s="186"/>
      <c r="F69" s="186"/>
      <c r="G69" s="186"/>
      <c r="H69" s="186"/>
      <c r="I69" s="186"/>
      <c r="J69" s="187">
        <f>J154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7"/>
      <c r="D70" s="185" t="s">
        <v>133</v>
      </c>
      <c r="E70" s="186"/>
      <c r="F70" s="186"/>
      <c r="G70" s="186"/>
      <c r="H70" s="186"/>
      <c r="I70" s="186"/>
      <c r="J70" s="187">
        <f>J171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134</v>
      </c>
      <c r="E71" s="181"/>
      <c r="F71" s="181"/>
      <c r="G71" s="181"/>
      <c r="H71" s="181"/>
      <c r="I71" s="181"/>
      <c r="J71" s="182">
        <f>J174</f>
        <v>0</v>
      </c>
      <c r="K71" s="179"/>
      <c r="L71" s="18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4"/>
      <c r="C72" s="127"/>
      <c r="D72" s="185" t="s">
        <v>135</v>
      </c>
      <c r="E72" s="186"/>
      <c r="F72" s="186"/>
      <c r="G72" s="186"/>
      <c r="H72" s="186"/>
      <c r="I72" s="186"/>
      <c r="J72" s="187">
        <f>J175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7"/>
      <c r="D73" s="185" t="s">
        <v>136</v>
      </c>
      <c r="E73" s="186"/>
      <c r="F73" s="186"/>
      <c r="G73" s="186"/>
      <c r="H73" s="186"/>
      <c r="I73" s="186"/>
      <c r="J73" s="187">
        <f>J178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7"/>
      <c r="D74" s="185" t="s">
        <v>137</v>
      </c>
      <c r="E74" s="186"/>
      <c r="F74" s="186"/>
      <c r="G74" s="186"/>
      <c r="H74" s="186"/>
      <c r="I74" s="186"/>
      <c r="J74" s="187">
        <f>J181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7"/>
      <c r="D75" s="185" t="s">
        <v>138</v>
      </c>
      <c r="E75" s="186"/>
      <c r="F75" s="186"/>
      <c r="G75" s="186"/>
      <c r="H75" s="186"/>
      <c r="I75" s="186"/>
      <c r="J75" s="187">
        <f>J184</f>
        <v>0</v>
      </c>
      <c r="K75" s="127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139</v>
      </c>
      <c r="D82" s="42"/>
      <c r="E82" s="42"/>
      <c r="F82" s="42"/>
      <c r="G82" s="42"/>
      <c r="H82" s="42"/>
      <c r="I82" s="42"/>
      <c r="J82" s="42"/>
      <c r="K82" s="42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3" t="str">
        <f>E7</f>
        <v>Oprava komunikací a chodníků Čížová</v>
      </c>
      <c r="F85" s="34"/>
      <c r="G85" s="34"/>
      <c r="H85" s="34"/>
      <c r="I85" s="42"/>
      <c r="J85" s="42"/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115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3" t="s">
        <v>118</v>
      </c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121</v>
      </c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02 - Chodník</v>
      </c>
      <c r="F89" s="42"/>
      <c r="G89" s="42"/>
      <c r="H89" s="42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 xml:space="preserve"> </v>
      </c>
      <c r="G91" s="42"/>
      <c r="H91" s="42"/>
      <c r="I91" s="34" t="s">
        <v>23</v>
      </c>
      <c r="J91" s="74" t="str">
        <f>IF(J14="","",J14)</f>
        <v>25. 7. 2024</v>
      </c>
      <c r="K91" s="42"/>
      <c r="L91" s="14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Obec Čížová</v>
      </c>
      <c r="G93" s="42"/>
      <c r="H93" s="42"/>
      <c r="I93" s="34" t="s">
        <v>31</v>
      </c>
      <c r="J93" s="38" t="str">
        <f>E23</f>
        <v xml:space="preserve"> </v>
      </c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5.65" customHeight="1">
      <c r="A94" s="40"/>
      <c r="B94" s="41"/>
      <c r="C94" s="34" t="s">
        <v>29</v>
      </c>
      <c r="D94" s="42"/>
      <c r="E94" s="42"/>
      <c r="F94" s="29" t="str">
        <f>IF(E20="","",E20)</f>
        <v>Vyplň údaj</v>
      </c>
      <c r="G94" s="42"/>
      <c r="H94" s="42"/>
      <c r="I94" s="34" t="s">
        <v>33</v>
      </c>
      <c r="J94" s="38" t="str">
        <f>E26</f>
        <v>Ing. Jitka Kubec Dupalová</v>
      </c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9"/>
      <c r="B96" s="190"/>
      <c r="C96" s="191" t="s">
        <v>140</v>
      </c>
      <c r="D96" s="192" t="s">
        <v>56</v>
      </c>
      <c r="E96" s="192" t="s">
        <v>52</v>
      </c>
      <c r="F96" s="192" t="s">
        <v>53</v>
      </c>
      <c r="G96" s="192" t="s">
        <v>141</v>
      </c>
      <c r="H96" s="192" t="s">
        <v>142</v>
      </c>
      <c r="I96" s="192" t="s">
        <v>143</v>
      </c>
      <c r="J96" s="192" t="s">
        <v>125</v>
      </c>
      <c r="K96" s="193" t="s">
        <v>144</v>
      </c>
      <c r="L96" s="194"/>
      <c r="M96" s="94" t="s">
        <v>19</v>
      </c>
      <c r="N96" s="95" t="s">
        <v>41</v>
      </c>
      <c r="O96" s="95" t="s">
        <v>145</v>
      </c>
      <c r="P96" s="95" t="s">
        <v>146</v>
      </c>
      <c r="Q96" s="95" t="s">
        <v>147</v>
      </c>
      <c r="R96" s="95" t="s">
        <v>148</v>
      </c>
      <c r="S96" s="95" t="s">
        <v>149</v>
      </c>
      <c r="T96" s="96" t="s">
        <v>150</v>
      </c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</row>
    <row r="97" s="2" customFormat="1" ht="22.8" customHeight="1">
      <c r="A97" s="40"/>
      <c r="B97" s="41"/>
      <c r="C97" s="101" t="s">
        <v>151</v>
      </c>
      <c r="D97" s="42"/>
      <c r="E97" s="42"/>
      <c r="F97" s="42"/>
      <c r="G97" s="42"/>
      <c r="H97" s="42"/>
      <c r="I97" s="42"/>
      <c r="J97" s="195">
        <f>BK97</f>
        <v>0</v>
      </c>
      <c r="K97" s="42"/>
      <c r="L97" s="46"/>
      <c r="M97" s="97"/>
      <c r="N97" s="196"/>
      <c r="O97" s="98"/>
      <c r="P97" s="197">
        <f>P98+P174</f>
        <v>0</v>
      </c>
      <c r="Q97" s="98"/>
      <c r="R97" s="197">
        <f>R98+R174</f>
        <v>140.01716724000002</v>
      </c>
      <c r="S97" s="98"/>
      <c r="T97" s="198">
        <f>T98+T174</f>
        <v>130.45292000000001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70</v>
      </c>
      <c r="AU97" s="19" t="s">
        <v>126</v>
      </c>
      <c r="BK97" s="199">
        <f>BK98+BK174</f>
        <v>0</v>
      </c>
    </row>
    <row r="98" s="12" customFormat="1" ht="25.92" customHeight="1">
      <c r="A98" s="12"/>
      <c r="B98" s="200"/>
      <c r="C98" s="201"/>
      <c r="D98" s="202" t="s">
        <v>70</v>
      </c>
      <c r="E98" s="203" t="s">
        <v>152</v>
      </c>
      <c r="F98" s="203" t="s">
        <v>153</v>
      </c>
      <c r="G98" s="201"/>
      <c r="H98" s="201"/>
      <c r="I98" s="204"/>
      <c r="J98" s="205">
        <f>BK98</f>
        <v>0</v>
      </c>
      <c r="K98" s="201"/>
      <c r="L98" s="206"/>
      <c r="M98" s="207"/>
      <c r="N98" s="208"/>
      <c r="O98" s="208"/>
      <c r="P98" s="209">
        <f>P99+P123+P139+P150+P154+P171</f>
        <v>0</v>
      </c>
      <c r="Q98" s="208"/>
      <c r="R98" s="209">
        <f>R99+R123+R139+R150+R154+R171</f>
        <v>140.01716724000002</v>
      </c>
      <c r="S98" s="208"/>
      <c r="T98" s="210">
        <f>T99+T123+T139+T150+T154+T171</f>
        <v>130.45292000000001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78</v>
      </c>
      <c r="AT98" s="212" t="s">
        <v>70</v>
      </c>
      <c r="AU98" s="212" t="s">
        <v>71</v>
      </c>
      <c r="AY98" s="211" t="s">
        <v>154</v>
      </c>
      <c r="BK98" s="213">
        <f>BK99+BK123+BK139+BK150+BK154+BK171</f>
        <v>0</v>
      </c>
    </row>
    <row r="99" s="12" customFormat="1" ht="22.8" customHeight="1">
      <c r="A99" s="12"/>
      <c r="B99" s="200"/>
      <c r="C99" s="201"/>
      <c r="D99" s="202" t="s">
        <v>70</v>
      </c>
      <c r="E99" s="214" t="s">
        <v>78</v>
      </c>
      <c r="F99" s="214" t="s">
        <v>155</v>
      </c>
      <c r="G99" s="201"/>
      <c r="H99" s="201"/>
      <c r="I99" s="204"/>
      <c r="J99" s="215">
        <f>BK99</f>
        <v>0</v>
      </c>
      <c r="K99" s="201"/>
      <c r="L99" s="206"/>
      <c r="M99" s="207"/>
      <c r="N99" s="208"/>
      <c r="O99" s="208"/>
      <c r="P99" s="209">
        <f>SUM(P100:P122)</f>
        <v>0</v>
      </c>
      <c r="Q99" s="208"/>
      <c r="R99" s="209">
        <f>SUM(R100:R122)</f>
        <v>0</v>
      </c>
      <c r="S99" s="208"/>
      <c r="T99" s="210">
        <f>SUM(T100:T122)</f>
        <v>129.36292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78</v>
      </c>
      <c r="AT99" s="212" t="s">
        <v>70</v>
      </c>
      <c r="AU99" s="212" t="s">
        <v>78</v>
      </c>
      <c r="AY99" s="211" t="s">
        <v>154</v>
      </c>
      <c r="BK99" s="213">
        <f>SUM(BK100:BK122)</f>
        <v>0</v>
      </c>
    </row>
    <row r="100" s="2" customFormat="1" ht="62.7" customHeight="1">
      <c r="A100" s="40"/>
      <c r="B100" s="41"/>
      <c r="C100" s="216" t="s">
        <v>78</v>
      </c>
      <c r="D100" s="216" t="s">
        <v>156</v>
      </c>
      <c r="E100" s="217" t="s">
        <v>369</v>
      </c>
      <c r="F100" s="218" t="s">
        <v>370</v>
      </c>
      <c r="G100" s="219" t="s">
        <v>159</v>
      </c>
      <c r="H100" s="220">
        <v>425.94200000000001</v>
      </c>
      <c r="I100" s="221"/>
      <c r="J100" s="222">
        <f>ROUND(I100*H100,2)</f>
        <v>0</v>
      </c>
      <c r="K100" s="218" t="s">
        <v>160</v>
      </c>
      <c r="L100" s="46"/>
      <c r="M100" s="223" t="s">
        <v>19</v>
      </c>
      <c r="N100" s="224" t="s">
        <v>42</v>
      </c>
      <c r="O100" s="86"/>
      <c r="P100" s="225">
        <f>O100*H100</f>
        <v>0</v>
      </c>
      <c r="Q100" s="225">
        <v>0</v>
      </c>
      <c r="R100" s="225">
        <f>Q100*H100</f>
        <v>0</v>
      </c>
      <c r="S100" s="225">
        <v>0.26000000000000001</v>
      </c>
      <c r="T100" s="226">
        <f>S100*H100</f>
        <v>110.74492000000001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7" t="s">
        <v>161</v>
      </c>
      <c r="AT100" s="227" t="s">
        <v>156</v>
      </c>
      <c r="AU100" s="227" t="s">
        <v>80</v>
      </c>
      <c r="AY100" s="19" t="s">
        <v>154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19" t="s">
        <v>78</v>
      </c>
      <c r="BK100" s="228">
        <f>ROUND(I100*H100,2)</f>
        <v>0</v>
      </c>
      <c r="BL100" s="19" t="s">
        <v>161</v>
      </c>
      <c r="BM100" s="227" t="s">
        <v>371</v>
      </c>
    </row>
    <row r="101" s="2" customFormat="1">
      <c r="A101" s="40"/>
      <c r="B101" s="41"/>
      <c r="C101" s="42"/>
      <c r="D101" s="229" t="s">
        <v>163</v>
      </c>
      <c r="E101" s="42"/>
      <c r="F101" s="230" t="s">
        <v>372</v>
      </c>
      <c r="G101" s="42"/>
      <c r="H101" s="42"/>
      <c r="I101" s="231"/>
      <c r="J101" s="42"/>
      <c r="K101" s="42"/>
      <c r="L101" s="46"/>
      <c r="M101" s="232"/>
      <c r="N101" s="23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163</v>
      </c>
      <c r="AU101" s="19" t="s">
        <v>80</v>
      </c>
    </row>
    <row r="102" s="13" customFormat="1">
      <c r="A102" s="13"/>
      <c r="B102" s="234"/>
      <c r="C102" s="235"/>
      <c r="D102" s="236" t="s">
        <v>165</v>
      </c>
      <c r="E102" s="237" t="s">
        <v>19</v>
      </c>
      <c r="F102" s="238" t="s">
        <v>373</v>
      </c>
      <c r="G102" s="235"/>
      <c r="H102" s="237" t="s">
        <v>19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165</v>
      </c>
      <c r="AU102" s="244" t="s">
        <v>80</v>
      </c>
      <c r="AV102" s="13" t="s">
        <v>78</v>
      </c>
      <c r="AW102" s="13" t="s">
        <v>32</v>
      </c>
      <c r="AX102" s="13" t="s">
        <v>71</v>
      </c>
      <c r="AY102" s="244" t="s">
        <v>154</v>
      </c>
    </row>
    <row r="103" s="14" customFormat="1">
      <c r="A103" s="14"/>
      <c r="B103" s="245"/>
      <c r="C103" s="246"/>
      <c r="D103" s="236" t="s">
        <v>165</v>
      </c>
      <c r="E103" s="247" t="s">
        <v>19</v>
      </c>
      <c r="F103" s="248" t="s">
        <v>374</v>
      </c>
      <c r="G103" s="246"/>
      <c r="H103" s="249">
        <v>8</v>
      </c>
      <c r="I103" s="250"/>
      <c r="J103" s="246"/>
      <c r="K103" s="246"/>
      <c r="L103" s="251"/>
      <c r="M103" s="252"/>
      <c r="N103" s="253"/>
      <c r="O103" s="253"/>
      <c r="P103" s="253"/>
      <c r="Q103" s="253"/>
      <c r="R103" s="253"/>
      <c r="S103" s="253"/>
      <c r="T103" s="25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5" t="s">
        <v>165</v>
      </c>
      <c r="AU103" s="255" t="s">
        <v>80</v>
      </c>
      <c r="AV103" s="14" t="s">
        <v>80</v>
      </c>
      <c r="AW103" s="14" t="s">
        <v>32</v>
      </c>
      <c r="AX103" s="14" t="s">
        <v>71</v>
      </c>
      <c r="AY103" s="255" t="s">
        <v>154</v>
      </c>
    </row>
    <row r="104" s="14" customFormat="1">
      <c r="A104" s="14"/>
      <c r="B104" s="245"/>
      <c r="C104" s="246"/>
      <c r="D104" s="236" t="s">
        <v>165</v>
      </c>
      <c r="E104" s="247" t="s">
        <v>19</v>
      </c>
      <c r="F104" s="248" t="s">
        <v>375</v>
      </c>
      <c r="G104" s="246"/>
      <c r="H104" s="249">
        <v>23.399999999999999</v>
      </c>
      <c r="I104" s="250"/>
      <c r="J104" s="246"/>
      <c r="K104" s="246"/>
      <c r="L104" s="251"/>
      <c r="M104" s="252"/>
      <c r="N104" s="253"/>
      <c r="O104" s="253"/>
      <c r="P104" s="253"/>
      <c r="Q104" s="253"/>
      <c r="R104" s="253"/>
      <c r="S104" s="253"/>
      <c r="T104" s="25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5" t="s">
        <v>165</v>
      </c>
      <c r="AU104" s="255" t="s">
        <v>80</v>
      </c>
      <c r="AV104" s="14" t="s">
        <v>80</v>
      </c>
      <c r="AW104" s="14" t="s">
        <v>32</v>
      </c>
      <c r="AX104" s="14" t="s">
        <v>71</v>
      </c>
      <c r="AY104" s="255" t="s">
        <v>154</v>
      </c>
    </row>
    <row r="105" s="14" customFormat="1">
      <c r="A105" s="14"/>
      <c r="B105" s="245"/>
      <c r="C105" s="246"/>
      <c r="D105" s="236" t="s">
        <v>165</v>
      </c>
      <c r="E105" s="247" t="s">
        <v>19</v>
      </c>
      <c r="F105" s="248" t="s">
        <v>376</v>
      </c>
      <c r="G105" s="246"/>
      <c r="H105" s="249">
        <v>97.5</v>
      </c>
      <c r="I105" s="250"/>
      <c r="J105" s="246"/>
      <c r="K105" s="246"/>
      <c r="L105" s="251"/>
      <c r="M105" s="252"/>
      <c r="N105" s="253"/>
      <c r="O105" s="253"/>
      <c r="P105" s="253"/>
      <c r="Q105" s="253"/>
      <c r="R105" s="253"/>
      <c r="S105" s="253"/>
      <c r="T105" s="25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5" t="s">
        <v>165</v>
      </c>
      <c r="AU105" s="255" t="s">
        <v>80</v>
      </c>
      <c r="AV105" s="14" t="s">
        <v>80</v>
      </c>
      <c r="AW105" s="14" t="s">
        <v>32</v>
      </c>
      <c r="AX105" s="14" t="s">
        <v>71</v>
      </c>
      <c r="AY105" s="255" t="s">
        <v>154</v>
      </c>
    </row>
    <row r="106" s="13" customFormat="1">
      <c r="A106" s="13"/>
      <c r="B106" s="234"/>
      <c r="C106" s="235"/>
      <c r="D106" s="236" t="s">
        <v>165</v>
      </c>
      <c r="E106" s="237" t="s">
        <v>19</v>
      </c>
      <c r="F106" s="238" t="s">
        <v>377</v>
      </c>
      <c r="G106" s="235"/>
      <c r="H106" s="237" t="s">
        <v>19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165</v>
      </c>
      <c r="AU106" s="244" t="s">
        <v>80</v>
      </c>
      <c r="AV106" s="13" t="s">
        <v>78</v>
      </c>
      <c r="AW106" s="13" t="s">
        <v>32</v>
      </c>
      <c r="AX106" s="13" t="s">
        <v>71</v>
      </c>
      <c r="AY106" s="244" t="s">
        <v>154</v>
      </c>
    </row>
    <row r="107" s="14" customFormat="1">
      <c r="A107" s="14"/>
      <c r="B107" s="245"/>
      <c r="C107" s="246"/>
      <c r="D107" s="236" t="s">
        <v>165</v>
      </c>
      <c r="E107" s="247" t="s">
        <v>19</v>
      </c>
      <c r="F107" s="248" t="s">
        <v>378</v>
      </c>
      <c r="G107" s="246"/>
      <c r="H107" s="249">
        <v>105</v>
      </c>
      <c r="I107" s="250"/>
      <c r="J107" s="246"/>
      <c r="K107" s="246"/>
      <c r="L107" s="251"/>
      <c r="M107" s="252"/>
      <c r="N107" s="253"/>
      <c r="O107" s="253"/>
      <c r="P107" s="253"/>
      <c r="Q107" s="253"/>
      <c r="R107" s="253"/>
      <c r="S107" s="253"/>
      <c r="T107" s="25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5" t="s">
        <v>165</v>
      </c>
      <c r="AU107" s="255" t="s">
        <v>80</v>
      </c>
      <c r="AV107" s="14" t="s">
        <v>80</v>
      </c>
      <c r="AW107" s="14" t="s">
        <v>32</v>
      </c>
      <c r="AX107" s="14" t="s">
        <v>71</v>
      </c>
      <c r="AY107" s="255" t="s">
        <v>154</v>
      </c>
    </row>
    <row r="108" s="14" customFormat="1">
      <c r="A108" s="14"/>
      <c r="B108" s="245"/>
      <c r="C108" s="246"/>
      <c r="D108" s="236" t="s">
        <v>165</v>
      </c>
      <c r="E108" s="247" t="s">
        <v>19</v>
      </c>
      <c r="F108" s="248" t="s">
        <v>379</v>
      </c>
      <c r="G108" s="246"/>
      <c r="H108" s="249">
        <v>18</v>
      </c>
      <c r="I108" s="250"/>
      <c r="J108" s="246"/>
      <c r="K108" s="246"/>
      <c r="L108" s="251"/>
      <c r="M108" s="252"/>
      <c r="N108" s="253"/>
      <c r="O108" s="253"/>
      <c r="P108" s="253"/>
      <c r="Q108" s="253"/>
      <c r="R108" s="253"/>
      <c r="S108" s="253"/>
      <c r="T108" s="25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5" t="s">
        <v>165</v>
      </c>
      <c r="AU108" s="255" t="s">
        <v>80</v>
      </c>
      <c r="AV108" s="14" t="s">
        <v>80</v>
      </c>
      <c r="AW108" s="14" t="s">
        <v>32</v>
      </c>
      <c r="AX108" s="14" t="s">
        <v>71</v>
      </c>
      <c r="AY108" s="255" t="s">
        <v>154</v>
      </c>
    </row>
    <row r="109" s="14" customFormat="1">
      <c r="A109" s="14"/>
      <c r="B109" s="245"/>
      <c r="C109" s="246"/>
      <c r="D109" s="236" t="s">
        <v>165</v>
      </c>
      <c r="E109" s="247" t="s">
        <v>19</v>
      </c>
      <c r="F109" s="248" t="s">
        <v>380</v>
      </c>
      <c r="G109" s="246"/>
      <c r="H109" s="249">
        <v>15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165</v>
      </c>
      <c r="AU109" s="255" t="s">
        <v>80</v>
      </c>
      <c r="AV109" s="14" t="s">
        <v>80</v>
      </c>
      <c r="AW109" s="14" t="s">
        <v>32</v>
      </c>
      <c r="AX109" s="14" t="s">
        <v>71</v>
      </c>
      <c r="AY109" s="255" t="s">
        <v>154</v>
      </c>
    </row>
    <row r="110" s="14" customFormat="1">
      <c r="A110" s="14"/>
      <c r="B110" s="245"/>
      <c r="C110" s="246"/>
      <c r="D110" s="236" t="s">
        <v>165</v>
      </c>
      <c r="E110" s="247" t="s">
        <v>19</v>
      </c>
      <c r="F110" s="248" t="s">
        <v>381</v>
      </c>
      <c r="G110" s="246"/>
      <c r="H110" s="249">
        <v>15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165</v>
      </c>
      <c r="AU110" s="255" t="s">
        <v>80</v>
      </c>
      <c r="AV110" s="14" t="s">
        <v>80</v>
      </c>
      <c r="AW110" s="14" t="s">
        <v>32</v>
      </c>
      <c r="AX110" s="14" t="s">
        <v>71</v>
      </c>
      <c r="AY110" s="255" t="s">
        <v>154</v>
      </c>
    </row>
    <row r="111" s="14" customFormat="1">
      <c r="A111" s="14"/>
      <c r="B111" s="245"/>
      <c r="C111" s="246"/>
      <c r="D111" s="236" t="s">
        <v>165</v>
      </c>
      <c r="E111" s="247" t="s">
        <v>19</v>
      </c>
      <c r="F111" s="248" t="s">
        <v>382</v>
      </c>
      <c r="G111" s="246"/>
      <c r="H111" s="249">
        <v>41.517000000000003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165</v>
      </c>
      <c r="AU111" s="255" t="s">
        <v>80</v>
      </c>
      <c r="AV111" s="14" t="s">
        <v>80</v>
      </c>
      <c r="AW111" s="14" t="s">
        <v>32</v>
      </c>
      <c r="AX111" s="14" t="s">
        <v>71</v>
      </c>
      <c r="AY111" s="255" t="s">
        <v>154</v>
      </c>
    </row>
    <row r="112" s="14" customFormat="1">
      <c r="A112" s="14"/>
      <c r="B112" s="245"/>
      <c r="C112" s="246"/>
      <c r="D112" s="236" t="s">
        <v>165</v>
      </c>
      <c r="E112" s="247" t="s">
        <v>19</v>
      </c>
      <c r="F112" s="248" t="s">
        <v>383</v>
      </c>
      <c r="G112" s="246"/>
      <c r="H112" s="249">
        <v>43.725000000000001</v>
      </c>
      <c r="I112" s="250"/>
      <c r="J112" s="246"/>
      <c r="K112" s="246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165</v>
      </c>
      <c r="AU112" s="255" t="s">
        <v>80</v>
      </c>
      <c r="AV112" s="14" t="s">
        <v>80</v>
      </c>
      <c r="AW112" s="14" t="s">
        <v>32</v>
      </c>
      <c r="AX112" s="14" t="s">
        <v>71</v>
      </c>
      <c r="AY112" s="255" t="s">
        <v>154</v>
      </c>
    </row>
    <row r="113" s="14" customFormat="1">
      <c r="A113" s="14"/>
      <c r="B113" s="245"/>
      <c r="C113" s="246"/>
      <c r="D113" s="236" t="s">
        <v>165</v>
      </c>
      <c r="E113" s="247" t="s">
        <v>19</v>
      </c>
      <c r="F113" s="248" t="s">
        <v>384</v>
      </c>
      <c r="G113" s="246"/>
      <c r="H113" s="249">
        <v>54.600000000000001</v>
      </c>
      <c r="I113" s="250"/>
      <c r="J113" s="246"/>
      <c r="K113" s="246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165</v>
      </c>
      <c r="AU113" s="255" t="s">
        <v>80</v>
      </c>
      <c r="AV113" s="14" t="s">
        <v>80</v>
      </c>
      <c r="AW113" s="14" t="s">
        <v>32</v>
      </c>
      <c r="AX113" s="14" t="s">
        <v>71</v>
      </c>
      <c r="AY113" s="255" t="s">
        <v>154</v>
      </c>
    </row>
    <row r="114" s="13" customFormat="1">
      <c r="A114" s="13"/>
      <c r="B114" s="234"/>
      <c r="C114" s="235"/>
      <c r="D114" s="236" t="s">
        <v>165</v>
      </c>
      <c r="E114" s="237" t="s">
        <v>19</v>
      </c>
      <c r="F114" s="238" t="s">
        <v>385</v>
      </c>
      <c r="G114" s="235"/>
      <c r="H114" s="237" t="s">
        <v>19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165</v>
      </c>
      <c r="AU114" s="244" t="s">
        <v>80</v>
      </c>
      <c r="AV114" s="13" t="s">
        <v>78</v>
      </c>
      <c r="AW114" s="13" t="s">
        <v>32</v>
      </c>
      <c r="AX114" s="13" t="s">
        <v>71</v>
      </c>
      <c r="AY114" s="244" t="s">
        <v>154</v>
      </c>
    </row>
    <row r="115" s="14" customFormat="1">
      <c r="A115" s="14"/>
      <c r="B115" s="245"/>
      <c r="C115" s="246"/>
      <c r="D115" s="236" t="s">
        <v>165</v>
      </c>
      <c r="E115" s="247" t="s">
        <v>19</v>
      </c>
      <c r="F115" s="248" t="s">
        <v>386</v>
      </c>
      <c r="G115" s="246"/>
      <c r="H115" s="249">
        <v>4.2000000000000002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165</v>
      </c>
      <c r="AU115" s="255" t="s">
        <v>80</v>
      </c>
      <c r="AV115" s="14" t="s">
        <v>80</v>
      </c>
      <c r="AW115" s="14" t="s">
        <v>32</v>
      </c>
      <c r="AX115" s="14" t="s">
        <v>71</v>
      </c>
      <c r="AY115" s="255" t="s">
        <v>154</v>
      </c>
    </row>
    <row r="116" s="15" customFormat="1">
      <c r="A116" s="15"/>
      <c r="B116" s="256"/>
      <c r="C116" s="257"/>
      <c r="D116" s="236" t="s">
        <v>165</v>
      </c>
      <c r="E116" s="258" t="s">
        <v>363</v>
      </c>
      <c r="F116" s="259" t="s">
        <v>168</v>
      </c>
      <c r="G116" s="257"/>
      <c r="H116" s="260">
        <v>425.94200000000001</v>
      </c>
      <c r="I116" s="261"/>
      <c r="J116" s="257"/>
      <c r="K116" s="257"/>
      <c r="L116" s="262"/>
      <c r="M116" s="263"/>
      <c r="N116" s="264"/>
      <c r="O116" s="264"/>
      <c r="P116" s="264"/>
      <c r="Q116" s="264"/>
      <c r="R116" s="264"/>
      <c r="S116" s="264"/>
      <c r="T116" s="26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6" t="s">
        <v>165</v>
      </c>
      <c r="AU116" s="266" t="s">
        <v>80</v>
      </c>
      <c r="AV116" s="15" t="s">
        <v>161</v>
      </c>
      <c r="AW116" s="15" t="s">
        <v>32</v>
      </c>
      <c r="AX116" s="15" t="s">
        <v>78</v>
      </c>
      <c r="AY116" s="266" t="s">
        <v>154</v>
      </c>
    </row>
    <row r="117" s="2" customFormat="1" ht="55.5" customHeight="1">
      <c r="A117" s="40"/>
      <c r="B117" s="41"/>
      <c r="C117" s="216" t="s">
        <v>80</v>
      </c>
      <c r="D117" s="216" t="s">
        <v>156</v>
      </c>
      <c r="E117" s="217" t="s">
        <v>387</v>
      </c>
      <c r="F117" s="218" t="s">
        <v>388</v>
      </c>
      <c r="G117" s="219" t="s">
        <v>159</v>
      </c>
      <c r="H117" s="220">
        <v>64.200000000000003</v>
      </c>
      <c r="I117" s="221"/>
      <c r="J117" s="222">
        <f>ROUND(I117*H117,2)</f>
        <v>0</v>
      </c>
      <c r="K117" s="218" t="s">
        <v>160</v>
      </c>
      <c r="L117" s="46"/>
      <c r="M117" s="223" t="s">
        <v>19</v>
      </c>
      <c r="N117" s="224" t="s">
        <v>42</v>
      </c>
      <c r="O117" s="86"/>
      <c r="P117" s="225">
        <f>O117*H117</f>
        <v>0</v>
      </c>
      <c r="Q117" s="225">
        <v>0</v>
      </c>
      <c r="R117" s="225">
        <f>Q117*H117</f>
        <v>0</v>
      </c>
      <c r="S117" s="225">
        <v>0.28999999999999998</v>
      </c>
      <c r="T117" s="226">
        <f>S117*H117</f>
        <v>18.617999999999999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7" t="s">
        <v>161</v>
      </c>
      <c r="AT117" s="227" t="s">
        <v>156</v>
      </c>
      <c r="AU117" s="227" t="s">
        <v>80</v>
      </c>
      <c r="AY117" s="19" t="s">
        <v>154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19" t="s">
        <v>78</v>
      </c>
      <c r="BK117" s="228">
        <f>ROUND(I117*H117,2)</f>
        <v>0</v>
      </c>
      <c r="BL117" s="19" t="s">
        <v>161</v>
      </c>
      <c r="BM117" s="227" t="s">
        <v>389</v>
      </c>
    </row>
    <row r="118" s="2" customFormat="1">
      <c r="A118" s="40"/>
      <c r="B118" s="41"/>
      <c r="C118" s="42"/>
      <c r="D118" s="229" t="s">
        <v>163</v>
      </c>
      <c r="E118" s="42"/>
      <c r="F118" s="230" t="s">
        <v>390</v>
      </c>
      <c r="G118" s="42"/>
      <c r="H118" s="42"/>
      <c r="I118" s="231"/>
      <c r="J118" s="42"/>
      <c r="K118" s="42"/>
      <c r="L118" s="46"/>
      <c r="M118" s="232"/>
      <c r="N118" s="23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163</v>
      </c>
      <c r="AU118" s="19" t="s">
        <v>80</v>
      </c>
    </row>
    <row r="119" s="14" customFormat="1">
      <c r="A119" s="14"/>
      <c r="B119" s="245"/>
      <c r="C119" s="246"/>
      <c r="D119" s="236" t="s">
        <v>165</v>
      </c>
      <c r="E119" s="247" t="s">
        <v>19</v>
      </c>
      <c r="F119" s="248" t="s">
        <v>365</v>
      </c>
      <c r="G119" s="246"/>
      <c r="H119" s="249">
        <v>64.200000000000003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5" t="s">
        <v>165</v>
      </c>
      <c r="AU119" s="255" t="s">
        <v>80</v>
      </c>
      <c r="AV119" s="14" t="s">
        <v>80</v>
      </c>
      <c r="AW119" s="14" t="s">
        <v>32</v>
      </c>
      <c r="AX119" s="14" t="s">
        <v>78</v>
      </c>
      <c r="AY119" s="255" t="s">
        <v>154</v>
      </c>
    </row>
    <row r="120" s="2" customFormat="1" ht="37.8" customHeight="1">
      <c r="A120" s="40"/>
      <c r="B120" s="41"/>
      <c r="C120" s="216" t="s">
        <v>97</v>
      </c>
      <c r="D120" s="216" t="s">
        <v>156</v>
      </c>
      <c r="E120" s="217" t="s">
        <v>391</v>
      </c>
      <c r="F120" s="218" t="s">
        <v>392</v>
      </c>
      <c r="G120" s="219" t="s">
        <v>159</v>
      </c>
      <c r="H120" s="220">
        <v>425.94200000000001</v>
      </c>
      <c r="I120" s="221"/>
      <c r="J120" s="222">
        <f>ROUND(I120*H120,2)</f>
        <v>0</v>
      </c>
      <c r="K120" s="218" t="s">
        <v>160</v>
      </c>
      <c r="L120" s="46"/>
      <c r="M120" s="223" t="s">
        <v>19</v>
      </c>
      <c r="N120" s="224" t="s">
        <v>42</v>
      </c>
      <c r="O120" s="86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7" t="s">
        <v>161</v>
      </c>
      <c r="AT120" s="227" t="s">
        <v>156</v>
      </c>
      <c r="AU120" s="227" t="s">
        <v>80</v>
      </c>
      <c r="AY120" s="19" t="s">
        <v>154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19" t="s">
        <v>78</v>
      </c>
      <c r="BK120" s="228">
        <f>ROUND(I120*H120,2)</f>
        <v>0</v>
      </c>
      <c r="BL120" s="19" t="s">
        <v>161</v>
      </c>
      <c r="BM120" s="227" t="s">
        <v>393</v>
      </c>
    </row>
    <row r="121" s="2" customFormat="1">
      <c r="A121" s="40"/>
      <c r="B121" s="41"/>
      <c r="C121" s="42"/>
      <c r="D121" s="229" t="s">
        <v>163</v>
      </c>
      <c r="E121" s="42"/>
      <c r="F121" s="230" t="s">
        <v>394</v>
      </c>
      <c r="G121" s="42"/>
      <c r="H121" s="42"/>
      <c r="I121" s="231"/>
      <c r="J121" s="42"/>
      <c r="K121" s="42"/>
      <c r="L121" s="46"/>
      <c r="M121" s="232"/>
      <c r="N121" s="23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163</v>
      </c>
      <c r="AU121" s="19" t="s">
        <v>80</v>
      </c>
    </row>
    <row r="122" s="14" customFormat="1">
      <c r="A122" s="14"/>
      <c r="B122" s="245"/>
      <c r="C122" s="246"/>
      <c r="D122" s="236" t="s">
        <v>165</v>
      </c>
      <c r="E122" s="247" t="s">
        <v>19</v>
      </c>
      <c r="F122" s="248" t="s">
        <v>363</v>
      </c>
      <c r="G122" s="246"/>
      <c r="H122" s="249">
        <v>425.94200000000001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165</v>
      </c>
      <c r="AU122" s="255" t="s">
        <v>80</v>
      </c>
      <c r="AV122" s="14" t="s">
        <v>80</v>
      </c>
      <c r="AW122" s="14" t="s">
        <v>32</v>
      </c>
      <c r="AX122" s="14" t="s">
        <v>78</v>
      </c>
      <c r="AY122" s="255" t="s">
        <v>154</v>
      </c>
    </row>
    <row r="123" s="12" customFormat="1" ht="22.8" customHeight="1">
      <c r="A123" s="12"/>
      <c r="B123" s="200"/>
      <c r="C123" s="201"/>
      <c r="D123" s="202" t="s">
        <v>70</v>
      </c>
      <c r="E123" s="214" t="s">
        <v>191</v>
      </c>
      <c r="F123" s="214" t="s">
        <v>192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SUM(P124:P138)</f>
        <v>0</v>
      </c>
      <c r="Q123" s="208"/>
      <c r="R123" s="209">
        <f>SUM(R124:R138)</f>
        <v>138.92538724000002</v>
      </c>
      <c r="S123" s="208"/>
      <c r="T123" s="210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78</v>
      </c>
      <c r="AT123" s="212" t="s">
        <v>70</v>
      </c>
      <c r="AU123" s="212" t="s">
        <v>78</v>
      </c>
      <c r="AY123" s="211" t="s">
        <v>154</v>
      </c>
      <c r="BK123" s="213">
        <f>SUM(BK124:BK138)</f>
        <v>0</v>
      </c>
    </row>
    <row r="124" s="2" customFormat="1" ht="33" customHeight="1">
      <c r="A124" s="40"/>
      <c r="B124" s="41"/>
      <c r="C124" s="216" t="s">
        <v>161</v>
      </c>
      <c r="D124" s="216" t="s">
        <v>156</v>
      </c>
      <c r="E124" s="217" t="s">
        <v>395</v>
      </c>
      <c r="F124" s="218" t="s">
        <v>396</v>
      </c>
      <c r="G124" s="219" t="s">
        <v>159</v>
      </c>
      <c r="H124" s="220">
        <v>361.74200000000002</v>
      </c>
      <c r="I124" s="221"/>
      <c r="J124" s="222">
        <f>ROUND(I124*H124,2)</f>
        <v>0</v>
      </c>
      <c r="K124" s="218" t="s">
        <v>160</v>
      </c>
      <c r="L124" s="46"/>
      <c r="M124" s="223" t="s">
        <v>19</v>
      </c>
      <c r="N124" s="224" t="s">
        <v>42</v>
      </c>
      <c r="O124" s="86"/>
      <c r="P124" s="225">
        <f>O124*H124</f>
        <v>0</v>
      </c>
      <c r="Q124" s="225">
        <v>0.23000000000000001</v>
      </c>
      <c r="R124" s="225">
        <f>Q124*H124</f>
        <v>83.200660000000013</v>
      </c>
      <c r="S124" s="225">
        <v>0</v>
      </c>
      <c r="T124" s="22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7" t="s">
        <v>161</v>
      </c>
      <c r="AT124" s="227" t="s">
        <v>156</v>
      </c>
      <c r="AU124" s="227" t="s">
        <v>80</v>
      </c>
      <c r="AY124" s="19" t="s">
        <v>154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9" t="s">
        <v>78</v>
      </c>
      <c r="BK124" s="228">
        <f>ROUND(I124*H124,2)</f>
        <v>0</v>
      </c>
      <c r="BL124" s="19" t="s">
        <v>161</v>
      </c>
      <c r="BM124" s="227" t="s">
        <v>397</v>
      </c>
    </row>
    <row r="125" s="2" customFormat="1">
      <c r="A125" s="40"/>
      <c r="B125" s="41"/>
      <c r="C125" s="42"/>
      <c r="D125" s="229" t="s">
        <v>163</v>
      </c>
      <c r="E125" s="42"/>
      <c r="F125" s="230" t="s">
        <v>398</v>
      </c>
      <c r="G125" s="42"/>
      <c r="H125" s="42"/>
      <c r="I125" s="231"/>
      <c r="J125" s="42"/>
      <c r="K125" s="42"/>
      <c r="L125" s="46"/>
      <c r="M125" s="232"/>
      <c r="N125" s="23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163</v>
      </c>
      <c r="AU125" s="19" t="s">
        <v>80</v>
      </c>
    </row>
    <row r="126" s="14" customFormat="1">
      <c r="A126" s="14"/>
      <c r="B126" s="245"/>
      <c r="C126" s="246"/>
      <c r="D126" s="236" t="s">
        <v>165</v>
      </c>
      <c r="E126" s="247" t="s">
        <v>19</v>
      </c>
      <c r="F126" s="248" t="s">
        <v>363</v>
      </c>
      <c r="G126" s="246"/>
      <c r="H126" s="249">
        <v>425.94200000000001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165</v>
      </c>
      <c r="AU126" s="255" t="s">
        <v>80</v>
      </c>
      <c r="AV126" s="14" t="s">
        <v>80</v>
      </c>
      <c r="AW126" s="14" t="s">
        <v>32</v>
      </c>
      <c r="AX126" s="14" t="s">
        <v>71</v>
      </c>
      <c r="AY126" s="255" t="s">
        <v>154</v>
      </c>
    </row>
    <row r="127" s="14" customFormat="1">
      <c r="A127" s="14"/>
      <c r="B127" s="245"/>
      <c r="C127" s="246"/>
      <c r="D127" s="236" t="s">
        <v>165</v>
      </c>
      <c r="E127" s="247" t="s">
        <v>19</v>
      </c>
      <c r="F127" s="248" t="s">
        <v>399</v>
      </c>
      <c r="G127" s="246"/>
      <c r="H127" s="249">
        <v>-64.200000000000003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165</v>
      </c>
      <c r="AU127" s="255" t="s">
        <v>80</v>
      </c>
      <c r="AV127" s="14" t="s">
        <v>80</v>
      </c>
      <c r="AW127" s="14" t="s">
        <v>32</v>
      </c>
      <c r="AX127" s="14" t="s">
        <v>71</v>
      </c>
      <c r="AY127" s="255" t="s">
        <v>154</v>
      </c>
    </row>
    <row r="128" s="15" customFormat="1">
      <c r="A128" s="15"/>
      <c r="B128" s="256"/>
      <c r="C128" s="257"/>
      <c r="D128" s="236" t="s">
        <v>165</v>
      </c>
      <c r="E128" s="258" t="s">
        <v>19</v>
      </c>
      <c r="F128" s="259" t="s">
        <v>168</v>
      </c>
      <c r="G128" s="257"/>
      <c r="H128" s="260">
        <v>361.74200000000002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6" t="s">
        <v>165</v>
      </c>
      <c r="AU128" s="266" t="s">
        <v>80</v>
      </c>
      <c r="AV128" s="15" t="s">
        <v>161</v>
      </c>
      <c r="AW128" s="15" t="s">
        <v>32</v>
      </c>
      <c r="AX128" s="15" t="s">
        <v>78</v>
      </c>
      <c r="AY128" s="266" t="s">
        <v>154</v>
      </c>
    </row>
    <row r="129" s="2" customFormat="1" ht="37.8" customHeight="1">
      <c r="A129" s="40"/>
      <c r="B129" s="41"/>
      <c r="C129" s="216" t="s">
        <v>191</v>
      </c>
      <c r="D129" s="216" t="s">
        <v>156</v>
      </c>
      <c r="E129" s="217" t="s">
        <v>400</v>
      </c>
      <c r="F129" s="218" t="s">
        <v>401</v>
      </c>
      <c r="G129" s="219" t="s">
        <v>159</v>
      </c>
      <c r="H129" s="220">
        <v>64.200000000000003</v>
      </c>
      <c r="I129" s="221"/>
      <c r="J129" s="222">
        <f>ROUND(I129*H129,2)</f>
        <v>0</v>
      </c>
      <c r="K129" s="218" t="s">
        <v>160</v>
      </c>
      <c r="L129" s="46"/>
      <c r="M129" s="223" t="s">
        <v>19</v>
      </c>
      <c r="N129" s="224" t="s">
        <v>42</v>
      </c>
      <c r="O129" s="86"/>
      <c r="P129" s="225">
        <f>O129*H129</f>
        <v>0</v>
      </c>
      <c r="Q129" s="225">
        <v>0.18847</v>
      </c>
      <c r="R129" s="225">
        <f>Q129*H129</f>
        <v>12.099774</v>
      </c>
      <c r="S129" s="225">
        <v>0</v>
      </c>
      <c r="T129" s="22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7" t="s">
        <v>161</v>
      </c>
      <c r="AT129" s="227" t="s">
        <v>156</v>
      </c>
      <c r="AU129" s="227" t="s">
        <v>80</v>
      </c>
      <c r="AY129" s="19" t="s">
        <v>154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9" t="s">
        <v>78</v>
      </c>
      <c r="BK129" s="228">
        <f>ROUND(I129*H129,2)</f>
        <v>0</v>
      </c>
      <c r="BL129" s="19" t="s">
        <v>161</v>
      </c>
      <c r="BM129" s="227" t="s">
        <v>402</v>
      </c>
    </row>
    <row r="130" s="2" customFormat="1">
      <c r="A130" s="40"/>
      <c r="B130" s="41"/>
      <c r="C130" s="42"/>
      <c r="D130" s="229" t="s">
        <v>163</v>
      </c>
      <c r="E130" s="42"/>
      <c r="F130" s="230" t="s">
        <v>403</v>
      </c>
      <c r="G130" s="42"/>
      <c r="H130" s="42"/>
      <c r="I130" s="231"/>
      <c r="J130" s="42"/>
      <c r="K130" s="42"/>
      <c r="L130" s="46"/>
      <c r="M130" s="232"/>
      <c r="N130" s="23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163</v>
      </c>
      <c r="AU130" s="19" t="s">
        <v>80</v>
      </c>
    </row>
    <row r="131" s="14" customFormat="1">
      <c r="A131" s="14"/>
      <c r="B131" s="245"/>
      <c r="C131" s="246"/>
      <c r="D131" s="236" t="s">
        <v>165</v>
      </c>
      <c r="E131" s="247" t="s">
        <v>19</v>
      </c>
      <c r="F131" s="248" t="s">
        <v>365</v>
      </c>
      <c r="G131" s="246"/>
      <c r="H131" s="249">
        <v>64.200000000000003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165</v>
      </c>
      <c r="AU131" s="255" t="s">
        <v>80</v>
      </c>
      <c r="AV131" s="14" t="s">
        <v>80</v>
      </c>
      <c r="AW131" s="14" t="s">
        <v>32</v>
      </c>
      <c r="AX131" s="14" t="s">
        <v>78</v>
      </c>
      <c r="AY131" s="255" t="s">
        <v>154</v>
      </c>
    </row>
    <row r="132" s="2" customFormat="1" ht="78" customHeight="1">
      <c r="A132" s="40"/>
      <c r="B132" s="41"/>
      <c r="C132" s="216" t="s">
        <v>206</v>
      </c>
      <c r="D132" s="216" t="s">
        <v>156</v>
      </c>
      <c r="E132" s="217" t="s">
        <v>404</v>
      </c>
      <c r="F132" s="218" t="s">
        <v>405</v>
      </c>
      <c r="G132" s="219" t="s">
        <v>159</v>
      </c>
      <c r="H132" s="220">
        <v>425.94200000000001</v>
      </c>
      <c r="I132" s="221"/>
      <c r="J132" s="222">
        <f>ROUND(I132*H132,2)</f>
        <v>0</v>
      </c>
      <c r="K132" s="218" t="s">
        <v>160</v>
      </c>
      <c r="L132" s="46"/>
      <c r="M132" s="223" t="s">
        <v>19</v>
      </c>
      <c r="N132" s="224" t="s">
        <v>42</v>
      </c>
      <c r="O132" s="86"/>
      <c r="P132" s="225">
        <f>O132*H132</f>
        <v>0</v>
      </c>
      <c r="Q132" s="225">
        <v>0.089219999999999994</v>
      </c>
      <c r="R132" s="225">
        <f>Q132*H132</f>
        <v>38.002545239999996</v>
      </c>
      <c r="S132" s="225">
        <v>0</v>
      </c>
      <c r="T132" s="22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7" t="s">
        <v>161</v>
      </c>
      <c r="AT132" s="227" t="s">
        <v>156</v>
      </c>
      <c r="AU132" s="227" t="s">
        <v>80</v>
      </c>
      <c r="AY132" s="19" t="s">
        <v>154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78</v>
      </c>
      <c r="BK132" s="228">
        <f>ROUND(I132*H132,2)</f>
        <v>0</v>
      </c>
      <c r="BL132" s="19" t="s">
        <v>161</v>
      </c>
      <c r="BM132" s="227" t="s">
        <v>406</v>
      </c>
    </row>
    <row r="133" s="2" customFormat="1">
      <c r="A133" s="40"/>
      <c r="B133" s="41"/>
      <c r="C133" s="42"/>
      <c r="D133" s="229" t="s">
        <v>163</v>
      </c>
      <c r="E133" s="42"/>
      <c r="F133" s="230" t="s">
        <v>407</v>
      </c>
      <c r="G133" s="42"/>
      <c r="H133" s="42"/>
      <c r="I133" s="231"/>
      <c r="J133" s="42"/>
      <c r="K133" s="42"/>
      <c r="L133" s="46"/>
      <c r="M133" s="232"/>
      <c r="N133" s="23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163</v>
      </c>
      <c r="AU133" s="19" t="s">
        <v>80</v>
      </c>
    </row>
    <row r="134" s="14" customFormat="1">
      <c r="A134" s="14"/>
      <c r="B134" s="245"/>
      <c r="C134" s="246"/>
      <c r="D134" s="236" t="s">
        <v>165</v>
      </c>
      <c r="E134" s="247" t="s">
        <v>19</v>
      </c>
      <c r="F134" s="248" t="s">
        <v>363</v>
      </c>
      <c r="G134" s="246"/>
      <c r="H134" s="249">
        <v>425.94200000000001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165</v>
      </c>
      <c r="AU134" s="255" t="s">
        <v>80</v>
      </c>
      <c r="AV134" s="14" t="s">
        <v>80</v>
      </c>
      <c r="AW134" s="14" t="s">
        <v>32</v>
      </c>
      <c r="AX134" s="14" t="s">
        <v>78</v>
      </c>
      <c r="AY134" s="255" t="s">
        <v>154</v>
      </c>
    </row>
    <row r="135" s="2" customFormat="1" ht="24.15" customHeight="1">
      <c r="A135" s="40"/>
      <c r="B135" s="41"/>
      <c r="C135" s="271" t="s">
        <v>213</v>
      </c>
      <c r="D135" s="271" t="s">
        <v>408</v>
      </c>
      <c r="E135" s="272" t="s">
        <v>409</v>
      </c>
      <c r="F135" s="273" t="s">
        <v>410</v>
      </c>
      <c r="G135" s="274" t="s">
        <v>159</v>
      </c>
      <c r="H135" s="275">
        <v>42.594000000000001</v>
      </c>
      <c r="I135" s="276"/>
      <c r="J135" s="277">
        <f>ROUND(I135*H135,2)</f>
        <v>0</v>
      </c>
      <c r="K135" s="273" t="s">
        <v>160</v>
      </c>
      <c r="L135" s="278"/>
      <c r="M135" s="279" t="s">
        <v>19</v>
      </c>
      <c r="N135" s="280" t="s">
        <v>42</v>
      </c>
      <c r="O135" s="86"/>
      <c r="P135" s="225">
        <f>O135*H135</f>
        <v>0</v>
      </c>
      <c r="Q135" s="225">
        <v>0.13200000000000001</v>
      </c>
      <c r="R135" s="225">
        <f>Q135*H135</f>
        <v>5.6224080000000001</v>
      </c>
      <c r="S135" s="225">
        <v>0</v>
      </c>
      <c r="T135" s="22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7" t="s">
        <v>211</v>
      </c>
      <c r="AT135" s="227" t="s">
        <v>408</v>
      </c>
      <c r="AU135" s="227" t="s">
        <v>80</v>
      </c>
      <c r="AY135" s="19" t="s">
        <v>154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9" t="s">
        <v>78</v>
      </c>
      <c r="BK135" s="228">
        <f>ROUND(I135*H135,2)</f>
        <v>0</v>
      </c>
      <c r="BL135" s="19" t="s">
        <v>161</v>
      </c>
      <c r="BM135" s="227" t="s">
        <v>411</v>
      </c>
    </row>
    <row r="136" s="13" customFormat="1">
      <c r="A136" s="13"/>
      <c r="B136" s="234"/>
      <c r="C136" s="235"/>
      <c r="D136" s="236" t="s">
        <v>165</v>
      </c>
      <c r="E136" s="237" t="s">
        <v>19</v>
      </c>
      <c r="F136" s="238" t="s">
        <v>412</v>
      </c>
      <c r="G136" s="235"/>
      <c r="H136" s="237" t="s">
        <v>19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165</v>
      </c>
      <c r="AU136" s="244" t="s">
        <v>80</v>
      </c>
      <c r="AV136" s="13" t="s">
        <v>78</v>
      </c>
      <c r="AW136" s="13" t="s">
        <v>32</v>
      </c>
      <c r="AX136" s="13" t="s">
        <v>71</v>
      </c>
      <c r="AY136" s="244" t="s">
        <v>154</v>
      </c>
    </row>
    <row r="137" s="14" customFormat="1">
      <c r="A137" s="14"/>
      <c r="B137" s="245"/>
      <c r="C137" s="246"/>
      <c r="D137" s="236" t="s">
        <v>165</v>
      </c>
      <c r="E137" s="247" t="s">
        <v>19</v>
      </c>
      <c r="F137" s="248" t="s">
        <v>363</v>
      </c>
      <c r="G137" s="246"/>
      <c r="H137" s="249">
        <v>425.94200000000001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165</v>
      </c>
      <c r="AU137" s="255" t="s">
        <v>80</v>
      </c>
      <c r="AV137" s="14" t="s">
        <v>80</v>
      </c>
      <c r="AW137" s="14" t="s">
        <v>32</v>
      </c>
      <c r="AX137" s="14" t="s">
        <v>78</v>
      </c>
      <c r="AY137" s="255" t="s">
        <v>154</v>
      </c>
    </row>
    <row r="138" s="14" customFormat="1">
      <c r="A138" s="14"/>
      <c r="B138" s="245"/>
      <c r="C138" s="246"/>
      <c r="D138" s="236" t="s">
        <v>165</v>
      </c>
      <c r="E138" s="246"/>
      <c r="F138" s="248" t="s">
        <v>413</v>
      </c>
      <c r="G138" s="246"/>
      <c r="H138" s="249">
        <v>42.594000000000001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165</v>
      </c>
      <c r="AU138" s="255" t="s">
        <v>80</v>
      </c>
      <c r="AV138" s="14" t="s">
        <v>80</v>
      </c>
      <c r="AW138" s="14" t="s">
        <v>4</v>
      </c>
      <c r="AX138" s="14" t="s">
        <v>78</v>
      </c>
      <c r="AY138" s="255" t="s">
        <v>154</v>
      </c>
    </row>
    <row r="139" s="12" customFormat="1" ht="22.8" customHeight="1">
      <c r="A139" s="12"/>
      <c r="B139" s="200"/>
      <c r="C139" s="201"/>
      <c r="D139" s="202" t="s">
        <v>70</v>
      </c>
      <c r="E139" s="214" t="s">
        <v>211</v>
      </c>
      <c r="F139" s="214" t="s">
        <v>212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SUM(P140:P149)</f>
        <v>0</v>
      </c>
      <c r="Q139" s="208"/>
      <c r="R139" s="209">
        <f>SUM(R140:R149)</f>
        <v>1.09178</v>
      </c>
      <c r="S139" s="208"/>
      <c r="T139" s="210">
        <f>SUM(T140:T149)</f>
        <v>1.0899999999999999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78</v>
      </c>
      <c r="AT139" s="212" t="s">
        <v>70</v>
      </c>
      <c r="AU139" s="212" t="s">
        <v>78</v>
      </c>
      <c r="AY139" s="211" t="s">
        <v>154</v>
      </c>
      <c r="BK139" s="213">
        <f>SUM(BK140:BK149)</f>
        <v>0</v>
      </c>
    </row>
    <row r="140" s="2" customFormat="1" ht="37.8" customHeight="1">
      <c r="A140" s="40"/>
      <c r="B140" s="41"/>
      <c r="C140" s="216" t="s">
        <v>211</v>
      </c>
      <c r="D140" s="216" t="s">
        <v>156</v>
      </c>
      <c r="E140" s="217" t="s">
        <v>214</v>
      </c>
      <c r="F140" s="218" t="s">
        <v>215</v>
      </c>
      <c r="G140" s="219" t="s">
        <v>216</v>
      </c>
      <c r="H140" s="220">
        <v>1</v>
      </c>
      <c r="I140" s="221"/>
      <c r="J140" s="222">
        <f>ROUND(I140*H140,2)</f>
        <v>0</v>
      </c>
      <c r="K140" s="218" t="s">
        <v>160</v>
      </c>
      <c r="L140" s="46"/>
      <c r="M140" s="223" t="s">
        <v>19</v>
      </c>
      <c r="N140" s="224" t="s">
        <v>42</v>
      </c>
      <c r="O140" s="86"/>
      <c r="P140" s="225">
        <f>O140*H140</f>
        <v>0</v>
      </c>
      <c r="Q140" s="225">
        <v>0.74048000000000003</v>
      </c>
      <c r="R140" s="225">
        <f>Q140*H140</f>
        <v>0.74048000000000003</v>
      </c>
      <c r="S140" s="225">
        <v>0.73999999999999999</v>
      </c>
      <c r="T140" s="226">
        <f>S140*H140</f>
        <v>0.73999999999999999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7" t="s">
        <v>161</v>
      </c>
      <c r="AT140" s="227" t="s">
        <v>156</v>
      </c>
      <c r="AU140" s="227" t="s">
        <v>80</v>
      </c>
      <c r="AY140" s="19" t="s">
        <v>154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9" t="s">
        <v>78</v>
      </c>
      <c r="BK140" s="228">
        <f>ROUND(I140*H140,2)</f>
        <v>0</v>
      </c>
      <c r="BL140" s="19" t="s">
        <v>161</v>
      </c>
      <c r="BM140" s="227" t="s">
        <v>414</v>
      </c>
    </row>
    <row r="141" s="2" customFormat="1">
      <c r="A141" s="40"/>
      <c r="B141" s="41"/>
      <c r="C141" s="42"/>
      <c r="D141" s="229" t="s">
        <v>163</v>
      </c>
      <c r="E141" s="42"/>
      <c r="F141" s="230" t="s">
        <v>218</v>
      </c>
      <c r="G141" s="42"/>
      <c r="H141" s="42"/>
      <c r="I141" s="231"/>
      <c r="J141" s="42"/>
      <c r="K141" s="42"/>
      <c r="L141" s="46"/>
      <c r="M141" s="232"/>
      <c r="N141" s="23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163</v>
      </c>
      <c r="AU141" s="19" t="s">
        <v>80</v>
      </c>
    </row>
    <row r="142" s="13" customFormat="1">
      <c r="A142" s="13"/>
      <c r="B142" s="234"/>
      <c r="C142" s="235"/>
      <c r="D142" s="236" t="s">
        <v>165</v>
      </c>
      <c r="E142" s="237" t="s">
        <v>19</v>
      </c>
      <c r="F142" s="238" t="s">
        <v>385</v>
      </c>
      <c r="G142" s="235"/>
      <c r="H142" s="237" t="s">
        <v>19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165</v>
      </c>
      <c r="AU142" s="244" t="s">
        <v>80</v>
      </c>
      <c r="AV142" s="13" t="s">
        <v>78</v>
      </c>
      <c r="AW142" s="13" t="s">
        <v>32</v>
      </c>
      <c r="AX142" s="13" t="s">
        <v>71</v>
      </c>
      <c r="AY142" s="244" t="s">
        <v>154</v>
      </c>
    </row>
    <row r="143" s="14" customFormat="1">
      <c r="A143" s="14"/>
      <c r="B143" s="245"/>
      <c r="C143" s="246"/>
      <c r="D143" s="236" t="s">
        <v>165</v>
      </c>
      <c r="E143" s="247" t="s">
        <v>19</v>
      </c>
      <c r="F143" s="248" t="s">
        <v>78</v>
      </c>
      <c r="G143" s="246"/>
      <c r="H143" s="249">
        <v>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165</v>
      </c>
      <c r="AU143" s="255" t="s">
        <v>80</v>
      </c>
      <c r="AV143" s="14" t="s">
        <v>80</v>
      </c>
      <c r="AW143" s="14" t="s">
        <v>32</v>
      </c>
      <c r="AX143" s="14" t="s">
        <v>78</v>
      </c>
      <c r="AY143" s="255" t="s">
        <v>154</v>
      </c>
    </row>
    <row r="144" s="2" customFormat="1" ht="24.15" customHeight="1">
      <c r="A144" s="40"/>
      <c r="B144" s="41"/>
      <c r="C144" s="216" t="s">
        <v>224</v>
      </c>
      <c r="D144" s="216" t="s">
        <v>156</v>
      </c>
      <c r="E144" s="217" t="s">
        <v>220</v>
      </c>
      <c r="F144" s="218" t="s">
        <v>221</v>
      </c>
      <c r="G144" s="219" t="s">
        <v>216</v>
      </c>
      <c r="H144" s="220">
        <v>2</v>
      </c>
      <c r="I144" s="221"/>
      <c r="J144" s="222">
        <f>ROUND(I144*H144,2)</f>
        <v>0</v>
      </c>
      <c r="K144" s="218" t="s">
        <v>160</v>
      </c>
      <c r="L144" s="46"/>
      <c r="M144" s="223" t="s">
        <v>19</v>
      </c>
      <c r="N144" s="224" t="s">
        <v>42</v>
      </c>
      <c r="O144" s="86"/>
      <c r="P144" s="225">
        <f>O144*H144</f>
        <v>0</v>
      </c>
      <c r="Q144" s="225">
        <v>0.10037</v>
      </c>
      <c r="R144" s="225">
        <f>Q144*H144</f>
        <v>0.20074</v>
      </c>
      <c r="S144" s="225">
        <v>0.10000000000000001</v>
      </c>
      <c r="T144" s="226">
        <f>S144*H144</f>
        <v>0.20000000000000001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7" t="s">
        <v>161</v>
      </c>
      <c r="AT144" s="227" t="s">
        <v>156</v>
      </c>
      <c r="AU144" s="227" t="s">
        <v>80</v>
      </c>
      <c r="AY144" s="19" t="s">
        <v>154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9" t="s">
        <v>78</v>
      </c>
      <c r="BK144" s="228">
        <f>ROUND(I144*H144,2)</f>
        <v>0</v>
      </c>
      <c r="BL144" s="19" t="s">
        <v>161</v>
      </c>
      <c r="BM144" s="227" t="s">
        <v>415</v>
      </c>
    </row>
    <row r="145" s="2" customFormat="1">
      <c r="A145" s="40"/>
      <c r="B145" s="41"/>
      <c r="C145" s="42"/>
      <c r="D145" s="229" t="s">
        <v>163</v>
      </c>
      <c r="E145" s="42"/>
      <c r="F145" s="230" t="s">
        <v>223</v>
      </c>
      <c r="G145" s="42"/>
      <c r="H145" s="42"/>
      <c r="I145" s="231"/>
      <c r="J145" s="42"/>
      <c r="K145" s="42"/>
      <c r="L145" s="46"/>
      <c r="M145" s="232"/>
      <c r="N145" s="23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163</v>
      </c>
      <c r="AU145" s="19" t="s">
        <v>80</v>
      </c>
    </row>
    <row r="146" s="14" customFormat="1">
      <c r="A146" s="14"/>
      <c r="B146" s="245"/>
      <c r="C146" s="246"/>
      <c r="D146" s="236" t="s">
        <v>165</v>
      </c>
      <c r="E146" s="247" t="s">
        <v>19</v>
      </c>
      <c r="F146" s="248" t="s">
        <v>80</v>
      </c>
      <c r="G146" s="246"/>
      <c r="H146" s="249">
        <v>2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165</v>
      </c>
      <c r="AU146" s="255" t="s">
        <v>80</v>
      </c>
      <c r="AV146" s="14" t="s">
        <v>80</v>
      </c>
      <c r="AW146" s="14" t="s">
        <v>32</v>
      </c>
      <c r="AX146" s="14" t="s">
        <v>78</v>
      </c>
      <c r="AY146" s="255" t="s">
        <v>154</v>
      </c>
    </row>
    <row r="147" s="2" customFormat="1" ht="24.15" customHeight="1">
      <c r="A147" s="40"/>
      <c r="B147" s="41"/>
      <c r="C147" s="216" t="s">
        <v>219</v>
      </c>
      <c r="D147" s="216" t="s">
        <v>156</v>
      </c>
      <c r="E147" s="217" t="s">
        <v>229</v>
      </c>
      <c r="F147" s="218" t="s">
        <v>230</v>
      </c>
      <c r="G147" s="219" t="s">
        <v>216</v>
      </c>
      <c r="H147" s="220">
        <v>1</v>
      </c>
      <c r="I147" s="221"/>
      <c r="J147" s="222">
        <f>ROUND(I147*H147,2)</f>
        <v>0</v>
      </c>
      <c r="K147" s="218" t="s">
        <v>160</v>
      </c>
      <c r="L147" s="46"/>
      <c r="M147" s="223" t="s">
        <v>19</v>
      </c>
      <c r="N147" s="224" t="s">
        <v>42</v>
      </c>
      <c r="O147" s="86"/>
      <c r="P147" s="225">
        <f>O147*H147</f>
        <v>0</v>
      </c>
      <c r="Q147" s="225">
        <v>0.15056</v>
      </c>
      <c r="R147" s="225">
        <f>Q147*H147</f>
        <v>0.15056</v>
      </c>
      <c r="S147" s="225">
        <v>0.14999999999999999</v>
      </c>
      <c r="T147" s="226">
        <f>S147*H147</f>
        <v>0.14999999999999999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7" t="s">
        <v>161</v>
      </c>
      <c r="AT147" s="227" t="s">
        <v>156</v>
      </c>
      <c r="AU147" s="227" t="s">
        <v>80</v>
      </c>
      <c r="AY147" s="19" t="s">
        <v>154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9" t="s">
        <v>78</v>
      </c>
      <c r="BK147" s="228">
        <f>ROUND(I147*H147,2)</f>
        <v>0</v>
      </c>
      <c r="BL147" s="19" t="s">
        <v>161</v>
      </c>
      <c r="BM147" s="227" t="s">
        <v>416</v>
      </c>
    </row>
    <row r="148" s="2" customFormat="1">
      <c r="A148" s="40"/>
      <c r="B148" s="41"/>
      <c r="C148" s="42"/>
      <c r="D148" s="229" t="s">
        <v>163</v>
      </c>
      <c r="E148" s="42"/>
      <c r="F148" s="230" t="s">
        <v>232</v>
      </c>
      <c r="G148" s="42"/>
      <c r="H148" s="42"/>
      <c r="I148" s="231"/>
      <c r="J148" s="42"/>
      <c r="K148" s="42"/>
      <c r="L148" s="46"/>
      <c r="M148" s="232"/>
      <c r="N148" s="23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163</v>
      </c>
      <c r="AU148" s="19" t="s">
        <v>80</v>
      </c>
    </row>
    <row r="149" s="14" customFormat="1">
      <c r="A149" s="14"/>
      <c r="B149" s="245"/>
      <c r="C149" s="246"/>
      <c r="D149" s="236" t="s">
        <v>165</v>
      </c>
      <c r="E149" s="247" t="s">
        <v>19</v>
      </c>
      <c r="F149" s="248" t="s">
        <v>78</v>
      </c>
      <c r="G149" s="246"/>
      <c r="H149" s="249">
        <v>1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165</v>
      </c>
      <c r="AU149" s="255" t="s">
        <v>80</v>
      </c>
      <c r="AV149" s="14" t="s">
        <v>80</v>
      </c>
      <c r="AW149" s="14" t="s">
        <v>32</v>
      </c>
      <c r="AX149" s="14" t="s">
        <v>78</v>
      </c>
      <c r="AY149" s="255" t="s">
        <v>154</v>
      </c>
    </row>
    <row r="150" s="12" customFormat="1" ht="22.8" customHeight="1">
      <c r="A150" s="12"/>
      <c r="B150" s="200"/>
      <c r="C150" s="201"/>
      <c r="D150" s="202" t="s">
        <v>70</v>
      </c>
      <c r="E150" s="214" t="s">
        <v>224</v>
      </c>
      <c r="F150" s="214" t="s">
        <v>238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SUM(P151:P153)</f>
        <v>0</v>
      </c>
      <c r="Q150" s="208"/>
      <c r="R150" s="209">
        <f>SUM(R151:R153)</f>
        <v>0</v>
      </c>
      <c r="S150" s="208"/>
      <c r="T150" s="210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78</v>
      </c>
      <c r="AT150" s="212" t="s">
        <v>70</v>
      </c>
      <c r="AU150" s="212" t="s">
        <v>78</v>
      </c>
      <c r="AY150" s="211" t="s">
        <v>154</v>
      </c>
      <c r="BK150" s="213">
        <f>SUM(BK151:BK153)</f>
        <v>0</v>
      </c>
    </row>
    <row r="151" s="2" customFormat="1" ht="55.5" customHeight="1">
      <c r="A151" s="40"/>
      <c r="B151" s="41"/>
      <c r="C151" s="216" t="s">
        <v>233</v>
      </c>
      <c r="D151" s="216" t="s">
        <v>156</v>
      </c>
      <c r="E151" s="217" t="s">
        <v>417</v>
      </c>
      <c r="F151" s="218" t="s">
        <v>418</v>
      </c>
      <c r="G151" s="219" t="s">
        <v>159</v>
      </c>
      <c r="H151" s="220">
        <v>212.971</v>
      </c>
      <c r="I151" s="221"/>
      <c r="J151" s="222">
        <f>ROUND(I151*H151,2)</f>
        <v>0</v>
      </c>
      <c r="K151" s="218" t="s">
        <v>160</v>
      </c>
      <c r="L151" s="46"/>
      <c r="M151" s="223" t="s">
        <v>19</v>
      </c>
      <c r="N151" s="224" t="s">
        <v>42</v>
      </c>
      <c r="O151" s="86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7" t="s">
        <v>161</v>
      </c>
      <c r="AT151" s="227" t="s">
        <v>156</v>
      </c>
      <c r="AU151" s="227" t="s">
        <v>80</v>
      </c>
      <c r="AY151" s="19" t="s">
        <v>154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9" t="s">
        <v>78</v>
      </c>
      <c r="BK151" s="228">
        <f>ROUND(I151*H151,2)</f>
        <v>0</v>
      </c>
      <c r="BL151" s="19" t="s">
        <v>161</v>
      </c>
      <c r="BM151" s="227" t="s">
        <v>419</v>
      </c>
    </row>
    <row r="152" s="2" customFormat="1">
      <c r="A152" s="40"/>
      <c r="B152" s="41"/>
      <c r="C152" s="42"/>
      <c r="D152" s="229" t="s">
        <v>163</v>
      </c>
      <c r="E152" s="42"/>
      <c r="F152" s="230" t="s">
        <v>420</v>
      </c>
      <c r="G152" s="42"/>
      <c r="H152" s="42"/>
      <c r="I152" s="231"/>
      <c r="J152" s="42"/>
      <c r="K152" s="42"/>
      <c r="L152" s="46"/>
      <c r="M152" s="232"/>
      <c r="N152" s="23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163</v>
      </c>
      <c r="AU152" s="19" t="s">
        <v>80</v>
      </c>
    </row>
    <row r="153" s="14" customFormat="1">
      <c r="A153" s="14"/>
      <c r="B153" s="245"/>
      <c r="C153" s="246"/>
      <c r="D153" s="236" t="s">
        <v>165</v>
      </c>
      <c r="E153" s="247" t="s">
        <v>19</v>
      </c>
      <c r="F153" s="248" t="s">
        <v>421</v>
      </c>
      <c r="G153" s="246"/>
      <c r="H153" s="249">
        <v>212.971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165</v>
      </c>
      <c r="AU153" s="255" t="s">
        <v>80</v>
      </c>
      <c r="AV153" s="14" t="s">
        <v>80</v>
      </c>
      <c r="AW153" s="14" t="s">
        <v>32</v>
      </c>
      <c r="AX153" s="14" t="s">
        <v>78</v>
      </c>
      <c r="AY153" s="255" t="s">
        <v>154</v>
      </c>
    </row>
    <row r="154" s="12" customFormat="1" ht="22.8" customHeight="1">
      <c r="A154" s="12"/>
      <c r="B154" s="200"/>
      <c r="C154" s="201"/>
      <c r="D154" s="202" t="s">
        <v>70</v>
      </c>
      <c r="E154" s="214" t="s">
        <v>294</v>
      </c>
      <c r="F154" s="214" t="s">
        <v>295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SUM(P155:P170)</f>
        <v>0</v>
      </c>
      <c r="Q154" s="208"/>
      <c r="R154" s="209">
        <f>SUM(R155:R170)</f>
        <v>0</v>
      </c>
      <c r="S154" s="208"/>
      <c r="T154" s="210">
        <f>SUM(T155:T170)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78</v>
      </c>
      <c r="AT154" s="212" t="s">
        <v>70</v>
      </c>
      <c r="AU154" s="212" t="s">
        <v>78</v>
      </c>
      <c r="AY154" s="211" t="s">
        <v>154</v>
      </c>
      <c r="BK154" s="213">
        <f>SUM(BK155:BK170)</f>
        <v>0</v>
      </c>
    </row>
    <row r="155" s="2" customFormat="1" ht="37.8" customHeight="1">
      <c r="A155" s="40"/>
      <c r="B155" s="41"/>
      <c r="C155" s="216" t="s">
        <v>8</v>
      </c>
      <c r="D155" s="216" t="s">
        <v>156</v>
      </c>
      <c r="E155" s="217" t="s">
        <v>297</v>
      </c>
      <c r="F155" s="218" t="s">
        <v>298</v>
      </c>
      <c r="G155" s="219" t="s">
        <v>299</v>
      </c>
      <c r="H155" s="220">
        <v>19.707999999999998</v>
      </c>
      <c r="I155" s="221"/>
      <c r="J155" s="222">
        <f>ROUND(I155*H155,2)</f>
        <v>0</v>
      </c>
      <c r="K155" s="218" t="s">
        <v>160</v>
      </c>
      <c r="L155" s="46"/>
      <c r="M155" s="223" t="s">
        <v>19</v>
      </c>
      <c r="N155" s="224" t="s">
        <v>42</v>
      </c>
      <c r="O155" s="86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7" t="s">
        <v>161</v>
      </c>
      <c r="AT155" s="227" t="s">
        <v>156</v>
      </c>
      <c r="AU155" s="227" t="s">
        <v>80</v>
      </c>
      <c r="AY155" s="19" t="s">
        <v>154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9" t="s">
        <v>78</v>
      </c>
      <c r="BK155" s="228">
        <f>ROUND(I155*H155,2)</f>
        <v>0</v>
      </c>
      <c r="BL155" s="19" t="s">
        <v>161</v>
      </c>
      <c r="BM155" s="227" t="s">
        <v>422</v>
      </c>
    </row>
    <row r="156" s="2" customFormat="1">
      <c r="A156" s="40"/>
      <c r="B156" s="41"/>
      <c r="C156" s="42"/>
      <c r="D156" s="229" t="s">
        <v>163</v>
      </c>
      <c r="E156" s="42"/>
      <c r="F156" s="230" t="s">
        <v>301</v>
      </c>
      <c r="G156" s="42"/>
      <c r="H156" s="42"/>
      <c r="I156" s="231"/>
      <c r="J156" s="42"/>
      <c r="K156" s="42"/>
      <c r="L156" s="46"/>
      <c r="M156" s="232"/>
      <c r="N156" s="23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163</v>
      </c>
      <c r="AU156" s="19" t="s">
        <v>80</v>
      </c>
    </row>
    <row r="157" s="14" customFormat="1">
      <c r="A157" s="14"/>
      <c r="B157" s="245"/>
      <c r="C157" s="246"/>
      <c r="D157" s="236" t="s">
        <v>165</v>
      </c>
      <c r="E157" s="247" t="s">
        <v>19</v>
      </c>
      <c r="F157" s="248" t="s">
        <v>423</v>
      </c>
      <c r="G157" s="246"/>
      <c r="H157" s="249">
        <v>130.453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165</v>
      </c>
      <c r="AU157" s="255" t="s">
        <v>80</v>
      </c>
      <c r="AV157" s="14" t="s">
        <v>80</v>
      </c>
      <c r="AW157" s="14" t="s">
        <v>32</v>
      </c>
      <c r="AX157" s="14" t="s">
        <v>71</v>
      </c>
      <c r="AY157" s="255" t="s">
        <v>154</v>
      </c>
    </row>
    <row r="158" s="14" customFormat="1">
      <c r="A158" s="14"/>
      <c r="B158" s="245"/>
      <c r="C158" s="246"/>
      <c r="D158" s="236" t="s">
        <v>165</v>
      </c>
      <c r="E158" s="247" t="s">
        <v>19</v>
      </c>
      <c r="F158" s="248" t="s">
        <v>424</v>
      </c>
      <c r="G158" s="246"/>
      <c r="H158" s="249">
        <v>-110.74500000000001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165</v>
      </c>
      <c r="AU158" s="255" t="s">
        <v>80</v>
      </c>
      <c r="AV158" s="14" t="s">
        <v>80</v>
      </c>
      <c r="AW158" s="14" t="s">
        <v>32</v>
      </c>
      <c r="AX158" s="14" t="s">
        <v>71</v>
      </c>
      <c r="AY158" s="255" t="s">
        <v>154</v>
      </c>
    </row>
    <row r="159" s="15" customFormat="1">
      <c r="A159" s="15"/>
      <c r="B159" s="256"/>
      <c r="C159" s="257"/>
      <c r="D159" s="236" t="s">
        <v>165</v>
      </c>
      <c r="E159" s="258" t="s">
        <v>119</v>
      </c>
      <c r="F159" s="259" t="s">
        <v>168</v>
      </c>
      <c r="G159" s="257"/>
      <c r="H159" s="260">
        <v>19.707999999999998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6" t="s">
        <v>165</v>
      </c>
      <c r="AU159" s="266" t="s">
        <v>80</v>
      </c>
      <c r="AV159" s="15" t="s">
        <v>161</v>
      </c>
      <c r="AW159" s="15" t="s">
        <v>32</v>
      </c>
      <c r="AX159" s="15" t="s">
        <v>78</v>
      </c>
      <c r="AY159" s="266" t="s">
        <v>154</v>
      </c>
    </row>
    <row r="160" s="2" customFormat="1" ht="37.8" customHeight="1">
      <c r="A160" s="40"/>
      <c r="B160" s="41"/>
      <c r="C160" s="216" t="s">
        <v>246</v>
      </c>
      <c r="D160" s="216" t="s">
        <v>156</v>
      </c>
      <c r="E160" s="217" t="s">
        <v>303</v>
      </c>
      <c r="F160" s="218" t="s">
        <v>304</v>
      </c>
      <c r="G160" s="219" t="s">
        <v>299</v>
      </c>
      <c r="H160" s="220">
        <v>197.08000000000001</v>
      </c>
      <c r="I160" s="221"/>
      <c r="J160" s="222">
        <f>ROUND(I160*H160,2)</f>
        <v>0</v>
      </c>
      <c r="K160" s="218" t="s">
        <v>160</v>
      </c>
      <c r="L160" s="46"/>
      <c r="M160" s="223" t="s">
        <v>19</v>
      </c>
      <c r="N160" s="224" t="s">
        <v>42</v>
      </c>
      <c r="O160" s="86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7" t="s">
        <v>161</v>
      </c>
      <c r="AT160" s="227" t="s">
        <v>156</v>
      </c>
      <c r="AU160" s="227" t="s">
        <v>80</v>
      </c>
      <c r="AY160" s="19" t="s">
        <v>154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19" t="s">
        <v>78</v>
      </c>
      <c r="BK160" s="228">
        <f>ROUND(I160*H160,2)</f>
        <v>0</v>
      </c>
      <c r="BL160" s="19" t="s">
        <v>161</v>
      </c>
      <c r="BM160" s="227" t="s">
        <v>425</v>
      </c>
    </row>
    <row r="161" s="2" customFormat="1">
      <c r="A161" s="40"/>
      <c r="B161" s="41"/>
      <c r="C161" s="42"/>
      <c r="D161" s="229" t="s">
        <v>163</v>
      </c>
      <c r="E161" s="42"/>
      <c r="F161" s="230" t="s">
        <v>306</v>
      </c>
      <c r="G161" s="42"/>
      <c r="H161" s="42"/>
      <c r="I161" s="231"/>
      <c r="J161" s="42"/>
      <c r="K161" s="42"/>
      <c r="L161" s="46"/>
      <c r="M161" s="232"/>
      <c r="N161" s="23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163</v>
      </c>
      <c r="AU161" s="19" t="s">
        <v>80</v>
      </c>
    </row>
    <row r="162" s="14" customFormat="1">
      <c r="A162" s="14"/>
      <c r="B162" s="245"/>
      <c r="C162" s="246"/>
      <c r="D162" s="236" t="s">
        <v>165</v>
      </c>
      <c r="E162" s="247" t="s">
        <v>19</v>
      </c>
      <c r="F162" s="248" t="s">
        <v>119</v>
      </c>
      <c r="G162" s="246"/>
      <c r="H162" s="249">
        <v>19.707999999999998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165</v>
      </c>
      <c r="AU162" s="255" t="s">
        <v>80</v>
      </c>
      <c r="AV162" s="14" t="s">
        <v>80</v>
      </c>
      <c r="AW162" s="14" t="s">
        <v>32</v>
      </c>
      <c r="AX162" s="14" t="s">
        <v>78</v>
      </c>
      <c r="AY162" s="255" t="s">
        <v>154</v>
      </c>
    </row>
    <row r="163" s="14" customFormat="1">
      <c r="A163" s="14"/>
      <c r="B163" s="245"/>
      <c r="C163" s="246"/>
      <c r="D163" s="236" t="s">
        <v>165</v>
      </c>
      <c r="E163" s="246"/>
      <c r="F163" s="248" t="s">
        <v>426</v>
      </c>
      <c r="G163" s="246"/>
      <c r="H163" s="249">
        <v>197.08000000000001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165</v>
      </c>
      <c r="AU163" s="255" t="s">
        <v>80</v>
      </c>
      <c r="AV163" s="14" t="s">
        <v>80</v>
      </c>
      <c r="AW163" s="14" t="s">
        <v>4</v>
      </c>
      <c r="AX163" s="14" t="s">
        <v>78</v>
      </c>
      <c r="AY163" s="255" t="s">
        <v>154</v>
      </c>
    </row>
    <row r="164" s="2" customFormat="1" ht="24.15" customHeight="1">
      <c r="A164" s="40"/>
      <c r="B164" s="41"/>
      <c r="C164" s="216" t="s">
        <v>252</v>
      </c>
      <c r="D164" s="216" t="s">
        <v>156</v>
      </c>
      <c r="E164" s="217" t="s">
        <v>317</v>
      </c>
      <c r="F164" s="218" t="s">
        <v>318</v>
      </c>
      <c r="G164" s="219" t="s">
        <v>299</v>
      </c>
      <c r="H164" s="220">
        <v>19.707999999999998</v>
      </c>
      <c r="I164" s="221"/>
      <c r="J164" s="222">
        <f>ROUND(I164*H164,2)</f>
        <v>0</v>
      </c>
      <c r="K164" s="218" t="s">
        <v>160</v>
      </c>
      <c r="L164" s="46"/>
      <c r="M164" s="223" t="s">
        <v>19</v>
      </c>
      <c r="N164" s="224" t="s">
        <v>42</v>
      </c>
      <c r="O164" s="86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7" t="s">
        <v>161</v>
      </c>
      <c r="AT164" s="227" t="s">
        <v>156</v>
      </c>
      <c r="AU164" s="227" t="s">
        <v>80</v>
      </c>
      <c r="AY164" s="19" t="s">
        <v>154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9" t="s">
        <v>78</v>
      </c>
      <c r="BK164" s="228">
        <f>ROUND(I164*H164,2)</f>
        <v>0</v>
      </c>
      <c r="BL164" s="19" t="s">
        <v>161</v>
      </c>
      <c r="BM164" s="227" t="s">
        <v>427</v>
      </c>
    </row>
    <row r="165" s="2" customFormat="1">
      <c r="A165" s="40"/>
      <c r="B165" s="41"/>
      <c r="C165" s="42"/>
      <c r="D165" s="229" t="s">
        <v>163</v>
      </c>
      <c r="E165" s="42"/>
      <c r="F165" s="230" t="s">
        <v>320</v>
      </c>
      <c r="G165" s="42"/>
      <c r="H165" s="42"/>
      <c r="I165" s="231"/>
      <c r="J165" s="42"/>
      <c r="K165" s="42"/>
      <c r="L165" s="46"/>
      <c r="M165" s="232"/>
      <c r="N165" s="23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163</v>
      </c>
      <c r="AU165" s="19" t="s">
        <v>80</v>
      </c>
    </row>
    <row r="166" s="14" customFormat="1">
      <c r="A166" s="14"/>
      <c r="B166" s="245"/>
      <c r="C166" s="246"/>
      <c r="D166" s="236" t="s">
        <v>165</v>
      </c>
      <c r="E166" s="247" t="s">
        <v>19</v>
      </c>
      <c r="F166" s="248" t="s">
        <v>119</v>
      </c>
      <c r="G166" s="246"/>
      <c r="H166" s="249">
        <v>19.707999999999998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165</v>
      </c>
      <c r="AU166" s="255" t="s">
        <v>80</v>
      </c>
      <c r="AV166" s="14" t="s">
        <v>80</v>
      </c>
      <c r="AW166" s="14" t="s">
        <v>32</v>
      </c>
      <c r="AX166" s="14" t="s">
        <v>78</v>
      </c>
      <c r="AY166" s="255" t="s">
        <v>154</v>
      </c>
    </row>
    <row r="167" s="2" customFormat="1" ht="44.25" customHeight="1">
      <c r="A167" s="40"/>
      <c r="B167" s="41"/>
      <c r="C167" s="216" t="s">
        <v>258</v>
      </c>
      <c r="D167" s="216" t="s">
        <v>156</v>
      </c>
      <c r="E167" s="217" t="s">
        <v>322</v>
      </c>
      <c r="F167" s="218" t="s">
        <v>323</v>
      </c>
      <c r="G167" s="219" t="s">
        <v>299</v>
      </c>
      <c r="H167" s="220">
        <v>19.707999999999998</v>
      </c>
      <c r="I167" s="221"/>
      <c r="J167" s="222">
        <f>ROUND(I167*H167,2)</f>
        <v>0</v>
      </c>
      <c r="K167" s="218" t="s">
        <v>160</v>
      </c>
      <c r="L167" s="46"/>
      <c r="M167" s="223" t="s">
        <v>19</v>
      </c>
      <c r="N167" s="224" t="s">
        <v>42</v>
      </c>
      <c r="O167" s="86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7" t="s">
        <v>161</v>
      </c>
      <c r="AT167" s="227" t="s">
        <v>156</v>
      </c>
      <c r="AU167" s="227" t="s">
        <v>80</v>
      </c>
      <c r="AY167" s="19" t="s">
        <v>154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9" t="s">
        <v>78</v>
      </c>
      <c r="BK167" s="228">
        <f>ROUND(I167*H167,2)</f>
        <v>0</v>
      </c>
      <c r="BL167" s="19" t="s">
        <v>161</v>
      </c>
      <c r="BM167" s="227" t="s">
        <v>428</v>
      </c>
    </row>
    <row r="168" s="2" customFormat="1">
      <c r="A168" s="40"/>
      <c r="B168" s="41"/>
      <c r="C168" s="42"/>
      <c r="D168" s="229" t="s">
        <v>163</v>
      </c>
      <c r="E168" s="42"/>
      <c r="F168" s="230" t="s">
        <v>325</v>
      </c>
      <c r="G168" s="42"/>
      <c r="H168" s="42"/>
      <c r="I168" s="231"/>
      <c r="J168" s="42"/>
      <c r="K168" s="42"/>
      <c r="L168" s="46"/>
      <c r="M168" s="232"/>
      <c r="N168" s="23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163</v>
      </c>
      <c r="AU168" s="19" t="s">
        <v>80</v>
      </c>
    </row>
    <row r="169" s="13" customFormat="1">
      <c r="A169" s="13"/>
      <c r="B169" s="234"/>
      <c r="C169" s="235"/>
      <c r="D169" s="236" t="s">
        <v>165</v>
      </c>
      <c r="E169" s="237" t="s">
        <v>19</v>
      </c>
      <c r="F169" s="238" t="s">
        <v>429</v>
      </c>
      <c r="G169" s="235"/>
      <c r="H169" s="237" t="s">
        <v>19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165</v>
      </c>
      <c r="AU169" s="244" t="s">
        <v>80</v>
      </c>
      <c r="AV169" s="13" t="s">
        <v>78</v>
      </c>
      <c r="AW169" s="13" t="s">
        <v>32</v>
      </c>
      <c r="AX169" s="13" t="s">
        <v>71</v>
      </c>
      <c r="AY169" s="244" t="s">
        <v>154</v>
      </c>
    </row>
    <row r="170" s="14" customFormat="1">
      <c r="A170" s="14"/>
      <c r="B170" s="245"/>
      <c r="C170" s="246"/>
      <c r="D170" s="236" t="s">
        <v>165</v>
      </c>
      <c r="E170" s="247" t="s">
        <v>19</v>
      </c>
      <c r="F170" s="248" t="s">
        <v>119</v>
      </c>
      <c r="G170" s="246"/>
      <c r="H170" s="249">
        <v>19.707999999999998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165</v>
      </c>
      <c r="AU170" s="255" t="s">
        <v>80</v>
      </c>
      <c r="AV170" s="14" t="s">
        <v>80</v>
      </c>
      <c r="AW170" s="14" t="s">
        <v>32</v>
      </c>
      <c r="AX170" s="14" t="s">
        <v>78</v>
      </c>
      <c r="AY170" s="255" t="s">
        <v>154</v>
      </c>
    </row>
    <row r="171" s="12" customFormat="1" ht="22.8" customHeight="1">
      <c r="A171" s="12"/>
      <c r="B171" s="200"/>
      <c r="C171" s="201"/>
      <c r="D171" s="202" t="s">
        <v>70</v>
      </c>
      <c r="E171" s="214" t="s">
        <v>326</v>
      </c>
      <c r="F171" s="214" t="s">
        <v>327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SUM(P172:P173)</f>
        <v>0</v>
      </c>
      <c r="Q171" s="208"/>
      <c r="R171" s="209">
        <f>SUM(R172:R173)</f>
        <v>0</v>
      </c>
      <c r="S171" s="208"/>
      <c r="T171" s="210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78</v>
      </c>
      <c r="AT171" s="212" t="s">
        <v>70</v>
      </c>
      <c r="AU171" s="212" t="s">
        <v>78</v>
      </c>
      <c r="AY171" s="211" t="s">
        <v>154</v>
      </c>
      <c r="BK171" s="213">
        <f>SUM(BK172:BK173)</f>
        <v>0</v>
      </c>
    </row>
    <row r="172" s="2" customFormat="1" ht="44.25" customHeight="1">
      <c r="A172" s="40"/>
      <c r="B172" s="41"/>
      <c r="C172" s="216" t="s">
        <v>263</v>
      </c>
      <c r="D172" s="216" t="s">
        <v>156</v>
      </c>
      <c r="E172" s="217" t="s">
        <v>328</v>
      </c>
      <c r="F172" s="218" t="s">
        <v>329</v>
      </c>
      <c r="G172" s="219" t="s">
        <v>299</v>
      </c>
      <c r="H172" s="220">
        <v>140.017</v>
      </c>
      <c r="I172" s="221"/>
      <c r="J172" s="222">
        <f>ROUND(I172*H172,2)</f>
        <v>0</v>
      </c>
      <c r="K172" s="218" t="s">
        <v>160</v>
      </c>
      <c r="L172" s="46"/>
      <c r="M172" s="223" t="s">
        <v>19</v>
      </c>
      <c r="N172" s="224" t="s">
        <v>42</v>
      </c>
      <c r="O172" s="86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7" t="s">
        <v>161</v>
      </c>
      <c r="AT172" s="227" t="s">
        <v>156</v>
      </c>
      <c r="AU172" s="227" t="s">
        <v>80</v>
      </c>
      <c r="AY172" s="19" t="s">
        <v>154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9" t="s">
        <v>78</v>
      </c>
      <c r="BK172" s="228">
        <f>ROUND(I172*H172,2)</f>
        <v>0</v>
      </c>
      <c r="BL172" s="19" t="s">
        <v>161</v>
      </c>
      <c r="BM172" s="227" t="s">
        <v>430</v>
      </c>
    </row>
    <row r="173" s="2" customFormat="1">
      <c r="A173" s="40"/>
      <c r="B173" s="41"/>
      <c r="C173" s="42"/>
      <c r="D173" s="229" t="s">
        <v>163</v>
      </c>
      <c r="E173" s="42"/>
      <c r="F173" s="230" t="s">
        <v>331</v>
      </c>
      <c r="G173" s="42"/>
      <c r="H173" s="42"/>
      <c r="I173" s="231"/>
      <c r="J173" s="42"/>
      <c r="K173" s="42"/>
      <c r="L173" s="46"/>
      <c r="M173" s="232"/>
      <c r="N173" s="23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163</v>
      </c>
      <c r="AU173" s="19" t="s">
        <v>80</v>
      </c>
    </row>
    <row r="174" s="12" customFormat="1" ht="25.92" customHeight="1">
      <c r="A174" s="12"/>
      <c r="B174" s="200"/>
      <c r="C174" s="201"/>
      <c r="D174" s="202" t="s">
        <v>70</v>
      </c>
      <c r="E174" s="203" t="s">
        <v>332</v>
      </c>
      <c r="F174" s="203" t="s">
        <v>333</v>
      </c>
      <c r="G174" s="201"/>
      <c r="H174" s="201"/>
      <c r="I174" s="204"/>
      <c r="J174" s="205">
        <f>BK174</f>
        <v>0</v>
      </c>
      <c r="K174" s="201"/>
      <c r="L174" s="206"/>
      <c r="M174" s="207"/>
      <c r="N174" s="208"/>
      <c r="O174" s="208"/>
      <c r="P174" s="209">
        <f>P175+P178+P181+P184</f>
        <v>0</v>
      </c>
      <c r="Q174" s="208"/>
      <c r="R174" s="209">
        <f>R175+R178+R181+R184</f>
        <v>0</v>
      </c>
      <c r="S174" s="208"/>
      <c r="T174" s="210">
        <f>T175+T178+T181+T184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1" t="s">
        <v>191</v>
      </c>
      <c r="AT174" s="212" t="s">
        <v>70</v>
      </c>
      <c r="AU174" s="212" t="s">
        <v>71</v>
      </c>
      <c r="AY174" s="211" t="s">
        <v>154</v>
      </c>
      <c r="BK174" s="213">
        <f>BK175+BK178+BK181+BK184</f>
        <v>0</v>
      </c>
    </row>
    <row r="175" s="12" customFormat="1" ht="22.8" customHeight="1">
      <c r="A175" s="12"/>
      <c r="B175" s="200"/>
      <c r="C175" s="201"/>
      <c r="D175" s="202" t="s">
        <v>70</v>
      </c>
      <c r="E175" s="214" t="s">
        <v>334</v>
      </c>
      <c r="F175" s="214" t="s">
        <v>335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SUM(P176:P177)</f>
        <v>0</v>
      </c>
      <c r="Q175" s="208"/>
      <c r="R175" s="209">
        <f>SUM(R176:R177)</f>
        <v>0</v>
      </c>
      <c r="S175" s="208"/>
      <c r="T175" s="210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191</v>
      </c>
      <c r="AT175" s="212" t="s">
        <v>70</v>
      </c>
      <c r="AU175" s="212" t="s">
        <v>78</v>
      </c>
      <c r="AY175" s="211" t="s">
        <v>154</v>
      </c>
      <c r="BK175" s="213">
        <f>SUM(BK176:BK177)</f>
        <v>0</v>
      </c>
    </row>
    <row r="176" s="2" customFormat="1" ht="16.5" customHeight="1">
      <c r="A176" s="40"/>
      <c r="B176" s="41"/>
      <c r="C176" s="216" t="s">
        <v>257</v>
      </c>
      <c r="D176" s="216" t="s">
        <v>156</v>
      </c>
      <c r="E176" s="217" t="s">
        <v>337</v>
      </c>
      <c r="F176" s="218" t="s">
        <v>338</v>
      </c>
      <c r="G176" s="219" t="s">
        <v>339</v>
      </c>
      <c r="H176" s="220">
        <v>1</v>
      </c>
      <c r="I176" s="221"/>
      <c r="J176" s="222">
        <f>ROUND(I176*H176,2)</f>
        <v>0</v>
      </c>
      <c r="K176" s="218" t="s">
        <v>160</v>
      </c>
      <c r="L176" s="46"/>
      <c r="M176" s="223" t="s">
        <v>19</v>
      </c>
      <c r="N176" s="224" t="s">
        <v>42</v>
      </c>
      <c r="O176" s="86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7" t="s">
        <v>340</v>
      </c>
      <c r="AT176" s="227" t="s">
        <v>156</v>
      </c>
      <c r="AU176" s="227" t="s">
        <v>80</v>
      </c>
      <c r="AY176" s="19" t="s">
        <v>154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9" t="s">
        <v>78</v>
      </c>
      <c r="BK176" s="228">
        <f>ROUND(I176*H176,2)</f>
        <v>0</v>
      </c>
      <c r="BL176" s="19" t="s">
        <v>340</v>
      </c>
      <c r="BM176" s="227" t="s">
        <v>431</v>
      </c>
    </row>
    <row r="177" s="2" customFormat="1">
      <c r="A177" s="40"/>
      <c r="B177" s="41"/>
      <c r="C177" s="42"/>
      <c r="D177" s="229" t="s">
        <v>163</v>
      </c>
      <c r="E177" s="42"/>
      <c r="F177" s="230" t="s">
        <v>342</v>
      </c>
      <c r="G177" s="42"/>
      <c r="H177" s="42"/>
      <c r="I177" s="231"/>
      <c r="J177" s="42"/>
      <c r="K177" s="42"/>
      <c r="L177" s="46"/>
      <c r="M177" s="232"/>
      <c r="N177" s="23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163</v>
      </c>
      <c r="AU177" s="19" t="s">
        <v>80</v>
      </c>
    </row>
    <row r="178" s="12" customFormat="1" ht="22.8" customHeight="1">
      <c r="A178" s="12"/>
      <c r="B178" s="200"/>
      <c r="C178" s="201"/>
      <c r="D178" s="202" t="s">
        <v>70</v>
      </c>
      <c r="E178" s="214" t="s">
        <v>343</v>
      </c>
      <c r="F178" s="214" t="s">
        <v>344</v>
      </c>
      <c r="G178" s="201"/>
      <c r="H178" s="201"/>
      <c r="I178" s="204"/>
      <c r="J178" s="215">
        <f>BK178</f>
        <v>0</v>
      </c>
      <c r="K178" s="201"/>
      <c r="L178" s="206"/>
      <c r="M178" s="207"/>
      <c r="N178" s="208"/>
      <c r="O178" s="208"/>
      <c r="P178" s="209">
        <f>SUM(P179:P180)</f>
        <v>0</v>
      </c>
      <c r="Q178" s="208"/>
      <c r="R178" s="209">
        <f>SUM(R179:R180)</f>
        <v>0</v>
      </c>
      <c r="S178" s="208"/>
      <c r="T178" s="210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1" t="s">
        <v>191</v>
      </c>
      <c r="AT178" s="212" t="s">
        <v>70</v>
      </c>
      <c r="AU178" s="212" t="s">
        <v>78</v>
      </c>
      <c r="AY178" s="211" t="s">
        <v>154</v>
      </c>
      <c r="BK178" s="213">
        <f>SUM(BK179:BK180)</f>
        <v>0</v>
      </c>
    </row>
    <row r="179" s="2" customFormat="1" ht="16.5" customHeight="1">
      <c r="A179" s="40"/>
      <c r="B179" s="41"/>
      <c r="C179" s="216" t="s">
        <v>273</v>
      </c>
      <c r="D179" s="216" t="s">
        <v>156</v>
      </c>
      <c r="E179" s="217" t="s">
        <v>346</v>
      </c>
      <c r="F179" s="218" t="s">
        <v>347</v>
      </c>
      <c r="G179" s="219" t="s">
        <v>339</v>
      </c>
      <c r="H179" s="220">
        <v>1</v>
      </c>
      <c r="I179" s="221"/>
      <c r="J179" s="222">
        <f>ROUND(I179*H179,2)</f>
        <v>0</v>
      </c>
      <c r="K179" s="218" t="s">
        <v>160</v>
      </c>
      <c r="L179" s="46"/>
      <c r="M179" s="223" t="s">
        <v>19</v>
      </c>
      <c r="N179" s="224" t="s">
        <v>42</v>
      </c>
      <c r="O179" s="86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7" t="s">
        <v>340</v>
      </c>
      <c r="AT179" s="227" t="s">
        <v>156</v>
      </c>
      <c r="AU179" s="227" t="s">
        <v>80</v>
      </c>
      <c r="AY179" s="19" t="s">
        <v>154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9" t="s">
        <v>78</v>
      </c>
      <c r="BK179" s="228">
        <f>ROUND(I179*H179,2)</f>
        <v>0</v>
      </c>
      <c r="BL179" s="19" t="s">
        <v>340</v>
      </c>
      <c r="BM179" s="227" t="s">
        <v>432</v>
      </c>
    </row>
    <row r="180" s="2" customFormat="1">
      <c r="A180" s="40"/>
      <c r="B180" s="41"/>
      <c r="C180" s="42"/>
      <c r="D180" s="229" t="s">
        <v>163</v>
      </c>
      <c r="E180" s="42"/>
      <c r="F180" s="230" t="s">
        <v>349</v>
      </c>
      <c r="G180" s="42"/>
      <c r="H180" s="42"/>
      <c r="I180" s="231"/>
      <c r="J180" s="42"/>
      <c r="K180" s="42"/>
      <c r="L180" s="46"/>
      <c r="M180" s="232"/>
      <c r="N180" s="23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163</v>
      </c>
      <c r="AU180" s="19" t="s">
        <v>80</v>
      </c>
    </row>
    <row r="181" s="12" customFormat="1" ht="22.8" customHeight="1">
      <c r="A181" s="12"/>
      <c r="B181" s="200"/>
      <c r="C181" s="201"/>
      <c r="D181" s="202" t="s">
        <v>70</v>
      </c>
      <c r="E181" s="214" t="s">
        <v>350</v>
      </c>
      <c r="F181" s="214" t="s">
        <v>351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SUM(P182:P183)</f>
        <v>0</v>
      </c>
      <c r="Q181" s="208"/>
      <c r="R181" s="209">
        <f>SUM(R182:R183)</f>
        <v>0</v>
      </c>
      <c r="S181" s="208"/>
      <c r="T181" s="210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191</v>
      </c>
      <c r="AT181" s="212" t="s">
        <v>70</v>
      </c>
      <c r="AU181" s="212" t="s">
        <v>78</v>
      </c>
      <c r="AY181" s="211" t="s">
        <v>154</v>
      </c>
      <c r="BK181" s="213">
        <f>SUM(BK182:BK183)</f>
        <v>0</v>
      </c>
    </row>
    <row r="182" s="2" customFormat="1" ht="16.5" customHeight="1">
      <c r="A182" s="40"/>
      <c r="B182" s="41"/>
      <c r="C182" s="216" t="s">
        <v>279</v>
      </c>
      <c r="D182" s="216" t="s">
        <v>156</v>
      </c>
      <c r="E182" s="217" t="s">
        <v>353</v>
      </c>
      <c r="F182" s="218" t="s">
        <v>351</v>
      </c>
      <c r="G182" s="219" t="s">
        <v>339</v>
      </c>
      <c r="H182" s="220">
        <v>1</v>
      </c>
      <c r="I182" s="221"/>
      <c r="J182" s="222">
        <f>ROUND(I182*H182,2)</f>
        <v>0</v>
      </c>
      <c r="K182" s="218" t="s">
        <v>160</v>
      </c>
      <c r="L182" s="46"/>
      <c r="M182" s="223" t="s">
        <v>19</v>
      </c>
      <c r="N182" s="224" t="s">
        <v>42</v>
      </c>
      <c r="O182" s="86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7" t="s">
        <v>340</v>
      </c>
      <c r="AT182" s="227" t="s">
        <v>156</v>
      </c>
      <c r="AU182" s="227" t="s">
        <v>80</v>
      </c>
      <c r="AY182" s="19" t="s">
        <v>154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9" t="s">
        <v>78</v>
      </c>
      <c r="BK182" s="228">
        <f>ROUND(I182*H182,2)</f>
        <v>0</v>
      </c>
      <c r="BL182" s="19" t="s">
        <v>340</v>
      </c>
      <c r="BM182" s="227" t="s">
        <v>433</v>
      </c>
    </row>
    <row r="183" s="2" customFormat="1">
      <c r="A183" s="40"/>
      <c r="B183" s="41"/>
      <c r="C183" s="42"/>
      <c r="D183" s="229" t="s">
        <v>163</v>
      </c>
      <c r="E183" s="42"/>
      <c r="F183" s="230" t="s">
        <v>355</v>
      </c>
      <c r="G183" s="42"/>
      <c r="H183" s="42"/>
      <c r="I183" s="231"/>
      <c r="J183" s="42"/>
      <c r="K183" s="42"/>
      <c r="L183" s="46"/>
      <c r="M183" s="232"/>
      <c r="N183" s="23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163</v>
      </c>
      <c r="AU183" s="19" t="s">
        <v>80</v>
      </c>
    </row>
    <row r="184" s="12" customFormat="1" ht="22.8" customHeight="1">
      <c r="A184" s="12"/>
      <c r="B184" s="200"/>
      <c r="C184" s="201"/>
      <c r="D184" s="202" t="s">
        <v>70</v>
      </c>
      <c r="E184" s="214" t="s">
        <v>356</v>
      </c>
      <c r="F184" s="214" t="s">
        <v>357</v>
      </c>
      <c r="G184" s="201"/>
      <c r="H184" s="201"/>
      <c r="I184" s="204"/>
      <c r="J184" s="215">
        <f>BK184</f>
        <v>0</v>
      </c>
      <c r="K184" s="201"/>
      <c r="L184" s="206"/>
      <c r="M184" s="207"/>
      <c r="N184" s="208"/>
      <c r="O184" s="208"/>
      <c r="P184" s="209">
        <f>SUM(P185:P186)</f>
        <v>0</v>
      </c>
      <c r="Q184" s="208"/>
      <c r="R184" s="209">
        <f>SUM(R185:R186)</f>
        <v>0</v>
      </c>
      <c r="S184" s="208"/>
      <c r="T184" s="210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1" t="s">
        <v>191</v>
      </c>
      <c r="AT184" s="212" t="s">
        <v>70</v>
      </c>
      <c r="AU184" s="212" t="s">
        <v>78</v>
      </c>
      <c r="AY184" s="211" t="s">
        <v>154</v>
      </c>
      <c r="BK184" s="213">
        <f>SUM(BK185:BK186)</f>
        <v>0</v>
      </c>
    </row>
    <row r="185" s="2" customFormat="1" ht="16.5" customHeight="1">
      <c r="A185" s="40"/>
      <c r="B185" s="41"/>
      <c r="C185" s="216" t="s">
        <v>284</v>
      </c>
      <c r="D185" s="216" t="s">
        <v>156</v>
      </c>
      <c r="E185" s="217" t="s">
        <v>359</v>
      </c>
      <c r="F185" s="218" t="s">
        <v>360</v>
      </c>
      <c r="G185" s="219" t="s">
        <v>339</v>
      </c>
      <c r="H185" s="220">
        <v>1</v>
      </c>
      <c r="I185" s="221"/>
      <c r="J185" s="222">
        <f>ROUND(I185*H185,2)</f>
        <v>0</v>
      </c>
      <c r="K185" s="218" t="s">
        <v>160</v>
      </c>
      <c r="L185" s="46"/>
      <c r="M185" s="223" t="s">
        <v>19</v>
      </c>
      <c r="N185" s="224" t="s">
        <v>42</v>
      </c>
      <c r="O185" s="86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7" t="s">
        <v>340</v>
      </c>
      <c r="AT185" s="227" t="s">
        <v>156</v>
      </c>
      <c r="AU185" s="227" t="s">
        <v>80</v>
      </c>
      <c r="AY185" s="19" t="s">
        <v>154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9" t="s">
        <v>78</v>
      </c>
      <c r="BK185" s="228">
        <f>ROUND(I185*H185,2)</f>
        <v>0</v>
      </c>
      <c r="BL185" s="19" t="s">
        <v>340</v>
      </c>
      <c r="BM185" s="227" t="s">
        <v>434</v>
      </c>
    </row>
    <row r="186" s="2" customFormat="1">
      <c r="A186" s="40"/>
      <c r="B186" s="41"/>
      <c r="C186" s="42"/>
      <c r="D186" s="229" t="s">
        <v>163</v>
      </c>
      <c r="E186" s="42"/>
      <c r="F186" s="230" t="s">
        <v>362</v>
      </c>
      <c r="G186" s="42"/>
      <c r="H186" s="42"/>
      <c r="I186" s="231"/>
      <c r="J186" s="42"/>
      <c r="K186" s="42"/>
      <c r="L186" s="46"/>
      <c r="M186" s="267"/>
      <c r="N186" s="268"/>
      <c r="O186" s="269"/>
      <c r="P186" s="269"/>
      <c r="Q186" s="269"/>
      <c r="R186" s="269"/>
      <c r="S186" s="269"/>
      <c r="T186" s="27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163</v>
      </c>
      <c r="AU186" s="19" t="s">
        <v>80</v>
      </c>
    </row>
    <row r="187" s="2" customFormat="1" ht="6.96" customHeight="1">
      <c r="A187" s="40"/>
      <c r="B187" s="61"/>
      <c r="C187" s="62"/>
      <c r="D187" s="62"/>
      <c r="E187" s="62"/>
      <c r="F187" s="62"/>
      <c r="G187" s="62"/>
      <c r="H187" s="62"/>
      <c r="I187" s="62"/>
      <c r="J187" s="62"/>
      <c r="K187" s="62"/>
      <c r="L187" s="46"/>
      <c r="M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</row>
  </sheetData>
  <sheetProtection sheet="1" autoFilter="0" formatColumns="0" formatRows="0" objects="1" scenarios="1" spinCount="100000" saltValue="ilBEKiKitI8TJgSSnQYhySdnkn9HfTzdWGbU60QcJpkO+BQWXJmDJp3E/a8/+8Ofwnu6K2y0nwshLT3aga/Rig==" hashValue="8y/rYGwAZ8wzKil3WUbOuBzrCSBKbggEBLlpC2bFj737n1+XtJK9Xit5NIYJMnd70LVcyurqtSssQEfA+a59ig==" algorithmName="SHA-512" password="CC35"/>
  <autoFilter ref="C96:K18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2/113106123"/>
    <hyperlink ref="F118" r:id="rId2" display="https://podminky.urs.cz/item/CS_URS_2024_02/113107122"/>
    <hyperlink ref="F121" r:id="rId3" display="https://podminky.urs.cz/item/CS_URS_2024_02/113108441"/>
    <hyperlink ref="F125" r:id="rId4" display="https://podminky.urs.cz/item/CS_URS_2024_02/564831011"/>
    <hyperlink ref="F130" r:id="rId5" display="https://podminky.urs.cz/item/CS_URS_2024_02/567121109"/>
    <hyperlink ref="F133" r:id="rId6" display="https://podminky.urs.cz/item/CS_URS_2024_02/596211110"/>
    <hyperlink ref="F141" r:id="rId7" display="https://podminky.urs.cz/item/CS_URS_2024_02/899132122"/>
    <hyperlink ref="F145" r:id="rId8" display="https://podminky.urs.cz/item/CS_URS_2024_02/899132211"/>
    <hyperlink ref="F148" r:id="rId9" display="https://podminky.urs.cz/item/CS_URS_2024_02/899132213"/>
    <hyperlink ref="F152" r:id="rId10" display="https://podminky.urs.cz/item/CS_URS_2024_02/979054451"/>
    <hyperlink ref="F156" r:id="rId11" display="https://podminky.urs.cz/item/CS_URS_2024_02/997221551"/>
    <hyperlink ref="F161" r:id="rId12" display="https://podminky.urs.cz/item/CS_URS_2024_02/997221559"/>
    <hyperlink ref="F165" r:id="rId13" display="https://podminky.urs.cz/item/CS_URS_2024_02/997221611"/>
    <hyperlink ref="F168" r:id="rId14" display="https://podminky.urs.cz/item/CS_URS_2024_02/997221873"/>
    <hyperlink ref="F173" r:id="rId15" display="https://podminky.urs.cz/item/CS_URS_2024_02/998225111"/>
    <hyperlink ref="F177" r:id="rId16" display="https://podminky.urs.cz/item/CS_URS_2024_02/010001000"/>
    <hyperlink ref="F180" r:id="rId17" display="https://podminky.urs.cz/item/CS_URS_2024_02/020001000"/>
    <hyperlink ref="F183" r:id="rId18" display="https://podminky.urs.cz/item/CS_URS_2024_02/030001000"/>
    <hyperlink ref="F186" r:id="rId19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  <c r="AZ2" s="141" t="s">
        <v>114</v>
      </c>
      <c r="BA2" s="141" t="s">
        <v>19</v>
      </c>
      <c r="BB2" s="141" t="s">
        <v>19</v>
      </c>
      <c r="BC2" s="141" t="s">
        <v>435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80</v>
      </c>
      <c r="AZ3" s="141" t="s">
        <v>110</v>
      </c>
      <c r="BA3" s="141" t="s">
        <v>19</v>
      </c>
      <c r="BB3" s="141" t="s">
        <v>19</v>
      </c>
      <c r="BC3" s="141" t="s">
        <v>436</v>
      </c>
      <c r="BD3" s="141" t="s">
        <v>80</v>
      </c>
    </row>
    <row r="4" s="1" customFormat="1" ht="24.96" customHeight="1">
      <c r="B4" s="22"/>
      <c r="D4" s="144" t="s">
        <v>109</v>
      </c>
      <c r="L4" s="22"/>
      <c r="M4" s="145" t="s">
        <v>10</v>
      </c>
      <c r="AT4" s="19" t="s">
        <v>4</v>
      </c>
      <c r="AZ4" s="141" t="s">
        <v>113</v>
      </c>
      <c r="BA4" s="141" t="s">
        <v>19</v>
      </c>
      <c r="BB4" s="141" t="s">
        <v>19</v>
      </c>
      <c r="BC4" s="141" t="s">
        <v>436</v>
      </c>
      <c r="BD4" s="141" t="s">
        <v>80</v>
      </c>
    </row>
    <row r="5" s="1" customFormat="1" ht="6.96" customHeight="1">
      <c r="B5" s="22"/>
      <c r="L5" s="22"/>
      <c r="AZ5" s="141" t="s">
        <v>437</v>
      </c>
      <c r="BA5" s="141" t="s">
        <v>19</v>
      </c>
      <c r="BB5" s="141" t="s">
        <v>19</v>
      </c>
      <c r="BC5" s="141" t="s">
        <v>321</v>
      </c>
      <c r="BD5" s="141" t="s">
        <v>80</v>
      </c>
    </row>
    <row r="6" s="1" customFormat="1" ht="12" customHeight="1">
      <c r="B6" s="22"/>
      <c r="D6" s="146" t="s">
        <v>16</v>
      </c>
      <c r="L6" s="22"/>
      <c r="AZ6" s="141" t="s">
        <v>438</v>
      </c>
      <c r="BA6" s="141" t="s">
        <v>19</v>
      </c>
      <c r="BB6" s="141" t="s">
        <v>19</v>
      </c>
      <c r="BC6" s="141" t="s">
        <v>439</v>
      </c>
      <c r="BD6" s="141" t="s">
        <v>80</v>
      </c>
    </row>
    <row r="7" s="1" customFormat="1" ht="16.5" customHeight="1">
      <c r="B7" s="22"/>
      <c r="E7" s="147" t="str">
        <f>'Rekapitulace stavby'!K6</f>
        <v>Oprava komunikací a chodníků Čížová</v>
      </c>
      <c r="F7" s="146"/>
      <c r="G7" s="146"/>
      <c r="H7" s="146"/>
      <c r="L7" s="22"/>
      <c r="AZ7" s="141" t="s">
        <v>314</v>
      </c>
      <c r="BA7" s="141" t="s">
        <v>19</v>
      </c>
      <c r="BB7" s="141" t="s">
        <v>19</v>
      </c>
      <c r="BC7" s="141" t="s">
        <v>440</v>
      </c>
      <c r="BD7" s="141" t="s">
        <v>80</v>
      </c>
    </row>
    <row r="8" s="2" customFormat="1" ht="12" customHeight="1">
      <c r="A8" s="40"/>
      <c r="B8" s="46"/>
      <c r="C8" s="40"/>
      <c r="D8" s="146" t="s">
        <v>115</v>
      </c>
      <c r="E8" s="40"/>
      <c r="F8" s="40"/>
      <c r="G8" s="40"/>
      <c r="H8" s="40"/>
      <c r="I8" s="40"/>
      <c r="J8" s="40"/>
      <c r="K8" s="40"/>
      <c r="L8" s="148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9" t="s">
        <v>441</v>
      </c>
      <c r="F9" s="40"/>
      <c r="G9" s="40"/>
      <c r="H9" s="40"/>
      <c r="I9" s="40"/>
      <c r="J9" s="40"/>
      <c r="K9" s="40"/>
      <c r="L9" s="148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8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6" t="s">
        <v>18</v>
      </c>
      <c r="E11" s="40"/>
      <c r="F11" s="135" t="s">
        <v>19</v>
      </c>
      <c r="G11" s="40"/>
      <c r="H11" s="40"/>
      <c r="I11" s="146" t="s">
        <v>20</v>
      </c>
      <c r="J11" s="135" t="s">
        <v>19</v>
      </c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6" t="s">
        <v>21</v>
      </c>
      <c r="E12" s="40"/>
      <c r="F12" s="135" t="s">
        <v>22</v>
      </c>
      <c r="G12" s="40"/>
      <c r="H12" s="40"/>
      <c r="I12" s="146" t="s">
        <v>23</v>
      </c>
      <c r="J12" s="150" t="str">
        <f>'Rekapitulace stavby'!AN8</f>
        <v>25. 7. 2024</v>
      </c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6" t="s">
        <v>25</v>
      </c>
      <c r="E14" s="40"/>
      <c r="F14" s="40"/>
      <c r="G14" s="40"/>
      <c r="H14" s="40"/>
      <c r="I14" s="146" t="s">
        <v>26</v>
      </c>
      <c r="J14" s="135" t="s">
        <v>19</v>
      </c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6" t="s">
        <v>28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6" t="s">
        <v>29</v>
      </c>
      <c r="E17" s="40"/>
      <c r="F17" s="40"/>
      <c r="G17" s="40"/>
      <c r="H17" s="40"/>
      <c r="I17" s="146" t="s">
        <v>26</v>
      </c>
      <c r="J17" s="35" t="str">
        <f>'Rekapitulace stavby'!AN13</f>
        <v>Vyplň údaj</v>
      </c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6" t="s">
        <v>28</v>
      </c>
      <c r="J18" s="35" t="str">
        <f>'Rekapitulace stavby'!AN14</f>
        <v>Vyplň údaj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6" t="s">
        <v>31</v>
      </c>
      <c r="E20" s="40"/>
      <c r="F20" s="40"/>
      <c r="G20" s="40"/>
      <c r="H20" s="40"/>
      <c r="I20" s="146" t="s">
        <v>26</v>
      </c>
      <c r="J20" s="135" t="str">
        <f>IF('Rekapitulace stavby'!AN16="","",'Rekapitulace stavby'!AN16)</f>
        <v/>
      </c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6" t="s">
        <v>28</v>
      </c>
      <c r="J21" s="135" t="str">
        <f>IF('Rekapitulace stavby'!AN17="","",'Rekapitulace stavby'!AN17)</f>
        <v/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6" t="s">
        <v>33</v>
      </c>
      <c r="E23" s="40"/>
      <c r="F23" s="40"/>
      <c r="G23" s="40"/>
      <c r="H23" s="40"/>
      <c r="I23" s="146" t="s">
        <v>26</v>
      </c>
      <c r="J23" s="135" t="s">
        <v>19</v>
      </c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34</v>
      </c>
      <c r="F24" s="40"/>
      <c r="G24" s="40"/>
      <c r="H24" s="40"/>
      <c r="I24" s="146" t="s">
        <v>28</v>
      </c>
      <c r="J24" s="135" t="s">
        <v>19</v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6" t="s">
        <v>35</v>
      </c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1"/>
      <c r="B27" s="152"/>
      <c r="C27" s="151"/>
      <c r="D27" s="151"/>
      <c r="E27" s="153" t="s">
        <v>19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5"/>
      <c r="E29" s="155"/>
      <c r="F29" s="155"/>
      <c r="G29" s="155"/>
      <c r="H29" s="155"/>
      <c r="I29" s="155"/>
      <c r="J29" s="155"/>
      <c r="K29" s="155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6" t="s">
        <v>37</v>
      </c>
      <c r="E30" s="40"/>
      <c r="F30" s="40"/>
      <c r="G30" s="40"/>
      <c r="H30" s="40"/>
      <c r="I30" s="40"/>
      <c r="J30" s="157">
        <f>ROUND(J91, 2)</f>
        <v>0</v>
      </c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8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8" t="s">
        <v>39</v>
      </c>
      <c r="G32" s="40"/>
      <c r="H32" s="40"/>
      <c r="I32" s="158" t="s">
        <v>38</v>
      </c>
      <c r="J32" s="158" t="s">
        <v>40</v>
      </c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9" t="s">
        <v>41</v>
      </c>
      <c r="E33" s="146" t="s">
        <v>42</v>
      </c>
      <c r="F33" s="160">
        <f>ROUND((SUM(BE91:BE288)),  2)</f>
        <v>0</v>
      </c>
      <c r="G33" s="40"/>
      <c r="H33" s="40"/>
      <c r="I33" s="161">
        <v>0.20999999999999999</v>
      </c>
      <c r="J33" s="160">
        <f>ROUND(((SUM(BE91:BE288))*I33),  2)</f>
        <v>0</v>
      </c>
      <c r="K33" s="40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6" t="s">
        <v>43</v>
      </c>
      <c r="F34" s="160">
        <f>ROUND((SUM(BF91:BF288)),  2)</f>
        <v>0</v>
      </c>
      <c r="G34" s="40"/>
      <c r="H34" s="40"/>
      <c r="I34" s="161">
        <v>0.12</v>
      </c>
      <c r="J34" s="160">
        <f>ROUND(((SUM(BF91:BF288))*I34), 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6" t="s">
        <v>44</v>
      </c>
      <c r="F35" s="160">
        <f>ROUND((SUM(BG91:BG288)),  2)</f>
        <v>0</v>
      </c>
      <c r="G35" s="40"/>
      <c r="H35" s="40"/>
      <c r="I35" s="161">
        <v>0.20999999999999999</v>
      </c>
      <c r="J35" s="160">
        <f>0</f>
        <v>0</v>
      </c>
      <c r="K35" s="40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6" t="s">
        <v>45</v>
      </c>
      <c r="F36" s="160">
        <f>ROUND((SUM(BH91:BH288)),  2)</f>
        <v>0</v>
      </c>
      <c r="G36" s="40"/>
      <c r="H36" s="40"/>
      <c r="I36" s="161">
        <v>0.12</v>
      </c>
      <c r="J36" s="160">
        <f>0</f>
        <v>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6" t="s">
        <v>46</v>
      </c>
      <c r="F37" s="160">
        <f>ROUND((SUM(BI91:BI288)),  2)</f>
        <v>0</v>
      </c>
      <c r="G37" s="40"/>
      <c r="H37" s="40"/>
      <c r="I37" s="161">
        <v>0</v>
      </c>
      <c r="J37" s="160">
        <f>0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2"/>
      <c r="D39" s="163" t="s">
        <v>47</v>
      </c>
      <c r="E39" s="164"/>
      <c r="F39" s="164"/>
      <c r="G39" s="165" t="s">
        <v>48</v>
      </c>
      <c r="H39" s="166" t="s">
        <v>49</v>
      </c>
      <c r="I39" s="164"/>
      <c r="J39" s="167">
        <f>SUM(J30:J37)</f>
        <v>0</v>
      </c>
      <c r="K39" s="168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123</v>
      </c>
      <c r="D45" s="42"/>
      <c r="E45" s="42"/>
      <c r="F45" s="42"/>
      <c r="G45" s="42"/>
      <c r="H45" s="42"/>
      <c r="I45" s="42"/>
      <c r="J45" s="42"/>
      <c r="K45" s="42"/>
      <c r="L45" s="148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8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8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3" t="str">
        <f>E7</f>
        <v>Oprava komunikací a chodníků Čížová</v>
      </c>
      <c r="F48" s="34"/>
      <c r="G48" s="34"/>
      <c r="H48" s="34"/>
      <c r="I48" s="42"/>
      <c r="J48" s="42"/>
      <c r="K48" s="4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115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2. část - Na Chmelnici komunikace</v>
      </c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25. 7. 2024</v>
      </c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8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Čížová</v>
      </c>
      <c r="G54" s="42"/>
      <c r="H54" s="42"/>
      <c r="I54" s="34" t="s">
        <v>31</v>
      </c>
      <c r="J54" s="38" t="str">
        <f>E21</f>
        <v xml:space="preserve"> </v>
      </c>
      <c r="K54" s="42"/>
      <c r="L54" s="14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Ing. Jitka Kubec Dupalová</v>
      </c>
      <c r="K55" s="42"/>
      <c r="L55" s="148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4" t="s">
        <v>124</v>
      </c>
      <c r="D57" s="175"/>
      <c r="E57" s="175"/>
      <c r="F57" s="175"/>
      <c r="G57" s="175"/>
      <c r="H57" s="175"/>
      <c r="I57" s="175"/>
      <c r="J57" s="176" t="s">
        <v>125</v>
      </c>
      <c r="K57" s="175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69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126</v>
      </c>
    </row>
    <row r="60" s="9" customFormat="1" ht="24.96" customHeight="1">
      <c r="A60" s="9"/>
      <c r="B60" s="178"/>
      <c r="C60" s="179"/>
      <c r="D60" s="180" t="s">
        <v>127</v>
      </c>
      <c r="E60" s="181"/>
      <c r="F60" s="181"/>
      <c r="G60" s="181"/>
      <c r="H60" s="181"/>
      <c r="I60" s="181"/>
      <c r="J60" s="182">
        <f>J92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7"/>
      <c r="D61" s="185" t="s">
        <v>128</v>
      </c>
      <c r="E61" s="186"/>
      <c r="F61" s="186"/>
      <c r="G61" s="186"/>
      <c r="H61" s="186"/>
      <c r="I61" s="186"/>
      <c r="J61" s="187">
        <f>J93</f>
        <v>0</v>
      </c>
      <c r="K61" s="127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4"/>
      <c r="C62" s="127"/>
      <c r="D62" s="185" t="s">
        <v>129</v>
      </c>
      <c r="E62" s="186"/>
      <c r="F62" s="186"/>
      <c r="G62" s="186"/>
      <c r="H62" s="186"/>
      <c r="I62" s="186"/>
      <c r="J62" s="187">
        <f>J150</f>
        <v>0</v>
      </c>
      <c r="K62" s="127"/>
      <c r="L62" s="18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4"/>
      <c r="C63" s="127"/>
      <c r="D63" s="185" t="s">
        <v>130</v>
      </c>
      <c r="E63" s="186"/>
      <c r="F63" s="186"/>
      <c r="G63" s="186"/>
      <c r="H63" s="186"/>
      <c r="I63" s="186"/>
      <c r="J63" s="187">
        <f>J171</f>
        <v>0</v>
      </c>
      <c r="K63" s="127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4"/>
      <c r="C64" s="127"/>
      <c r="D64" s="185" t="s">
        <v>131</v>
      </c>
      <c r="E64" s="186"/>
      <c r="F64" s="186"/>
      <c r="G64" s="186"/>
      <c r="H64" s="186"/>
      <c r="I64" s="186"/>
      <c r="J64" s="187">
        <f>J190</f>
        <v>0</v>
      </c>
      <c r="K64" s="127"/>
      <c r="L64" s="18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4"/>
      <c r="C65" s="127"/>
      <c r="D65" s="185" t="s">
        <v>132</v>
      </c>
      <c r="E65" s="186"/>
      <c r="F65" s="186"/>
      <c r="G65" s="186"/>
      <c r="H65" s="186"/>
      <c r="I65" s="186"/>
      <c r="J65" s="187">
        <f>J234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133</v>
      </c>
      <c r="E66" s="186"/>
      <c r="F66" s="186"/>
      <c r="G66" s="186"/>
      <c r="H66" s="186"/>
      <c r="I66" s="186"/>
      <c r="J66" s="187">
        <f>J273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8"/>
      <c r="C67" s="179"/>
      <c r="D67" s="180" t="s">
        <v>134</v>
      </c>
      <c r="E67" s="181"/>
      <c r="F67" s="181"/>
      <c r="G67" s="181"/>
      <c r="H67" s="181"/>
      <c r="I67" s="181"/>
      <c r="J67" s="182">
        <f>J276</f>
        <v>0</v>
      </c>
      <c r="K67" s="179"/>
      <c r="L67" s="18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4"/>
      <c r="C68" s="127"/>
      <c r="D68" s="185" t="s">
        <v>135</v>
      </c>
      <c r="E68" s="186"/>
      <c r="F68" s="186"/>
      <c r="G68" s="186"/>
      <c r="H68" s="186"/>
      <c r="I68" s="186"/>
      <c r="J68" s="187">
        <f>J277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136</v>
      </c>
      <c r="E69" s="186"/>
      <c r="F69" s="186"/>
      <c r="G69" s="186"/>
      <c r="H69" s="186"/>
      <c r="I69" s="186"/>
      <c r="J69" s="187">
        <f>J280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7"/>
      <c r="D70" s="185" t="s">
        <v>137</v>
      </c>
      <c r="E70" s="186"/>
      <c r="F70" s="186"/>
      <c r="G70" s="186"/>
      <c r="H70" s="186"/>
      <c r="I70" s="186"/>
      <c r="J70" s="187">
        <f>J283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7"/>
      <c r="D71" s="185" t="s">
        <v>138</v>
      </c>
      <c r="E71" s="186"/>
      <c r="F71" s="186"/>
      <c r="G71" s="186"/>
      <c r="H71" s="186"/>
      <c r="I71" s="186"/>
      <c r="J71" s="187">
        <f>J286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8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8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139</v>
      </c>
      <c r="D78" s="42"/>
      <c r="E78" s="42"/>
      <c r="F78" s="42"/>
      <c r="G78" s="42"/>
      <c r="H78" s="42"/>
      <c r="I78" s="42"/>
      <c r="J78" s="42"/>
      <c r="K78" s="42"/>
      <c r="L78" s="14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3" t="str">
        <f>E7</f>
        <v>Oprava komunikací a chodníků Čížová</v>
      </c>
      <c r="F81" s="34"/>
      <c r="G81" s="34"/>
      <c r="H81" s="34"/>
      <c r="I81" s="42"/>
      <c r="J81" s="42"/>
      <c r="K81" s="4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115</v>
      </c>
      <c r="D82" s="42"/>
      <c r="E82" s="42"/>
      <c r="F82" s="42"/>
      <c r="G82" s="42"/>
      <c r="H82" s="42"/>
      <c r="I82" s="42"/>
      <c r="J82" s="42"/>
      <c r="K82" s="42"/>
      <c r="L82" s="14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2. část - Na Chmelnici komunikace</v>
      </c>
      <c r="F83" s="42"/>
      <c r="G83" s="42"/>
      <c r="H83" s="42"/>
      <c r="I83" s="42"/>
      <c r="J83" s="42"/>
      <c r="K83" s="42"/>
      <c r="L83" s="14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 xml:space="preserve"> </v>
      </c>
      <c r="G85" s="42"/>
      <c r="H85" s="42"/>
      <c r="I85" s="34" t="s">
        <v>23</v>
      </c>
      <c r="J85" s="74" t="str">
        <f>IF(J12="","",J12)</f>
        <v>25. 7. 2024</v>
      </c>
      <c r="K85" s="42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Obec Čížová</v>
      </c>
      <c r="G87" s="42"/>
      <c r="H87" s="42"/>
      <c r="I87" s="34" t="s">
        <v>31</v>
      </c>
      <c r="J87" s="38" t="str">
        <f>E21</f>
        <v xml:space="preserve"> </v>
      </c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33</v>
      </c>
      <c r="J88" s="38" t="str">
        <f>E24</f>
        <v>Ing. Jitka Kubec Dupalová</v>
      </c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9"/>
      <c r="B90" s="190"/>
      <c r="C90" s="191" t="s">
        <v>140</v>
      </c>
      <c r="D90" s="192" t="s">
        <v>56</v>
      </c>
      <c r="E90" s="192" t="s">
        <v>52</v>
      </c>
      <c r="F90" s="192" t="s">
        <v>53</v>
      </c>
      <c r="G90" s="192" t="s">
        <v>141</v>
      </c>
      <c r="H90" s="192" t="s">
        <v>142</v>
      </c>
      <c r="I90" s="192" t="s">
        <v>143</v>
      </c>
      <c r="J90" s="192" t="s">
        <v>125</v>
      </c>
      <c r="K90" s="193" t="s">
        <v>144</v>
      </c>
      <c r="L90" s="194"/>
      <c r="M90" s="94" t="s">
        <v>19</v>
      </c>
      <c r="N90" s="95" t="s">
        <v>41</v>
      </c>
      <c r="O90" s="95" t="s">
        <v>145</v>
      </c>
      <c r="P90" s="95" t="s">
        <v>146</v>
      </c>
      <c r="Q90" s="95" t="s">
        <v>147</v>
      </c>
      <c r="R90" s="95" t="s">
        <v>148</v>
      </c>
      <c r="S90" s="95" t="s">
        <v>149</v>
      </c>
      <c r="T90" s="96" t="s">
        <v>150</v>
      </c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</row>
    <row r="91" s="2" customFormat="1" ht="22.8" customHeight="1">
      <c r="A91" s="40"/>
      <c r="B91" s="41"/>
      <c r="C91" s="101" t="s">
        <v>151</v>
      </c>
      <c r="D91" s="42"/>
      <c r="E91" s="42"/>
      <c r="F91" s="42"/>
      <c r="G91" s="42"/>
      <c r="H91" s="42"/>
      <c r="I91" s="42"/>
      <c r="J91" s="195">
        <f>BK91</f>
        <v>0</v>
      </c>
      <c r="K91" s="42"/>
      <c r="L91" s="46"/>
      <c r="M91" s="97"/>
      <c r="N91" s="196"/>
      <c r="O91" s="98"/>
      <c r="P91" s="197">
        <f>P92+P276</f>
        <v>0</v>
      </c>
      <c r="Q91" s="98"/>
      <c r="R91" s="197">
        <f>R92+R276</f>
        <v>326.07258279999996</v>
      </c>
      <c r="S91" s="98"/>
      <c r="T91" s="198">
        <f>T92+T276</f>
        <v>168.6044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70</v>
      </c>
      <c r="AU91" s="19" t="s">
        <v>126</v>
      </c>
      <c r="BK91" s="199">
        <f>BK92+BK276</f>
        <v>0</v>
      </c>
    </row>
    <row r="92" s="12" customFormat="1" ht="25.92" customHeight="1">
      <c r="A92" s="12"/>
      <c r="B92" s="200"/>
      <c r="C92" s="201"/>
      <c r="D92" s="202" t="s">
        <v>70</v>
      </c>
      <c r="E92" s="203" t="s">
        <v>152</v>
      </c>
      <c r="F92" s="203" t="s">
        <v>153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P93+P150+P171+P190+P234+P273</f>
        <v>0</v>
      </c>
      <c r="Q92" s="208"/>
      <c r="R92" s="209">
        <f>R93+R150+R171+R190+R234+R273</f>
        <v>326.07258279999996</v>
      </c>
      <c r="S92" s="208"/>
      <c r="T92" s="210">
        <f>T93+T150+T171+T190+T234+T273</f>
        <v>168.6044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78</v>
      </c>
      <c r="AT92" s="212" t="s">
        <v>70</v>
      </c>
      <c r="AU92" s="212" t="s">
        <v>71</v>
      </c>
      <c r="AY92" s="211" t="s">
        <v>154</v>
      </c>
      <c r="BK92" s="213">
        <f>BK93+BK150+BK171+BK190+BK234+BK273</f>
        <v>0</v>
      </c>
    </row>
    <row r="93" s="12" customFormat="1" ht="22.8" customHeight="1">
      <c r="A93" s="12"/>
      <c r="B93" s="200"/>
      <c r="C93" s="201"/>
      <c r="D93" s="202" t="s">
        <v>70</v>
      </c>
      <c r="E93" s="214" t="s">
        <v>78</v>
      </c>
      <c r="F93" s="214" t="s">
        <v>155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SUM(P94:P149)</f>
        <v>0</v>
      </c>
      <c r="Q93" s="208"/>
      <c r="R93" s="209">
        <f>SUM(R94:R149)</f>
        <v>0.00039200000000000004</v>
      </c>
      <c r="S93" s="208"/>
      <c r="T93" s="210">
        <f>SUM(T94:T149)</f>
        <v>91.155999999999977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78</v>
      </c>
      <c r="AT93" s="212" t="s">
        <v>70</v>
      </c>
      <c r="AU93" s="212" t="s">
        <v>78</v>
      </c>
      <c r="AY93" s="211" t="s">
        <v>154</v>
      </c>
      <c r="BK93" s="213">
        <f>SUM(BK94:BK149)</f>
        <v>0</v>
      </c>
    </row>
    <row r="94" s="2" customFormat="1" ht="66.75" customHeight="1">
      <c r="A94" s="40"/>
      <c r="B94" s="41"/>
      <c r="C94" s="216" t="s">
        <v>78</v>
      </c>
      <c r="D94" s="216" t="s">
        <v>156</v>
      </c>
      <c r="E94" s="217" t="s">
        <v>442</v>
      </c>
      <c r="F94" s="218" t="s">
        <v>443</v>
      </c>
      <c r="G94" s="219" t="s">
        <v>159</v>
      </c>
      <c r="H94" s="220">
        <v>9</v>
      </c>
      <c r="I94" s="221"/>
      <c r="J94" s="222">
        <f>ROUND(I94*H94,2)</f>
        <v>0</v>
      </c>
      <c r="K94" s="218" t="s">
        <v>160</v>
      </c>
      <c r="L94" s="46"/>
      <c r="M94" s="223" t="s">
        <v>19</v>
      </c>
      <c r="N94" s="224" t="s">
        <v>42</v>
      </c>
      <c r="O94" s="86"/>
      <c r="P94" s="225">
        <f>O94*H94</f>
        <v>0</v>
      </c>
      <c r="Q94" s="225">
        <v>0</v>
      </c>
      <c r="R94" s="225">
        <f>Q94*H94</f>
        <v>0</v>
      </c>
      <c r="S94" s="225">
        <v>0.32000000000000001</v>
      </c>
      <c r="T94" s="226">
        <f>S94*H94</f>
        <v>2.8799999999999999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7" t="s">
        <v>161</v>
      </c>
      <c r="AT94" s="227" t="s">
        <v>156</v>
      </c>
      <c r="AU94" s="227" t="s">
        <v>80</v>
      </c>
      <c r="AY94" s="19" t="s">
        <v>154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19" t="s">
        <v>78</v>
      </c>
      <c r="BK94" s="228">
        <f>ROUND(I94*H94,2)</f>
        <v>0</v>
      </c>
      <c r="BL94" s="19" t="s">
        <v>161</v>
      </c>
      <c r="BM94" s="227" t="s">
        <v>444</v>
      </c>
    </row>
    <row r="95" s="2" customFormat="1">
      <c r="A95" s="40"/>
      <c r="B95" s="41"/>
      <c r="C95" s="42"/>
      <c r="D95" s="229" t="s">
        <v>163</v>
      </c>
      <c r="E95" s="42"/>
      <c r="F95" s="230" t="s">
        <v>445</v>
      </c>
      <c r="G95" s="42"/>
      <c r="H95" s="42"/>
      <c r="I95" s="231"/>
      <c r="J95" s="42"/>
      <c r="K95" s="42"/>
      <c r="L95" s="46"/>
      <c r="M95" s="232"/>
      <c r="N95" s="23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163</v>
      </c>
      <c r="AU95" s="19" t="s">
        <v>80</v>
      </c>
    </row>
    <row r="96" s="13" customFormat="1">
      <c r="A96" s="13"/>
      <c r="B96" s="234"/>
      <c r="C96" s="235"/>
      <c r="D96" s="236" t="s">
        <v>165</v>
      </c>
      <c r="E96" s="237" t="s">
        <v>19</v>
      </c>
      <c r="F96" s="238" t="s">
        <v>446</v>
      </c>
      <c r="G96" s="235"/>
      <c r="H96" s="237" t="s">
        <v>19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165</v>
      </c>
      <c r="AU96" s="244" t="s">
        <v>80</v>
      </c>
      <c r="AV96" s="13" t="s">
        <v>78</v>
      </c>
      <c r="AW96" s="13" t="s">
        <v>32</v>
      </c>
      <c r="AX96" s="13" t="s">
        <v>71</v>
      </c>
      <c r="AY96" s="244" t="s">
        <v>154</v>
      </c>
    </row>
    <row r="97" s="14" customFormat="1">
      <c r="A97" s="14"/>
      <c r="B97" s="245"/>
      <c r="C97" s="246"/>
      <c r="D97" s="236" t="s">
        <v>165</v>
      </c>
      <c r="E97" s="247" t="s">
        <v>19</v>
      </c>
      <c r="F97" s="248" t="s">
        <v>447</v>
      </c>
      <c r="G97" s="246"/>
      <c r="H97" s="249">
        <v>9</v>
      </c>
      <c r="I97" s="250"/>
      <c r="J97" s="246"/>
      <c r="K97" s="246"/>
      <c r="L97" s="251"/>
      <c r="M97" s="252"/>
      <c r="N97" s="253"/>
      <c r="O97" s="253"/>
      <c r="P97" s="253"/>
      <c r="Q97" s="253"/>
      <c r="R97" s="253"/>
      <c r="S97" s="253"/>
      <c r="T97" s="25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5" t="s">
        <v>165</v>
      </c>
      <c r="AU97" s="255" t="s">
        <v>80</v>
      </c>
      <c r="AV97" s="14" t="s">
        <v>80</v>
      </c>
      <c r="AW97" s="14" t="s">
        <v>32</v>
      </c>
      <c r="AX97" s="14" t="s">
        <v>78</v>
      </c>
      <c r="AY97" s="255" t="s">
        <v>154</v>
      </c>
    </row>
    <row r="98" s="2" customFormat="1" ht="55.5" customHeight="1">
      <c r="A98" s="40"/>
      <c r="B98" s="41"/>
      <c r="C98" s="216" t="s">
        <v>80</v>
      </c>
      <c r="D98" s="216" t="s">
        <v>156</v>
      </c>
      <c r="E98" s="217" t="s">
        <v>387</v>
      </c>
      <c r="F98" s="218" t="s">
        <v>388</v>
      </c>
      <c r="G98" s="219" t="s">
        <v>159</v>
      </c>
      <c r="H98" s="220">
        <v>5.5</v>
      </c>
      <c r="I98" s="221"/>
      <c r="J98" s="222">
        <f>ROUND(I98*H98,2)</f>
        <v>0</v>
      </c>
      <c r="K98" s="218" t="s">
        <v>160</v>
      </c>
      <c r="L98" s="46"/>
      <c r="M98" s="223" t="s">
        <v>19</v>
      </c>
      <c r="N98" s="224" t="s">
        <v>42</v>
      </c>
      <c r="O98" s="86"/>
      <c r="P98" s="225">
        <f>O98*H98</f>
        <v>0</v>
      </c>
      <c r="Q98" s="225">
        <v>0</v>
      </c>
      <c r="R98" s="225">
        <f>Q98*H98</f>
        <v>0</v>
      </c>
      <c r="S98" s="225">
        <v>0.28999999999999998</v>
      </c>
      <c r="T98" s="226">
        <f>S98*H98</f>
        <v>1.595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7" t="s">
        <v>161</v>
      </c>
      <c r="AT98" s="227" t="s">
        <v>156</v>
      </c>
      <c r="AU98" s="227" t="s">
        <v>80</v>
      </c>
      <c r="AY98" s="19" t="s">
        <v>154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19" t="s">
        <v>78</v>
      </c>
      <c r="BK98" s="228">
        <f>ROUND(I98*H98,2)</f>
        <v>0</v>
      </c>
      <c r="BL98" s="19" t="s">
        <v>161</v>
      </c>
      <c r="BM98" s="227" t="s">
        <v>448</v>
      </c>
    </row>
    <row r="99" s="2" customFormat="1">
      <c r="A99" s="40"/>
      <c r="B99" s="41"/>
      <c r="C99" s="42"/>
      <c r="D99" s="229" t="s">
        <v>163</v>
      </c>
      <c r="E99" s="42"/>
      <c r="F99" s="230" t="s">
        <v>390</v>
      </c>
      <c r="G99" s="42"/>
      <c r="H99" s="42"/>
      <c r="I99" s="231"/>
      <c r="J99" s="42"/>
      <c r="K99" s="42"/>
      <c r="L99" s="46"/>
      <c r="M99" s="232"/>
      <c r="N99" s="23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163</v>
      </c>
      <c r="AU99" s="19" t="s">
        <v>80</v>
      </c>
    </row>
    <row r="100" s="13" customFormat="1">
      <c r="A100" s="13"/>
      <c r="B100" s="234"/>
      <c r="C100" s="235"/>
      <c r="D100" s="236" t="s">
        <v>165</v>
      </c>
      <c r="E100" s="237" t="s">
        <v>19</v>
      </c>
      <c r="F100" s="238" t="s">
        <v>446</v>
      </c>
      <c r="G100" s="235"/>
      <c r="H100" s="237" t="s">
        <v>19</v>
      </c>
      <c r="I100" s="239"/>
      <c r="J100" s="235"/>
      <c r="K100" s="235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165</v>
      </c>
      <c r="AU100" s="244" t="s">
        <v>80</v>
      </c>
      <c r="AV100" s="13" t="s">
        <v>78</v>
      </c>
      <c r="AW100" s="13" t="s">
        <v>32</v>
      </c>
      <c r="AX100" s="13" t="s">
        <v>71</v>
      </c>
      <c r="AY100" s="244" t="s">
        <v>154</v>
      </c>
    </row>
    <row r="101" s="14" customFormat="1">
      <c r="A101" s="14"/>
      <c r="B101" s="245"/>
      <c r="C101" s="246"/>
      <c r="D101" s="236" t="s">
        <v>165</v>
      </c>
      <c r="E101" s="247" t="s">
        <v>19</v>
      </c>
      <c r="F101" s="248" t="s">
        <v>449</v>
      </c>
      <c r="G101" s="246"/>
      <c r="H101" s="249">
        <v>5.5</v>
      </c>
      <c r="I101" s="250"/>
      <c r="J101" s="246"/>
      <c r="K101" s="246"/>
      <c r="L101" s="251"/>
      <c r="M101" s="252"/>
      <c r="N101" s="253"/>
      <c r="O101" s="253"/>
      <c r="P101" s="253"/>
      <c r="Q101" s="253"/>
      <c r="R101" s="253"/>
      <c r="S101" s="253"/>
      <c r="T101" s="25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5" t="s">
        <v>165</v>
      </c>
      <c r="AU101" s="255" t="s">
        <v>80</v>
      </c>
      <c r="AV101" s="14" t="s">
        <v>80</v>
      </c>
      <c r="AW101" s="14" t="s">
        <v>32</v>
      </c>
      <c r="AX101" s="14" t="s">
        <v>78</v>
      </c>
      <c r="AY101" s="255" t="s">
        <v>154</v>
      </c>
    </row>
    <row r="102" s="2" customFormat="1" ht="55.5" customHeight="1">
      <c r="A102" s="40"/>
      <c r="B102" s="41"/>
      <c r="C102" s="216" t="s">
        <v>97</v>
      </c>
      <c r="D102" s="216" t="s">
        <v>156</v>
      </c>
      <c r="E102" s="217" t="s">
        <v>450</v>
      </c>
      <c r="F102" s="218" t="s">
        <v>451</v>
      </c>
      <c r="G102" s="219" t="s">
        <v>159</v>
      </c>
      <c r="H102" s="220">
        <v>26</v>
      </c>
      <c r="I102" s="221"/>
      <c r="J102" s="222">
        <f>ROUND(I102*H102,2)</f>
        <v>0</v>
      </c>
      <c r="K102" s="218" t="s">
        <v>160</v>
      </c>
      <c r="L102" s="46"/>
      <c r="M102" s="223" t="s">
        <v>19</v>
      </c>
      <c r="N102" s="224" t="s">
        <v>42</v>
      </c>
      <c r="O102" s="86"/>
      <c r="P102" s="225">
        <f>O102*H102</f>
        <v>0</v>
      </c>
      <c r="Q102" s="225">
        <v>0</v>
      </c>
      <c r="R102" s="225">
        <f>Q102*H102</f>
        <v>0</v>
      </c>
      <c r="S102" s="225">
        <v>0.625</v>
      </c>
      <c r="T102" s="226">
        <f>S102*H102</f>
        <v>16.25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7" t="s">
        <v>161</v>
      </c>
      <c r="AT102" s="227" t="s">
        <v>156</v>
      </c>
      <c r="AU102" s="227" t="s">
        <v>80</v>
      </c>
      <c r="AY102" s="19" t="s">
        <v>154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19" t="s">
        <v>78</v>
      </c>
      <c r="BK102" s="228">
        <f>ROUND(I102*H102,2)</f>
        <v>0</v>
      </c>
      <c r="BL102" s="19" t="s">
        <v>161</v>
      </c>
      <c r="BM102" s="227" t="s">
        <v>452</v>
      </c>
    </row>
    <row r="103" s="2" customFormat="1">
      <c r="A103" s="40"/>
      <c r="B103" s="41"/>
      <c r="C103" s="42"/>
      <c r="D103" s="229" t="s">
        <v>163</v>
      </c>
      <c r="E103" s="42"/>
      <c r="F103" s="230" t="s">
        <v>453</v>
      </c>
      <c r="G103" s="42"/>
      <c r="H103" s="42"/>
      <c r="I103" s="231"/>
      <c r="J103" s="42"/>
      <c r="K103" s="42"/>
      <c r="L103" s="46"/>
      <c r="M103" s="232"/>
      <c r="N103" s="23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163</v>
      </c>
      <c r="AU103" s="19" t="s">
        <v>80</v>
      </c>
    </row>
    <row r="104" s="13" customFormat="1">
      <c r="A104" s="13"/>
      <c r="B104" s="234"/>
      <c r="C104" s="235"/>
      <c r="D104" s="236" t="s">
        <v>165</v>
      </c>
      <c r="E104" s="237" t="s">
        <v>19</v>
      </c>
      <c r="F104" s="238" t="s">
        <v>454</v>
      </c>
      <c r="G104" s="235"/>
      <c r="H104" s="237" t="s">
        <v>19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165</v>
      </c>
      <c r="AU104" s="244" t="s">
        <v>80</v>
      </c>
      <c r="AV104" s="13" t="s">
        <v>78</v>
      </c>
      <c r="AW104" s="13" t="s">
        <v>32</v>
      </c>
      <c r="AX104" s="13" t="s">
        <v>71</v>
      </c>
      <c r="AY104" s="244" t="s">
        <v>154</v>
      </c>
    </row>
    <row r="105" s="13" customFormat="1">
      <c r="A105" s="13"/>
      <c r="B105" s="234"/>
      <c r="C105" s="235"/>
      <c r="D105" s="236" t="s">
        <v>165</v>
      </c>
      <c r="E105" s="237" t="s">
        <v>19</v>
      </c>
      <c r="F105" s="238" t="s">
        <v>455</v>
      </c>
      <c r="G105" s="235"/>
      <c r="H105" s="237" t="s">
        <v>19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165</v>
      </c>
      <c r="AU105" s="244" t="s">
        <v>80</v>
      </c>
      <c r="AV105" s="13" t="s">
        <v>78</v>
      </c>
      <c r="AW105" s="13" t="s">
        <v>32</v>
      </c>
      <c r="AX105" s="13" t="s">
        <v>71</v>
      </c>
      <c r="AY105" s="244" t="s">
        <v>154</v>
      </c>
    </row>
    <row r="106" s="14" customFormat="1">
      <c r="A106" s="14"/>
      <c r="B106" s="245"/>
      <c r="C106" s="246"/>
      <c r="D106" s="236" t="s">
        <v>165</v>
      </c>
      <c r="E106" s="247" t="s">
        <v>19</v>
      </c>
      <c r="F106" s="248" t="s">
        <v>97</v>
      </c>
      <c r="G106" s="246"/>
      <c r="H106" s="249">
        <v>3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165</v>
      </c>
      <c r="AU106" s="255" t="s">
        <v>80</v>
      </c>
      <c r="AV106" s="14" t="s">
        <v>80</v>
      </c>
      <c r="AW106" s="14" t="s">
        <v>32</v>
      </c>
      <c r="AX106" s="14" t="s">
        <v>71</v>
      </c>
      <c r="AY106" s="255" t="s">
        <v>154</v>
      </c>
    </row>
    <row r="107" s="13" customFormat="1">
      <c r="A107" s="13"/>
      <c r="B107" s="234"/>
      <c r="C107" s="235"/>
      <c r="D107" s="236" t="s">
        <v>165</v>
      </c>
      <c r="E107" s="237" t="s">
        <v>19</v>
      </c>
      <c r="F107" s="238" t="s">
        <v>456</v>
      </c>
      <c r="G107" s="235"/>
      <c r="H107" s="237" t="s">
        <v>19</v>
      </c>
      <c r="I107" s="239"/>
      <c r="J107" s="235"/>
      <c r="K107" s="235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165</v>
      </c>
      <c r="AU107" s="244" t="s">
        <v>80</v>
      </c>
      <c r="AV107" s="13" t="s">
        <v>78</v>
      </c>
      <c r="AW107" s="13" t="s">
        <v>32</v>
      </c>
      <c r="AX107" s="13" t="s">
        <v>71</v>
      </c>
      <c r="AY107" s="244" t="s">
        <v>154</v>
      </c>
    </row>
    <row r="108" s="14" customFormat="1">
      <c r="A108" s="14"/>
      <c r="B108" s="245"/>
      <c r="C108" s="246"/>
      <c r="D108" s="236" t="s">
        <v>165</v>
      </c>
      <c r="E108" s="247" t="s">
        <v>19</v>
      </c>
      <c r="F108" s="248" t="s">
        <v>191</v>
      </c>
      <c r="G108" s="246"/>
      <c r="H108" s="249">
        <v>5</v>
      </c>
      <c r="I108" s="250"/>
      <c r="J108" s="246"/>
      <c r="K108" s="246"/>
      <c r="L108" s="251"/>
      <c r="M108" s="252"/>
      <c r="N108" s="253"/>
      <c r="O108" s="253"/>
      <c r="P108" s="253"/>
      <c r="Q108" s="253"/>
      <c r="R108" s="253"/>
      <c r="S108" s="253"/>
      <c r="T108" s="25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5" t="s">
        <v>165</v>
      </c>
      <c r="AU108" s="255" t="s">
        <v>80</v>
      </c>
      <c r="AV108" s="14" t="s">
        <v>80</v>
      </c>
      <c r="AW108" s="14" t="s">
        <v>32</v>
      </c>
      <c r="AX108" s="14" t="s">
        <v>71</v>
      </c>
      <c r="AY108" s="255" t="s">
        <v>154</v>
      </c>
    </row>
    <row r="109" s="13" customFormat="1">
      <c r="A109" s="13"/>
      <c r="B109" s="234"/>
      <c r="C109" s="235"/>
      <c r="D109" s="236" t="s">
        <v>165</v>
      </c>
      <c r="E109" s="237" t="s">
        <v>19</v>
      </c>
      <c r="F109" s="238" t="s">
        <v>457</v>
      </c>
      <c r="G109" s="235"/>
      <c r="H109" s="237" t="s">
        <v>19</v>
      </c>
      <c r="I109" s="239"/>
      <c r="J109" s="235"/>
      <c r="K109" s="235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165</v>
      </c>
      <c r="AU109" s="244" t="s">
        <v>80</v>
      </c>
      <c r="AV109" s="13" t="s">
        <v>78</v>
      </c>
      <c r="AW109" s="13" t="s">
        <v>32</v>
      </c>
      <c r="AX109" s="13" t="s">
        <v>71</v>
      </c>
      <c r="AY109" s="244" t="s">
        <v>154</v>
      </c>
    </row>
    <row r="110" s="14" customFormat="1">
      <c r="A110" s="14"/>
      <c r="B110" s="245"/>
      <c r="C110" s="246"/>
      <c r="D110" s="236" t="s">
        <v>165</v>
      </c>
      <c r="E110" s="247" t="s">
        <v>19</v>
      </c>
      <c r="F110" s="248" t="s">
        <v>458</v>
      </c>
      <c r="G110" s="246"/>
      <c r="H110" s="249">
        <v>8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165</v>
      </c>
      <c r="AU110" s="255" t="s">
        <v>80</v>
      </c>
      <c r="AV110" s="14" t="s">
        <v>80</v>
      </c>
      <c r="AW110" s="14" t="s">
        <v>32</v>
      </c>
      <c r="AX110" s="14" t="s">
        <v>71</v>
      </c>
      <c r="AY110" s="255" t="s">
        <v>154</v>
      </c>
    </row>
    <row r="111" s="13" customFormat="1">
      <c r="A111" s="13"/>
      <c r="B111" s="234"/>
      <c r="C111" s="235"/>
      <c r="D111" s="236" t="s">
        <v>165</v>
      </c>
      <c r="E111" s="237" t="s">
        <v>19</v>
      </c>
      <c r="F111" s="238" t="s">
        <v>459</v>
      </c>
      <c r="G111" s="235"/>
      <c r="H111" s="237" t="s">
        <v>19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165</v>
      </c>
      <c r="AU111" s="244" t="s">
        <v>80</v>
      </c>
      <c r="AV111" s="13" t="s">
        <v>78</v>
      </c>
      <c r="AW111" s="13" t="s">
        <v>32</v>
      </c>
      <c r="AX111" s="13" t="s">
        <v>71</v>
      </c>
      <c r="AY111" s="244" t="s">
        <v>154</v>
      </c>
    </row>
    <row r="112" s="14" customFormat="1">
      <c r="A112" s="14"/>
      <c r="B112" s="245"/>
      <c r="C112" s="246"/>
      <c r="D112" s="236" t="s">
        <v>165</v>
      </c>
      <c r="E112" s="247" t="s">
        <v>19</v>
      </c>
      <c r="F112" s="248" t="s">
        <v>97</v>
      </c>
      <c r="G112" s="246"/>
      <c r="H112" s="249">
        <v>3</v>
      </c>
      <c r="I112" s="250"/>
      <c r="J112" s="246"/>
      <c r="K112" s="246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165</v>
      </c>
      <c r="AU112" s="255" t="s">
        <v>80</v>
      </c>
      <c r="AV112" s="14" t="s">
        <v>80</v>
      </c>
      <c r="AW112" s="14" t="s">
        <v>32</v>
      </c>
      <c r="AX112" s="14" t="s">
        <v>71</v>
      </c>
      <c r="AY112" s="255" t="s">
        <v>154</v>
      </c>
    </row>
    <row r="113" s="13" customFormat="1">
      <c r="A113" s="13"/>
      <c r="B113" s="234"/>
      <c r="C113" s="235"/>
      <c r="D113" s="236" t="s">
        <v>165</v>
      </c>
      <c r="E113" s="237" t="s">
        <v>19</v>
      </c>
      <c r="F113" s="238" t="s">
        <v>460</v>
      </c>
      <c r="G113" s="235"/>
      <c r="H113" s="237" t="s">
        <v>19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165</v>
      </c>
      <c r="AU113" s="244" t="s">
        <v>80</v>
      </c>
      <c r="AV113" s="13" t="s">
        <v>78</v>
      </c>
      <c r="AW113" s="13" t="s">
        <v>32</v>
      </c>
      <c r="AX113" s="13" t="s">
        <v>71</v>
      </c>
      <c r="AY113" s="244" t="s">
        <v>154</v>
      </c>
    </row>
    <row r="114" s="14" customFormat="1">
      <c r="A114" s="14"/>
      <c r="B114" s="245"/>
      <c r="C114" s="246"/>
      <c r="D114" s="236" t="s">
        <v>165</v>
      </c>
      <c r="E114" s="247" t="s">
        <v>19</v>
      </c>
      <c r="F114" s="248" t="s">
        <v>97</v>
      </c>
      <c r="G114" s="246"/>
      <c r="H114" s="249">
        <v>3</v>
      </c>
      <c r="I114" s="250"/>
      <c r="J114" s="246"/>
      <c r="K114" s="246"/>
      <c r="L114" s="251"/>
      <c r="M114" s="252"/>
      <c r="N114" s="253"/>
      <c r="O114" s="253"/>
      <c r="P114" s="253"/>
      <c r="Q114" s="253"/>
      <c r="R114" s="253"/>
      <c r="S114" s="253"/>
      <c r="T114" s="25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5" t="s">
        <v>165</v>
      </c>
      <c r="AU114" s="255" t="s">
        <v>80</v>
      </c>
      <c r="AV114" s="14" t="s">
        <v>80</v>
      </c>
      <c r="AW114" s="14" t="s">
        <v>32</v>
      </c>
      <c r="AX114" s="14" t="s">
        <v>71</v>
      </c>
      <c r="AY114" s="255" t="s">
        <v>154</v>
      </c>
    </row>
    <row r="115" s="13" customFormat="1">
      <c r="A115" s="13"/>
      <c r="B115" s="234"/>
      <c r="C115" s="235"/>
      <c r="D115" s="236" t="s">
        <v>165</v>
      </c>
      <c r="E115" s="237" t="s">
        <v>19</v>
      </c>
      <c r="F115" s="238" t="s">
        <v>461</v>
      </c>
      <c r="G115" s="235"/>
      <c r="H115" s="237" t="s">
        <v>19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165</v>
      </c>
      <c r="AU115" s="244" t="s">
        <v>80</v>
      </c>
      <c r="AV115" s="13" t="s">
        <v>78</v>
      </c>
      <c r="AW115" s="13" t="s">
        <v>32</v>
      </c>
      <c r="AX115" s="13" t="s">
        <v>71</v>
      </c>
      <c r="AY115" s="244" t="s">
        <v>154</v>
      </c>
    </row>
    <row r="116" s="14" customFormat="1">
      <c r="A116" s="14"/>
      <c r="B116" s="245"/>
      <c r="C116" s="246"/>
      <c r="D116" s="236" t="s">
        <v>165</v>
      </c>
      <c r="E116" s="247" t="s">
        <v>19</v>
      </c>
      <c r="F116" s="248" t="s">
        <v>161</v>
      </c>
      <c r="G116" s="246"/>
      <c r="H116" s="249">
        <v>4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165</v>
      </c>
      <c r="AU116" s="255" t="s">
        <v>80</v>
      </c>
      <c r="AV116" s="14" t="s">
        <v>80</v>
      </c>
      <c r="AW116" s="14" t="s">
        <v>32</v>
      </c>
      <c r="AX116" s="14" t="s">
        <v>71</v>
      </c>
      <c r="AY116" s="255" t="s">
        <v>154</v>
      </c>
    </row>
    <row r="117" s="15" customFormat="1">
      <c r="A117" s="15"/>
      <c r="B117" s="256"/>
      <c r="C117" s="257"/>
      <c r="D117" s="236" t="s">
        <v>165</v>
      </c>
      <c r="E117" s="258" t="s">
        <v>437</v>
      </c>
      <c r="F117" s="259" t="s">
        <v>168</v>
      </c>
      <c r="G117" s="257"/>
      <c r="H117" s="260">
        <v>26</v>
      </c>
      <c r="I117" s="261"/>
      <c r="J117" s="257"/>
      <c r="K117" s="257"/>
      <c r="L117" s="262"/>
      <c r="M117" s="263"/>
      <c r="N117" s="264"/>
      <c r="O117" s="264"/>
      <c r="P117" s="264"/>
      <c r="Q117" s="264"/>
      <c r="R117" s="264"/>
      <c r="S117" s="264"/>
      <c r="T117" s="26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6" t="s">
        <v>165</v>
      </c>
      <c r="AU117" s="266" t="s">
        <v>80</v>
      </c>
      <c r="AV117" s="15" t="s">
        <v>161</v>
      </c>
      <c r="AW117" s="15" t="s">
        <v>32</v>
      </c>
      <c r="AX117" s="15" t="s">
        <v>78</v>
      </c>
      <c r="AY117" s="266" t="s">
        <v>154</v>
      </c>
    </row>
    <row r="118" s="2" customFormat="1" ht="49.05" customHeight="1">
      <c r="A118" s="40"/>
      <c r="B118" s="41"/>
      <c r="C118" s="216" t="s">
        <v>161</v>
      </c>
      <c r="D118" s="216" t="s">
        <v>156</v>
      </c>
      <c r="E118" s="217" t="s">
        <v>157</v>
      </c>
      <c r="F118" s="218" t="s">
        <v>158</v>
      </c>
      <c r="G118" s="219" t="s">
        <v>159</v>
      </c>
      <c r="H118" s="220">
        <v>289.39999999999998</v>
      </c>
      <c r="I118" s="221"/>
      <c r="J118" s="222">
        <f>ROUND(I118*H118,2)</f>
        <v>0</v>
      </c>
      <c r="K118" s="218" t="s">
        <v>160</v>
      </c>
      <c r="L118" s="46"/>
      <c r="M118" s="223" t="s">
        <v>19</v>
      </c>
      <c r="N118" s="224" t="s">
        <v>42</v>
      </c>
      <c r="O118" s="86"/>
      <c r="P118" s="225">
        <f>O118*H118</f>
        <v>0</v>
      </c>
      <c r="Q118" s="225">
        <v>0</v>
      </c>
      <c r="R118" s="225">
        <f>Q118*H118</f>
        <v>0</v>
      </c>
      <c r="S118" s="225">
        <v>0.22</v>
      </c>
      <c r="T118" s="226">
        <f>S118*H118</f>
        <v>63.667999999999992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7" t="s">
        <v>161</v>
      </c>
      <c r="AT118" s="227" t="s">
        <v>156</v>
      </c>
      <c r="AU118" s="227" t="s">
        <v>80</v>
      </c>
      <c r="AY118" s="19" t="s">
        <v>154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19" t="s">
        <v>78</v>
      </c>
      <c r="BK118" s="228">
        <f>ROUND(I118*H118,2)</f>
        <v>0</v>
      </c>
      <c r="BL118" s="19" t="s">
        <v>161</v>
      </c>
      <c r="BM118" s="227" t="s">
        <v>462</v>
      </c>
    </row>
    <row r="119" s="2" customFormat="1">
      <c r="A119" s="40"/>
      <c r="B119" s="41"/>
      <c r="C119" s="42"/>
      <c r="D119" s="229" t="s">
        <v>163</v>
      </c>
      <c r="E119" s="42"/>
      <c r="F119" s="230" t="s">
        <v>164</v>
      </c>
      <c r="G119" s="42"/>
      <c r="H119" s="42"/>
      <c r="I119" s="231"/>
      <c r="J119" s="42"/>
      <c r="K119" s="42"/>
      <c r="L119" s="46"/>
      <c r="M119" s="232"/>
      <c r="N119" s="23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163</v>
      </c>
      <c r="AU119" s="19" t="s">
        <v>80</v>
      </c>
    </row>
    <row r="120" s="13" customFormat="1">
      <c r="A120" s="13"/>
      <c r="B120" s="234"/>
      <c r="C120" s="235"/>
      <c r="D120" s="236" t="s">
        <v>165</v>
      </c>
      <c r="E120" s="237" t="s">
        <v>19</v>
      </c>
      <c r="F120" s="238" t="s">
        <v>463</v>
      </c>
      <c r="G120" s="235"/>
      <c r="H120" s="237" t="s">
        <v>19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165</v>
      </c>
      <c r="AU120" s="244" t="s">
        <v>80</v>
      </c>
      <c r="AV120" s="13" t="s">
        <v>78</v>
      </c>
      <c r="AW120" s="13" t="s">
        <v>32</v>
      </c>
      <c r="AX120" s="13" t="s">
        <v>71</v>
      </c>
      <c r="AY120" s="244" t="s">
        <v>154</v>
      </c>
    </row>
    <row r="121" s="14" customFormat="1">
      <c r="A121" s="14"/>
      <c r="B121" s="245"/>
      <c r="C121" s="246"/>
      <c r="D121" s="236" t="s">
        <v>165</v>
      </c>
      <c r="E121" s="247" t="s">
        <v>19</v>
      </c>
      <c r="F121" s="248" t="s">
        <v>464</v>
      </c>
      <c r="G121" s="246"/>
      <c r="H121" s="249">
        <v>22.5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165</v>
      </c>
      <c r="AU121" s="255" t="s">
        <v>80</v>
      </c>
      <c r="AV121" s="14" t="s">
        <v>80</v>
      </c>
      <c r="AW121" s="14" t="s">
        <v>32</v>
      </c>
      <c r="AX121" s="14" t="s">
        <v>71</v>
      </c>
      <c r="AY121" s="255" t="s">
        <v>154</v>
      </c>
    </row>
    <row r="122" s="14" customFormat="1">
      <c r="A122" s="14"/>
      <c r="B122" s="245"/>
      <c r="C122" s="246"/>
      <c r="D122" s="236" t="s">
        <v>165</v>
      </c>
      <c r="E122" s="247" t="s">
        <v>19</v>
      </c>
      <c r="F122" s="248" t="s">
        <v>465</v>
      </c>
      <c r="G122" s="246"/>
      <c r="H122" s="249">
        <v>7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165</v>
      </c>
      <c r="AU122" s="255" t="s">
        <v>80</v>
      </c>
      <c r="AV122" s="14" t="s">
        <v>80</v>
      </c>
      <c r="AW122" s="14" t="s">
        <v>32</v>
      </c>
      <c r="AX122" s="14" t="s">
        <v>71</v>
      </c>
      <c r="AY122" s="255" t="s">
        <v>154</v>
      </c>
    </row>
    <row r="123" s="14" customFormat="1">
      <c r="A123" s="14"/>
      <c r="B123" s="245"/>
      <c r="C123" s="246"/>
      <c r="D123" s="236" t="s">
        <v>165</v>
      </c>
      <c r="E123" s="247" t="s">
        <v>19</v>
      </c>
      <c r="F123" s="248" t="s">
        <v>466</v>
      </c>
      <c r="G123" s="246"/>
      <c r="H123" s="249">
        <v>2</v>
      </c>
      <c r="I123" s="250"/>
      <c r="J123" s="246"/>
      <c r="K123" s="246"/>
      <c r="L123" s="251"/>
      <c r="M123" s="252"/>
      <c r="N123" s="253"/>
      <c r="O123" s="253"/>
      <c r="P123" s="253"/>
      <c r="Q123" s="253"/>
      <c r="R123" s="253"/>
      <c r="S123" s="253"/>
      <c r="T123" s="25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5" t="s">
        <v>165</v>
      </c>
      <c r="AU123" s="255" t="s">
        <v>80</v>
      </c>
      <c r="AV123" s="14" t="s">
        <v>80</v>
      </c>
      <c r="AW123" s="14" t="s">
        <v>32</v>
      </c>
      <c r="AX123" s="14" t="s">
        <v>71</v>
      </c>
      <c r="AY123" s="255" t="s">
        <v>154</v>
      </c>
    </row>
    <row r="124" s="13" customFormat="1">
      <c r="A124" s="13"/>
      <c r="B124" s="234"/>
      <c r="C124" s="235"/>
      <c r="D124" s="236" t="s">
        <v>165</v>
      </c>
      <c r="E124" s="237" t="s">
        <v>19</v>
      </c>
      <c r="F124" s="238" t="s">
        <v>467</v>
      </c>
      <c r="G124" s="235"/>
      <c r="H124" s="237" t="s">
        <v>19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165</v>
      </c>
      <c r="AU124" s="244" t="s">
        <v>80</v>
      </c>
      <c r="AV124" s="13" t="s">
        <v>78</v>
      </c>
      <c r="AW124" s="13" t="s">
        <v>32</v>
      </c>
      <c r="AX124" s="13" t="s">
        <v>71</v>
      </c>
      <c r="AY124" s="244" t="s">
        <v>154</v>
      </c>
    </row>
    <row r="125" s="14" customFormat="1">
      <c r="A125" s="14"/>
      <c r="B125" s="245"/>
      <c r="C125" s="246"/>
      <c r="D125" s="236" t="s">
        <v>165</v>
      </c>
      <c r="E125" s="247" t="s">
        <v>19</v>
      </c>
      <c r="F125" s="248" t="s">
        <v>468</v>
      </c>
      <c r="G125" s="246"/>
      <c r="H125" s="249">
        <v>2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165</v>
      </c>
      <c r="AU125" s="255" t="s">
        <v>80</v>
      </c>
      <c r="AV125" s="14" t="s">
        <v>80</v>
      </c>
      <c r="AW125" s="14" t="s">
        <v>32</v>
      </c>
      <c r="AX125" s="14" t="s">
        <v>71</v>
      </c>
      <c r="AY125" s="255" t="s">
        <v>154</v>
      </c>
    </row>
    <row r="126" s="14" customFormat="1">
      <c r="A126" s="14"/>
      <c r="B126" s="245"/>
      <c r="C126" s="246"/>
      <c r="D126" s="236" t="s">
        <v>165</v>
      </c>
      <c r="E126" s="247" t="s">
        <v>19</v>
      </c>
      <c r="F126" s="248" t="s">
        <v>469</v>
      </c>
      <c r="G126" s="246"/>
      <c r="H126" s="249">
        <v>18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165</v>
      </c>
      <c r="AU126" s="255" t="s">
        <v>80</v>
      </c>
      <c r="AV126" s="14" t="s">
        <v>80</v>
      </c>
      <c r="AW126" s="14" t="s">
        <v>32</v>
      </c>
      <c r="AX126" s="14" t="s">
        <v>71</v>
      </c>
      <c r="AY126" s="255" t="s">
        <v>154</v>
      </c>
    </row>
    <row r="127" s="13" customFormat="1">
      <c r="A127" s="13"/>
      <c r="B127" s="234"/>
      <c r="C127" s="235"/>
      <c r="D127" s="236" t="s">
        <v>165</v>
      </c>
      <c r="E127" s="237" t="s">
        <v>19</v>
      </c>
      <c r="F127" s="238" t="s">
        <v>446</v>
      </c>
      <c r="G127" s="235"/>
      <c r="H127" s="237" t="s">
        <v>19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165</v>
      </c>
      <c r="AU127" s="244" t="s">
        <v>80</v>
      </c>
      <c r="AV127" s="13" t="s">
        <v>78</v>
      </c>
      <c r="AW127" s="13" t="s">
        <v>32</v>
      </c>
      <c r="AX127" s="13" t="s">
        <v>71</v>
      </c>
      <c r="AY127" s="244" t="s">
        <v>154</v>
      </c>
    </row>
    <row r="128" s="14" customFormat="1">
      <c r="A128" s="14"/>
      <c r="B128" s="245"/>
      <c r="C128" s="246"/>
      <c r="D128" s="236" t="s">
        <v>165</v>
      </c>
      <c r="E128" s="247" t="s">
        <v>19</v>
      </c>
      <c r="F128" s="248" t="s">
        <v>449</v>
      </c>
      <c r="G128" s="246"/>
      <c r="H128" s="249">
        <v>5.5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165</v>
      </c>
      <c r="AU128" s="255" t="s">
        <v>80</v>
      </c>
      <c r="AV128" s="14" t="s">
        <v>80</v>
      </c>
      <c r="AW128" s="14" t="s">
        <v>32</v>
      </c>
      <c r="AX128" s="14" t="s">
        <v>71</v>
      </c>
      <c r="AY128" s="255" t="s">
        <v>154</v>
      </c>
    </row>
    <row r="129" s="15" customFormat="1">
      <c r="A129" s="15"/>
      <c r="B129" s="256"/>
      <c r="C129" s="257"/>
      <c r="D129" s="236" t="s">
        <v>165</v>
      </c>
      <c r="E129" s="258" t="s">
        <v>114</v>
      </c>
      <c r="F129" s="259" t="s">
        <v>168</v>
      </c>
      <c r="G129" s="257"/>
      <c r="H129" s="260">
        <v>57</v>
      </c>
      <c r="I129" s="261"/>
      <c r="J129" s="257"/>
      <c r="K129" s="257"/>
      <c r="L129" s="262"/>
      <c r="M129" s="263"/>
      <c r="N129" s="264"/>
      <c r="O129" s="264"/>
      <c r="P129" s="264"/>
      <c r="Q129" s="264"/>
      <c r="R129" s="264"/>
      <c r="S129" s="264"/>
      <c r="T129" s="26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6" t="s">
        <v>165</v>
      </c>
      <c r="AU129" s="266" t="s">
        <v>80</v>
      </c>
      <c r="AV129" s="15" t="s">
        <v>161</v>
      </c>
      <c r="AW129" s="15" t="s">
        <v>32</v>
      </c>
      <c r="AX129" s="15" t="s">
        <v>71</v>
      </c>
      <c r="AY129" s="266" t="s">
        <v>154</v>
      </c>
    </row>
    <row r="130" s="13" customFormat="1">
      <c r="A130" s="13"/>
      <c r="B130" s="234"/>
      <c r="C130" s="235"/>
      <c r="D130" s="236" t="s">
        <v>165</v>
      </c>
      <c r="E130" s="237" t="s">
        <v>19</v>
      </c>
      <c r="F130" s="238" t="s">
        <v>470</v>
      </c>
      <c r="G130" s="235"/>
      <c r="H130" s="237" t="s">
        <v>19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165</v>
      </c>
      <c r="AU130" s="244" t="s">
        <v>80</v>
      </c>
      <c r="AV130" s="13" t="s">
        <v>78</v>
      </c>
      <c r="AW130" s="13" t="s">
        <v>32</v>
      </c>
      <c r="AX130" s="13" t="s">
        <v>71</v>
      </c>
      <c r="AY130" s="244" t="s">
        <v>154</v>
      </c>
    </row>
    <row r="131" s="14" customFormat="1">
      <c r="A131" s="14"/>
      <c r="B131" s="245"/>
      <c r="C131" s="246"/>
      <c r="D131" s="236" t="s">
        <v>165</v>
      </c>
      <c r="E131" s="247" t="s">
        <v>19</v>
      </c>
      <c r="F131" s="248" t="s">
        <v>471</v>
      </c>
      <c r="G131" s="246"/>
      <c r="H131" s="249">
        <v>531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165</v>
      </c>
      <c r="AU131" s="255" t="s">
        <v>80</v>
      </c>
      <c r="AV131" s="14" t="s">
        <v>80</v>
      </c>
      <c r="AW131" s="14" t="s">
        <v>32</v>
      </c>
      <c r="AX131" s="14" t="s">
        <v>71</v>
      </c>
      <c r="AY131" s="255" t="s">
        <v>154</v>
      </c>
    </row>
    <row r="132" s="14" customFormat="1">
      <c r="A132" s="14"/>
      <c r="B132" s="245"/>
      <c r="C132" s="246"/>
      <c r="D132" s="236" t="s">
        <v>165</v>
      </c>
      <c r="E132" s="247" t="s">
        <v>19</v>
      </c>
      <c r="F132" s="248" t="s">
        <v>472</v>
      </c>
      <c r="G132" s="246"/>
      <c r="H132" s="249">
        <v>-24.199999999999999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165</v>
      </c>
      <c r="AU132" s="255" t="s">
        <v>80</v>
      </c>
      <c r="AV132" s="14" t="s">
        <v>80</v>
      </c>
      <c r="AW132" s="14" t="s">
        <v>32</v>
      </c>
      <c r="AX132" s="14" t="s">
        <v>71</v>
      </c>
      <c r="AY132" s="255" t="s">
        <v>154</v>
      </c>
    </row>
    <row r="133" s="14" customFormat="1">
      <c r="A133" s="14"/>
      <c r="B133" s="245"/>
      <c r="C133" s="246"/>
      <c r="D133" s="236" t="s">
        <v>165</v>
      </c>
      <c r="E133" s="247" t="s">
        <v>19</v>
      </c>
      <c r="F133" s="248" t="s">
        <v>473</v>
      </c>
      <c r="G133" s="246"/>
      <c r="H133" s="249">
        <v>-42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165</v>
      </c>
      <c r="AU133" s="255" t="s">
        <v>80</v>
      </c>
      <c r="AV133" s="14" t="s">
        <v>80</v>
      </c>
      <c r="AW133" s="14" t="s">
        <v>32</v>
      </c>
      <c r="AX133" s="14" t="s">
        <v>71</v>
      </c>
      <c r="AY133" s="255" t="s">
        <v>154</v>
      </c>
    </row>
    <row r="134" s="15" customFormat="1">
      <c r="A134" s="15"/>
      <c r="B134" s="256"/>
      <c r="C134" s="257"/>
      <c r="D134" s="236" t="s">
        <v>165</v>
      </c>
      <c r="E134" s="258" t="s">
        <v>438</v>
      </c>
      <c r="F134" s="259" t="s">
        <v>168</v>
      </c>
      <c r="G134" s="257"/>
      <c r="H134" s="260">
        <v>464.80000000000001</v>
      </c>
      <c r="I134" s="261"/>
      <c r="J134" s="257"/>
      <c r="K134" s="257"/>
      <c r="L134" s="262"/>
      <c r="M134" s="263"/>
      <c r="N134" s="264"/>
      <c r="O134" s="264"/>
      <c r="P134" s="264"/>
      <c r="Q134" s="264"/>
      <c r="R134" s="264"/>
      <c r="S134" s="264"/>
      <c r="T134" s="26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6" t="s">
        <v>165</v>
      </c>
      <c r="AU134" s="266" t="s">
        <v>80</v>
      </c>
      <c r="AV134" s="15" t="s">
        <v>161</v>
      </c>
      <c r="AW134" s="15" t="s">
        <v>32</v>
      </c>
      <c r="AX134" s="15" t="s">
        <v>71</v>
      </c>
      <c r="AY134" s="266" t="s">
        <v>154</v>
      </c>
    </row>
    <row r="135" s="14" customFormat="1">
      <c r="A135" s="14"/>
      <c r="B135" s="245"/>
      <c r="C135" s="246"/>
      <c r="D135" s="236" t="s">
        <v>165</v>
      </c>
      <c r="E135" s="247" t="s">
        <v>19</v>
      </c>
      <c r="F135" s="248" t="s">
        <v>474</v>
      </c>
      <c r="G135" s="246"/>
      <c r="H135" s="249">
        <v>289.39999999999998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165</v>
      </c>
      <c r="AU135" s="255" t="s">
        <v>80</v>
      </c>
      <c r="AV135" s="14" t="s">
        <v>80</v>
      </c>
      <c r="AW135" s="14" t="s">
        <v>32</v>
      </c>
      <c r="AX135" s="14" t="s">
        <v>78</v>
      </c>
      <c r="AY135" s="255" t="s">
        <v>154</v>
      </c>
    </row>
    <row r="136" s="2" customFormat="1" ht="44.25" customHeight="1">
      <c r="A136" s="40"/>
      <c r="B136" s="41"/>
      <c r="C136" s="216" t="s">
        <v>191</v>
      </c>
      <c r="D136" s="216" t="s">
        <v>156</v>
      </c>
      <c r="E136" s="217" t="s">
        <v>172</v>
      </c>
      <c r="F136" s="218" t="s">
        <v>173</v>
      </c>
      <c r="G136" s="219" t="s">
        <v>159</v>
      </c>
      <c r="H136" s="220">
        <v>39.200000000000003</v>
      </c>
      <c r="I136" s="221"/>
      <c r="J136" s="222">
        <f>ROUND(I136*H136,2)</f>
        <v>0</v>
      </c>
      <c r="K136" s="218" t="s">
        <v>160</v>
      </c>
      <c r="L136" s="46"/>
      <c r="M136" s="223" t="s">
        <v>19</v>
      </c>
      <c r="N136" s="224" t="s">
        <v>42</v>
      </c>
      <c r="O136" s="86"/>
      <c r="P136" s="225">
        <f>O136*H136</f>
        <v>0</v>
      </c>
      <c r="Q136" s="225">
        <v>1.0000000000000001E-05</v>
      </c>
      <c r="R136" s="225">
        <f>Q136*H136</f>
        <v>0.00039200000000000004</v>
      </c>
      <c r="S136" s="225">
        <v>0.11500000000000001</v>
      </c>
      <c r="T136" s="226">
        <f>S136*H136</f>
        <v>4.5080000000000009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7" t="s">
        <v>161</v>
      </c>
      <c r="AT136" s="227" t="s">
        <v>156</v>
      </c>
      <c r="AU136" s="227" t="s">
        <v>80</v>
      </c>
      <c r="AY136" s="19" t="s">
        <v>154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9" t="s">
        <v>78</v>
      </c>
      <c r="BK136" s="228">
        <f>ROUND(I136*H136,2)</f>
        <v>0</v>
      </c>
      <c r="BL136" s="19" t="s">
        <v>161</v>
      </c>
      <c r="BM136" s="227" t="s">
        <v>475</v>
      </c>
    </row>
    <row r="137" s="2" customFormat="1">
      <c r="A137" s="40"/>
      <c r="B137" s="41"/>
      <c r="C137" s="42"/>
      <c r="D137" s="229" t="s">
        <v>163</v>
      </c>
      <c r="E137" s="42"/>
      <c r="F137" s="230" t="s">
        <v>175</v>
      </c>
      <c r="G137" s="42"/>
      <c r="H137" s="42"/>
      <c r="I137" s="231"/>
      <c r="J137" s="42"/>
      <c r="K137" s="42"/>
      <c r="L137" s="46"/>
      <c r="M137" s="232"/>
      <c r="N137" s="23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163</v>
      </c>
      <c r="AU137" s="19" t="s">
        <v>80</v>
      </c>
    </row>
    <row r="138" s="13" customFormat="1">
      <c r="A138" s="13"/>
      <c r="B138" s="234"/>
      <c r="C138" s="235"/>
      <c r="D138" s="236" t="s">
        <v>165</v>
      </c>
      <c r="E138" s="237" t="s">
        <v>19</v>
      </c>
      <c r="F138" s="238" t="s">
        <v>476</v>
      </c>
      <c r="G138" s="235"/>
      <c r="H138" s="237" t="s">
        <v>19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165</v>
      </c>
      <c r="AU138" s="244" t="s">
        <v>80</v>
      </c>
      <c r="AV138" s="13" t="s">
        <v>78</v>
      </c>
      <c r="AW138" s="13" t="s">
        <v>32</v>
      </c>
      <c r="AX138" s="13" t="s">
        <v>71</v>
      </c>
      <c r="AY138" s="244" t="s">
        <v>154</v>
      </c>
    </row>
    <row r="139" s="14" customFormat="1">
      <c r="A139" s="14"/>
      <c r="B139" s="245"/>
      <c r="C139" s="246"/>
      <c r="D139" s="236" t="s">
        <v>165</v>
      </c>
      <c r="E139" s="247" t="s">
        <v>19</v>
      </c>
      <c r="F139" s="248" t="s">
        <v>477</v>
      </c>
      <c r="G139" s="246"/>
      <c r="H139" s="249">
        <v>5.5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165</v>
      </c>
      <c r="AU139" s="255" t="s">
        <v>80</v>
      </c>
      <c r="AV139" s="14" t="s">
        <v>80</v>
      </c>
      <c r="AW139" s="14" t="s">
        <v>32</v>
      </c>
      <c r="AX139" s="14" t="s">
        <v>71</v>
      </c>
      <c r="AY139" s="255" t="s">
        <v>154</v>
      </c>
    </row>
    <row r="140" s="14" customFormat="1">
      <c r="A140" s="14"/>
      <c r="B140" s="245"/>
      <c r="C140" s="246"/>
      <c r="D140" s="236" t="s">
        <v>165</v>
      </c>
      <c r="E140" s="247" t="s">
        <v>19</v>
      </c>
      <c r="F140" s="248" t="s">
        <v>478</v>
      </c>
      <c r="G140" s="246"/>
      <c r="H140" s="249">
        <v>6.5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165</v>
      </c>
      <c r="AU140" s="255" t="s">
        <v>80</v>
      </c>
      <c r="AV140" s="14" t="s">
        <v>80</v>
      </c>
      <c r="AW140" s="14" t="s">
        <v>32</v>
      </c>
      <c r="AX140" s="14" t="s">
        <v>71</v>
      </c>
      <c r="AY140" s="255" t="s">
        <v>154</v>
      </c>
    </row>
    <row r="141" s="14" customFormat="1">
      <c r="A141" s="14"/>
      <c r="B141" s="245"/>
      <c r="C141" s="246"/>
      <c r="D141" s="236" t="s">
        <v>165</v>
      </c>
      <c r="E141" s="247" t="s">
        <v>19</v>
      </c>
      <c r="F141" s="248" t="s">
        <v>479</v>
      </c>
      <c r="G141" s="246"/>
      <c r="H141" s="249">
        <v>6.2000000000000002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165</v>
      </c>
      <c r="AU141" s="255" t="s">
        <v>80</v>
      </c>
      <c r="AV141" s="14" t="s">
        <v>80</v>
      </c>
      <c r="AW141" s="14" t="s">
        <v>32</v>
      </c>
      <c r="AX141" s="14" t="s">
        <v>71</v>
      </c>
      <c r="AY141" s="255" t="s">
        <v>154</v>
      </c>
    </row>
    <row r="142" s="14" customFormat="1">
      <c r="A142" s="14"/>
      <c r="B142" s="245"/>
      <c r="C142" s="246"/>
      <c r="D142" s="236" t="s">
        <v>165</v>
      </c>
      <c r="E142" s="247" t="s">
        <v>19</v>
      </c>
      <c r="F142" s="248" t="s">
        <v>480</v>
      </c>
      <c r="G142" s="246"/>
      <c r="H142" s="249">
        <v>6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165</v>
      </c>
      <c r="AU142" s="255" t="s">
        <v>80</v>
      </c>
      <c r="AV142" s="14" t="s">
        <v>80</v>
      </c>
      <c r="AW142" s="14" t="s">
        <v>32</v>
      </c>
      <c r="AX142" s="14" t="s">
        <v>71</v>
      </c>
      <c r="AY142" s="255" t="s">
        <v>154</v>
      </c>
    </row>
    <row r="143" s="13" customFormat="1">
      <c r="A143" s="13"/>
      <c r="B143" s="234"/>
      <c r="C143" s="235"/>
      <c r="D143" s="236" t="s">
        <v>165</v>
      </c>
      <c r="E143" s="237" t="s">
        <v>19</v>
      </c>
      <c r="F143" s="238" t="s">
        <v>481</v>
      </c>
      <c r="G143" s="235"/>
      <c r="H143" s="237" t="s">
        <v>19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165</v>
      </c>
      <c r="AU143" s="244" t="s">
        <v>80</v>
      </c>
      <c r="AV143" s="13" t="s">
        <v>78</v>
      </c>
      <c r="AW143" s="13" t="s">
        <v>32</v>
      </c>
      <c r="AX143" s="13" t="s">
        <v>71</v>
      </c>
      <c r="AY143" s="244" t="s">
        <v>154</v>
      </c>
    </row>
    <row r="144" s="14" customFormat="1">
      <c r="A144" s="14"/>
      <c r="B144" s="245"/>
      <c r="C144" s="246"/>
      <c r="D144" s="236" t="s">
        <v>165</v>
      </c>
      <c r="E144" s="247" t="s">
        <v>19</v>
      </c>
      <c r="F144" s="248" t="s">
        <v>482</v>
      </c>
      <c r="G144" s="246"/>
      <c r="H144" s="249">
        <v>15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165</v>
      </c>
      <c r="AU144" s="255" t="s">
        <v>80</v>
      </c>
      <c r="AV144" s="14" t="s">
        <v>80</v>
      </c>
      <c r="AW144" s="14" t="s">
        <v>32</v>
      </c>
      <c r="AX144" s="14" t="s">
        <v>71</v>
      </c>
      <c r="AY144" s="255" t="s">
        <v>154</v>
      </c>
    </row>
    <row r="145" s="15" customFormat="1">
      <c r="A145" s="15"/>
      <c r="B145" s="256"/>
      <c r="C145" s="257"/>
      <c r="D145" s="236" t="s">
        <v>165</v>
      </c>
      <c r="E145" s="258" t="s">
        <v>105</v>
      </c>
      <c r="F145" s="259" t="s">
        <v>168</v>
      </c>
      <c r="G145" s="257"/>
      <c r="H145" s="260">
        <v>39.200000000000003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6" t="s">
        <v>165</v>
      </c>
      <c r="AU145" s="266" t="s">
        <v>80</v>
      </c>
      <c r="AV145" s="15" t="s">
        <v>161</v>
      </c>
      <c r="AW145" s="15" t="s">
        <v>32</v>
      </c>
      <c r="AX145" s="15" t="s">
        <v>78</v>
      </c>
      <c r="AY145" s="266" t="s">
        <v>154</v>
      </c>
    </row>
    <row r="146" s="2" customFormat="1" ht="49.05" customHeight="1">
      <c r="A146" s="40"/>
      <c r="B146" s="41"/>
      <c r="C146" s="216" t="s">
        <v>206</v>
      </c>
      <c r="D146" s="216" t="s">
        <v>156</v>
      </c>
      <c r="E146" s="217" t="s">
        <v>483</v>
      </c>
      <c r="F146" s="218" t="s">
        <v>484</v>
      </c>
      <c r="G146" s="219" t="s">
        <v>241</v>
      </c>
      <c r="H146" s="220">
        <v>11</v>
      </c>
      <c r="I146" s="221"/>
      <c r="J146" s="222">
        <f>ROUND(I146*H146,2)</f>
        <v>0</v>
      </c>
      <c r="K146" s="218" t="s">
        <v>160</v>
      </c>
      <c r="L146" s="46"/>
      <c r="M146" s="223" t="s">
        <v>19</v>
      </c>
      <c r="N146" s="224" t="s">
        <v>42</v>
      </c>
      <c r="O146" s="86"/>
      <c r="P146" s="225">
        <f>O146*H146</f>
        <v>0</v>
      </c>
      <c r="Q146" s="225">
        <v>0</v>
      </c>
      <c r="R146" s="225">
        <f>Q146*H146</f>
        <v>0</v>
      </c>
      <c r="S146" s="225">
        <v>0.20499999999999999</v>
      </c>
      <c r="T146" s="226">
        <f>S146*H146</f>
        <v>2.2549999999999999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7" t="s">
        <v>161</v>
      </c>
      <c r="AT146" s="227" t="s">
        <v>156</v>
      </c>
      <c r="AU146" s="227" t="s">
        <v>80</v>
      </c>
      <c r="AY146" s="19" t="s">
        <v>154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9" t="s">
        <v>78</v>
      </c>
      <c r="BK146" s="228">
        <f>ROUND(I146*H146,2)</f>
        <v>0</v>
      </c>
      <c r="BL146" s="19" t="s">
        <v>161</v>
      </c>
      <c r="BM146" s="227" t="s">
        <v>485</v>
      </c>
    </row>
    <row r="147" s="2" customFormat="1">
      <c r="A147" s="40"/>
      <c r="B147" s="41"/>
      <c r="C147" s="42"/>
      <c r="D147" s="229" t="s">
        <v>163</v>
      </c>
      <c r="E147" s="42"/>
      <c r="F147" s="230" t="s">
        <v>486</v>
      </c>
      <c r="G147" s="42"/>
      <c r="H147" s="42"/>
      <c r="I147" s="231"/>
      <c r="J147" s="42"/>
      <c r="K147" s="42"/>
      <c r="L147" s="46"/>
      <c r="M147" s="232"/>
      <c r="N147" s="23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163</v>
      </c>
      <c r="AU147" s="19" t="s">
        <v>80</v>
      </c>
    </row>
    <row r="148" s="13" customFormat="1">
      <c r="A148" s="13"/>
      <c r="B148" s="234"/>
      <c r="C148" s="235"/>
      <c r="D148" s="236" t="s">
        <v>165</v>
      </c>
      <c r="E148" s="237" t="s">
        <v>19</v>
      </c>
      <c r="F148" s="238" t="s">
        <v>446</v>
      </c>
      <c r="G148" s="235"/>
      <c r="H148" s="237" t="s">
        <v>19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165</v>
      </c>
      <c r="AU148" s="244" t="s">
        <v>80</v>
      </c>
      <c r="AV148" s="13" t="s">
        <v>78</v>
      </c>
      <c r="AW148" s="13" t="s">
        <v>32</v>
      </c>
      <c r="AX148" s="13" t="s">
        <v>71</v>
      </c>
      <c r="AY148" s="244" t="s">
        <v>154</v>
      </c>
    </row>
    <row r="149" s="14" customFormat="1">
      <c r="A149" s="14"/>
      <c r="B149" s="245"/>
      <c r="C149" s="246"/>
      <c r="D149" s="236" t="s">
        <v>165</v>
      </c>
      <c r="E149" s="247" t="s">
        <v>19</v>
      </c>
      <c r="F149" s="248" t="s">
        <v>233</v>
      </c>
      <c r="G149" s="246"/>
      <c r="H149" s="249">
        <v>11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165</v>
      </c>
      <c r="AU149" s="255" t="s">
        <v>80</v>
      </c>
      <c r="AV149" s="14" t="s">
        <v>80</v>
      </c>
      <c r="AW149" s="14" t="s">
        <v>32</v>
      </c>
      <c r="AX149" s="14" t="s">
        <v>78</v>
      </c>
      <c r="AY149" s="255" t="s">
        <v>154</v>
      </c>
    </row>
    <row r="150" s="12" customFormat="1" ht="22.8" customHeight="1">
      <c r="A150" s="12"/>
      <c r="B150" s="200"/>
      <c r="C150" s="201"/>
      <c r="D150" s="202" t="s">
        <v>70</v>
      </c>
      <c r="E150" s="214" t="s">
        <v>191</v>
      </c>
      <c r="F150" s="214" t="s">
        <v>192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SUM(P151:P170)</f>
        <v>0</v>
      </c>
      <c r="Q150" s="208"/>
      <c r="R150" s="209">
        <f>SUM(R151:R170)</f>
        <v>310.24943999999999</v>
      </c>
      <c r="S150" s="208"/>
      <c r="T150" s="210">
        <f>SUM(T151:T170)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78</v>
      </c>
      <c r="AT150" s="212" t="s">
        <v>70</v>
      </c>
      <c r="AU150" s="212" t="s">
        <v>78</v>
      </c>
      <c r="AY150" s="211" t="s">
        <v>154</v>
      </c>
      <c r="BK150" s="213">
        <f>SUM(BK151:BK170)</f>
        <v>0</v>
      </c>
    </row>
    <row r="151" s="2" customFormat="1" ht="44.25" customHeight="1">
      <c r="A151" s="40"/>
      <c r="B151" s="41"/>
      <c r="C151" s="216" t="s">
        <v>213</v>
      </c>
      <c r="D151" s="216" t="s">
        <v>156</v>
      </c>
      <c r="E151" s="217" t="s">
        <v>487</v>
      </c>
      <c r="F151" s="218" t="s">
        <v>488</v>
      </c>
      <c r="G151" s="219" t="s">
        <v>159</v>
      </c>
      <c r="H151" s="220">
        <v>14.5</v>
      </c>
      <c r="I151" s="221"/>
      <c r="J151" s="222">
        <f>ROUND(I151*H151,2)</f>
        <v>0</v>
      </c>
      <c r="K151" s="218" t="s">
        <v>160</v>
      </c>
      <c r="L151" s="46"/>
      <c r="M151" s="223" t="s">
        <v>19</v>
      </c>
      <c r="N151" s="224" t="s">
        <v>42</v>
      </c>
      <c r="O151" s="86"/>
      <c r="P151" s="225">
        <f>O151*H151</f>
        <v>0</v>
      </c>
      <c r="Q151" s="225">
        <v>0.19800000000000001</v>
      </c>
      <c r="R151" s="225">
        <f>Q151*H151</f>
        <v>2.871</v>
      </c>
      <c r="S151" s="225">
        <v>0</v>
      </c>
      <c r="T151" s="22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7" t="s">
        <v>161</v>
      </c>
      <c r="AT151" s="227" t="s">
        <v>156</v>
      </c>
      <c r="AU151" s="227" t="s">
        <v>80</v>
      </c>
      <c r="AY151" s="19" t="s">
        <v>154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9" t="s">
        <v>78</v>
      </c>
      <c r="BK151" s="228">
        <f>ROUND(I151*H151,2)</f>
        <v>0</v>
      </c>
      <c r="BL151" s="19" t="s">
        <v>161</v>
      </c>
      <c r="BM151" s="227" t="s">
        <v>489</v>
      </c>
    </row>
    <row r="152" s="2" customFormat="1">
      <c r="A152" s="40"/>
      <c r="B152" s="41"/>
      <c r="C152" s="42"/>
      <c r="D152" s="229" t="s">
        <v>163</v>
      </c>
      <c r="E152" s="42"/>
      <c r="F152" s="230" t="s">
        <v>490</v>
      </c>
      <c r="G152" s="42"/>
      <c r="H152" s="42"/>
      <c r="I152" s="231"/>
      <c r="J152" s="42"/>
      <c r="K152" s="42"/>
      <c r="L152" s="46"/>
      <c r="M152" s="232"/>
      <c r="N152" s="23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163</v>
      </c>
      <c r="AU152" s="19" t="s">
        <v>80</v>
      </c>
    </row>
    <row r="153" s="13" customFormat="1">
      <c r="A153" s="13"/>
      <c r="B153" s="234"/>
      <c r="C153" s="235"/>
      <c r="D153" s="236" t="s">
        <v>165</v>
      </c>
      <c r="E153" s="237" t="s">
        <v>19</v>
      </c>
      <c r="F153" s="238" t="s">
        <v>446</v>
      </c>
      <c r="G153" s="235"/>
      <c r="H153" s="237" t="s">
        <v>19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165</v>
      </c>
      <c r="AU153" s="244" t="s">
        <v>80</v>
      </c>
      <c r="AV153" s="13" t="s">
        <v>78</v>
      </c>
      <c r="AW153" s="13" t="s">
        <v>32</v>
      </c>
      <c r="AX153" s="13" t="s">
        <v>71</v>
      </c>
      <c r="AY153" s="244" t="s">
        <v>154</v>
      </c>
    </row>
    <row r="154" s="14" customFormat="1">
      <c r="A154" s="14"/>
      <c r="B154" s="245"/>
      <c r="C154" s="246"/>
      <c r="D154" s="236" t="s">
        <v>165</v>
      </c>
      <c r="E154" s="247" t="s">
        <v>19</v>
      </c>
      <c r="F154" s="248" t="s">
        <v>491</v>
      </c>
      <c r="G154" s="246"/>
      <c r="H154" s="249">
        <v>14.5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165</v>
      </c>
      <c r="AU154" s="255" t="s">
        <v>80</v>
      </c>
      <c r="AV154" s="14" t="s">
        <v>80</v>
      </c>
      <c r="AW154" s="14" t="s">
        <v>32</v>
      </c>
      <c r="AX154" s="14" t="s">
        <v>78</v>
      </c>
      <c r="AY154" s="255" t="s">
        <v>154</v>
      </c>
    </row>
    <row r="155" s="2" customFormat="1" ht="37.8" customHeight="1">
      <c r="A155" s="40"/>
      <c r="B155" s="41"/>
      <c r="C155" s="216" t="s">
        <v>211</v>
      </c>
      <c r="D155" s="216" t="s">
        <v>156</v>
      </c>
      <c r="E155" s="217" t="s">
        <v>193</v>
      </c>
      <c r="F155" s="218" t="s">
        <v>194</v>
      </c>
      <c r="G155" s="219" t="s">
        <v>159</v>
      </c>
      <c r="H155" s="220">
        <v>66.5</v>
      </c>
      <c r="I155" s="221"/>
      <c r="J155" s="222">
        <f>ROUND(I155*H155,2)</f>
        <v>0</v>
      </c>
      <c r="K155" s="218" t="s">
        <v>160</v>
      </c>
      <c r="L155" s="46"/>
      <c r="M155" s="223" t="s">
        <v>19</v>
      </c>
      <c r="N155" s="224" t="s">
        <v>42</v>
      </c>
      <c r="O155" s="86"/>
      <c r="P155" s="225">
        <f>O155*H155</f>
        <v>0</v>
      </c>
      <c r="Q155" s="225">
        <v>0.38313999999999998</v>
      </c>
      <c r="R155" s="225">
        <f>Q155*H155</f>
        <v>25.478809999999999</v>
      </c>
      <c r="S155" s="225">
        <v>0</v>
      </c>
      <c r="T155" s="22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7" t="s">
        <v>161</v>
      </c>
      <c r="AT155" s="227" t="s">
        <v>156</v>
      </c>
      <c r="AU155" s="227" t="s">
        <v>80</v>
      </c>
      <c r="AY155" s="19" t="s">
        <v>154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9" t="s">
        <v>78</v>
      </c>
      <c r="BK155" s="228">
        <f>ROUND(I155*H155,2)</f>
        <v>0</v>
      </c>
      <c r="BL155" s="19" t="s">
        <v>161</v>
      </c>
      <c r="BM155" s="227" t="s">
        <v>492</v>
      </c>
    </row>
    <row r="156" s="2" customFormat="1">
      <c r="A156" s="40"/>
      <c r="B156" s="41"/>
      <c r="C156" s="42"/>
      <c r="D156" s="229" t="s">
        <v>163</v>
      </c>
      <c r="E156" s="42"/>
      <c r="F156" s="230" t="s">
        <v>196</v>
      </c>
      <c r="G156" s="42"/>
      <c r="H156" s="42"/>
      <c r="I156" s="231"/>
      <c r="J156" s="42"/>
      <c r="K156" s="42"/>
      <c r="L156" s="46"/>
      <c r="M156" s="232"/>
      <c r="N156" s="23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163</v>
      </c>
      <c r="AU156" s="19" t="s">
        <v>80</v>
      </c>
    </row>
    <row r="157" s="13" customFormat="1">
      <c r="A157" s="13"/>
      <c r="B157" s="234"/>
      <c r="C157" s="235"/>
      <c r="D157" s="236" t="s">
        <v>165</v>
      </c>
      <c r="E157" s="237" t="s">
        <v>19</v>
      </c>
      <c r="F157" s="238" t="s">
        <v>446</v>
      </c>
      <c r="G157" s="235"/>
      <c r="H157" s="237" t="s">
        <v>19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165</v>
      </c>
      <c r="AU157" s="244" t="s">
        <v>80</v>
      </c>
      <c r="AV157" s="13" t="s">
        <v>78</v>
      </c>
      <c r="AW157" s="13" t="s">
        <v>32</v>
      </c>
      <c r="AX157" s="13" t="s">
        <v>71</v>
      </c>
      <c r="AY157" s="244" t="s">
        <v>154</v>
      </c>
    </row>
    <row r="158" s="14" customFormat="1">
      <c r="A158" s="14"/>
      <c r="B158" s="245"/>
      <c r="C158" s="246"/>
      <c r="D158" s="236" t="s">
        <v>165</v>
      </c>
      <c r="E158" s="247" t="s">
        <v>19</v>
      </c>
      <c r="F158" s="248" t="s">
        <v>493</v>
      </c>
      <c r="G158" s="246"/>
      <c r="H158" s="249">
        <v>9.5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165</v>
      </c>
      <c r="AU158" s="255" t="s">
        <v>80</v>
      </c>
      <c r="AV158" s="14" t="s">
        <v>80</v>
      </c>
      <c r="AW158" s="14" t="s">
        <v>32</v>
      </c>
      <c r="AX158" s="14" t="s">
        <v>71</v>
      </c>
      <c r="AY158" s="255" t="s">
        <v>154</v>
      </c>
    </row>
    <row r="159" s="14" customFormat="1">
      <c r="A159" s="14"/>
      <c r="B159" s="245"/>
      <c r="C159" s="246"/>
      <c r="D159" s="236" t="s">
        <v>165</v>
      </c>
      <c r="E159" s="247" t="s">
        <v>19</v>
      </c>
      <c r="F159" s="248" t="s">
        <v>114</v>
      </c>
      <c r="G159" s="246"/>
      <c r="H159" s="249">
        <v>57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165</v>
      </c>
      <c r="AU159" s="255" t="s">
        <v>80</v>
      </c>
      <c r="AV159" s="14" t="s">
        <v>80</v>
      </c>
      <c r="AW159" s="14" t="s">
        <v>32</v>
      </c>
      <c r="AX159" s="14" t="s">
        <v>71</v>
      </c>
      <c r="AY159" s="255" t="s">
        <v>154</v>
      </c>
    </row>
    <row r="160" s="15" customFormat="1">
      <c r="A160" s="15"/>
      <c r="B160" s="256"/>
      <c r="C160" s="257"/>
      <c r="D160" s="236" t="s">
        <v>165</v>
      </c>
      <c r="E160" s="258" t="s">
        <v>19</v>
      </c>
      <c r="F160" s="259" t="s">
        <v>168</v>
      </c>
      <c r="G160" s="257"/>
      <c r="H160" s="260">
        <v>66.5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6" t="s">
        <v>165</v>
      </c>
      <c r="AU160" s="266" t="s">
        <v>80</v>
      </c>
      <c r="AV160" s="15" t="s">
        <v>161</v>
      </c>
      <c r="AW160" s="15" t="s">
        <v>32</v>
      </c>
      <c r="AX160" s="15" t="s">
        <v>78</v>
      </c>
      <c r="AY160" s="266" t="s">
        <v>154</v>
      </c>
    </row>
    <row r="161" s="2" customFormat="1" ht="24.15" customHeight="1">
      <c r="A161" s="40"/>
      <c r="B161" s="41"/>
      <c r="C161" s="216" t="s">
        <v>224</v>
      </c>
      <c r="D161" s="216" t="s">
        <v>156</v>
      </c>
      <c r="E161" s="217" t="s">
        <v>202</v>
      </c>
      <c r="F161" s="218" t="s">
        <v>203</v>
      </c>
      <c r="G161" s="219" t="s">
        <v>159</v>
      </c>
      <c r="H161" s="220">
        <v>1795.3</v>
      </c>
      <c r="I161" s="221"/>
      <c r="J161" s="222">
        <f>ROUND(I161*H161,2)</f>
        <v>0</v>
      </c>
      <c r="K161" s="218" t="s">
        <v>160</v>
      </c>
      <c r="L161" s="46"/>
      <c r="M161" s="223" t="s">
        <v>19</v>
      </c>
      <c r="N161" s="224" t="s">
        <v>42</v>
      </c>
      <c r="O161" s="86"/>
      <c r="P161" s="225">
        <f>O161*H161</f>
        <v>0</v>
      </c>
      <c r="Q161" s="225">
        <v>0.00051000000000000004</v>
      </c>
      <c r="R161" s="225">
        <f>Q161*H161</f>
        <v>0.91560300000000006</v>
      </c>
      <c r="S161" s="225">
        <v>0</v>
      </c>
      <c r="T161" s="22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7" t="s">
        <v>161</v>
      </c>
      <c r="AT161" s="227" t="s">
        <v>156</v>
      </c>
      <c r="AU161" s="227" t="s">
        <v>80</v>
      </c>
      <c r="AY161" s="19" t="s">
        <v>154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9" t="s">
        <v>78</v>
      </c>
      <c r="BK161" s="228">
        <f>ROUND(I161*H161,2)</f>
        <v>0</v>
      </c>
      <c r="BL161" s="19" t="s">
        <v>161</v>
      </c>
      <c r="BM161" s="227" t="s">
        <v>494</v>
      </c>
    </row>
    <row r="162" s="2" customFormat="1">
      <c r="A162" s="40"/>
      <c r="B162" s="41"/>
      <c r="C162" s="42"/>
      <c r="D162" s="229" t="s">
        <v>163</v>
      </c>
      <c r="E162" s="42"/>
      <c r="F162" s="230" t="s">
        <v>205</v>
      </c>
      <c r="G162" s="42"/>
      <c r="H162" s="42"/>
      <c r="I162" s="231"/>
      <c r="J162" s="42"/>
      <c r="K162" s="42"/>
      <c r="L162" s="46"/>
      <c r="M162" s="232"/>
      <c r="N162" s="23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163</v>
      </c>
      <c r="AU162" s="19" t="s">
        <v>80</v>
      </c>
    </row>
    <row r="163" s="14" customFormat="1">
      <c r="A163" s="14"/>
      <c r="B163" s="245"/>
      <c r="C163" s="246"/>
      <c r="D163" s="236" t="s">
        <v>165</v>
      </c>
      <c r="E163" s="247" t="s">
        <v>19</v>
      </c>
      <c r="F163" s="248" t="s">
        <v>110</v>
      </c>
      <c r="G163" s="246"/>
      <c r="H163" s="249">
        <v>1795.3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165</v>
      </c>
      <c r="AU163" s="255" t="s">
        <v>80</v>
      </c>
      <c r="AV163" s="14" t="s">
        <v>80</v>
      </c>
      <c r="AW163" s="14" t="s">
        <v>32</v>
      </c>
      <c r="AX163" s="14" t="s">
        <v>78</v>
      </c>
      <c r="AY163" s="255" t="s">
        <v>154</v>
      </c>
    </row>
    <row r="164" s="2" customFormat="1" ht="49.05" customHeight="1">
      <c r="A164" s="40"/>
      <c r="B164" s="41"/>
      <c r="C164" s="216" t="s">
        <v>219</v>
      </c>
      <c r="D164" s="216" t="s">
        <v>156</v>
      </c>
      <c r="E164" s="217" t="s">
        <v>207</v>
      </c>
      <c r="F164" s="218" t="s">
        <v>208</v>
      </c>
      <c r="G164" s="219" t="s">
        <v>159</v>
      </c>
      <c r="H164" s="220">
        <v>1795.3</v>
      </c>
      <c r="I164" s="221"/>
      <c r="J164" s="222">
        <f>ROUND(I164*H164,2)</f>
        <v>0</v>
      </c>
      <c r="K164" s="218" t="s">
        <v>160</v>
      </c>
      <c r="L164" s="46"/>
      <c r="M164" s="223" t="s">
        <v>19</v>
      </c>
      <c r="N164" s="224" t="s">
        <v>42</v>
      </c>
      <c r="O164" s="86"/>
      <c r="P164" s="225">
        <f>O164*H164</f>
        <v>0</v>
      </c>
      <c r="Q164" s="225">
        <v>0.15559000000000001</v>
      </c>
      <c r="R164" s="225">
        <f>Q164*H164</f>
        <v>279.33072700000002</v>
      </c>
      <c r="S164" s="225">
        <v>0</v>
      </c>
      <c r="T164" s="22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7" t="s">
        <v>161</v>
      </c>
      <c r="AT164" s="227" t="s">
        <v>156</v>
      </c>
      <c r="AU164" s="227" t="s">
        <v>80</v>
      </c>
      <c r="AY164" s="19" t="s">
        <v>154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9" t="s">
        <v>78</v>
      </c>
      <c r="BK164" s="228">
        <f>ROUND(I164*H164,2)</f>
        <v>0</v>
      </c>
      <c r="BL164" s="19" t="s">
        <v>161</v>
      </c>
      <c r="BM164" s="227" t="s">
        <v>495</v>
      </c>
    </row>
    <row r="165" s="2" customFormat="1">
      <c r="A165" s="40"/>
      <c r="B165" s="41"/>
      <c r="C165" s="42"/>
      <c r="D165" s="229" t="s">
        <v>163</v>
      </c>
      <c r="E165" s="42"/>
      <c r="F165" s="230" t="s">
        <v>210</v>
      </c>
      <c r="G165" s="42"/>
      <c r="H165" s="42"/>
      <c r="I165" s="231"/>
      <c r="J165" s="42"/>
      <c r="K165" s="42"/>
      <c r="L165" s="46"/>
      <c r="M165" s="232"/>
      <c r="N165" s="23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163</v>
      </c>
      <c r="AU165" s="19" t="s">
        <v>80</v>
      </c>
    </row>
    <row r="166" s="14" customFormat="1">
      <c r="A166" s="14"/>
      <c r="B166" s="245"/>
      <c r="C166" s="246"/>
      <c r="D166" s="236" t="s">
        <v>165</v>
      </c>
      <c r="E166" s="247" t="s">
        <v>19</v>
      </c>
      <c r="F166" s="248" t="s">
        <v>110</v>
      </c>
      <c r="G166" s="246"/>
      <c r="H166" s="249">
        <v>1795.3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165</v>
      </c>
      <c r="AU166" s="255" t="s">
        <v>80</v>
      </c>
      <c r="AV166" s="14" t="s">
        <v>80</v>
      </c>
      <c r="AW166" s="14" t="s">
        <v>32</v>
      </c>
      <c r="AX166" s="14" t="s">
        <v>78</v>
      </c>
      <c r="AY166" s="255" t="s">
        <v>154</v>
      </c>
    </row>
    <row r="167" s="2" customFormat="1" ht="55.5" customHeight="1">
      <c r="A167" s="40"/>
      <c r="B167" s="41"/>
      <c r="C167" s="216" t="s">
        <v>233</v>
      </c>
      <c r="D167" s="216" t="s">
        <v>156</v>
      </c>
      <c r="E167" s="217" t="s">
        <v>496</v>
      </c>
      <c r="F167" s="218" t="s">
        <v>497</v>
      </c>
      <c r="G167" s="219" t="s">
        <v>159</v>
      </c>
      <c r="H167" s="220">
        <v>9</v>
      </c>
      <c r="I167" s="221"/>
      <c r="J167" s="222">
        <f>ROUND(I167*H167,2)</f>
        <v>0</v>
      </c>
      <c r="K167" s="218" t="s">
        <v>160</v>
      </c>
      <c r="L167" s="46"/>
      <c r="M167" s="223" t="s">
        <v>19</v>
      </c>
      <c r="N167" s="224" t="s">
        <v>42</v>
      </c>
      <c r="O167" s="86"/>
      <c r="P167" s="225">
        <f>O167*H167</f>
        <v>0</v>
      </c>
      <c r="Q167" s="225">
        <v>0.1837</v>
      </c>
      <c r="R167" s="225">
        <f>Q167*H167</f>
        <v>1.6533</v>
      </c>
      <c r="S167" s="225">
        <v>0</v>
      </c>
      <c r="T167" s="22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7" t="s">
        <v>161</v>
      </c>
      <c r="AT167" s="227" t="s">
        <v>156</v>
      </c>
      <c r="AU167" s="227" t="s">
        <v>80</v>
      </c>
      <c r="AY167" s="19" t="s">
        <v>154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9" t="s">
        <v>78</v>
      </c>
      <c r="BK167" s="228">
        <f>ROUND(I167*H167,2)</f>
        <v>0</v>
      </c>
      <c r="BL167" s="19" t="s">
        <v>161</v>
      </c>
      <c r="BM167" s="227" t="s">
        <v>498</v>
      </c>
    </row>
    <row r="168" s="2" customFormat="1">
      <c r="A168" s="40"/>
      <c r="B168" s="41"/>
      <c r="C168" s="42"/>
      <c r="D168" s="229" t="s">
        <v>163</v>
      </c>
      <c r="E168" s="42"/>
      <c r="F168" s="230" t="s">
        <v>499</v>
      </c>
      <c r="G168" s="42"/>
      <c r="H168" s="42"/>
      <c r="I168" s="231"/>
      <c r="J168" s="42"/>
      <c r="K168" s="42"/>
      <c r="L168" s="46"/>
      <c r="M168" s="232"/>
      <c r="N168" s="23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163</v>
      </c>
      <c r="AU168" s="19" t="s">
        <v>80</v>
      </c>
    </row>
    <row r="169" s="13" customFormat="1">
      <c r="A169" s="13"/>
      <c r="B169" s="234"/>
      <c r="C169" s="235"/>
      <c r="D169" s="236" t="s">
        <v>165</v>
      </c>
      <c r="E169" s="237" t="s">
        <v>19</v>
      </c>
      <c r="F169" s="238" t="s">
        <v>446</v>
      </c>
      <c r="G169" s="235"/>
      <c r="H169" s="237" t="s">
        <v>19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165</v>
      </c>
      <c r="AU169" s="244" t="s">
        <v>80</v>
      </c>
      <c r="AV169" s="13" t="s">
        <v>78</v>
      </c>
      <c r="AW169" s="13" t="s">
        <v>32</v>
      </c>
      <c r="AX169" s="13" t="s">
        <v>71</v>
      </c>
      <c r="AY169" s="244" t="s">
        <v>154</v>
      </c>
    </row>
    <row r="170" s="14" customFormat="1">
      <c r="A170" s="14"/>
      <c r="B170" s="245"/>
      <c r="C170" s="246"/>
      <c r="D170" s="236" t="s">
        <v>165</v>
      </c>
      <c r="E170" s="247" t="s">
        <v>19</v>
      </c>
      <c r="F170" s="248" t="s">
        <v>447</v>
      </c>
      <c r="G170" s="246"/>
      <c r="H170" s="249">
        <v>9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165</v>
      </c>
      <c r="AU170" s="255" t="s">
        <v>80</v>
      </c>
      <c r="AV170" s="14" t="s">
        <v>80</v>
      </c>
      <c r="AW170" s="14" t="s">
        <v>32</v>
      </c>
      <c r="AX170" s="14" t="s">
        <v>78</v>
      </c>
      <c r="AY170" s="255" t="s">
        <v>154</v>
      </c>
    </row>
    <row r="171" s="12" customFormat="1" ht="22.8" customHeight="1">
      <c r="A171" s="12"/>
      <c r="B171" s="200"/>
      <c r="C171" s="201"/>
      <c r="D171" s="202" t="s">
        <v>70</v>
      </c>
      <c r="E171" s="214" t="s">
        <v>211</v>
      </c>
      <c r="F171" s="214" t="s">
        <v>212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SUM(P172:P189)</f>
        <v>0</v>
      </c>
      <c r="Q171" s="208"/>
      <c r="R171" s="209">
        <f>SUM(R172:R189)</f>
        <v>13.11421</v>
      </c>
      <c r="S171" s="208"/>
      <c r="T171" s="210">
        <f>SUM(T172:T189)</f>
        <v>12.26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78</v>
      </c>
      <c r="AT171" s="212" t="s">
        <v>70</v>
      </c>
      <c r="AU171" s="212" t="s">
        <v>78</v>
      </c>
      <c r="AY171" s="211" t="s">
        <v>154</v>
      </c>
      <c r="BK171" s="213">
        <f>SUM(BK172:BK189)</f>
        <v>0</v>
      </c>
    </row>
    <row r="172" s="2" customFormat="1" ht="37.8" customHeight="1">
      <c r="A172" s="40"/>
      <c r="B172" s="41"/>
      <c r="C172" s="216" t="s">
        <v>8</v>
      </c>
      <c r="D172" s="216" t="s">
        <v>156</v>
      </c>
      <c r="E172" s="217" t="s">
        <v>214</v>
      </c>
      <c r="F172" s="218" t="s">
        <v>215</v>
      </c>
      <c r="G172" s="219" t="s">
        <v>216</v>
      </c>
      <c r="H172" s="220">
        <v>14</v>
      </c>
      <c r="I172" s="221"/>
      <c r="J172" s="222">
        <f>ROUND(I172*H172,2)</f>
        <v>0</v>
      </c>
      <c r="K172" s="218" t="s">
        <v>160</v>
      </c>
      <c r="L172" s="46"/>
      <c r="M172" s="223" t="s">
        <v>19</v>
      </c>
      <c r="N172" s="224" t="s">
        <v>42</v>
      </c>
      <c r="O172" s="86"/>
      <c r="P172" s="225">
        <f>O172*H172</f>
        <v>0</v>
      </c>
      <c r="Q172" s="225">
        <v>0.74048000000000003</v>
      </c>
      <c r="R172" s="225">
        <f>Q172*H172</f>
        <v>10.366720000000001</v>
      </c>
      <c r="S172" s="225">
        <v>0.73999999999999999</v>
      </c>
      <c r="T172" s="226">
        <f>S172*H172</f>
        <v>10.359999999999999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7" t="s">
        <v>161</v>
      </c>
      <c r="AT172" s="227" t="s">
        <v>156</v>
      </c>
      <c r="AU172" s="227" t="s">
        <v>80</v>
      </c>
      <c r="AY172" s="19" t="s">
        <v>154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9" t="s">
        <v>78</v>
      </c>
      <c r="BK172" s="228">
        <f>ROUND(I172*H172,2)</f>
        <v>0</v>
      </c>
      <c r="BL172" s="19" t="s">
        <v>161</v>
      </c>
      <c r="BM172" s="227" t="s">
        <v>500</v>
      </c>
    </row>
    <row r="173" s="2" customFormat="1">
      <c r="A173" s="40"/>
      <c r="B173" s="41"/>
      <c r="C173" s="42"/>
      <c r="D173" s="229" t="s">
        <v>163</v>
      </c>
      <c r="E173" s="42"/>
      <c r="F173" s="230" t="s">
        <v>218</v>
      </c>
      <c r="G173" s="42"/>
      <c r="H173" s="42"/>
      <c r="I173" s="231"/>
      <c r="J173" s="42"/>
      <c r="K173" s="42"/>
      <c r="L173" s="46"/>
      <c r="M173" s="232"/>
      <c r="N173" s="23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163</v>
      </c>
      <c r="AU173" s="19" t="s">
        <v>80</v>
      </c>
    </row>
    <row r="174" s="14" customFormat="1">
      <c r="A174" s="14"/>
      <c r="B174" s="245"/>
      <c r="C174" s="246"/>
      <c r="D174" s="236" t="s">
        <v>165</v>
      </c>
      <c r="E174" s="247" t="s">
        <v>19</v>
      </c>
      <c r="F174" s="248" t="s">
        <v>501</v>
      </c>
      <c r="G174" s="246"/>
      <c r="H174" s="249">
        <v>14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165</v>
      </c>
      <c r="AU174" s="255" t="s">
        <v>80</v>
      </c>
      <c r="AV174" s="14" t="s">
        <v>80</v>
      </c>
      <c r="AW174" s="14" t="s">
        <v>32</v>
      </c>
      <c r="AX174" s="14" t="s">
        <v>78</v>
      </c>
      <c r="AY174" s="255" t="s">
        <v>154</v>
      </c>
    </row>
    <row r="175" s="2" customFormat="1" ht="24.15" customHeight="1">
      <c r="A175" s="40"/>
      <c r="B175" s="41"/>
      <c r="C175" s="271" t="s">
        <v>246</v>
      </c>
      <c r="D175" s="271" t="s">
        <v>408</v>
      </c>
      <c r="E175" s="272" t="s">
        <v>502</v>
      </c>
      <c r="F175" s="273" t="s">
        <v>503</v>
      </c>
      <c r="G175" s="274" t="s">
        <v>216</v>
      </c>
      <c r="H175" s="275">
        <v>2</v>
      </c>
      <c r="I175" s="276"/>
      <c r="J175" s="277">
        <f>ROUND(I175*H175,2)</f>
        <v>0</v>
      </c>
      <c r="K175" s="273" t="s">
        <v>160</v>
      </c>
      <c r="L175" s="278"/>
      <c r="M175" s="279" t="s">
        <v>19</v>
      </c>
      <c r="N175" s="280" t="s">
        <v>42</v>
      </c>
      <c r="O175" s="86"/>
      <c r="P175" s="225">
        <f>O175*H175</f>
        <v>0</v>
      </c>
      <c r="Q175" s="225">
        <v>0.071999999999999995</v>
      </c>
      <c r="R175" s="225">
        <f>Q175*H175</f>
        <v>0.14399999999999999</v>
      </c>
      <c r="S175" s="225">
        <v>0</v>
      </c>
      <c r="T175" s="22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7" t="s">
        <v>211</v>
      </c>
      <c r="AT175" s="227" t="s">
        <v>408</v>
      </c>
      <c r="AU175" s="227" t="s">
        <v>80</v>
      </c>
      <c r="AY175" s="19" t="s">
        <v>154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9" t="s">
        <v>78</v>
      </c>
      <c r="BK175" s="228">
        <f>ROUND(I175*H175,2)</f>
        <v>0</v>
      </c>
      <c r="BL175" s="19" t="s">
        <v>161</v>
      </c>
      <c r="BM175" s="227" t="s">
        <v>504</v>
      </c>
    </row>
    <row r="176" s="13" customFormat="1">
      <c r="A176" s="13"/>
      <c r="B176" s="234"/>
      <c r="C176" s="235"/>
      <c r="D176" s="236" t="s">
        <v>165</v>
      </c>
      <c r="E176" s="237" t="s">
        <v>19</v>
      </c>
      <c r="F176" s="238" t="s">
        <v>505</v>
      </c>
      <c r="G176" s="235"/>
      <c r="H176" s="237" t="s">
        <v>19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165</v>
      </c>
      <c r="AU176" s="244" t="s">
        <v>80</v>
      </c>
      <c r="AV176" s="13" t="s">
        <v>78</v>
      </c>
      <c r="AW176" s="13" t="s">
        <v>32</v>
      </c>
      <c r="AX176" s="13" t="s">
        <v>71</v>
      </c>
      <c r="AY176" s="244" t="s">
        <v>154</v>
      </c>
    </row>
    <row r="177" s="14" customFormat="1">
      <c r="A177" s="14"/>
      <c r="B177" s="245"/>
      <c r="C177" s="246"/>
      <c r="D177" s="236" t="s">
        <v>165</v>
      </c>
      <c r="E177" s="247" t="s">
        <v>19</v>
      </c>
      <c r="F177" s="248" t="s">
        <v>80</v>
      </c>
      <c r="G177" s="246"/>
      <c r="H177" s="249">
        <v>2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165</v>
      </c>
      <c r="AU177" s="255" t="s">
        <v>80</v>
      </c>
      <c r="AV177" s="14" t="s">
        <v>80</v>
      </c>
      <c r="AW177" s="14" t="s">
        <v>32</v>
      </c>
      <c r="AX177" s="14" t="s">
        <v>78</v>
      </c>
      <c r="AY177" s="255" t="s">
        <v>154</v>
      </c>
    </row>
    <row r="178" s="2" customFormat="1" ht="24.15" customHeight="1">
      <c r="A178" s="40"/>
      <c r="B178" s="41"/>
      <c r="C178" s="216" t="s">
        <v>252</v>
      </c>
      <c r="D178" s="216" t="s">
        <v>156</v>
      </c>
      <c r="E178" s="217" t="s">
        <v>220</v>
      </c>
      <c r="F178" s="218" t="s">
        <v>221</v>
      </c>
      <c r="G178" s="219" t="s">
        <v>216</v>
      </c>
      <c r="H178" s="220">
        <v>5</v>
      </c>
      <c r="I178" s="221"/>
      <c r="J178" s="222">
        <f>ROUND(I178*H178,2)</f>
        <v>0</v>
      </c>
      <c r="K178" s="218" t="s">
        <v>160</v>
      </c>
      <c r="L178" s="46"/>
      <c r="M178" s="223" t="s">
        <v>19</v>
      </c>
      <c r="N178" s="224" t="s">
        <v>42</v>
      </c>
      <c r="O178" s="86"/>
      <c r="P178" s="225">
        <f>O178*H178</f>
        <v>0</v>
      </c>
      <c r="Q178" s="225">
        <v>0.10037</v>
      </c>
      <c r="R178" s="225">
        <f>Q178*H178</f>
        <v>0.50185000000000002</v>
      </c>
      <c r="S178" s="225">
        <v>0.10000000000000001</v>
      </c>
      <c r="T178" s="226">
        <f>S178*H178</f>
        <v>0.5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7" t="s">
        <v>161</v>
      </c>
      <c r="AT178" s="227" t="s">
        <v>156</v>
      </c>
      <c r="AU178" s="227" t="s">
        <v>80</v>
      </c>
      <c r="AY178" s="19" t="s">
        <v>154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9" t="s">
        <v>78</v>
      </c>
      <c r="BK178" s="228">
        <f>ROUND(I178*H178,2)</f>
        <v>0</v>
      </c>
      <c r="BL178" s="19" t="s">
        <v>161</v>
      </c>
      <c r="BM178" s="227" t="s">
        <v>506</v>
      </c>
    </row>
    <row r="179" s="2" customFormat="1">
      <c r="A179" s="40"/>
      <c r="B179" s="41"/>
      <c r="C179" s="42"/>
      <c r="D179" s="229" t="s">
        <v>163</v>
      </c>
      <c r="E179" s="42"/>
      <c r="F179" s="230" t="s">
        <v>223</v>
      </c>
      <c r="G179" s="42"/>
      <c r="H179" s="42"/>
      <c r="I179" s="231"/>
      <c r="J179" s="42"/>
      <c r="K179" s="42"/>
      <c r="L179" s="46"/>
      <c r="M179" s="232"/>
      <c r="N179" s="23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163</v>
      </c>
      <c r="AU179" s="19" t="s">
        <v>80</v>
      </c>
    </row>
    <row r="180" s="14" customFormat="1">
      <c r="A180" s="14"/>
      <c r="B180" s="245"/>
      <c r="C180" s="246"/>
      <c r="D180" s="236" t="s">
        <v>165</v>
      </c>
      <c r="E180" s="247" t="s">
        <v>19</v>
      </c>
      <c r="F180" s="248" t="s">
        <v>191</v>
      </c>
      <c r="G180" s="246"/>
      <c r="H180" s="249">
        <v>5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165</v>
      </c>
      <c r="AU180" s="255" t="s">
        <v>80</v>
      </c>
      <c r="AV180" s="14" t="s">
        <v>80</v>
      </c>
      <c r="AW180" s="14" t="s">
        <v>32</v>
      </c>
      <c r="AX180" s="14" t="s">
        <v>78</v>
      </c>
      <c r="AY180" s="255" t="s">
        <v>154</v>
      </c>
    </row>
    <row r="181" s="2" customFormat="1" ht="24.15" customHeight="1">
      <c r="A181" s="40"/>
      <c r="B181" s="41"/>
      <c r="C181" s="216" t="s">
        <v>258</v>
      </c>
      <c r="D181" s="216" t="s">
        <v>156</v>
      </c>
      <c r="E181" s="217" t="s">
        <v>225</v>
      </c>
      <c r="F181" s="218" t="s">
        <v>226</v>
      </c>
      <c r="G181" s="219" t="s">
        <v>216</v>
      </c>
      <c r="H181" s="220">
        <v>2</v>
      </c>
      <c r="I181" s="221"/>
      <c r="J181" s="222">
        <f>ROUND(I181*H181,2)</f>
        <v>0</v>
      </c>
      <c r="K181" s="218" t="s">
        <v>160</v>
      </c>
      <c r="L181" s="46"/>
      <c r="M181" s="223" t="s">
        <v>19</v>
      </c>
      <c r="N181" s="224" t="s">
        <v>42</v>
      </c>
      <c r="O181" s="86"/>
      <c r="P181" s="225">
        <f>O181*H181</f>
        <v>0</v>
      </c>
      <c r="Q181" s="225">
        <v>0.10037</v>
      </c>
      <c r="R181" s="225">
        <f>Q181*H181</f>
        <v>0.20074</v>
      </c>
      <c r="S181" s="225">
        <v>0.10000000000000001</v>
      </c>
      <c r="T181" s="226">
        <f>S181*H181</f>
        <v>0.20000000000000001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7" t="s">
        <v>161</v>
      </c>
      <c r="AT181" s="227" t="s">
        <v>156</v>
      </c>
      <c r="AU181" s="227" t="s">
        <v>80</v>
      </c>
      <c r="AY181" s="19" t="s">
        <v>154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9" t="s">
        <v>78</v>
      </c>
      <c r="BK181" s="228">
        <f>ROUND(I181*H181,2)</f>
        <v>0</v>
      </c>
      <c r="BL181" s="19" t="s">
        <v>161</v>
      </c>
      <c r="BM181" s="227" t="s">
        <v>507</v>
      </c>
    </row>
    <row r="182" s="2" customFormat="1">
      <c r="A182" s="40"/>
      <c r="B182" s="41"/>
      <c r="C182" s="42"/>
      <c r="D182" s="229" t="s">
        <v>163</v>
      </c>
      <c r="E182" s="42"/>
      <c r="F182" s="230" t="s">
        <v>228</v>
      </c>
      <c r="G182" s="42"/>
      <c r="H182" s="42"/>
      <c r="I182" s="231"/>
      <c r="J182" s="42"/>
      <c r="K182" s="42"/>
      <c r="L182" s="46"/>
      <c r="M182" s="232"/>
      <c r="N182" s="23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163</v>
      </c>
      <c r="AU182" s="19" t="s">
        <v>80</v>
      </c>
    </row>
    <row r="183" s="14" customFormat="1">
      <c r="A183" s="14"/>
      <c r="B183" s="245"/>
      <c r="C183" s="246"/>
      <c r="D183" s="236" t="s">
        <v>165</v>
      </c>
      <c r="E183" s="247" t="s">
        <v>19</v>
      </c>
      <c r="F183" s="248" t="s">
        <v>80</v>
      </c>
      <c r="G183" s="246"/>
      <c r="H183" s="249">
        <v>2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5" t="s">
        <v>165</v>
      </c>
      <c r="AU183" s="255" t="s">
        <v>80</v>
      </c>
      <c r="AV183" s="14" t="s">
        <v>80</v>
      </c>
      <c r="AW183" s="14" t="s">
        <v>32</v>
      </c>
      <c r="AX183" s="14" t="s">
        <v>78</v>
      </c>
      <c r="AY183" s="255" t="s">
        <v>154</v>
      </c>
    </row>
    <row r="184" s="2" customFormat="1" ht="24.15" customHeight="1">
      <c r="A184" s="40"/>
      <c r="B184" s="41"/>
      <c r="C184" s="216" t="s">
        <v>263</v>
      </c>
      <c r="D184" s="216" t="s">
        <v>156</v>
      </c>
      <c r="E184" s="217" t="s">
        <v>229</v>
      </c>
      <c r="F184" s="218" t="s">
        <v>230</v>
      </c>
      <c r="G184" s="219" t="s">
        <v>216</v>
      </c>
      <c r="H184" s="220">
        <v>2</v>
      </c>
      <c r="I184" s="221"/>
      <c r="J184" s="222">
        <f>ROUND(I184*H184,2)</f>
        <v>0</v>
      </c>
      <c r="K184" s="218" t="s">
        <v>160</v>
      </c>
      <c r="L184" s="46"/>
      <c r="M184" s="223" t="s">
        <v>19</v>
      </c>
      <c r="N184" s="224" t="s">
        <v>42</v>
      </c>
      <c r="O184" s="86"/>
      <c r="P184" s="225">
        <f>O184*H184</f>
        <v>0</v>
      </c>
      <c r="Q184" s="225">
        <v>0.15056</v>
      </c>
      <c r="R184" s="225">
        <f>Q184*H184</f>
        <v>0.30112</v>
      </c>
      <c r="S184" s="225">
        <v>0.14999999999999999</v>
      </c>
      <c r="T184" s="226">
        <f>S184*H184</f>
        <v>0.29999999999999999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7" t="s">
        <v>161</v>
      </c>
      <c r="AT184" s="227" t="s">
        <v>156</v>
      </c>
      <c r="AU184" s="227" t="s">
        <v>80</v>
      </c>
      <c r="AY184" s="19" t="s">
        <v>154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9" t="s">
        <v>78</v>
      </c>
      <c r="BK184" s="228">
        <f>ROUND(I184*H184,2)</f>
        <v>0</v>
      </c>
      <c r="BL184" s="19" t="s">
        <v>161</v>
      </c>
      <c r="BM184" s="227" t="s">
        <v>508</v>
      </c>
    </row>
    <row r="185" s="2" customFormat="1">
      <c r="A185" s="40"/>
      <c r="B185" s="41"/>
      <c r="C185" s="42"/>
      <c r="D185" s="229" t="s">
        <v>163</v>
      </c>
      <c r="E185" s="42"/>
      <c r="F185" s="230" t="s">
        <v>232</v>
      </c>
      <c r="G185" s="42"/>
      <c r="H185" s="42"/>
      <c r="I185" s="231"/>
      <c r="J185" s="42"/>
      <c r="K185" s="42"/>
      <c r="L185" s="46"/>
      <c r="M185" s="232"/>
      <c r="N185" s="23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163</v>
      </c>
      <c r="AU185" s="19" t="s">
        <v>80</v>
      </c>
    </row>
    <row r="186" s="14" customFormat="1">
      <c r="A186" s="14"/>
      <c r="B186" s="245"/>
      <c r="C186" s="246"/>
      <c r="D186" s="236" t="s">
        <v>165</v>
      </c>
      <c r="E186" s="247" t="s">
        <v>19</v>
      </c>
      <c r="F186" s="248" t="s">
        <v>80</v>
      </c>
      <c r="G186" s="246"/>
      <c r="H186" s="249">
        <v>2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165</v>
      </c>
      <c r="AU186" s="255" t="s">
        <v>80</v>
      </c>
      <c r="AV186" s="14" t="s">
        <v>80</v>
      </c>
      <c r="AW186" s="14" t="s">
        <v>32</v>
      </c>
      <c r="AX186" s="14" t="s">
        <v>78</v>
      </c>
      <c r="AY186" s="255" t="s">
        <v>154</v>
      </c>
    </row>
    <row r="187" s="2" customFormat="1" ht="37.8" customHeight="1">
      <c r="A187" s="40"/>
      <c r="B187" s="41"/>
      <c r="C187" s="216" t="s">
        <v>257</v>
      </c>
      <c r="D187" s="216" t="s">
        <v>156</v>
      </c>
      <c r="E187" s="217" t="s">
        <v>234</v>
      </c>
      <c r="F187" s="218" t="s">
        <v>235</v>
      </c>
      <c r="G187" s="219" t="s">
        <v>216</v>
      </c>
      <c r="H187" s="220">
        <v>3</v>
      </c>
      <c r="I187" s="221"/>
      <c r="J187" s="222">
        <f>ROUND(I187*H187,2)</f>
        <v>0</v>
      </c>
      <c r="K187" s="218" t="s">
        <v>160</v>
      </c>
      <c r="L187" s="46"/>
      <c r="M187" s="223" t="s">
        <v>19</v>
      </c>
      <c r="N187" s="224" t="s">
        <v>42</v>
      </c>
      <c r="O187" s="86"/>
      <c r="P187" s="225">
        <f>O187*H187</f>
        <v>0</v>
      </c>
      <c r="Q187" s="225">
        <v>0.53325999999999996</v>
      </c>
      <c r="R187" s="225">
        <f>Q187*H187</f>
        <v>1.59978</v>
      </c>
      <c r="S187" s="225">
        <v>0.29999999999999999</v>
      </c>
      <c r="T187" s="226">
        <f>S187*H187</f>
        <v>0.89999999999999991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7" t="s">
        <v>161</v>
      </c>
      <c r="AT187" s="227" t="s">
        <v>156</v>
      </c>
      <c r="AU187" s="227" t="s">
        <v>80</v>
      </c>
      <c r="AY187" s="19" t="s">
        <v>154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9" t="s">
        <v>78</v>
      </c>
      <c r="BK187" s="228">
        <f>ROUND(I187*H187,2)</f>
        <v>0</v>
      </c>
      <c r="BL187" s="19" t="s">
        <v>161</v>
      </c>
      <c r="BM187" s="227" t="s">
        <v>509</v>
      </c>
    </row>
    <row r="188" s="2" customFormat="1">
      <c r="A188" s="40"/>
      <c r="B188" s="41"/>
      <c r="C188" s="42"/>
      <c r="D188" s="229" t="s">
        <v>163</v>
      </c>
      <c r="E188" s="42"/>
      <c r="F188" s="230" t="s">
        <v>237</v>
      </c>
      <c r="G188" s="42"/>
      <c r="H188" s="42"/>
      <c r="I188" s="231"/>
      <c r="J188" s="42"/>
      <c r="K188" s="42"/>
      <c r="L188" s="46"/>
      <c r="M188" s="232"/>
      <c r="N188" s="23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163</v>
      </c>
      <c r="AU188" s="19" t="s">
        <v>80</v>
      </c>
    </row>
    <row r="189" s="14" customFormat="1">
      <c r="A189" s="14"/>
      <c r="B189" s="245"/>
      <c r="C189" s="246"/>
      <c r="D189" s="236" t="s">
        <v>165</v>
      </c>
      <c r="E189" s="247" t="s">
        <v>19</v>
      </c>
      <c r="F189" s="248" t="s">
        <v>97</v>
      </c>
      <c r="G189" s="246"/>
      <c r="H189" s="249">
        <v>3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165</v>
      </c>
      <c r="AU189" s="255" t="s">
        <v>80</v>
      </c>
      <c r="AV189" s="14" t="s">
        <v>80</v>
      </c>
      <c r="AW189" s="14" t="s">
        <v>32</v>
      </c>
      <c r="AX189" s="14" t="s">
        <v>78</v>
      </c>
      <c r="AY189" s="255" t="s">
        <v>154</v>
      </c>
    </row>
    <row r="190" s="12" customFormat="1" ht="22.8" customHeight="1">
      <c r="A190" s="12"/>
      <c r="B190" s="200"/>
      <c r="C190" s="201"/>
      <c r="D190" s="202" t="s">
        <v>70</v>
      </c>
      <c r="E190" s="214" t="s">
        <v>224</v>
      </c>
      <c r="F190" s="214" t="s">
        <v>238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SUM(P191:P233)</f>
        <v>0</v>
      </c>
      <c r="Q190" s="208"/>
      <c r="R190" s="209">
        <f>SUM(R191:R233)</f>
        <v>2.7085408000000002</v>
      </c>
      <c r="S190" s="208"/>
      <c r="T190" s="210">
        <f>SUM(T191:T233)</f>
        <v>65.188400000000001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78</v>
      </c>
      <c r="AT190" s="212" t="s">
        <v>70</v>
      </c>
      <c r="AU190" s="212" t="s">
        <v>78</v>
      </c>
      <c r="AY190" s="211" t="s">
        <v>154</v>
      </c>
      <c r="BK190" s="213">
        <f>SUM(BK191:BK233)</f>
        <v>0</v>
      </c>
    </row>
    <row r="191" s="2" customFormat="1" ht="49.05" customHeight="1">
      <c r="A191" s="40"/>
      <c r="B191" s="41"/>
      <c r="C191" s="216" t="s">
        <v>273</v>
      </c>
      <c r="D191" s="216" t="s">
        <v>156</v>
      </c>
      <c r="E191" s="217" t="s">
        <v>510</v>
      </c>
      <c r="F191" s="218" t="s">
        <v>511</v>
      </c>
      <c r="G191" s="219" t="s">
        <v>241</v>
      </c>
      <c r="H191" s="220">
        <v>9</v>
      </c>
      <c r="I191" s="221"/>
      <c r="J191" s="222">
        <f>ROUND(I191*H191,2)</f>
        <v>0</v>
      </c>
      <c r="K191" s="218" t="s">
        <v>160</v>
      </c>
      <c r="L191" s="46"/>
      <c r="M191" s="223" t="s">
        <v>19</v>
      </c>
      <c r="N191" s="224" t="s">
        <v>42</v>
      </c>
      <c r="O191" s="86"/>
      <c r="P191" s="225">
        <f>O191*H191</f>
        <v>0</v>
      </c>
      <c r="Q191" s="225">
        <v>0.20219000000000001</v>
      </c>
      <c r="R191" s="225">
        <f>Q191*H191</f>
        <v>1.8197100000000002</v>
      </c>
      <c r="S191" s="225">
        <v>0</v>
      </c>
      <c r="T191" s="22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7" t="s">
        <v>161</v>
      </c>
      <c r="AT191" s="227" t="s">
        <v>156</v>
      </c>
      <c r="AU191" s="227" t="s">
        <v>80</v>
      </c>
      <c r="AY191" s="19" t="s">
        <v>154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9" t="s">
        <v>78</v>
      </c>
      <c r="BK191" s="228">
        <f>ROUND(I191*H191,2)</f>
        <v>0</v>
      </c>
      <c r="BL191" s="19" t="s">
        <v>161</v>
      </c>
      <c r="BM191" s="227" t="s">
        <v>512</v>
      </c>
    </row>
    <row r="192" s="2" customFormat="1">
      <c r="A192" s="40"/>
      <c r="B192" s="41"/>
      <c r="C192" s="42"/>
      <c r="D192" s="229" t="s">
        <v>163</v>
      </c>
      <c r="E192" s="42"/>
      <c r="F192" s="230" t="s">
        <v>513</v>
      </c>
      <c r="G192" s="42"/>
      <c r="H192" s="42"/>
      <c r="I192" s="231"/>
      <c r="J192" s="42"/>
      <c r="K192" s="42"/>
      <c r="L192" s="46"/>
      <c r="M192" s="232"/>
      <c r="N192" s="23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163</v>
      </c>
      <c r="AU192" s="19" t="s">
        <v>80</v>
      </c>
    </row>
    <row r="193" s="13" customFormat="1">
      <c r="A193" s="13"/>
      <c r="B193" s="234"/>
      <c r="C193" s="235"/>
      <c r="D193" s="236" t="s">
        <v>165</v>
      </c>
      <c r="E193" s="237" t="s">
        <v>19</v>
      </c>
      <c r="F193" s="238" t="s">
        <v>446</v>
      </c>
      <c r="G193" s="235"/>
      <c r="H193" s="237" t="s">
        <v>19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165</v>
      </c>
      <c r="AU193" s="244" t="s">
        <v>80</v>
      </c>
      <c r="AV193" s="13" t="s">
        <v>78</v>
      </c>
      <c r="AW193" s="13" t="s">
        <v>32</v>
      </c>
      <c r="AX193" s="13" t="s">
        <v>71</v>
      </c>
      <c r="AY193" s="244" t="s">
        <v>154</v>
      </c>
    </row>
    <row r="194" s="14" customFormat="1">
      <c r="A194" s="14"/>
      <c r="B194" s="245"/>
      <c r="C194" s="246"/>
      <c r="D194" s="236" t="s">
        <v>165</v>
      </c>
      <c r="E194" s="247" t="s">
        <v>19</v>
      </c>
      <c r="F194" s="248" t="s">
        <v>224</v>
      </c>
      <c r="G194" s="246"/>
      <c r="H194" s="249">
        <v>9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165</v>
      </c>
      <c r="AU194" s="255" t="s">
        <v>80</v>
      </c>
      <c r="AV194" s="14" t="s">
        <v>80</v>
      </c>
      <c r="AW194" s="14" t="s">
        <v>32</v>
      </c>
      <c r="AX194" s="14" t="s">
        <v>78</v>
      </c>
      <c r="AY194" s="255" t="s">
        <v>154</v>
      </c>
    </row>
    <row r="195" s="2" customFormat="1" ht="24.15" customHeight="1">
      <c r="A195" s="40"/>
      <c r="B195" s="41"/>
      <c r="C195" s="271" t="s">
        <v>279</v>
      </c>
      <c r="D195" s="271" t="s">
        <v>408</v>
      </c>
      <c r="E195" s="272" t="s">
        <v>514</v>
      </c>
      <c r="F195" s="273" t="s">
        <v>515</v>
      </c>
      <c r="G195" s="274" t="s">
        <v>241</v>
      </c>
      <c r="H195" s="275">
        <v>9.1799999999999997</v>
      </c>
      <c r="I195" s="276"/>
      <c r="J195" s="277">
        <f>ROUND(I195*H195,2)</f>
        <v>0</v>
      </c>
      <c r="K195" s="273" t="s">
        <v>160</v>
      </c>
      <c r="L195" s="278"/>
      <c r="M195" s="279" t="s">
        <v>19</v>
      </c>
      <c r="N195" s="280" t="s">
        <v>42</v>
      </c>
      <c r="O195" s="86"/>
      <c r="P195" s="225">
        <f>O195*H195</f>
        <v>0</v>
      </c>
      <c r="Q195" s="225">
        <v>0.048300000000000003</v>
      </c>
      <c r="R195" s="225">
        <f>Q195*H195</f>
        <v>0.44339400000000001</v>
      </c>
      <c r="S195" s="225">
        <v>0</v>
      </c>
      <c r="T195" s="22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7" t="s">
        <v>211</v>
      </c>
      <c r="AT195" s="227" t="s">
        <v>408</v>
      </c>
      <c r="AU195" s="227" t="s">
        <v>80</v>
      </c>
      <c r="AY195" s="19" t="s">
        <v>154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19" t="s">
        <v>78</v>
      </c>
      <c r="BK195" s="228">
        <f>ROUND(I195*H195,2)</f>
        <v>0</v>
      </c>
      <c r="BL195" s="19" t="s">
        <v>161</v>
      </c>
      <c r="BM195" s="227" t="s">
        <v>516</v>
      </c>
    </row>
    <row r="196" s="14" customFormat="1">
      <c r="A196" s="14"/>
      <c r="B196" s="245"/>
      <c r="C196" s="246"/>
      <c r="D196" s="236" t="s">
        <v>165</v>
      </c>
      <c r="E196" s="246"/>
      <c r="F196" s="248" t="s">
        <v>517</v>
      </c>
      <c r="G196" s="246"/>
      <c r="H196" s="249">
        <v>9.1799999999999997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165</v>
      </c>
      <c r="AU196" s="255" t="s">
        <v>80</v>
      </c>
      <c r="AV196" s="14" t="s">
        <v>80</v>
      </c>
      <c r="AW196" s="14" t="s">
        <v>4</v>
      </c>
      <c r="AX196" s="14" t="s">
        <v>78</v>
      </c>
      <c r="AY196" s="255" t="s">
        <v>154</v>
      </c>
    </row>
    <row r="197" s="2" customFormat="1" ht="49.05" customHeight="1">
      <c r="A197" s="40"/>
      <c r="B197" s="41"/>
      <c r="C197" s="216" t="s">
        <v>284</v>
      </c>
      <c r="D197" s="216" t="s">
        <v>156</v>
      </c>
      <c r="E197" s="217" t="s">
        <v>518</v>
      </c>
      <c r="F197" s="218" t="s">
        <v>519</v>
      </c>
      <c r="G197" s="219" t="s">
        <v>241</v>
      </c>
      <c r="H197" s="220">
        <v>2</v>
      </c>
      <c r="I197" s="221"/>
      <c r="J197" s="222">
        <f>ROUND(I197*H197,2)</f>
        <v>0</v>
      </c>
      <c r="K197" s="218" t="s">
        <v>160</v>
      </c>
      <c r="L197" s="46"/>
      <c r="M197" s="223" t="s">
        <v>19</v>
      </c>
      <c r="N197" s="224" t="s">
        <v>42</v>
      </c>
      <c r="O197" s="86"/>
      <c r="P197" s="225">
        <f>O197*H197</f>
        <v>0</v>
      </c>
      <c r="Q197" s="225">
        <v>0.15540000000000001</v>
      </c>
      <c r="R197" s="225">
        <f>Q197*H197</f>
        <v>0.31080000000000002</v>
      </c>
      <c r="S197" s="225">
        <v>0</v>
      </c>
      <c r="T197" s="22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7" t="s">
        <v>161</v>
      </c>
      <c r="AT197" s="227" t="s">
        <v>156</v>
      </c>
      <c r="AU197" s="227" t="s">
        <v>80</v>
      </c>
      <c r="AY197" s="19" t="s">
        <v>154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9" t="s">
        <v>78</v>
      </c>
      <c r="BK197" s="228">
        <f>ROUND(I197*H197,2)</f>
        <v>0</v>
      </c>
      <c r="BL197" s="19" t="s">
        <v>161</v>
      </c>
      <c r="BM197" s="227" t="s">
        <v>520</v>
      </c>
    </row>
    <row r="198" s="2" customFormat="1">
      <c r="A198" s="40"/>
      <c r="B198" s="41"/>
      <c r="C198" s="42"/>
      <c r="D198" s="229" t="s">
        <v>163</v>
      </c>
      <c r="E198" s="42"/>
      <c r="F198" s="230" t="s">
        <v>521</v>
      </c>
      <c r="G198" s="42"/>
      <c r="H198" s="42"/>
      <c r="I198" s="231"/>
      <c r="J198" s="42"/>
      <c r="K198" s="42"/>
      <c r="L198" s="46"/>
      <c r="M198" s="232"/>
      <c r="N198" s="23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163</v>
      </c>
      <c r="AU198" s="19" t="s">
        <v>80</v>
      </c>
    </row>
    <row r="199" s="13" customFormat="1">
      <c r="A199" s="13"/>
      <c r="B199" s="234"/>
      <c r="C199" s="235"/>
      <c r="D199" s="236" t="s">
        <v>165</v>
      </c>
      <c r="E199" s="237" t="s">
        <v>19</v>
      </c>
      <c r="F199" s="238" t="s">
        <v>446</v>
      </c>
      <c r="G199" s="235"/>
      <c r="H199" s="237" t="s">
        <v>19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165</v>
      </c>
      <c r="AU199" s="244" t="s">
        <v>80</v>
      </c>
      <c r="AV199" s="13" t="s">
        <v>78</v>
      </c>
      <c r="AW199" s="13" t="s">
        <v>32</v>
      </c>
      <c r="AX199" s="13" t="s">
        <v>71</v>
      </c>
      <c r="AY199" s="244" t="s">
        <v>154</v>
      </c>
    </row>
    <row r="200" s="14" customFormat="1">
      <c r="A200" s="14"/>
      <c r="B200" s="245"/>
      <c r="C200" s="246"/>
      <c r="D200" s="236" t="s">
        <v>165</v>
      </c>
      <c r="E200" s="247" t="s">
        <v>19</v>
      </c>
      <c r="F200" s="248" t="s">
        <v>80</v>
      </c>
      <c r="G200" s="246"/>
      <c r="H200" s="249">
        <v>2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165</v>
      </c>
      <c r="AU200" s="255" t="s">
        <v>80</v>
      </c>
      <c r="AV200" s="14" t="s">
        <v>80</v>
      </c>
      <c r="AW200" s="14" t="s">
        <v>32</v>
      </c>
      <c r="AX200" s="14" t="s">
        <v>78</v>
      </c>
      <c r="AY200" s="255" t="s">
        <v>154</v>
      </c>
    </row>
    <row r="201" s="2" customFormat="1" ht="24.15" customHeight="1">
      <c r="A201" s="40"/>
      <c r="B201" s="41"/>
      <c r="C201" s="271" t="s">
        <v>7</v>
      </c>
      <c r="D201" s="271" t="s">
        <v>408</v>
      </c>
      <c r="E201" s="272" t="s">
        <v>522</v>
      </c>
      <c r="F201" s="273" t="s">
        <v>523</v>
      </c>
      <c r="G201" s="274" t="s">
        <v>241</v>
      </c>
      <c r="H201" s="275">
        <v>2.04</v>
      </c>
      <c r="I201" s="276"/>
      <c r="J201" s="277">
        <f>ROUND(I201*H201,2)</f>
        <v>0</v>
      </c>
      <c r="K201" s="273" t="s">
        <v>160</v>
      </c>
      <c r="L201" s="278"/>
      <c r="M201" s="279" t="s">
        <v>19</v>
      </c>
      <c r="N201" s="280" t="s">
        <v>42</v>
      </c>
      <c r="O201" s="86"/>
      <c r="P201" s="225">
        <f>O201*H201</f>
        <v>0</v>
      </c>
      <c r="Q201" s="225">
        <v>0.065670000000000006</v>
      </c>
      <c r="R201" s="225">
        <f>Q201*H201</f>
        <v>0.13396680000000003</v>
      </c>
      <c r="S201" s="225">
        <v>0</v>
      </c>
      <c r="T201" s="22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7" t="s">
        <v>211</v>
      </c>
      <c r="AT201" s="227" t="s">
        <v>408</v>
      </c>
      <c r="AU201" s="227" t="s">
        <v>80</v>
      </c>
      <c r="AY201" s="19" t="s">
        <v>154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9" t="s">
        <v>78</v>
      </c>
      <c r="BK201" s="228">
        <f>ROUND(I201*H201,2)</f>
        <v>0</v>
      </c>
      <c r="BL201" s="19" t="s">
        <v>161</v>
      </c>
      <c r="BM201" s="227" t="s">
        <v>524</v>
      </c>
    </row>
    <row r="202" s="14" customFormat="1">
      <c r="A202" s="14"/>
      <c r="B202" s="245"/>
      <c r="C202" s="246"/>
      <c r="D202" s="236" t="s">
        <v>165</v>
      </c>
      <c r="E202" s="246"/>
      <c r="F202" s="248" t="s">
        <v>525</v>
      </c>
      <c r="G202" s="246"/>
      <c r="H202" s="249">
        <v>2.04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165</v>
      </c>
      <c r="AU202" s="255" t="s">
        <v>80</v>
      </c>
      <c r="AV202" s="14" t="s">
        <v>80</v>
      </c>
      <c r="AW202" s="14" t="s">
        <v>4</v>
      </c>
      <c r="AX202" s="14" t="s">
        <v>78</v>
      </c>
      <c r="AY202" s="255" t="s">
        <v>154</v>
      </c>
    </row>
    <row r="203" s="2" customFormat="1" ht="33" customHeight="1">
      <c r="A203" s="40"/>
      <c r="B203" s="41"/>
      <c r="C203" s="216" t="s">
        <v>296</v>
      </c>
      <c r="D203" s="216" t="s">
        <v>156</v>
      </c>
      <c r="E203" s="217" t="s">
        <v>274</v>
      </c>
      <c r="F203" s="218" t="s">
        <v>275</v>
      </c>
      <c r="G203" s="219" t="s">
        <v>241</v>
      </c>
      <c r="H203" s="220">
        <v>67</v>
      </c>
      <c r="I203" s="221"/>
      <c r="J203" s="222">
        <f>ROUND(I203*H203,2)</f>
        <v>0</v>
      </c>
      <c r="K203" s="218" t="s">
        <v>160</v>
      </c>
      <c r="L203" s="46"/>
      <c r="M203" s="223" t="s">
        <v>19</v>
      </c>
      <c r="N203" s="224" t="s">
        <v>42</v>
      </c>
      <c r="O203" s="86"/>
      <c r="P203" s="225">
        <f>O203*H203</f>
        <v>0</v>
      </c>
      <c r="Q203" s="225">
        <v>1.0000000000000001E-05</v>
      </c>
      <c r="R203" s="225">
        <f>Q203*H203</f>
        <v>0.00067000000000000002</v>
      </c>
      <c r="S203" s="225">
        <v>0</v>
      </c>
      <c r="T203" s="22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7" t="s">
        <v>161</v>
      </c>
      <c r="AT203" s="227" t="s">
        <v>156</v>
      </c>
      <c r="AU203" s="227" t="s">
        <v>80</v>
      </c>
      <c r="AY203" s="19" t="s">
        <v>154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9" t="s">
        <v>78</v>
      </c>
      <c r="BK203" s="228">
        <f>ROUND(I203*H203,2)</f>
        <v>0</v>
      </c>
      <c r="BL203" s="19" t="s">
        <v>161</v>
      </c>
      <c r="BM203" s="227" t="s">
        <v>526</v>
      </c>
    </row>
    <row r="204" s="2" customFormat="1">
      <c r="A204" s="40"/>
      <c r="B204" s="41"/>
      <c r="C204" s="42"/>
      <c r="D204" s="229" t="s">
        <v>163</v>
      </c>
      <c r="E204" s="42"/>
      <c r="F204" s="230" t="s">
        <v>277</v>
      </c>
      <c r="G204" s="42"/>
      <c r="H204" s="42"/>
      <c r="I204" s="231"/>
      <c r="J204" s="42"/>
      <c r="K204" s="42"/>
      <c r="L204" s="46"/>
      <c r="M204" s="232"/>
      <c r="N204" s="23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163</v>
      </c>
      <c r="AU204" s="19" t="s">
        <v>80</v>
      </c>
    </row>
    <row r="205" s="13" customFormat="1">
      <c r="A205" s="13"/>
      <c r="B205" s="234"/>
      <c r="C205" s="235"/>
      <c r="D205" s="236" t="s">
        <v>165</v>
      </c>
      <c r="E205" s="237" t="s">
        <v>19</v>
      </c>
      <c r="F205" s="238" t="s">
        <v>446</v>
      </c>
      <c r="G205" s="235"/>
      <c r="H205" s="237" t="s">
        <v>19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165</v>
      </c>
      <c r="AU205" s="244" t="s">
        <v>80</v>
      </c>
      <c r="AV205" s="13" t="s">
        <v>78</v>
      </c>
      <c r="AW205" s="13" t="s">
        <v>32</v>
      </c>
      <c r="AX205" s="13" t="s">
        <v>71</v>
      </c>
      <c r="AY205" s="244" t="s">
        <v>154</v>
      </c>
    </row>
    <row r="206" s="14" customFormat="1">
      <c r="A206" s="14"/>
      <c r="B206" s="245"/>
      <c r="C206" s="246"/>
      <c r="D206" s="236" t="s">
        <v>165</v>
      </c>
      <c r="E206" s="247" t="s">
        <v>19</v>
      </c>
      <c r="F206" s="248" t="s">
        <v>233</v>
      </c>
      <c r="G206" s="246"/>
      <c r="H206" s="249">
        <v>11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165</v>
      </c>
      <c r="AU206" s="255" t="s">
        <v>80</v>
      </c>
      <c r="AV206" s="14" t="s">
        <v>80</v>
      </c>
      <c r="AW206" s="14" t="s">
        <v>32</v>
      </c>
      <c r="AX206" s="14" t="s">
        <v>71</v>
      </c>
      <c r="AY206" s="255" t="s">
        <v>154</v>
      </c>
    </row>
    <row r="207" s="13" customFormat="1">
      <c r="A207" s="13"/>
      <c r="B207" s="234"/>
      <c r="C207" s="235"/>
      <c r="D207" s="236" t="s">
        <v>165</v>
      </c>
      <c r="E207" s="237" t="s">
        <v>19</v>
      </c>
      <c r="F207" s="238" t="s">
        <v>527</v>
      </c>
      <c r="G207" s="235"/>
      <c r="H207" s="237" t="s">
        <v>19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165</v>
      </c>
      <c r="AU207" s="244" t="s">
        <v>80</v>
      </c>
      <c r="AV207" s="13" t="s">
        <v>78</v>
      </c>
      <c r="AW207" s="13" t="s">
        <v>32</v>
      </c>
      <c r="AX207" s="13" t="s">
        <v>71</v>
      </c>
      <c r="AY207" s="244" t="s">
        <v>154</v>
      </c>
    </row>
    <row r="208" s="14" customFormat="1">
      <c r="A208" s="14"/>
      <c r="B208" s="245"/>
      <c r="C208" s="246"/>
      <c r="D208" s="236" t="s">
        <v>165</v>
      </c>
      <c r="E208" s="247" t="s">
        <v>19</v>
      </c>
      <c r="F208" s="248" t="s">
        <v>528</v>
      </c>
      <c r="G208" s="246"/>
      <c r="H208" s="249">
        <v>56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165</v>
      </c>
      <c r="AU208" s="255" t="s">
        <v>80</v>
      </c>
      <c r="AV208" s="14" t="s">
        <v>80</v>
      </c>
      <c r="AW208" s="14" t="s">
        <v>32</v>
      </c>
      <c r="AX208" s="14" t="s">
        <v>71</v>
      </c>
      <c r="AY208" s="255" t="s">
        <v>154</v>
      </c>
    </row>
    <row r="209" s="15" customFormat="1">
      <c r="A209" s="15"/>
      <c r="B209" s="256"/>
      <c r="C209" s="257"/>
      <c r="D209" s="236" t="s">
        <v>165</v>
      </c>
      <c r="E209" s="258" t="s">
        <v>19</v>
      </c>
      <c r="F209" s="259" t="s">
        <v>168</v>
      </c>
      <c r="G209" s="257"/>
      <c r="H209" s="260">
        <v>67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6" t="s">
        <v>165</v>
      </c>
      <c r="AU209" s="266" t="s">
        <v>80</v>
      </c>
      <c r="AV209" s="15" t="s">
        <v>161</v>
      </c>
      <c r="AW209" s="15" t="s">
        <v>32</v>
      </c>
      <c r="AX209" s="15" t="s">
        <v>78</v>
      </c>
      <c r="AY209" s="266" t="s">
        <v>154</v>
      </c>
    </row>
    <row r="210" s="2" customFormat="1" ht="33" customHeight="1">
      <c r="A210" s="40"/>
      <c r="B210" s="41"/>
      <c r="C210" s="216" t="s">
        <v>302</v>
      </c>
      <c r="D210" s="216" t="s">
        <v>156</v>
      </c>
      <c r="E210" s="217" t="s">
        <v>285</v>
      </c>
      <c r="F210" s="218" t="s">
        <v>286</v>
      </c>
      <c r="G210" s="219" t="s">
        <v>159</v>
      </c>
      <c r="H210" s="220">
        <v>1795.3</v>
      </c>
      <c r="I210" s="221"/>
      <c r="J210" s="222">
        <f>ROUND(I210*H210,2)</f>
        <v>0</v>
      </c>
      <c r="K210" s="218" t="s">
        <v>160</v>
      </c>
      <c r="L210" s="46"/>
      <c r="M210" s="223" t="s">
        <v>19</v>
      </c>
      <c r="N210" s="224" t="s">
        <v>42</v>
      </c>
      <c r="O210" s="86"/>
      <c r="P210" s="225">
        <f>O210*H210</f>
        <v>0</v>
      </c>
      <c r="Q210" s="225">
        <v>0</v>
      </c>
      <c r="R210" s="225">
        <f>Q210*H210</f>
        <v>0</v>
      </c>
      <c r="S210" s="225">
        <v>0.01</v>
      </c>
      <c r="T210" s="226">
        <f>S210*H210</f>
        <v>17.952999999999999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7" t="s">
        <v>161</v>
      </c>
      <c r="AT210" s="227" t="s">
        <v>156</v>
      </c>
      <c r="AU210" s="227" t="s">
        <v>80</v>
      </c>
      <c r="AY210" s="19" t="s">
        <v>154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9" t="s">
        <v>78</v>
      </c>
      <c r="BK210" s="228">
        <f>ROUND(I210*H210,2)</f>
        <v>0</v>
      </c>
      <c r="BL210" s="19" t="s">
        <v>161</v>
      </c>
      <c r="BM210" s="227" t="s">
        <v>529</v>
      </c>
    </row>
    <row r="211" s="2" customFormat="1">
      <c r="A211" s="40"/>
      <c r="B211" s="41"/>
      <c r="C211" s="42"/>
      <c r="D211" s="229" t="s">
        <v>163</v>
      </c>
      <c r="E211" s="42"/>
      <c r="F211" s="230" t="s">
        <v>288</v>
      </c>
      <c r="G211" s="42"/>
      <c r="H211" s="42"/>
      <c r="I211" s="231"/>
      <c r="J211" s="42"/>
      <c r="K211" s="42"/>
      <c r="L211" s="46"/>
      <c r="M211" s="232"/>
      <c r="N211" s="23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163</v>
      </c>
      <c r="AU211" s="19" t="s">
        <v>80</v>
      </c>
    </row>
    <row r="212" s="13" customFormat="1">
      <c r="A212" s="13"/>
      <c r="B212" s="234"/>
      <c r="C212" s="235"/>
      <c r="D212" s="236" t="s">
        <v>165</v>
      </c>
      <c r="E212" s="237" t="s">
        <v>19</v>
      </c>
      <c r="F212" s="238" t="s">
        <v>530</v>
      </c>
      <c r="G212" s="235"/>
      <c r="H212" s="237" t="s">
        <v>19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165</v>
      </c>
      <c r="AU212" s="244" t="s">
        <v>80</v>
      </c>
      <c r="AV212" s="13" t="s">
        <v>78</v>
      </c>
      <c r="AW212" s="13" t="s">
        <v>32</v>
      </c>
      <c r="AX212" s="13" t="s">
        <v>71</v>
      </c>
      <c r="AY212" s="244" t="s">
        <v>154</v>
      </c>
    </row>
    <row r="213" s="14" customFormat="1">
      <c r="A213" s="14"/>
      <c r="B213" s="245"/>
      <c r="C213" s="246"/>
      <c r="D213" s="236" t="s">
        <v>165</v>
      </c>
      <c r="E213" s="247" t="s">
        <v>19</v>
      </c>
      <c r="F213" s="248" t="s">
        <v>531</v>
      </c>
      <c r="G213" s="246"/>
      <c r="H213" s="249">
        <v>8.25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165</v>
      </c>
      <c r="AU213" s="255" t="s">
        <v>80</v>
      </c>
      <c r="AV213" s="14" t="s">
        <v>80</v>
      </c>
      <c r="AW213" s="14" t="s">
        <v>32</v>
      </c>
      <c r="AX213" s="14" t="s">
        <v>71</v>
      </c>
      <c r="AY213" s="255" t="s">
        <v>154</v>
      </c>
    </row>
    <row r="214" s="14" customFormat="1">
      <c r="A214" s="14"/>
      <c r="B214" s="245"/>
      <c r="C214" s="246"/>
      <c r="D214" s="236" t="s">
        <v>165</v>
      </c>
      <c r="E214" s="247" t="s">
        <v>19</v>
      </c>
      <c r="F214" s="248" t="s">
        <v>532</v>
      </c>
      <c r="G214" s="246"/>
      <c r="H214" s="249">
        <v>195.5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165</v>
      </c>
      <c r="AU214" s="255" t="s">
        <v>80</v>
      </c>
      <c r="AV214" s="14" t="s">
        <v>80</v>
      </c>
      <c r="AW214" s="14" t="s">
        <v>32</v>
      </c>
      <c r="AX214" s="14" t="s">
        <v>71</v>
      </c>
      <c r="AY214" s="255" t="s">
        <v>154</v>
      </c>
    </row>
    <row r="215" s="14" customFormat="1">
      <c r="A215" s="14"/>
      <c r="B215" s="245"/>
      <c r="C215" s="246"/>
      <c r="D215" s="236" t="s">
        <v>165</v>
      </c>
      <c r="E215" s="247" t="s">
        <v>19</v>
      </c>
      <c r="F215" s="248" t="s">
        <v>533</v>
      </c>
      <c r="G215" s="246"/>
      <c r="H215" s="249">
        <v>79.299999999999997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165</v>
      </c>
      <c r="AU215" s="255" t="s">
        <v>80</v>
      </c>
      <c r="AV215" s="14" t="s">
        <v>80</v>
      </c>
      <c r="AW215" s="14" t="s">
        <v>32</v>
      </c>
      <c r="AX215" s="14" t="s">
        <v>71</v>
      </c>
      <c r="AY215" s="255" t="s">
        <v>154</v>
      </c>
    </row>
    <row r="216" s="14" customFormat="1">
      <c r="A216" s="14"/>
      <c r="B216" s="245"/>
      <c r="C216" s="246"/>
      <c r="D216" s="236" t="s">
        <v>165</v>
      </c>
      <c r="E216" s="247" t="s">
        <v>19</v>
      </c>
      <c r="F216" s="248" t="s">
        <v>534</v>
      </c>
      <c r="G216" s="246"/>
      <c r="H216" s="249">
        <v>68.25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165</v>
      </c>
      <c r="AU216" s="255" t="s">
        <v>80</v>
      </c>
      <c r="AV216" s="14" t="s">
        <v>80</v>
      </c>
      <c r="AW216" s="14" t="s">
        <v>32</v>
      </c>
      <c r="AX216" s="14" t="s">
        <v>71</v>
      </c>
      <c r="AY216" s="255" t="s">
        <v>154</v>
      </c>
    </row>
    <row r="217" s="14" customFormat="1">
      <c r="A217" s="14"/>
      <c r="B217" s="245"/>
      <c r="C217" s="246"/>
      <c r="D217" s="236" t="s">
        <v>165</v>
      </c>
      <c r="E217" s="247" t="s">
        <v>19</v>
      </c>
      <c r="F217" s="248" t="s">
        <v>535</v>
      </c>
      <c r="G217" s="246"/>
      <c r="H217" s="249">
        <v>124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165</v>
      </c>
      <c r="AU217" s="255" t="s">
        <v>80</v>
      </c>
      <c r="AV217" s="14" t="s">
        <v>80</v>
      </c>
      <c r="AW217" s="14" t="s">
        <v>32</v>
      </c>
      <c r="AX217" s="14" t="s">
        <v>71</v>
      </c>
      <c r="AY217" s="255" t="s">
        <v>154</v>
      </c>
    </row>
    <row r="218" s="14" customFormat="1">
      <c r="A218" s="14"/>
      <c r="B218" s="245"/>
      <c r="C218" s="246"/>
      <c r="D218" s="236" t="s">
        <v>165</v>
      </c>
      <c r="E218" s="247" t="s">
        <v>19</v>
      </c>
      <c r="F218" s="248" t="s">
        <v>536</v>
      </c>
      <c r="G218" s="246"/>
      <c r="H218" s="249">
        <v>507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165</v>
      </c>
      <c r="AU218" s="255" t="s">
        <v>80</v>
      </c>
      <c r="AV218" s="14" t="s">
        <v>80</v>
      </c>
      <c r="AW218" s="14" t="s">
        <v>32</v>
      </c>
      <c r="AX218" s="14" t="s">
        <v>71</v>
      </c>
      <c r="AY218" s="255" t="s">
        <v>154</v>
      </c>
    </row>
    <row r="219" s="13" customFormat="1">
      <c r="A219" s="13"/>
      <c r="B219" s="234"/>
      <c r="C219" s="235"/>
      <c r="D219" s="236" t="s">
        <v>165</v>
      </c>
      <c r="E219" s="237" t="s">
        <v>19</v>
      </c>
      <c r="F219" s="238" t="s">
        <v>537</v>
      </c>
      <c r="G219" s="235"/>
      <c r="H219" s="237" t="s">
        <v>19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165</v>
      </c>
      <c r="AU219" s="244" t="s">
        <v>80</v>
      </c>
      <c r="AV219" s="13" t="s">
        <v>78</v>
      </c>
      <c r="AW219" s="13" t="s">
        <v>32</v>
      </c>
      <c r="AX219" s="13" t="s">
        <v>71</v>
      </c>
      <c r="AY219" s="244" t="s">
        <v>154</v>
      </c>
    </row>
    <row r="220" s="14" customFormat="1">
      <c r="A220" s="14"/>
      <c r="B220" s="245"/>
      <c r="C220" s="246"/>
      <c r="D220" s="236" t="s">
        <v>165</v>
      </c>
      <c r="E220" s="247" t="s">
        <v>19</v>
      </c>
      <c r="F220" s="248" t="s">
        <v>538</v>
      </c>
      <c r="G220" s="246"/>
      <c r="H220" s="249">
        <v>82.5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165</v>
      </c>
      <c r="AU220" s="255" t="s">
        <v>80</v>
      </c>
      <c r="AV220" s="14" t="s">
        <v>80</v>
      </c>
      <c r="AW220" s="14" t="s">
        <v>32</v>
      </c>
      <c r="AX220" s="14" t="s">
        <v>71</v>
      </c>
      <c r="AY220" s="255" t="s">
        <v>154</v>
      </c>
    </row>
    <row r="221" s="13" customFormat="1">
      <c r="A221" s="13"/>
      <c r="B221" s="234"/>
      <c r="C221" s="235"/>
      <c r="D221" s="236" t="s">
        <v>165</v>
      </c>
      <c r="E221" s="237" t="s">
        <v>19</v>
      </c>
      <c r="F221" s="238" t="s">
        <v>539</v>
      </c>
      <c r="G221" s="235"/>
      <c r="H221" s="237" t="s">
        <v>19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165</v>
      </c>
      <c r="AU221" s="244" t="s">
        <v>80</v>
      </c>
      <c r="AV221" s="13" t="s">
        <v>78</v>
      </c>
      <c r="AW221" s="13" t="s">
        <v>32</v>
      </c>
      <c r="AX221" s="13" t="s">
        <v>71</v>
      </c>
      <c r="AY221" s="244" t="s">
        <v>154</v>
      </c>
    </row>
    <row r="222" s="14" customFormat="1">
      <c r="A222" s="14"/>
      <c r="B222" s="245"/>
      <c r="C222" s="246"/>
      <c r="D222" s="236" t="s">
        <v>165</v>
      </c>
      <c r="E222" s="247" t="s">
        <v>19</v>
      </c>
      <c r="F222" s="248" t="s">
        <v>540</v>
      </c>
      <c r="G222" s="246"/>
      <c r="H222" s="249">
        <v>94.5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165</v>
      </c>
      <c r="AU222" s="255" t="s">
        <v>80</v>
      </c>
      <c r="AV222" s="14" t="s">
        <v>80</v>
      </c>
      <c r="AW222" s="14" t="s">
        <v>32</v>
      </c>
      <c r="AX222" s="14" t="s">
        <v>71</v>
      </c>
      <c r="AY222" s="255" t="s">
        <v>154</v>
      </c>
    </row>
    <row r="223" s="14" customFormat="1">
      <c r="A223" s="14"/>
      <c r="B223" s="245"/>
      <c r="C223" s="246"/>
      <c r="D223" s="236" t="s">
        <v>165</v>
      </c>
      <c r="E223" s="247" t="s">
        <v>19</v>
      </c>
      <c r="F223" s="248" t="s">
        <v>541</v>
      </c>
      <c r="G223" s="246"/>
      <c r="H223" s="249">
        <v>384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165</v>
      </c>
      <c r="AU223" s="255" t="s">
        <v>80</v>
      </c>
      <c r="AV223" s="14" t="s">
        <v>80</v>
      </c>
      <c r="AW223" s="14" t="s">
        <v>32</v>
      </c>
      <c r="AX223" s="14" t="s">
        <v>71</v>
      </c>
      <c r="AY223" s="255" t="s">
        <v>154</v>
      </c>
    </row>
    <row r="224" s="14" customFormat="1">
      <c r="A224" s="14"/>
      <c r="B224" s="245"/>
      <c r="C224" s="246"/>
      <c r="D224" s="236" t="s">
        <v>165</v>
      </c>
      <c r="E224" s="247" t="s">
        <v>19</v>
      </c>
      <c r="F224" s="248" t="s">
        <v>542</v>
      </c>
      <c r="G224" s="246"/>
      <c r="H224" s="249">
        <v>252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165</v>
      </c>
      <c r="AU224" s="255" t="s">
        <v>80</v>
      </c>
      <c r="AV224" s="14" t="s">
        <v>80</v>
      </c>
      <c r="AW224" s="14" t="s">
        <v>32</v>
      </c>
      <c r="AX224" s="14" t="s">
        <v>71</v>
      </c>
      <c r="AY224" s="255" t="s">
        <v>154</v>
      </c>
    </row>
    <row r="225" s="15" customFormat="1">
      <c r="A225" s="15"/>
      <c r="B225" s="256"/>
      <c r="C225" s="257"/>
      <c r="D225" s="236" t="s">
        <v>165</v>
      </c>
      <c r="E225" s="258" t="s">
        <v>113</v>
      </c>
      <c r="F225" s="259" t="s">
        <v>168</v>
      </c>
      <c r="G225" s="257"/>
      <c r="H225" s="260">
        <v>1795.3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6" t="s">
        <v>165</v>
      </c>
      <c r="AU225" s="266" t="s">
        <v>80</v>
      </c>
      <c r="AV225" s="15" t="s">
        <v>161</v>
      </c>
      <c r="AW225" s="15" t="s">
        <v>32</v>
      </c>
      <c r="AX225" s="15" t="s">
        <v>78</v>
      </c>
      <c r="AY225" s="266" t="s">
        <v>154</v>
      </c>
    </row>
    <row r="226" s="14" customFormat="1">
      <c r="A226" s="14"/>
      <c r="B226" s="245"/>
      <c r="C226" s="246"/>
      <c r="D226" s="236" t="s">
        <v>165</v>
      </c>
      <c r="E226" s="247" t="s">
        <v>19</v>
      </c>
      <c r="F226" s="248" t="s">
        <v>113</v>
      </c>
      <c r="G226" s="246"/>
      <c r="H226" s="249">
        <v>1795.3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165</v>
      </c>
      <c r="AU226" s="255" t="s">
        <v>80</v>
      </c>
      <c r="AV226" s="14" t="s">
        <v>80</v>
      </c>
      <c r="AW226" s="14" t="s">
        <v>32</v>
      </c>
      <c r="AX226" s="14" t="s">
        <v>71</v>
      </c>
      <c r="AY226" s="255" t="s">
        <v>154</v>
      </c>
    </row>
    <row r="227" s="15" customFormat="1">
      <c r="A227" s="15"/>
      <c r="B227" s="256"/>
      <c r="C227" s="257"/>
      <c r="D227" s="236" t="s">
        <v>165</v>
      </c>
      <c r="E227" s="258" t="s">
        <v>110</v>
      </c>
      <c r="F227" s="259" t="s">
        <v>168</v>
      </c>
      <c r="G227" s="257"/>
      <c r="H227" s="260">
        <v>1795.3</v>
      </c>
      <c r="I227" s="261"/>
      <c r="J227" s="257"/>
      <c r="K227" s="257"/>
      <c r="L227" s="262"/>
      <c r="M227" s="263"/>
      <c r="N227" s="264"/>
      <c r="O227" s="264"/>
      <c r="P227" s="264"/>
      <c r="Q227" s="264"/>
      <c r="R227" s="264"/>
      <c r="S227" s="264"/>
      <c r="T227" s="26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6" t="s">
        <v>165</v>
      </c>
      <c r="AU227" s="266" t="s">
        <v>80</v>
      </c>
      <c r="AV227" s="15" t="s">
        <v>161</v>
      </c>
      <c r="AW227" s="15" t="s">
        <v>32</v>
      </c>
      <c r="AX227" s="15" t="s">
        <v>71</v>
      </c>
      <c r="AY227" s="266" t="s">
        <v>154</v>
      </c>
    </row>
    <row r="228" s="2" customFormat="1" ht="62.7" customHeight="1">
      <c r="A228" s="40"/>
      <c r="B228" s="41"/>
      <c r="C228" s="216" t="s">
        <v>311</v>
      </c>
      <c r="D228" s="216" t="s">
        <v>156</v>
      </c>
      <c r="E228" s="217" t="s">
        <v>543</v>
      </c>
      <c r="F228" s="218" t="s">
        <v>544</v>
      </c>
      <c r="G228" s="219" t="s">
        <v>159</v>
      </c>
      <c r="H228" s="220">
        <v>1795.3</v>
      </c>
      <c r="I228" s="221"/>
      <c r="J228" s="222">
        <f>ROUND(I228*H228,2)</f>
        <v>0</v>
      </c>
      <c r="K228" s="218" t="s">
        <v>160</v>
      </c>
      <c r="L228" s="46"/>
      <c r="M228" s="223" t="s">
        <v>19</v>
      </c>
      <c r="N228" s="224" t="s">
        <v>42</v>
      </c>
      <c r="O228" s="86"/>
      <c r="P228" s="225">
        <f>O228*H228</f>
        <v>0</v>
      </c>
      <c r="Q228" s="225">
        <v>0</v>
      </c>
      <c r="R228" s="225">
        <f>Q228*H228</f>
        <v>0</v>
      </c>
      <c r="S228" s="225">
        <v>0.01</v>
      </c>
      <c r="T228" s="226">
        <f>S228*H228</f>
        <v>17.952999999999999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7" t="s">
        <v>161</v>
      </c>
      <c r="AT228" s="227" t="s">
        <v>156</v>
      </c>
      <c r="AU228" s="227" t="s">
        <v>80</v>
      </c>
      <c r="AY228" s="19" t="s">
        <v>154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9" t="s">
        <v>78</v>
      </c>
      <c r="BK228" s="228">
        <f>ROUND(I228*H228,2)</f>
        <v>0</v>
      </c>
      <c r="BL228" s="19" t="s">
        <v>161</v>
      </c>
      <c r="BM228" s="227" t="s">
        <v>545</v>
      </c>
    </row>
    <row r="229" s="2" customFormat="1">
      <c r="A229" s="40"/>
      <c r="B229" s="41"/>
      <c r="C229" s="42"/>
      <c r="D229" s="229" t="s">
        <v>163</v>
      </c>
      <c r="E229" s="42"/>
      <c r="F229" s="230" t="s">
        <v>546</v>
      </c>
      <c r="G229" s="42"/>
      <c r="H229" s="42"/>
      <c r="I229" s="231"/>
      <c r="J229" s="42"/>
      <c r="K229" s="42"/>
      <c r="L229" s="46"/>
      <c r="M229" s="232"/>
      <c r="N229" s="23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163</v>
      </c>
      <c r="AU229" s="19" t="s">
        <v>80</v>
      </c>
    </row>
    <row r="230" s="14" customFormat="1">
      <c r="A230" s="14"/>
      <c r="B230" s="245"/>
      <c r="C230" s="246"/>
      <c r="D230" s="236" t="s">
        <v>165</v>
      </c>
      <c r="E230" s="247" t="s">
        <v>19</v>
      </c>
      <c r="F230" s="248" t="s">
        <v>110</v>
      </c>
      <c r="G230" s="246"/>
      <c r="H230" s="249">
        <v>1795.3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165</v>
      </c>
      <c r="AU230" s="255" t="s">
        <v>80</v>
      </c>
      <c r="AV230" s="14" t="s">
        <v>80</v>
      </c>
      <c r="AW230" s="14" t="s">
        <v>32</v>
      </c>
      <c r="AX230" s="14" t="s">
        <v>78</v>
      </c>
      <c r="AY230" s="255" t="s">
        <v>154</v>
      </c>
    </row>
    <row r="231" s="2" customFormat="1" ht="66.75" customHeight="1">
      <c r="A231" s="40"/>
      <c r="B231" s="41"/>
      <c r="C231" s="216" t="s">
        <v>268</v>
      </c>
      <c r="D231" s="216" t="s">
        <v>156</v>
      </c>
      <c r="E231" s="217" t="s">
        <v>547</v>
      </c>
      <c r="F231" s="218" t="s">
        <v>548</v>
      </c>
      <c r="G231" s="219" t="s">
        <v>159</v>
      </c>
      <c r="H231" s="220">
        <v>232.40000000000001</v>
      </c>
      <c r="I231" s="221"/>
      <c r="J231" s="222">
        <f>ROUND(I231*H231,2)</f>
        <v>0</v>
      </c>
      <c r="K231" s="218" t="s">
        <v>160</v>
      </c>
      <c r="L231" s="46"/>
      <c r="M231" s="223" t="s">
        <v>19</v>
      </c>
      <c r="N231" s="224" t="s">
        <v>42</v>
      </c>
      <c r="O231" s="86"/>
      <c r="P231" s="225">
        <f>O231*H231</f>
        <v>0</v>
      </c>
      <c r="Q231" s="225">
        <v>0</v>
      </c>
      <c r="R231" s="225">
        <f>Q231*H231</f>
        <v>0</v>
      </c>
      <c r="S231" s="225">
        <v>0.126</v>
      </c>
      <c r="T231" s="226">
        <f>S231*H231</f>
        <v>29.282400000000003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7" t="s">
        <v>161</v>
      </c>
      <c r="AT231" s="227" t="s">
        <v>156</v>
      </c>
      <c r="AU231" s="227" t="s">
        <v>80</v>
      </c>
      <c r="AY231" s="19" t="s">
        <v>154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9" t="s">
        <v>78</v>
      </c>
      <c r="BK231" s="228">
        <f>ROUND(I231*H231,2)</f>
        <v>0</v>
      </c>
      <c r="BL231" s="19" t="s">
        <v>161</v>
      </c>
      <c r="BM231" s="227" t="s">
        <v>549</v>
      </c>
    </row>
    <row r="232" s="2" customFormat="1">
      <c r="A232" s="40"/>
      <c r="B232" s="41"/>
      <c r="C232" s="42"/>
      <c r="D232" s="229" t="s">
        <v>163</v>
      </c>
      <c r="E232" s="42"/>
      <c r="F232" s="230" t="s">
        <v>550</v>
      </c>
      <c r="G232" s="42"/>
      <c r="H232" s="42"/>
      <c r="I232" s="231"/>
      <c r="J232" s="42"/>
      <c r="K232" s="42"/>
      <c r="L232" s="46"/>
      <c r="M232" s="232"/>
      <c r="N232" s="23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163</v>
      </c>
      <c r="AU232" s="19" t="s">
        <v>80</v>
      </c>
    </row>
    <row r="233" s="14" customFormat="1">
      <c r="A233" s="14"/>
      <c r="B233" s="245"/>
      <c r="C233" s="246"/>
      <c r="D233" s="236" t="s">
        <v>165</v>
      </c>
      <c r="E233" s="247" t="s">
        <v>19</v>
      </c>
      <c r="F233" s="248" t="s">
        <v>551</v>
      </c>
      <c r="G233" s="246"/>
      <c r="H233" s="249">
        <v>232.40000000000001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165</v>
      </c>
      <c r="AU233" s="255" t="s">
        <v>80</v>
      </c>
      <c r="AV233" s="14" t="s">
        <v>80</v>
      </c>
      <c r="AW233" s="14" t="s">
        <v>32</v>
      </c>
      <c r="AX233" s="14" t="s">
        <v>78</v>
      </c>
      <c r="AY233" s="255" t="s">
        <v>154</v>
      </c>
    </row>
    <row r="234" s="12" customFormat="1" ht="22.8" customHeight="1">
      <c r="A234" s="12"/>
      <c r="B234" s="200"/>
      <c r="C234" s="201"/>
      <c r="D234" s="202" t="s">
        <v>70</v>
      </c>
      <c r="E234" s="214" t="s">
        <v>294</v>
      </c>
      <c r="F234" s="214" t="s">
        <v>295</v>
      </c>
      <c r="G234" s="201"/>
      <c r="H234" s="201"/>
      <c r="I234" s="204"/>
      <c r="J234" s="215">
        <f>BK234</f>
        <v>0</v>
      </c>
      <c r="K234" s="201"/>
      <c r="L234" s="206"/>
      <c r="M234" s="207"/>
      <c r="N234" s="208"/>
      <c r="O234" s="208"/>
      <c r="P234" s="209">
        <f>SUM(P235:P272)</f>
        <v>0</v>
      </c>
      <c r="Q234" s="208"/>
      <c r="R234" s="209">
        <f>SUM(R235:R272)</f>
        <v>0</v>
      </c>
      <c r="S234" s="208"/>
      <c r="T234" s="210">
        <f>SUM(T235:T272)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1" t="s">
        <v>78</v>
      </c>
      <c r="AT234" s="212" t="s">
        <v>70</v>
      </c>
      <c r="AU234" s="212" t="s">
        <v>78</v>
      </c>
      <c r="AY234" s="211" t="s">
        <v>154</v>
      </c>
      <c r="BK234" s="213">
        <f>SUM(BK235:BK272)</f>
        <v>0</v>
      </c>
    </row>
    <row r="235" s="2" customFormat="1" ht="37.8" customHeight="1">
      <c r="A235" s="40"/>
      <c r="B235" s="41"/>
      <c r="C235" s="216" t="s">
        <v>321</v>
      </c>
      <c r="D235" s="216" t="s">
        <v>156</v>
      </c>
      <c r="E235" s="217" t="s">
        <v>297</v>
      </c>
      <c r="F235" s="218" t="s">
        <v>298</v>
      </c>
      <c r="G235" s="219" t="s">
        <v>299</v>
      </c>
      <c r="H235" s="220">
        <v>168.60400000000001</v>
      </c>
      <c r="I235" s="221"/>
      <c r="J235" s="222">
        <f>ROUND(I235*H235,2)</f>
        <v>0</v>
      </c>
      <c r="K235" s="218" t="s">
        <v>160</v>
      </c>
      <c r="L235" s="46"/>
      <c r="M235" s="223" t="s">
        <v>19</v>
      </c>
      <c r="N235" s="224" t="s">
        <v>42</v>
      </c>
      <c r="O235" s="86"/>
      <c r="P235" s="225">
        <f>O235*H235</f>
        <v>0</v>
      </c>
      <c r="Q235" s="225">
        <v>0</v>
      </c>
      <c r="R235" s="225">
        <f>Q235*H235</f>
        <v>0</v>
      </c>
      <c r="S235" s="225">
        <v>0</v>
      </c>
      <c r="T235" s="22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7" t="s">
        <v>161</v>
      </c>
      <c r="AT235" s="227" t="s">
        <v>156</v>
      </c>
      <c r="AU235" s="227" t="s">
        <v>80</v>
      </c>
      <c r="AY235" s="19" t="s">
        <v>154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19" t="s">
        <v>78</v>
      </c>
      <c r="BK235" s="228">
        <f>ROUND(I235*H235,2)</f>
        <v>0</v>
      </c>
      <c r="BL235" s="19" t="s">
        <v>161</v>
      </c>
      <c r="BM235" s="227" t="s">
        <v>552</v>
      </c>
    </row>
    <row r="236" s="2" customFormat="1">
      <c r="A236" s="40"/>
      <c r="B236" s="41"/>
      <c r="C236" s="42"/>
      <c r="D236" s="229" t="s">
        <v>163</v>
      </c>
      <c r="E236" s="42"/>
      <c r="F236" s="230" t="s">
        <v>301</v>
      </c>
      <c r="G236" s="42"/>
      <c r="H236" s="42"/>
      <c r="I236" s="231"/>
      <c r="J236" s="42"/>
      <c r="K236" s="42"/>
      <c r="L236" s="46"/>
      <c r="M236" s="232"/>
      <c r="N236" s="23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163</v>
      </c>
      <c r="AU236" s="19" t="s">
        <v>80</v>
      </c>
    </row>
    <row r="237" s="2" customFormat="1" ht="37.8" customHeight="1">
      <c r="A237" s="40"/>
      <c r="B237" s="41"/>
      <c r="C237" s="216" t="s">
        <v>245</v>
      </c>
      <c r="D237" s="216" t="s">
        <v>156</v>
      </c>
      <c r="E237" s="217" t="s">
        <v>303</v>
      </c>
      <c r="F237" s="218" t="s">
        <v>304</v>
      </c>
      <c r="G237" s="219" t="s">
        <v>299</v>
      </c>
      <c r="H237" s="220">
        <v>1641.04</v>
      </c>
      <c r="I237" s="221"/>
      <c r="J237" s="222">
        <f>ROUND(I237*H237,2)</f>
        <v>0</v>
      </c>
      <c r="K237" s="218" t="s">
        <v>160</v>
      </c>
      <c r="L237" s="46"/>
      <c r="M237" s="223" t="s">
        <v>19</v>
      </c>
      <c r="N237" s="224" t="s">
        <v>42</v>
      </c>
      <c r="O237" s="86"/>
      <c r="P237" s="225">
        <f>O237*H237</f>
        <v>0</v>
      </c>
      <c r="Q237" s="225">
        <v>0</v>
      </c>
      <c r="R237" s="225">
        <f>Q237*H237</f>
        <v>0</v>
      </c>
      <c r="S237" s="225">
        <v>0</v>
      </c>
      <c r="T237" s="22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7" t="s">
        <v>161</v>
      </c>
      <c r="AT237" s="227" t="s">
        <v>156</v>
      </c>
      <c r="AU237" s="227" t="s">
        <v>80</v>
      </c>
      <c r="AY237" s="19" t="s">
        <v>154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9" t="s">
        <v>78</v>
      </c>
      <c r="BK237" s="228">
        <f>ROUND(I237*H237,2)</f>
        <v>0</v>
      </c>
      <c r="BL237" s="19" t="s">
        <v>161</v>
      </c>
      <c r="BM237" s="227" t="s">
        <v>553</v>
      </c>
    </row>
    <row r="238" s="2" customFormat="1">
      <c r="A238" s="40"/>
      <c r="B238" s="41"/>
      <c r="C238" s="42"/>
      <c r="D238" s="229" t="s">
        <v>163</v>
      </c>
      <c r="E238" s="42"/>
      <c r="F238" s="230" t="s">
        <v>306</v>
      </c>
      <c r="G238" s="42"/>
      <c r="H238" s="42"/>
      <c r="I238" s="231"/>
      <c r="J238" s="42"/>
      <c r="K238" s="42"/>
      <c r="L238" s="46"/>
      <c r="M238" s="232"/>
      <c r="N238" s="23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163</v>
      </c>
      <c r="AU238" s="19" t="s">
        <v>80</v>
      </c>
    </row>
    <row r="239" s="14" customFormat="1">
      <c r="A239" s="14"/>
      <c r="B239" s="245"/>
      <c r="C239" s="246"/>
      <c r="D239" s="236" t="s">
        <v>165</v>
      </c>
      <c r="E239" s="247" t="s">
        <v>19</v>
      </c>
      <c r="F239" s="248" t="s">
        <v>554</v>
      </c>
      <c r="G239" s="246"/>
      <c r="H239" s="249">
        <v>168.60400000000001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165</v>
      </c>
      <c r="AU239" s="255" t="s">
        <v>80</v>
      </c>
      <c r="AV239" s="14" t="s">
        <v>80</v>
      </c>
      <c r="AW239" s="14" t="s">
        <v>32</v>
      </c>
      <c r="AX239" s="14" t="s">
        <v>71</v>
      </c>
      <c r="AY239" s="255" t="s">
        <v>154</v>
      </c>
    </row>
    <row r="240" s="14" customFormat="1">
      <c r="A240" s="14"/>
      <c r="B240" s="245"/>
      <c r="C240" s="246"/>
      <c r="D240" s="236" t="s">
        <v>165</v>
      </c>
      <c r="E240" s="247" t="s">
        <v>19</v>
      </c>
      <c r="F240" s="248" t="s">
        <v>555</v>
      </c>
      <c r="G240" s="246"/>
      <c r="H240" s="249">
        <v>-4.5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165</v>
      </c>
      <c r="AU240" s="255" t="s">
        <v>80</v>
      </c>
      <c r="AV240" s="14" t="s">
        <v>80</v>
      </c>
      <c r="AW240" s="14" t="s">
        <v>32</v>
      </c>
      <c r="AX240" s="14" t="s">
        <v>71</v>
      </c>
      <c r="AY240" s="255" t="s">
        <v>154</v>
      </c>
    </row>
    <row r="241" s="15" customFormat="1">
      <c r="A241" s="15"/>
      <c r="B241" s="256"/>
      <c r="C241" s="257"/>
      <c r="D241" s="236" t="s">
        <v>165</v>
      </c>
      <c r="E241" s="258" t="s">
        <v>19</v>
      </c>
      <c r="F241" s="259" t="s">
        <v>168</v>
      </c>
      <c r="G241" s="257"/>
      <c r="H241" s="260">
        <v>164.10400000000001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6" t="s">
        <v>165</v>
      </c>
      <c r="AU241" s="266" t="s">
        <v>80</v>
      </c>
      <c r="AV241" s="15" t="s">
        <v>161</v>
      </c>
      <c r="AW241" s="15" t="s">
        <v>32</v>
      </c>
      <c r="AX241" s="15" t="s">
        <v>78</v>
      </c>
      <c r="AY241" s="266" t="s">
        <v>154</v>
      </c>
    </row>
    <row r="242" s="14" customFormat="1">
      <c r="A242" s="14"/>
      <c r="B242" s="245"/>
      <c r="C242" s="246"/>
      <c r="D242" s="236" t="s">
        <v>165</v>
      </c>
      <c r="E242" s="246"/>
      <c r="F242" s="248" t="s">
        <v>556</v>
      </c>
      <c r="G242" s="246"/>
      <c r="H242" s="249">
        <v>1641.04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165</v>
      </c>
      <c r="AU242" s="255" t="s">
        <v>80</v>
      </c>
      <c r="AV242" s="14" t="s">
        <v>80</v>
      </c>
      <c r="AW242" s="14" t="s">
        <v>4</v>
      </c>
      <c r="AX242" s="14" t="s">
        <v>78</v>
      </c>
      <c r="AY242" s="255" t="s">
        <v>154</v>
      </c>
    </row>
    <row r="243" s="2" customFormat="1" ht="37.8" customHeight="1">
      <c r="A243" s="40"/>
      <c r="B243" s="41"/>
      <c r="C243" s="216" t="s">
        <v>336</v>
      </c>
      <c r="D243" s="216" t="s">
        <v>156</v>
      </c>
      <c r="E243" s="217" t="s">
        <v>303</v>
      </c>
      <c r="F243" s="218" t="s">
        <v>304</v>
      </c>
      <c r="G243" s="219" t="s">
        <v>299</v>
      </c>
      <c r="H243" s="220">
        <v>9</v>
      </c>
      <c r="I243" s="221"/>
      <c r="J243" s="222">
        <f>ROUND(I243*H243,2)</f>
        <v>0</v>
      </c>
      <c r="K243" s="218" t="s">
        <v>160</v>
      </c>
      <c r="L243" s="46"/>
      <c r="M243" s="223" t="s">
        <v>19</v>
      </c>
      <c r="N243" s="224" t="s">
        <v>42</v>
      </c>
      <c r="O243" s="86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7" t="s">
        <v>161</v>
      </c>
      <c r="AT243" s="227" t="s">
        <v>156</v>
      </c>
      <c r="AU243" s="227" t="s">
        <v>80</v>
      </c>
      <c r="AY243" s="19" t="s">
        <v>154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9" t="s">
        <v>78</v>
      </c>
      <c r="BK243" s="228">
        <f>ROUND(I243*H243,2)</f>
        <v>0</v>
      </c>
      <c r="BL243" s="19" t="s">
        <v>161</v>
      </c>
      <c r="BM243" s="227" t="s">
        <v>557</v>
      </c>
    </row>
    <row r="244" s="2" customFormat="1">
      <c r="A244" s="40"/>
      <c r="B244" s="41"/>
      <c r="C244" s="42"/>
      <c r="D244" s="229" t="s">
        <v>163</v>
      </c>
      <c r="E244" s="42"/>
      <c r="F244" s="230" t="s">
        <v>306</v>
      </c>
      <c r="G244" s="42"/>
      <c r="H244" s="42"/>
      <c r="I244" s="231"/>
      <c r="J244" s="42"/>
      <c r="K244" s="42"/>
      <c r="L244" s="46"/>
      <c r="M244" s="232"/>
      <c r="N244" s="23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163</v>
      </c>
      <c r="AU244" s="19" t="s">
        <v>80</v>
      </c>
    </row>
    <row r="245" s="13" customFormat="1">
      <c r="A245" s="13"/>
      <c r="B245" s="234"/>
      <c r="C245" s="235"/>
      <c r="D245" s="236" t="s">
        <v>165</v>
      </c>
      <c r="E245" s="237" t="s">
        <v>19</v>
      </c>
      <c r="F245" s="238" t="s">
        <v>313</v>
      </c>
      <c r="G245" s="235"/>
      <c r="H245" s="237" t="s">
        <v>19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165</v>
      </c>
      <c r="AU245" s="244" t="s">
        <v>80</v>
      </c>
      <c r="AV245" s="13" t="s">
        <v>78</v>
      </c>
      <c r="AW245" s="13" t="s">
        <v>32</v>
      </c>
      <c r="AX245" s="13" t="s">
        <v>71</v>
      </c>
      <c r="AY245" s="244" t="s">
        <v>154</v>
      </c>
    </row>
    <row r="246" s="14" customFormat="1">
      <c r="A246" s="14"/>
      <c r="B246" s="245"/>
      <c r="C246" s="246"/>
      <c r="D246" s="236" t="s">
        <v>165</v>
      </c>
      <c r="E246" s="247" t="s">
        <v>314</v>
      </c>
      <c r="F246" s="248" t="s">
        <v>440</v>
      </c>
      <c r="G246" s="246"/>
      <c r="H246" s="249">
        <v>4.5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165</v>
      </c>
      <c r="AU246" s="255" t="s">
        <v>80</v>
      </c>
      <c r="AV246" s="14" t="s">
        <v>80</v>
      </c>
      <c r="AW246" s="14" t="s">
        <v>32</v>
      </c>
      <c r="AX246" s="14" t="s">
        <v>78</v>
      </c>
      <c r="AY246" s="255" t="s">
        <v>154</v>
      </c>
    </row>
    <row r="247" s="14" customFormat="1">
      <c r="A247" s="14"/>
      <c r="B247" s="245"/>
      <c r="C247" s="246"/>
      <c r="D247" s="236" t="s">
        <v>165</v>
      </c>
      <c r="E247" s="246"/>
      <c r="F247" s="248" t="s">
        <v>558</v>
      </c>
      <c r="G247" s="246"/>
      <c r="H247" s="249">
        <v>9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165</v>
      </c>
      <c r="AU247" s="255" t="s">
        <v>80</v>
      </c>
      <c r="AV247" s="14" t="s">
        <v>80</v>
      </c>
      <c r="AW247" s="14" t="s">
        <v>4</v>
      </c>
      <c r="AX247" s="14" t="s">
        <v>78</v>
      </c>
      <c r="AY247" s="255" t="s">
        <v>154</v>
      </c>
    </row>
    <row r="248" s="2" customFormat="1" ht="24.15" customHeight="1">
      <c r="A248" s="40"/>
      <c r="B248" s="41"/>
      <c r="C248" s="216" t="s">
        <v>345</v>
      </c>
      <c r="D248" s="216" t="s">
        <v>156</v>
      </c>
      <c r="E248" s="217" t="s">
        <v>317</v>
      </c>
      <c r="F248" s="218" t="s">
        <v>318</v>
      </c>
      <c r="G248" s="219" t="s">
        <v>299</v>
      </c>
      <c r="H248" s="220">
        <v>164.10400000000001</v>
      </c>
      <c r="I248" s="221"/>
      <c r="J248" s="222">
        <f>ROUND(I248*H248,2)</f>
        <v>0</v>
      </c>
      <c r="K248" s="218" t="s">
        <v>160</v>
      </c>
      <c r="L248" s="46"/>
      <c r="M248" s="223" t="s">
        <v>19</v>
      </c>
      <c r="N248" s="224" t="s">
        <v>42</v>
      </c>
      <c r="O248" s="86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7" t="s">
        <v>161</v>
      </c>
      <c r="AT248" s="227" t="s">
        <v>156</v>
      </c>
      <c r="AU248" s="227" t="s">
        <v>80</v>
      </c>
      <c r="AY248" s="19" t="s">
        <v>154</v>
      </c>
      <c r="BE248" s="228">
        <f>IF(N248="základní",J248,0)</f>
        <v>0</v>
      </c>
      <c r="BF248" s="228">
        <f>IF(N248="snížená",J248,0)</f>
        <v>0</v>
      </c>
      <c r="BG248" s="228">
        <f>IF(N248="zákl. přenesená",J248,0)</f>
        <v>0</v>
      </c>
      <c r="BH248" s="228">
        <f>IF(N248="sníž. přenesená",J248,0)</f>
        <v>0</v>
      </c>
      <c r="BI248" s="228">
        <f>IF(N248="nulová",J248,0)</f>
        <v>0</v>
      </c>
      <c r="BJ248" s="19" t="s">
        <v>78</v>
      </c>
      <c r="BK248" s="228">
        <f>ROUND(I248*H248,2)</f>
        <v>0</v>
      </c>
      <c r="BL248" s="19" t="s">
        <v>161</v>
      </c>
      <c r="BM248" s="227" t="s">
        <v>559</v>
      </c>
    </row>
    <row r="249" s="2" customFormat="1">
      <c r="A249" s="40"/>
      <c r="B249" s="41"/>
      <c r="C249" s="42"/>
      <c r="D249" s="229" t="s">
        <v>163</v>
      </c>
      <c r="E249" s="42"/>
      <c r="F249" s="230" t="s">
        <v>320</v>
      </c>
      <c r="G249" s="42"/>
      <c r="H249" s="42"/>
      <c r="I249" s="231"/>
      <c r="J249" s="42"/>
      <c r="K249" s="42"/>
      <c r="L249" s="46"/>
      <c r="M249" s="232"/>
      <c r="N249" s="23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163</v>
      </c>
      <c r="AU249" s="19" t="s">
        <v>80</v>
      </c>
    </row>
    <row r="250" s="14" customFormat="1">
      <c r="A250" s="14"/>
      <c r="B250" s="245"/>
      <c r="C250" s="246"/>
      <c r="D250" s="236" t="s">
        <v>165</v>
      </c>
      <c r="E250" s="247" t="s">
        <v>19</v>
      </c>
      <c r="F250" s="248" t="s">
        <v>554</v>
      </c>
      <c r="G250" s="246"/>
      <c r="H250" s="249">
        <v>168.60400000000001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165</v>
      </c>
      <c r="AU250" s="255" t="s">
        <v>80</v>
      </c>
      <c r="AV250" s="14" t="s">
        <v>80</v>
      </c>
      <c r="AW250" s="14" t="s">
        <v>32</v>
      </c>
      <c r="AX250" s="14" t="s">
        <v>71</v>
      </c>
      <c r="AY250" s="255" t="s">
        <v>154</v>
      </c>
    </row>
    <row r="251" s="14" customFormat="1">
      <c r="A251" s="14"/>
      <c r="B251" s="245"/>
      <c r="C251" s="246"/>
      <c r="D251" s="236" t="s">
        <v>165</v>
      </c>
      <c r="E251" s="247" t="s">
        <v>19</v>
      </c>
      <c r="F251" s="248" t="s">
        <v>555</v>
      </c>
      <c r="G251" s="246"/>
      <c r="H251" s="249">
        <v>-4.5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165</v>
      </c>
      <c r="AU251" s="255" t="s">
        <v>80</v>
      </c>
      <c r="AV251" s="14" t="s">
        <v>80</v>
      </c>
      <c r="AW251" s="14" t="s">
        <v>32</v>
      </c>
      <c r="AX251" s="14" t="s">
        <v>71</v>
      </c>
      <c r="AY251" s="255" t="s">
        <v>154</v>
      </c>
    </row>
    <row r="252" s="15" customFormat="1">
      <c r="A252" s="15"/>
      <c r="B252" s="256"/>
      <c r="C252" s="257"/>
      <c r="D252" s="236" t="s">
        <v>165</v>
      </c>
      <c r="E252" s="258" t="s">
        <v>19</v>
      </c>
      <c r="F252" s="259" t="s">
        <v>168</v>
      </c>
      <c r="G252" s="257"/>
      <c r="H252" s="260">
        <v>164.10400000000001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6" t="s">
        <v>165</v>
      </c>
      <c r="AU252" s="266" t="s">
        <v>80</v>
      </c>
      <c r="AV252" s="15" t="s">
        <v>161</v>
      </c>
      <c r="AW252" s="15" t="s">
        <v>32</v>
      </c>
      <c r="AX252" s="15" t="s">
        <v>78</v>
      </c>
      <c r="AY252" s="266" t="s">
        <v>154</v>
      </c>
    </row>
    <row r="253" s="2" customFormat="1" ht="44.25" customHeight="1">
      <c r="A253" s="40"/>
      <c r="B253" s="41"/>
      <c r="C253" s="216" t="s">
        <v>352</v>
      </c>
      <c r="D253" s="216" t="s">
        <v>156</v>
      </c>
      <c r="E253" s="217" t="s">
        <v>560</v>
      </c>
      <c r="F253" s="218" t="s">
        <v>561</v>
      </c>
      <c r="G253" s="219" t="s">
        <v>299</v>
      </c>
      <c r="H253" s="220">
        <v>18.504999999999999</v>
      </c>
      <c r="I253" s="221"/>
      <c r="J253" s="222">
        <f>ROUND(I253*H253,2)</f>
        <v>0</v>
      </c>
      <c r="K253" s="218" t="s">
        <v>160</v>
      </c>
      <c r="L253" s="46"/>
      <c r="M253" s="223" t="s">
        <v>19</v>
      </c>
      <c r="N253" s="224" t="s">
        <v>42</v>
      </c>
      <c r="O253" s="86"/>
      <c r="P253" s="225">
        <f>O253*H253</f>
        <v>0</v>
      </c>
      <c r="Q253" s="225">
        <v>0</v>
      </c>
      <c r="R253" s="225">
        <f>Q253*H253</f>
        <v>0</v>
      </c>
      <c r="S253" s="225">
        <v>0</v>
      </c>
      <c r="T253" s="22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7" t="s">
        <v>161</v>
      </c>
      <c r="AT253" s="227" t="s">
        <v>156</v>
      </c>
      <c r="AU253" s="227" t="s">
        <v>80</v>
      </c>
      <c r="AY253" s="19" t="s">
        <v>154</v>
      </c>
      <c r="BE253" s="228">
        <f>IF(N253="základní",J253,0)</f>
        <v>0</v>
      </c>
      <c r="BF253" s="228">
        <f>IF(N253="snížená",J253,0)</f>
        <v>0</v>
      </c>
      <c r="BG253" s="228">
        <f>IF(N253="zákl. přenesená",J253,0)</f>
        <v>0</v>
      </c>
      <c r="BH253" s="228">
        <f>IF(N253="sníž. přenesená",J253,0)</f>
        <v>0</v>
      </c>
      <c r="BI253" s="228">
        <f>IF(N253="nulová",J253,0)</f>
        <v>0</v>
      </c>
      <c r="BJ253" s="19" t="s">
        <v>78</v>
      </c>
      <c r="BK253" s="228">
        <f>ROUND(I253*H253,2)</f>
        <v>0</v>
      </c>
      <c r="BL253" s="19" t="s">
        <v>161</v>
      </c>
      <c r="BM253" s="227" t="s">
        <v>562</v>
      </c>
    </row>
    <row r="254" s="2" customFormat="1">
      <c r="A254" s="40"/>
      <c r="B254" s="41"/>
      <c r="C254" s="42"/>
      <c r="D254" s="229" t="s">
        <v>163</v>
      </c>
      <c r="E254" s="42"/>
      <c r="F254" s="230" t="s">
        <v>563</v>
      </c>
      <c r="G254" s="42"/>
      <c r="H254" s="42"/>
      <c r="I254" s="231"/>
      <c r="J254" s="42"/>
      <c r="K254" s="42"/>
      <c r="L254" s="46"/>
      <c r="M254" s="232"/>
      <c r="N254" s="23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163</v>
      </c>
      <c r="AU254" s="19" t="s">
        <v>80</v>
      </c>
    </row>
    <row r="255" s="13" customFormat="1">
      <c r="A255" s="13"/>
      <c r="B255" s="234"/>
      <c r="C255" s="235"/>
      <c r="D255" s="236" t="s">
        <v>165</v>
      </c>
      <c r="E255" s="237" t="s">
        <v>19</v>
      </c>
      <c r="F255" s="238" t="s">
        <v>564</v>
      </c>
      <c r="G255" s="235"/>
      <c r="H255" s="237" t="s">
        <v>19</v>
      </c>
      <c r="I255" s="239"/>
      <c r="J255" s="235"/>
      <c r="K255" s="235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165</v>
      </c>
      <c r="AU255" s="244" t="s">
        <v>80</v>
      </c>
      <c r="AV255" s="13" t="s">
        <v>78</v>
      </c>
      <c r="AW255" s="13" t="s">
        <v>32</v>
      </c>
      <c r="AX255" s="13" t="s">
        <v>71</v>
      </c>
      <c r="AY255" s="244" t="s">
        <v>154</v>
      </c>
    </row>
    <row r="256" s="14" customFormat="1">
      <c r="A256" s="14"/>
      <c r="B256" s="245"/>
      <c r="C256" s="246"/>
      <c r="D256" s="236" t="s">
        <v>165</v>
      </c>
      <c r="E256" s="247" t="s">
        <v>19</v>
      </c>
      <c r="F256" s="248" t="s">
        <v>565</v>
      </c>
      <c r="G256" s="246"/>
      <c r="H256" s="249">
        <v>16.25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165</v>
      </c>
      <c r="AU256" s="255" t="s">
        <v>80</v>
      </c>
      <c r="AV256" s="14" t="s">
        <v>80</v>
      </c>
      <c r="AW256" s="14" t="s">
        <v>32</v>
      </c>
      <c r="AX256" s="14" t="s">
        <v>71</v>
      </c>
      <c r="AY256" s="255" t="s">
        <v>154</v>
      </c>
    </row>
    <row r="257" s="13" customFormat="1">
      <c r="A257" s="13"/>
      <c r="B257" s="234"/>
      <c r="C257" s="235"/>
      <c r="D257" s="236" t="s">
        <v>165</v>
      </c>
      <c r="E257" s="237" t="s">
        <v>19</v>
      </c>
      <c r="F257" s="238" t="s">
        <v>566</v>
      </c>
      <c r="G257" s="235"/>
      <c r="H257" s="237" t="s">
        <v>19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165</v>
      </c>
      <c r="AU257" s="244" t="s">
        <v>80</v>
      </c>
      <c r="AV257" s="13" t="s">
        <v>78</v>
      </c>
      <c r="AW257" s="13" t="s">
        <v>32</v>
      </c>
      <c r="AX257" s="13" t="s">
        <v>71</v>
      </c>
      <c r="AY257" s="244" t="s">
        <v>154</v>
      </c>
    </row>
    <row r="258" s="14" customFormat="1">
      <c r="A258" s="14"/>
      <c r="B258" s="245"/>
      <c r="C258" s="246"/>
      <c r="D258" s="236" t="s">
        <v>165</v>
      </c>
      <c r="E258" s="247" t="s">
        <v>19</v>
      </c>
      <c r="F258" s="248" t="s">
        <v>567</v>
      </c>
      <c r="G258" s="246"/>
      <c r="H258" s="249">
        <v>2.2549999999999999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5" t="s">
        <v>165</v>
      </c>
      <c r="AU258" s="255" t="s">
        <v>80</v>
      </c>
      <c r="AV258" s="14" t="s">
        <v>80</v>
      </c>
      <c r="AW258" s="14" t="s">
        <v>32</v>
      </c>
      <c r="AX258" s="14" t="s">
        <v>71</v>
      </c>
      <c r="AY258" s="255" t="s">
        <v>154</v>
      </c>
    </row>
    <row r="259" s="15" customFormat="1">
      <c r="A259" s="15"/>
      <c r="B259" s="256"/>
      <c r="C259" s="257"/>
      <c r="D259" s="236" t="s">
        <v>165</v>
      </c>
      <c r="E259" s="258" t="s">
        <v>19</v>
      </c>
      <c r="F259" s="259" t="s">
        <v>168</v>
      </c>
      <c r="G259" s="257"/>
      <c r="H259" s="260">
        <v>18.504999999999999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6" t="s">
        <v>165</v>
      </c>
      <c r="AU259" s="266" t="s">
        <v>80</v>
      </c>
      <c r="AV259" s="15" t="s">
        <v>161</v>
      </c>
      <c r="AW259" s="15" t="s">
        <v>32</v>
      </c>
      <c r="AX259" s="15" t="s">
        <v>78</v>
      </c>
      <c r="AY259" s="266" t="s">
        <v>154</v>
      </c>
    </row>
    <row r="260" s="2" customFormat="1" ht="44.25" customHeight="1">
      <c r="A260" s="40"/>
      <c r="B260" s="41"/>
      <c r="C260" s="216" t="s">
        <v>358</v>
      </c>
      <c r="D260" s="216" t="s">
        <v>156</v>
      </c>
      <c r="E260" s="217" t="s">
        <v>322</v>
      </c>
      <c r="F260" s="218" t="s">
        <v>323</v>
      </c>
      <c r="G260" s="219" t="s">
        <v>299</v>
      </c>
      <c r="H260" s="220">
        <v>66.793000000000006</v>
      </c>
      <c r="I260" s="221"/>
      <c r="J260" s="222">
        <f>ROUND(I260*H260,2)</f>
        <v>0</v>
      </c>
      <c r="K260" s="218" t="s">
        <v>160</v>
      </c>
      <c r="L260" s="46"/>
      <c r="M260" s="223" t="s">
        <v>19</v>
      </c>
      <c r="N260" s="224" t="s">
        <v>42</v>
      </c>
      <c r="O260" s="86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7" t="s">
        <v>161</v>
      </c>
      <c r="AT260" s="227" t="s">
        <v>156</v>
      </c>
      <c r="AU260" s="227" t="s">
        <v>80</v>
      </c>
      <c r="AY260" s="19" t="s">
        <v>154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9" t="s">
        <v>78</v>
      </c>
      <c r="BK260" s="228">
        <f>ROUND(I260*H260,2)</f>
        <v>0</v>
      </c>
      <c r="BL260" s="19" t="s">
        <v>161</v>
      </c>
      <c r="BM260" s="227" t="s">
        <v>568</v>
      </c>
    </row>
    <row r="261" s="2" customFormat="1">
      <c r="A261" s="40"/>
      <c r="B261" s="41"/>
      <c r="C261" s="42"/>
      <c r="D261" s="229" t="s">
        <v>163</v>
      </c>
      <c r="E261" s="42"/>
      <c r="F261" s="230" t="s">
        <v>325</v>
      </c>
      <c r="G261" s="42"/>
      <c r="H261" s="42"/>
      <c r="I261" s="231"/>
      <c r="J261" s="42"/>
      <c r="K261" s="42"/>
      <c r="L261" s="46"/>
      <c r="M261" s="232"/>
      <c r="N261" s="23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163</v>
      </c>
      <c r="AU261" s="19" t="s">
        <v>80</v>
      </c>
    </row>
    <row r="262" s="14" customFormat="1">
      <c r="A262" s="14"/>
      <c r="B262" s="245"/>
      <c r="C262" s="246"/>
      <c r="D262" s="236" t="s">
        <v>165</v>
      </c>
      <c r="E262" s="247" t="s">
        <v>19</v>
      </c>
      <c r="F262" s="248" t="s">
        <v>569</v>
      </c>
      <c r="G262" s="246"/>
      <c r="H262" s="249">
        <v>1.595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5" t="s">
        <v>165</v>
      </c>
      <c r="AU262" s="255" t="s">
        <v>80</v>
      </c>
      <c r="AV262" s="14" t="s">
        <v>80</v>
      </c>
      <c r="AW262" s="14" t="s">
        <v>32</v>
      </c>
      <c r="AX262" s="14" t="s">
        <v>71</v>
      </c>
      <c r="AY262" s="255" t="s">
        <v>154</v>
      </c>
    </row>
    <row r="263" s="14" customFormat="1">
      <c r="A263" s="14"/>
      <c r="B263" s="245"/>
      <c r="C263" s="246"/>
      <c r="D263" s="236" t="s">
        <v>165</v>
      </c>
      <c r="E263" s="247" t="s">
        <v>19</v>
      </c>
      <c r="F263" s="248" t="s">
        <v>570</v>
      </c>
      <c r="G263" s="246"/>
      <c r="H263" s="249">
        <v>17.952999999999999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165</v>
      </c>
      <c r="AU263" s="255" t="s">
        <v>80</v>
      </c>
      <c r="AV263" s="14" t="s">
        <v>80</v>
      </c>
      <c r="AW263" s="14" t="s">
        <v>32</v>
      </c>
      <c r="AX263" s="14" t="s">
        <v>71</v>
      </c>
      <c r="AY263" s="255" t="s">
        <v>154</v>
      </c>
    </row>
    <row r="264" s="14" customFormat="1">
      <c r="A264" s="14"/>
      <c r="B264" s="245"/>
      <c r="C264" s="246"/>
      <c r="D264" s="236" t="s">
        <v>165</v>
      </c>
      <c r="E264" s="247" t="s">
        <v>19</v>
      </c>
      <c r="F264" s="248" t="s">
        <v>571</v>
      </c>
      <c r="G264" s="246"/>
      <c r="H264" s="249">
        <v>17.952999999999999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165</v>
      </c>
      <c r="AU264" s="255" t="s">
        <v>80</v>
      </c>
      <c r="AV264" s="14" t="s">
        <v>80</v>
      </c>
      <c r="AW264" s="14" t="s">
        <v>32</v>
      </c>
      <c r="AX264" s="14" t="s">
        <v>71</v>
      </c>
      <c r="AY264" s="255" t="s">
        <v>154</v>
      </c>
    </row>
    <row r="265" s="14" customFormat="1">
      <c r="A265" s="14"/>
      <c r="B265" s="245"/>
      <c r="C265" s="246"/>
      <c r="D265" s="236" t="s">
        <v>165</v>
      </c>
      <c r="E265" s="247" t="s">
        <v>19</v>
      </c>
      <c r="F265" s="248" t="s">
        <v>572</v>
      </c>
      <c r="G265" s="246"/>
      <c r="H265" s="249">
        <v>29.292000000000002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165</v>
      </c>
      <c r="AU265" s="255" t="s">
        <v>80</v>
      </c>
      <c r="AV265" s="14" t="s">
        <v>80</v>
      </c>
      <c r="AW265" s="14" t="s">
        <v>32</v>
      </c>
      <c r="AX265" s="14" t="s">
        <v>71</v>
      </c>
      <c r="AY265" s="255" t="s">
        <v>154</v>
      </c>
    </row>
    <row r="266" s="15" customFormat="1">
      <c r="A266" s="15"/>
      <c r="B266" s="256"/>
      <c r="C266" s="257"/>
      <c r="D266" s="236" t="s">
        <v>165</v>
      </c>
      <c r="E266" s="258" t="s">
        <v>19</v>
      </c>
      <c r="F266" s="259" t="s">
        <v>168</v>
      </c>
      <c r="G266" s="257"/>
      <c r="H266" s="260">
        <v>66.793000000000006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6" t="s">
        <v>165</v>
      </c>
      <c r="AU266" s="266" t="s">
        <v>80</v>
      </c>
      <c r="AV266" s="15" t="s">
        <v>161</v>
      </c>
      <c r="AW266" s="15" t="s">
        <v>32</v>
      </c>
      <c r="AX266" s="15" t="s">
        <v>78</v>
      </c>
      <c r="AY266" s="266" t="s">
        <v>154</v>
      </c>
    </row>
    <row r="267" s="2" customFormat="1" ht="44.25" customHeight="1">
      <c r="A267" s="40"/>
      <c r="B267" s="41"/>
      <c r="C267" s="216" t="s">
        <v>573</v>
      </c>
      <c r="D267" s="216" t="s">
        <v>156</v>
      </c>
      <c r="E267" s="217" t="s">
        <v>574</v>
      </c>
      <c r="F267" s="218" t="s">
        <v>575</v>
      </c>
      <c r="G267" s="219" t="s">
        <v>299</v>
      </c>
      <c r="H267" s="220">
        <v>76.227999999999994</v>
      </c>
      <c r="I267" s="221"/>
      <c r="J267" s="222">
        <f>ROUND(I267*H267,2)</f>
        <v>0</v>
      </c>
      <c r="K267" s="218" t="s">
        <v>160</v>
      </c>
      <c r="L267" s="46"/>
      <c r="M267" s="223" t="s">
        <v>19</v>
      </c>
      <c r="N267" s="224" t="s">
        <v>42</v>
      </c>
      <c r="O267" s="86"/>
      <c r="P267" s="225">
        <f>O267*H267</f>
        <v>0</v>
      </c>
      <c r="Q267" s="225">
        <v>0</v>
      </c>
      <c r="R267" s="225">
        <f>Q267*H267</f>
        <v>0</v>
      </c>
      <c r="S267" s="225">
        <v>0</v>
      </c>
      <c r="T267" s="22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7" t="s">
        <v>161</v>
      </c>
      <c r="AT267" s="227" t="s">
        <v>156</v>
      </c>
      <c r="AU267" s="227" t="s">
        <v>80</v>
      </c>
      <c r="AY267" s="19" t="s">
        <v>154</v>
      </c>
      <c r="BE267" s="228">
        <f>IF(N267="základní",J267,0)</f>
        <v>0</v>
      </c>
      <c r="BF267" s="228">
        <f>IF(N267="snížená",J267,0)</f>
        <v>0</v>
      </c>
      <c r="BG267" s="228">
        <f>IF(N267="zákl. přenesená",J267,0)</f>
        <v>0</v>
      </c>
      <c r="BH267" s="228">
        <f>IF(N267="sníž. přenesená",J267,0)</f>
        <v>0</v>
      </c>
      <c r="BI267" s="228">
        <f>IF(N267="nulová",J267,0)</f>
        <v>0</v>
      </c>
      <c r="BJ267" s="19" t="s">
        <v>78</v>
      </c>
      <c r="BK267" s="228">
        <f>ROUND(I267*H267,2)</f>
        <v>0</v>
      </c>
      <c r="BL267" s="19" t="s">
        <v>161</v>
      </c>
      <c r="BM267" s="227" t="s">
        <v>576</v>
      </c>
    </row>
    <row r="268" s="2" customFormat="1">
      <c r="A268" s="40"/>
      <c r="B268" s="41"/>
      <c r="C268" s="42"/>
      <c r="D268" s="229" t="s">
        <v>163</v>
      </c>
      <c r="E268" s="42"/>
      <c r="F268" s="230" t="s">
        <v>577</v>
      </c>
      <c r="G268" s="42"/>
      <c r="H268" s="42"/>
      <c r="I268" s="231"/>
      <c r="J268" s="42"/>
      <c r="K268" s="42"/>
      <c r="L268" s="46"/>
      <c r="M268" s="232"/>
      <c r="N268" s="23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163</v>
      </c>
      <c r="AU268" s="19" t="s">
        <v>80</v>
      </c>
    </row>
    <row r="269" s="13" customFormat="1">
      <c r="A269" s="13"/>
      <c r="B269" s="234"/>
      <c r="C269" s="235"/>
      <c r="D269" s="236" t="s">
        <v>165</v>
      </c>
      <c r="E269" s="237" t="s">
        <v>19</v>
      </c>
      <c r="F269" s="238" t="s">
        <v>307</v>
      </c>
      <c r="G269" s="235"/>
      <c r="H269" s="237" t="s">
        <v>19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165</v>
      </c>
      <c r="AU269" s="244" t="s">
        <v>80</v>
      </c>
      <c r="AV269" s="13" t="s">
        <v>78</v>
      </c>
      <c r="AW269" s="13" t="s">
        <v>32</v>
      </c>
      <c r="AX269" s="13" t="s">
        <v>71</v>
      </c>
      <c r="AY269" s="244" t="s">
        <v>154</v>
      </c>
    </row>
    <row r="270" s="14" customFormat="1">
      <c r="A270" s="14"/>
      <c r="B270" s="245"/>
      <c r="C270" s="246"/>
      <c r="D270" s="236" t="s">
        <v>165</v>
      </c>
      <c r="E270" s="247" t="s">
        <v>19</v>
      </c>
      <c r="F270" s="248" t="s">
        <v>578</v>
      </c>
      <c r="G270" s="246"/>
      <c r="H270" s="249">
        <v>63.667999999999999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165</v>
      </c>
      <c r="AU270" s="255" t="s">
        <v>80</v>
      </c>
      <c r="AV270" s="14" t="s">
        <v>80</v>
      </c>
      <c r="AW270" s="14" t="s">
        <v>32</v>
      </c>
      <c r="AX270" s="14" t="s">
        <v>71</v>
      </c>
      <c r="AY270" s="255" t="s">
        <v>154</v>
      </c>
    </row>
    <row r="271" s="14" customFormat="1">
      <c r="A271" s="14"/>
      <c r="B271" s="245"/>
      <c r="C271" s="246"/>
      <c r="D271" s="236" t="s">
        <v>165</v>
      </c>
      <c r="E271" s="247" t="s">
        <v>19</v>
      </c>
      <c r="F271" s="248" t="s">
        <v>579</v>
      </c>
      <c r="G271" s="246"/>
      <c r="H271" s="249">
        <v>12.560000000000001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165</v>
      </c>
      <c r="AU271" s="255" t="s">
        <v>80</v>
      </c>
      <c r="AV271" s="14" t="s">
        <v>80</v>
      </c>
      <c r="AW271" s="14" t="s">
        <v>32</v>
      </c>
      <c r="AX271" s="14" t="s">
        <v>71</v>
      </c>
      <c r="AY271" s="255" t="s">
        <v>154</v>
      </c>
    </row>
    <row r="272" s="15" customFormat="1">
      <c r="A272" s="15"/>
      <c r="B272" s="256"/>
      <c r="C272" s="257"/>
      <c r="D272" s="236" t="s">
        <v>165</v>
      </c>
      <c r="E272" s="258" t="s">
        <v>19</v>
      </c>
      <c r="F272" s="259" t="s">
        <v>168</v>
      </c>
      <c r="G272" s="257"/>
      <c r="H272" s="260">
        <v>76.227999999999994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6" t="s">
        <v>165</v>
      </c>
      <c r="AU272" s="266" t="s">
        <v>80</v>
      </c>
      <c r="AV272" s="15" t="s">
        <v>161</v>
      </c>
      <c r="AW272" s="15" t="s">
        <v>32</v>
      </c>
      <c r="AX272" s="15" t="s">
        <v>78</v>
      </c>
      <c r="AY272" s="266" t="s">
        <v>154</v>
      </c>
    </row>
    <row r="273" s="12" customFormat="1" ht="22.8" customHeight="1">
      <c r="A273" s="12"/>
      <c r="B273" s="200"/>
      <c r="C273" s="201"/>
      <c r="D273" s="202" t="s">
        <v>70</v>
      </c>
      <c r="E273" s="214" t="s">
        <v>326</v>
      </c>
      <c r="F273" s="214" t="s">
        <v>327</v>
      </c>
      <c r="G273" s="201"/>
      <c r="H273" s="201"/>
      <c r="I273" s="204"/>
      <c r="J273" s="215">
        <f>BK273</f>
        <v>0</v>
      </c>
      <c r="K273" s="201"/>
      <c r="L273" s="206"/>
      <c r="M273" s="207"/>
      <c r="N273" s="208"/>
      <c r="O273" s="208"/>
      <c r="P273" s="209">
        <f>SUM(P274:P275)</f>
        <v>0</v>
      </c>
      <c r="Q273" s="208"/>
      <c r="R273" s="209">
        <f>SUM(R274:R275)</f>
        <v>0</v>
      </c>
      <c r="S273" s="208"/>
      <c r="T273" s="210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1" t="s">
        <v>78</v>
      </c>
      <c r="AT273" s="212" t="s">
        <v>70</v>
      </c>
      <c r="AU273" s="212" t="s">
        <v>78</v>
      </c>
      <c r="AY273" s="211" t="s">
        <v>154</v>
      </c>
      <c r="BK273" s="213">
        <f>SUM(BK274:BK275)</f>
        <v>0</v>
      </c>
    </row>
    <row r="274" s="2" customFormat="1" ht="44.25" customHeight="1">
      <c r="A274" s="40"/>
      <c r="B274" s="41"/>
      <c r="C274" s="216" t="s">
        <v>580</v>
      </c>
      <c r="D274" s="216" t="s">
        <v>156</v>
      </c>
      <c r="E274" s="217" t="s">
        <v>328</v>
      </c>
      <c r="F274" s="218" t="s">
        <v>329</v>
      </c>
      <c r="G274" s="219" t="s">
        <v>299</v>
      </c>
      <c r="H274" s="220">
        <v>326.07299999999998</v>
      </c>
      <c r="I274" s="221"/>
      <c r="J274" s="222">
        <f>ROUND(I274*H274,2)</f>
        <v>0</v>
      </c>
      <c r="K274" s="218" t="s">
        <v>160</v>
      </c>
      <c r="L274" s="46"/>
      <c r="M274" s="223" t="s">
        <v>19</v>
      </c>
      <c r="N274" s="224" t="s">
        <v>42</v>
      </c>
      <c r="O274" s="86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7" t="s">
        <v>161</v>
      </c>
      <c r="AT274" s="227" t="s">
        <v>156</v>
      </c>
      <c r="AU274" s="227" t="s">
        <v>80</v>
      </c>
      <c r="AY274" s="19" t="s">
        <v>154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19" t="s">
        <v>78</v>
      </c>
      <c r="BK274" s="228">
        <f>ROUND(I274*H274,2)</f>
        <v>0</v>
      </c>
      <c r="BL274" s="19" t="s">
        <v>161</v>
      </c>
      <c r="BM274" s="227" t="s">
        <v>581</v>
      </c>
    </row>
    <row r="275" s="2" customFormat="1">
      <c r="A275" s="40"/>
      <c r="B275" s="41"/>
      <c r="C275" s="42"/>
      <c r="D275" s="229" t="s">
        <v>163</v>
      </c>
      <c r="E275" s="42"/>
      <c r="F275" s="230" t="s">
        <v>331</v>
      </c>
      <c r="G275" s="42"/>
      <c r="H275" s="42"/>
      <c r="I275" s="231"/>
      <c r="J275" s="42"/>
      <c r="K275" s="42"/>
      <c r="L275" s="46"/>
      <c r="M275" s="232"/>
      <c r="N275" s="23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163</v>
      </c>
      <c r="AU275" s="19" t="s">
        <v>80</v>
      </c>
    </row>
    <row r="276" s="12" customFormat="1" ht="25.92" customHeight="1">
      <c r="A276" s="12"/>
      <c r="B276" s="200"/>
      <c r="C276" s="201"/>
      <c r="D276" s="202" t="s">
        <v>70</v>
      </c>
      <c r="E276" s="203" t="s">
        <v>332</v>
      </c>
      <c r="F276" s="203" t="s">
        <v>333</v>
      </c>
      <c r="G276" s="201"/>
      <c r="H276" s="201"/>
      <c r="I276" s="204"/>
      <c r="J276" s="205">
        <f>BK276</f>
        <v>0</v>
      </c>
      <c r="K276" s="201"/>
      <c r="L276" s="206"/>
      <c r="M276" s="207"/>
      <c r="N276" s="208"/>
      <c r="O276" s="208"/>
      <c r="P276" s="209">
        <f>P277+P280+P283+P286</f>
        <v>0</v>
      </c>
      <c r="Q276" s="208"/>
      <c r="R276" s="209">
        <f>R277+R280+R283+R286</f>
        <v>0</v>
      </c>
      <c r="S276" s="208"/>
      <c r="T276" s="210">
        <f>T277+T280+T283+T286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1" t="s">
        <v>191</v>
      </c>
      <c r="AT276" s="212" t="s">
        <v>70</v>
      </c>
      <c r="AU276" s="212" t="s">
        <v>71</v>
      </c>
      <c r="AY276" s="211" t="s">
        <v>154</v>
      </c>
      <c r="BK276" s="213">
        <f>BK277+BK280+BK283+BK286</f>
        <v>0</v>
      </c>
    </row>
    <row r="277" s="12" customFormat="1" ht="22.8" customHeight="1">
      <c r="A277" s="12"/>
      <c r="B277" s="200"/>
      <c r="C277" s="201"/>
      <c r="D277" s="202" t="s">
        <v>70</v>
      </c>
      <c r="E277" s="214" t="s">
        <v>334</v>
      </c>
      <c r="F277" s="214" t="s">
        <v>335</v>
      </c>
      <c r="G277" s="201"/>
      <c r="H277" s="201"/>
      <c r="I277" s="204"/>
      <c r="J277" s="215">
        <f>BK277</f>
        <v>0</v>
      </c>
      <c r="K277" s="201"/>
      <c r="L277" s="206"/>
      <c r="M277" s="207"/>
      <c r="N277" s="208"/>
      <c r="O277" s="208"/>
      <c r="P277" s="209">
        <f>SUM(P278:P279)</f>
        <v>0</v>
      </c>
      <c r="Q277" s="208"/>
      <c r="R277" s="209">
        <f>SUM(R278:R279)</f>
        <v>0</v>
      </c>
      <c r="S277" s="208"/>
      <c r="T277" s="210">
        <f>SUM(T278:T279)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1" t="s">
        <v>191</v>
      </c>
      <c r="AT277" s="212" t="s">
        <v>70</v>
      </c>
      <c r="AU277" s="212" t="s">
        <v>78</v>
      </c>
      <c r="AY277" s="211" t="s">
        <v>154</v>
      </c>
      <c r="BK277" s="213">
        <f>SUM(BK278:BK279)</f>
        <v>0</v>
      </c>
    </row>
    <row r="278" s="2" customFormat="1" ht="16.5" customHeight="1">
      <c r="A278" s="40"/>
      <c r="B278" s="41"/>
      <c r="C278" s="216" t="s">
        <v>582</v>
      </c>
      <c r="D278" s="216" t="s">
        <v>156</v>
      </c>
      <c r="E278" s="217" t="s">
        <v>337</v>
      </c>
      <c r="F278" s="218" t="s">
        <v>338</v>
      </c>
      <c r="G278" s="219" t="s">
        <v>339</v>
      </c>
      <c r="H278" s="220">
        <v>1</v>
      </c>
      <c r="I278" s="221"/>
      <c r="J278" s="222">
        <f>ROUND(I278*H278,2)</f>
        <v>0</v>
      </c>
      <c r="K278" s="218" t="s">
        <v>160</v>
      </c>
      <c r="L278" s="46"/>
      <c r="M278" s="223" t="s">
        <v>19</v>
      </c>
      <c r="N278" s="224" t="s">
        <v>42</v>
      </c>
      <c r="O278" s="86"/>
      <c r="P278" s="225">
        <f>O278*H278</f>
        <v>0</v>
      </c>
      <c r="Q278" s="225">
        <v>0</v>
      </c>
      <c r="R278" s="225">
        <f>Q278*H278</f>
        <v>0</v>
      </c>
      <c r="S278" s="225">
        <v>0</v>
      </c>
      <c r="T278" s="22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7" t="s">
        <v>340</v>
      </c>
      <c r="AT278" s="227" t="s">
        <v>156</v>
      </c>
      <c r="AU278" s="227" t="s">
        <v>80</v>
      </c>
      <c r="AY278" s="19" t="s">
        <v>154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19" t="s">
        <v>78</v>
      </c>
      <c r="BK278" s="228">
        <f>ROUND(I278*H278,2)</f>
        <v>0</v>
      </c>
      <c r="BL278" s="19" t="s">
        <v>340</v>
      </c>
      <c r="BM278" s="227" t="s">
        <v>583</v>
      </c>
    </row>
    <row r="279" s="2" customFormat="1">
      <c r="A279" s="40"/>
      <c r="B279" s="41"/>
      <c r="C279" s="42"/>
      <c r="D279" s="229" t="s">
        <v>163</v>
      </c>
      <c r="E279" s="42"/>
      <c r="F279" s="230" t="s">
        <v>342</v>
      </c>
      <c r="G279" s="42"/>
      <c r="H279" s="42"/>
      <c r="I279" s="231"/>
      <c r="J279" s="42"/>
      <c r="K279" s="42"/>
      <c r="L279" s="46"/>
      <c r="M279" s="232"/>
      <c r="N279" s="23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163</v>
      </c>
      <c r="AU279" s="19" t="s">
        <v>80</v>
      </c>
    </row>
    <row r="280" s="12" customFormat="1" ht="22.8" customHeight="1">
      <c r="A280" s="12"/>
      <c r="B280" s="200"/>
      <c r="C280" s="201"/>
      <c r="D280" s="202" t="s">
        <v>70</v>
      </c>
      <c r="E280" s="214" t="s">
        <v>343</v>
      </c>
      <c r="F280" s="214" t="s">
        <v>344</v>
      </c>
      <c r="G280" s="201"/>
      <c r="H280" s="201"/>
      <c r="I280" s="204"/>
      <c r="J280" s="215">
        <f>BK280</f>
        <v>0</v>
      </c>
      <c r="K280" s="201"/>
      <c r="L280" s="206"/>
      <c r="M280" s="207"/>
      <c r="N280" s="208"/>
      <c r="O280" s="208"/>
      <c r="P280" s="209">
        <f>SUM(P281:P282)</f>
        <v>0</v>
      </c>
      <c r="Q280" s="208"/>
      <c r="R280" s="209">
        <f>SUM(R281:R282)</f>
        <v>0</v>
      </c>
      <c r="S280" s="208"/>
      <c r="T280" s="210">
        <f>SUM(T281:T282)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1" t="s">
        <v>191</v>
      </c>
      <c r="AT280" s="212" t="s">
        <v>70</v>
      </c>
      <c r="AU280" s="212" t="s">
        <v>78</v>
      </c>
      <c r="AY280" s="211" t="s">
        <v>154</v>
      </c>
      <c r="BK280" s="213">
        <f>SUM(BK281:BK282)</f>
        <v>0</v>
      </c>
    </row>
    <row r="281" s="2" customFormat="1" ht="16.5" customHeight="1">
      <c r="A281" s="40"/>
      <c r="B281" s="41"/>
      <c r="C281" s="216" t="s">
        <v>584</v>
      </c>
      <c r="D281" s="216" t="s">
        <v>156</v>
      </c>
      <c r="E281" s="217" t="s">
        <v>346</v>
      </c>
      <c r="F281" s="218" t="s">
        <v>347</v>
      </c>
      <c r="G281" s="219" t="s">
        <v>339</v>
      </c>
      <c r="H281" s="220">
        <v>1</v>
      </c>
      <c r="I281" s="221"/>
      <c r="J281" s="222">
        <f>ROUND(I281*H281,2)</f>
        <v>0</v>
      </c>
      <c r="K281" s="218" t="s">
        <v>160</v>
      </c>
      <c r="L281" s="46"/>
      <c r="M281" s="223" t="s">
        <v>19</v>
      </c>
      <c r="N281" s="224" t="s">
        <v>42</v>
      </c>
      <c r="O281" s="86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27" t="s">
        <v>340</v>
      </c>
      <c r="AT281" s="227" t="s">
        <v>156</v>
      </c>
      <c r="AU281" s="227" t="s">
        <v>80</v>
      </c>
      <c r="AY281" s="19" t="s">
        <v>154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19" t="s">
        <v>78</v>
      </c>
      <c r="BK281" s="228">
        <f>ROUND(I281*H281,2)</f>
        <v>0</v>
      </c>
      <c r="BL281" s="19" t="s">
        <v>340</v>
      </c>
      <c r="BM281" s="227" t="s">
        <v>585</v>
      </c>
    </row>
    <row r="282" s="2" customFormat="1">
      <c r="A282" s="40"/>
      <c r="B282" s="41"/>
      <c r="C282" s="42"/>
      <c r="D282" s="229" t="s">
        <v>163</v>
      </c>
      <c r="E282" s="42"/>
      <c r="F282" s="230" t="s">
        <v>349</v>
      </c>
      <c r="G282" s="42"/>
      <c r="H282" s="42"/>
      <c r="I282" s="231"/>
      <c r="J282" s="42"/>
      <c r="K282" s="42"/>
      <c r="L282" s="46"/>
      <c r="M282" s="232"/>
      <c r="N282" s="23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163</v>
      </c>
      <c r="AU282" s="19" t="s">
        <v>80</v>
      </c>
    </row>
    <row r="283" s="12" customFormat="1" ht="22.8" customHeight="1">
      <c r="A283" s="12"/>
      <c r="B283" s="200"/>
      <c r="C283" s="201"/>
      <c r="D283" s="202" t="s">
        <v>70</v>
      </c>
      <c r="E283" s="214" t="s">
        <v>350</v>
      </c>
      <c r="F283" s="214" t="s">
        <v>351</v>
      </c>
      <c r="G283" s="201"/>
      <c r="H283" s="201"/>
      <c r="I283" s="204"/>
      <c r="J283" s="215">
        <f>BK283</f>
        <v>0</v>
      </c>
      <c r="K283" s="201"/>
      <c r="L283" s="206"/>
      <c r="M283" s="207"/>
      <c r="N283" s="208"/>
      <c r="O283" s="208"/>
      <c r="P283" s="209">
        <f>SUM(P284:P285)</f>
        <v>0</v>
      </c>
      <c r="Q283" s="208"/>
      <c r="R283" s="209">
        <f>SUM(R284:R285)</f>
        <v>0</v>
      </c>
      <c r="S283" s="208"/>
      <c r="T283" s="210">
        <f>SUM(T284:T285)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1" t="s">
        <v>191</v>
      </c>
      <c r="AT283" s="212" t="s">
        <v>70</v>
      </c>
      <c r="AU283" s="212" t="s">
        <v>78</v>
      </c>
      <c r="AY283" s="211" t="s">
        <v>154</v>
      </c>
      <c r="BK283" s="213">
        <f>SUM(BK284:BK285)</f>
        <v>0</v>
      </c>
    </row>
    <row r="284" s="2" customFormat="1" ht="16.5" customHeight="1">
      <c r="A284" s="40"/>
      <c r="B284" s="41"/>
      <c r="C284" s="216" t="s">
        <v>586</v>
      </c>
      <c r="D284" s="216" t="s">
        <v>156</v>
      </c>
      <c r="E284" s="217" t="s">
        <v>353</v>
      </c>
      <c r="F284" s="218" t="s">
        <v>351</v>
      </c>
      <c r="G284" s="219" t="s">
        <v>339</v>
      </c>
      <c r="H284" s="220">
        <v>1</v>
      </c>
      <c r="I284" s="221"/>
      <c r="J284" s="222">
        <f>ROUND(I284*H284,2)</f>
        <v>0</v>
      </c>
      <c r="K284" s="218" t="s">
        <v>160</v>
      </c>
      <c r="L284" s="46"/>
      <c r="M284" s="223" t="s">
        <v>19</v>
      </c>
      <c r="N284" s="224" t="s">
        <v>42</v>
      </c>
      <c r="O284" s="86"/>
      <c r="P284" s="225">
        <f>O284*H284</f>
        <v>0</v>
      </c>
      <c r="Q284" s="225">
        <v>0</v>
      </c>
      <c r="R284" s="225">
        <f>Q284*H284</f>
        <v>0</v>
      </c>
      <c r="S284" s="225">
        <v>0</v>
      </c>
      <c r="T284" s="22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7" t="s">
        <v>340</v>
      </c>
      <c r="AT284" s="227" t="s">
        <v>156</v>
      </c>
      <c r="AU284" s="227" t="s">
        <v>80</v>
      </c>
      <c r="AY284" s="19" t="s">
        <v>154</v>
      </c>
      <c r="BE284" s="228">
        <f>IF(N284="základní",J284,0)</f>
        <v>0</v>
      </c>
      <c r="BF284" s="228">
        <f>IF(N284="snížená",J284,0)</f>
        <v>0</v>
      </c>
      <c r="BG284" s="228">
        <f>IF(N284="zákl. přenesená",J284,0)</f>
        <v>0</v>
      </c>
      <c r="BH284" s="228">
        <f>IF(N284="sníž. přenesená",J284,0)</f>
        <v>0</v>
      </c>
      <c r="BI284" s="228">
        <f>IF(N284="nulová",J284,0)</f>
        <v>0</v>
      </c>
      <c r="BJ284" s="19" t="s">
        <v>78</v>
      </c>
      <c r="BK284" s="228">
        <f>ROUND(I284*H284,2)</f>
        <v>0</v>
      </c>
      <c r="BL284" s="19" t="s">
        <v>340</v>
      </c>
      <c r="BM284" s="227" t="s">
        <v>587</v>
      </c>
    </row>
    <row r="285" s="2" customFormat="1">
      <c r="A285" s="40"/>
      <c r="B285" s="41"/>
      <c r="C285" s="42"/>
      <c r="D285" s="229" t="s">
        <v>163</v>
      </c>
      <c r="E285" s="42"/>
      <c r="F285" s="230" t="s">
        <v>355</v>
      </c>
      <c r="G285" s="42"/>
      <c r="H285" s="42"/>
      <c r="I285" s="231"/>
      <c r="J285" s="42"/>
      <c r="K285" s="42"/>
      <c r="L285" s="46"/>
      <c r="M285" s="232"/>
      <c r="N285" s="23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163</v>
      </c>
      <c r="AU285" s="19" t="s">
        <v>80</v>
      </c>
    </row>
    <row r="286" s="12" customFormat="1" ht="22.8" customHeight="1">
      <c r="A286" s="12"/>
      <c r="B286" s="200"/>
      <c r="C286" s="201"/>
      <c r="D286" s="202" t="s">
        <v>70</v>
      </c>
      <c r="E286" s="214" t="s">
        <v>356</v>
      </c>
      <c r="F286" s="214" t="s">
        <v>357</v>
      </c>
      <c r="G286" s="201"/>
      <c r="H286" s="201"/>
      <c r="I286" s="204"/>
      <c r="J286" s="215">
        <f>BK286</f>
        <v>0</v>
      </c>
      <c r="K286" s="201"/>
      <c r="L286" s="206"/>
      <c r="M286" s="207"/>
      <c r="N286" s="208"/>
      <c r="O286" s="208"/>
      <c r="P286" s="209">
        <f>SUM(P287:P288)</f>
        <v>0</v>
      </c>
      <c r="Q286" s="208"/>
      <c r="R286" s="209">
        <f>SUM(R287:R288)</f>
        <v>0</v>
      </c>
      <c r="S286" s="208"/>
      <c r="T286" s="210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1" t="s">
        <v>191</v>
      </c>
      <c r="AT286" s="212" t="s">
        <v>70</v>
      </c>
      <c r="AU286" s="212" t="s">
        <v>78</v>
      </c>
      <c r="AY286" s="211" t="s">
        <v>154</v>
      </c>
      <c r="BK286" s="213">
        <f>SUM(BK287:BK288)</f>
        <v>0</v>
      </c>
    </row>
    <row r="287" s="2" customFormat="1" ht="16.5" customHeight="1">
      <c r="A287" s="40"/>
      <c r="B287" s="41"/>
      <c r="C287" s="216" t="s">
        <v>588</v>
      </c>
      <c r="D287" s="216" t="s">
        <v>156</v>
      </c>
      <c r="E287" s="217" t="s">
        <v>359</v>
      </c>
      <c r="F287" s="218" t="s">
        <v>360</v>
      </c>
      <c r="G287" s="219" t="s">
        <v>339</v>
      </c>
      <c r="H287" s="220">
        <v>1</v>
      </c>
      <c r="I287" s="221"/>
      <c r="J287" s="222">
        <f>ROUND(I287*H287,2)</f>
        <v>0</v>
      </c>
      <c r="K287" s="218" t="s">
        <v>160</v>
      </c>
      <c r="L287" s="46"/>
      <c r="M287" s="223" t="s">
        <v>19</v>
      </c>
      <c r="N287" s="224" t="s">
        <v>42</v>
      </c>
      <c r="O287" s="86"/>
      <c r="P287" s="225">
        <f>O287*H287</f>
        <v>0</v>
      </c>
      <c r="Q287" s="225">
        <v>0</v>
      </c>
      <c r="R287" s="225">
        <f>Q287*H287</f>
        <v>0</v>
      </c>
      <c r="S287" s="225">
        <v>0</v>
      </c>
      <c r="T287" s="22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7" t="s">
        <v>340</v>
      </c>
      <c r="AT287" s="227" t="s">
        <v>156</v>
      </c>
      <c r="AU287" s="227" t="s">
        <v>80</v>
      </c>
      <c r="AY287" s="19" t="s">
        <v>154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19" t="s">
        <v>78</v>
      </c>
      <c r="BK287" s="228">
        <f>ROUND(I287*H287,2)</f>
        <v>0</v>
      </c>
      <c r="BL287" s="19" t="s">
        <v>340</v>
      </c>
      <c r="BM287" s="227" t="s">
        <v>589</v>
      </c>
    </row>
    <row r="288" s="2" customFormat="1">
      <c r="A288" s="40"/>
      <c r="B288" s="41"/>
      <c r="C288" s="42"/>
      <c r="D288" s="229" t="s">
        <v>163</v>
      </c>
      <c r="E288" s="42"/>
      <c r="F288" s="230" t="s">
        <v>362</v>
      </c>
      <c r="G288" s="42"/>
      <c r="H288" s="42"/>
      <c r="I288" s="231"/>
      <c r="J288" s="42"/>
      <c r="K288" s="42"/>
      <c r="L288" s="46"/>
      <c r="M288" s="267"/>
      <c r="N288" s="268"/>
      <c r="O288" s="269"/>
      <c r="P288" s="269"/>
      <c r="Q288" s="269"/>
      <c r="R288" s="269"/>
      <c r="S288" s="269"/>
      <c r="T288" s="27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163</v>
      </c>
      <c r="AU288" s="19" t="s">
        <v>80</v>
      </c>
    </row>
    <row r="289" s="2" customFormat="1" ht="6.96" customHeight="1">
      <c r="A289" s="40"/>
      <c r="B289" s="61"/>
      <c r="C289" s="62"/>
      <c r="D289" s="62"/>
      <c r="E289" s="62"/>
      <c r="F289" s="62"/>
      <c r="G289" s="62"/>
      <c r="H289" s="62"/>
      <c r="I289" s="62"/>
      <c r="J289" s="62"/>
      <c r="K289" s="62"/>
      <c r="L289" s="46"/>
      <c r="M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</row>
  </sheetData>
  <sheetProtection sheet="1" autoFilter="0" formatColumns="0" formatRows="0" objects="1" scenarios="1" spinCount="100000" saltValue="DEKV5B+9TWrth5F59HgtB2p3EMVglfjrn6igaKAL87/D56UwVjJGBvttSzlVzLRHFLO+FbqqsNTple79Bv4L7w==" hashValue="WZtzF6+5sWeVjqmmOLBd6NzR3x/QKCroed4ecw376kn977xC+5aLVHlXTtAdXV8aasFI/yC8DLv7OaIQ1EPgHw==" algorithmName="SHA-512" password="CC35"/>
  <autoFilter ref="C90:K288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2/113106061"/>
    <hyperlink ref="F99" r:id="rId2" display="https://podminky.urs.cz/item/CS_URS_2024_02/113107122"/>
    <hyperlink ref="F103" r:id="rId3" display="https://podminky.urs.cz/item/CS_URS_2024_02/113107132"/>
    <hyperlink ref="F119" r:id="rId4" display="https://podminky.urs.cz/item/CS_URS_2024_02/113107142"/>
    <hyperlink ref="F137" r:id="rId5" display="https://podminky.urs.cz/item/CS_URS_2024_02/113154523"/>
    <hyperlink ref="F147" r:id="rId6" display="https://podminky.urs.cz/item/CS_URS_2024_02/113202111"/>
    <hyperlink ref="F152" r:id="rId7" display="https://podminky.urs.cz/item/CS_URS_2024_02/564730101"/>
    <hyperlink ref="F156" r:id="rId8" display="https://podminky.urs.cz/item/CS_URS_2024_02/567122114"/>
    <hyperlink ref="F162" r:id="rId9" display="https://podminky.urs.cz/item/CS_URS_2024_02/573211109"/>
    <hyperlink ref="F165" r:id="rId10" display="https://podminky.urs.cz/item/CS_URS_2024_02/577154121"/>
    <hyperlink ref="F168" r:id="rId11" display="https://podminky.urs.cz/item/CS_URS_2024_02/591211111"/>
    <hyperlink ref="F173" r:id="rId12" display="https://podminky.urs.cz/item/CS_URS_2024_02/899132122"/>
    <hyperlink ref="F179" r:id="rId13" display="https://podminky.urs.cz/item/CS_URS_2024_02/899132211"/>
    <hyperlink ref="F182" r:id="rId14" display="https://podminky.urs.cz/item/CS_URS_2024_02/899132212"/>
    <hyperlink ref="F185" r:id="rId15" display="https://podminky.urs.cz/item/CS_URS_2024_02/899132213"/>
    <hyperlink ref="F188" r:id="rId16" display="https://podminky.urs.cz/item/CS_URS_2024_02/899133211"/>
    <hyperlink ref="F192" r:id="rId17" display="https://podminky.urs.cz/item/CS_URS_2024_02/916131113"/>
    <hyperlink ref="F198" r:id="rId18" display="https://podminky.urs.cz/item/CS_URS_2024_02/916131213"/>
    <hyperlink ref="F204" r:id="rId19" display="https://podminky.urs.cz/item/CS_URS_2024_02/919112114"/>
    <hyperlink ref="F211" r:id="rId20" display="https://podminky.urs.cz/item/CS_URS_2024_02/938908411"/>
    <hyperlink ref="F229" r:id="rId21" display="https://podminky.urs.cz/item/CS_URS_2024_02/938909311"/>
    <hyperlink ref="F232" r:id="rId22" display="https://podminky.urs.cz/item/CS_URS_2024_02/938909611"/>
    <hyperlink ref="F236" r:id="rId23" display="https://podminky.urs.cz/item/CS_URS_2024_02/997221551"/>
    <hyperlink ref="F238" r:id="rId24" display="https://podminky.urs.cz/item/CS_URS_2024_02/997221559"/>
    <hyperlink ref="F244" r:id="rId25" display="https://podminky.urs.cz/item/CS_URS_2024_02/997221559"/>
    <hyperlink ref="F249" r:id="rId26" display="https://podminky.urs.cz/item/CS_URS_2024_02/997221611"/>
    <hyperlink ref="F254" r:id="rId27" display="https://podminky.urs.cz/item/CS_URS_2024_02/997221861"/>
    <hyperlink ref="F261" r:id="rId28" display="https://podminky.urs.cz/item/CS_URS_2024_02/997221873"/>
    <hyperlink ref="F268" r:id="rId29" display="https://podminky.urs.cz/item/CS_URS_2024_02/997221875"/>
    <hyperlink ref="F275" r:id="rId30" display="https://podminky.urs.cz/item/CS_URS_2024_02/998225111"/>
    <hyperlink ref="F279" r:id="rId31" display="https://podminky.urs.cz/item/CS_URS_2024_02/010001000"/>
    <hyperlink ref="F282" r:id="rId32" display="https://podminky.urs.cz/item/CS_URS_2024_02/020001000"/>
    <hyperlink ref="F285" r:id="rId33" display="https://podminky.urs.cz/item/CS_URS_2024_02/030001000"/>
    <hyperlink ref="F288" r:id="rId34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  <c r="AZ2" s="141" t="s">
        <v>114</v>
      </c>
      <c r="BA2" s="141" t="s">
        <v>19</v>
      </c>
      <c r="BB2" s="141" t="s">
        <v>19</v>
      </c>
      <c r="BC2" s="141" t="s">
        <v>590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80</v>
      </c>
      <c r="AZ3" s="141" t="s">
        <v>116</v>
      </c>
      <c r="BA3" s="141" t="s">
        <v>19</v>
      </c>
      <c r="BB3" s="141" t="s">
        <v>19</v>
      </c>
      <c r="BC3" s="141" t="s">
        <v>591</v>
      </c>
      <c r="BD3" s="141" t="s">
        <v>80</v>
      </c>
    </row>
    <row r="4" s="1" customFormat="1" ht="24.96" customHeight="1">
      <c r="B4" s="22"/>
      <c r="D4" s="144" t="s">
        <v>109</v>
      </c>
      <c r="L4" s="22"/>
      <c r="M4" s="145" t="s">
        <v>10</v>
      </c>
      <c r="AT4" s="19" t="s">
        <v>4</v>
      </c>
      <c r="AZ4" s="141" t="s">
        <v>105</v>
      </c>
      <c r="BA4" s="141" t="s">
        <v>19</v>
      </c>
      <c r="BB4" s="141" t="s">
        <v>19</v>
      </c>
      <c r="BC4" s="141" t="s">
        <v>592</v>
      </c>
      <c r="BD4" s="141" t="s">
        <v>80</v>
      </c>
    </row>
    <row r="5" s="1" customFormat="1" ht="6.96" customHeight="1">
      <c r="B5" s="22"/>
      <c r="L5" s="22"/>
      <c r="AZ5" s="141" t="s">
        <v>110</v>
      </c>
      <c r="BA5" s="141" t="s">
        <v>19</v>
      </c>
      <c r="BB5" s="141" t="s">
        <v>19</v>
      </c>
      <c r="BC5" s="141" t="s">
        <v>592</v>
      </c>
      <c r="BD5" s="141" t="s">
        <v>80</v>
      </c>
    </row>
    <row r="6" s="1" customFormat="1" ht="12" customHeight="1">
      <c r="B6" s="22"/>
      <c r="D6" s="146" t="s">
        <v>16</v>
      </c>
      <c r="L6" s="22"/>
      <c r="AZ6" s="141" t="s">
        <v>111</v>
      </c>
      <c r="BA6" s="141" t="s">
        <v>19</v>
      </c>
      <c r="BB6" s="141" t="s">
        <v>19</v>
      </c>
      <c r="BC6" s="141" t="s">
        <v>593</v>
      </c>
      <c r="BD6" s="141" t="s">
        <v>80</v>
      </c>
    </row>
    <row r="7" s="1" customFormat="1" ht="16.5" customHeight="1">
      <c r="B7" s="22"/>
      <c r="E7" s="147" t="str">
        <f>'Rekapitulace stavby'!K6</f>
        <v>Oprava komunikací a chodníků Čížová</v>
      </c>
      <c r="F7" s="146"/>
      <c r="G7" s="146"/>
      <c r="H7" s="146"/>
      <c r="L7" s="22"/>
      <c r="AZ7" s="141" t="s">
        <v>113</v>
      </c>
      <c r="BA7" s="141" t="s">
        <v>19</v>
      </c>
      <c r="BB7" s="141" t="s">
        <v>19</v>
      </c>
      <c r="BC7" s="141" t="s">
        <v>592</v>
      </c>
      <c r="BD7" s="141" t="s">
        <v>80</v>
      </c>
    </row>
    <row r="8">
      <c r="B8" s="22"/>
      <c r="D8" s="146" t="s">
        <v>115</v>
      </c>
      <c r="L8" s="22"/>
      <c r="AZ8" s="141" t="s">
        <v>594</v>
      </c>
      <c r="BA8" s="141" t="s">
        <v>19</v>
      </c>
      <c r="BB8" s="141" t="s">
        <v>19</v>
      </c>
      <c r="BC8" s="141" t="s">
        <v>595</v>
      </c>
      <c r="BD8" s="141" t="s">
        <v>80</v>
      </c>
    </row>
    <row r="9" s="1" customFormat="1" ht="16.5" customHeight="1">
      <c r="B9" s="22"/>
      <c r="E9" s="147" t="s">
        <v>596</v>
      </c>
      <c r="F9" s="1"/>
      <c r="G9" s="1"/>
      <c r="H9" s="1"/>
      <c r="L9" s="22"/>
      <c r="AZ9" s="141" t="s">
        <v>597</v>
      </c>
      <c r="BA9" s="141" t="s">
        <v>19</v>
      </c>
      <c r="BB9" s="141" t="s">
        <v>19</v>
      </c>
      <c r="BC9" s="141" t="s">
        <v>598</v>
      </c>
      <c r="BD9" s="141" t="s">
        <v>80</v>
      </c>
    </row>
    <row r="10" s="1" customFormat="1" ht="12" customHeight="1">
      <c r="B10" s="22"/>
      <c r="D10" s="146" t="s">
        <v>121</v>
      </c>
      <c r="L10" s="22"/>
      <c r="AZ10" s="141" t="s">
        <v>438</v>
      </c>
      <c r="BA10" s="141" t="s">
        <v>19</v>
      </c>
      <c r="BB10" s="141" t="s">
        <v>19</v>
      </c>
      <c r="BC10" s="141" t="s">
        <v>599</v>
      </c>
      <c r="BD10" s="141" t="s">
        <v>80</v>
      </c>
    </row>
    <row r="11" s="2" customFormat="1" ht="16.5" customHeight="1">
      <c r="A11" s="40"/>
      <c r="B11" s="46"/>
      <c r="C11" s="40"/>
      <c r="D11" s="40"/>
      <c r="E11" s="159" t="s">
        <v>600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41" t="s">
        <v>314</v>
      </c>
      <c r="BA11" s="141" t="s">
        <v>19</v>
      </c>
      <c r="BB11" s="141" t="s">
        <v>19</v>
      </c>
      <c r="BC11" s="141" t="s">
        <v>601</v>
      </c>
      <c r="BD11" s="141" t="s">
        <v>80</v>
      </c>
    </row>
    <row r="12" s="2" customFormat="1" ht="12" customHeight="1">
      <c r="A12" s="40"/>
      <c r="B12" s="46"/>
      <c r="C12" s="40"/>
      <c r="D12" s="146" t="s">
        <v>602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9" t="s">
        <v>122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6" t="s">
        <v>18</v>
      </c>
      <c r="E15" s="40"/>
      <c r="F15" s="135" t="s">
        <v>19</v>
      </c>
      <c r="G15" s="40"/>
      <c r="H15" s="40"/>
      <c r="I15" s="146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21</v>
      </c>
      <c r="E16" s="40"/>
      <c r="F16" s="135" t="s">
        <v>22</v>
      </c>
      <c r="G16" s="40"/>
      <c r="H16" s="40"/>
      <c r="I16" s="146" t="s">
        <v>23</v>
      </c>
      <c r="J16" s="150" t="str">
        <f>'Rekapitulace stavby'!AN8</f>
        <v>25. 7. 2024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6" t="s">
        <v>25</v>
      </c>
      <c r="E18" s="40"/>
      <c r="F18" s="40"/>
      <c r="G18" s="40"/>
      <c r="H18" s="40"/>
      <c r="I18" s="146" t="s">
        <v>26</v>
      </c>
      <c r="J18" s="135" t="s">
        <v>19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27</v>
      </c>
      <c r="F19" s="40"/>
      <c r="G19" s="40"/>
      <c r="H19" s="40"/>
      <c r="I19" s="146" t="s">
        <v>28</v>
      </c>
      <c r="J19" s="135" t="s">
        <v>19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6" t="s">
        <v>29</v>
      </c>
      <c r="E21" s="40"/>
      <c r="F21" s="40"/>
      <c r="G21" s="40"/>
      <c r="H21" s="40"/>
      <c r="I21" s="146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6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6" t="s">
        <v>31</v>
      </c>
      <c r="E24" s="40"/>
      <c r="F24" s="40"/>
      <c r="G24" s="40"/>
      <c r="H24" s="40"/>
      <c r="I24" s="146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6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6" t="s">
        <v>33</v>
      </c>
      <c r="E27" s="40"/>
      <c r="F27" s="40"/>
      <c r="G27" s="40"/>
      <c r="H27" s="40"/>
      <c r="I27" s="146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34</v>
      </c>
      <c r="F28" s="40"/>
      <c r="G28" s="40"/>
      <c r="H28" s="40"/>
      <c r="I28" s="146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37</v>
      </c>
      <c r="E34" s="40"/>
      <c r="F34" s="40"/>
      <c r="G34" s="40"/>
      <c r="H34" s="40"/>
      <c r="I34" s="40"/>
      <c r="J34" s="157">
        <f>ROUND(J103,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39</v>
      </c>
      <c r="G36" s="40"/>
      <c r="H36" s="40"/>
      <c r="I36" s="158" t="s">
        <v>38</v>
      </c>
      <c r="J36" s="158" t="s">
        <v>40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9" t="s">
        <v>41</v>
      </c>
      <c r="E37" s="146" t="s">
        <v>42</v>
      </c>
      <c r="F37" s="160">
        <f>ROUND((SUM(BE103:BE304)),  2)</f>
        <v>0</v>
      </c>
      <c r="G37" s="40"/>
      <c r="H37" s="40"/>
      <c r="I37" s="161">
        <v>0.20999999999999999</v>
      </c>
      <c r="J37" s="160">
        <f>ROUND(((SUM(BE103:BE304))*I37),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6" t="s">
        <v>43</v>
      </c>
      <c r="F38" s="160">
        <f>ROUND((SUM(BF103:BF304)),  2)</f>
        <v>0</v>
      </c>
      <c r="G38" s="40"/>
      <c r="H38" s="40"/>
      <c r="I38" s="161">
        <v>0.12</v>
      </c>
      <c r="J38" s="160">
        <f>ROUND(((SUM(BF103:BF304))*I38),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44</v>
      </c>
      <c r="F39" s="160">
        <f>ROUND((SUM(BG103:BG304)),  2)</f>
        <v>0</v>
      </c>
      <c r="G39" s="40"/>
      <c r="H39" s="40"/>
      <c r="I39" s="161">
        <v>0.20999999999999999</v>
      </c>
      <c r="J39" s="160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6" t="s">
        <v>45</v>
      </c>
      <c r="F40" s="160">
        <f>ROUND((SUM(BH103:BH304)),  2)</f>
        <v>0</v>
      </c>
      <c r="G40" s="40"/>
      <c r="H40" s="40"/>
      <c r="I40" s="161">
        <v>0.12</v>
      </c>
      <c r="J40" s="160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6" t="s">
        <v>46</v>
      </c>
      <c r="F41" s="160">
        <f>ROUND((SUM(BI103:BI304)),  2)</f>
        <v>0</v>
      </c>
      <c r="G41" s="40"/>
      <c r="H41" s="40"/>
      <c r="I41" s="161">
        <v>0</v>
      </c>
      <c r="J41" s="160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2"/>
      <c r="D43" s="163" t="s">
        <v>47</v>
      </c>
      <c r="E43" s="164"/>
      <c r="F43" s="164"/>
      <c r="G43" s="165" t="s">
        <v>48</v>
      </c>
      <c r="H43" s="166" t="s">
        <v>49</v>
      </c>
      <c r="I43" s="164"/>
      <c r="J43" s="167">
        <f>SUM(J34:J41)</f>
        <v>0</v>
      </c>
      <c r="K43" s="168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123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3" t="str">
        <f>E7</f>
        <v>Oprava komunikací a chodníků Čížová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115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3" t="s">
        <v>596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121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281" t="s">
        <v>600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602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01 - Komunikace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 xml:space="preserve"> </v>
      </c>
      <c r="G60" s="42"/>
      <c r="H60" s="42"/>
      <c r="I60" s="34" t="s">
        <v>23</v>
      </c>
      <c r="J60" s="74" t="str">
        <f>IF(J16="","",J16)</f>
        <v>25. 7. 2024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Obec Čížová</v>
      </c>
      <c r="G62" s="42"/>
      <c r="H62" s="42"/>
      <c r="I62" s="34" t="s">
        <v>31</v>
      </c>
      <c r="J62" s="38" t="str">
        <f>E25</f>
        <v xml:space="preserve"> 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5.65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33</v>
      </c>
      <c r="J63" s="38" t="str">
        <f>E28</f>
        <v>Ing. Jitka Kubec Dupalová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124</v>
      </c>
      <c r="D65" s="175"/>
      <c r="E65" s="175"/>
      <c r="F65" s="175"/>
      <c r="G65" s="175"/>
      <c r="H65" s="175"/>
      <c r="I65" s="175"/>
      <c r="J65" s="176" t="s">
        <v>125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69</v>
      </c>
      <c r="D67" s="42"/>
      <c r="E67" s="42"/>
      <c r="F67" s="42"/>
      <c r="G67" s="42"/>
      <c r="H67" s="42"/>
      <c r="I67" s="42"/>
      <c r="J67" s="104">
        <f>J103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126</v>
      </c>
    </row>
    <row r="68" s="9" customFormat="1" ht="24.96" customHeight="1">
      <c r="A68" s="9"/>
      <c r="B68" s="178"/>
      <c r="C68" s="179"/>
      <c r="D68" s="180" t="s">
        <v>127</v>
      </c>
      <c r="E68" s="181"/>
      <c r="F68" s="181"/>
      <c r="G68" s="181"/>
      <c r="H68" s="181"/>
      <c r="I68" s="181"/>
      <c r="J68" s="182">
        <f>J104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7"/>
      <c r="D69" s="185" t="s">
        <v>128</v>
      </c>
      <c r="E69" s="186"/>
      <c r="F69" s="186"/>
      <c r="G69" s="186"/>
      <c r="H69" s="186"/>
      <c r="I69" s="186"/>
      <c r="J69" s="187">
        <f>J105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7"/>
      <c r="D70" s="185" t="s">
        <v>129</v>
      </c>
      <c r="E70" s="186"/>
      <c r="F70" s="186"/>
      <c r="G70" s="186"/>
      <c r="H70" s="186"/>
      <c r="I70" s="186"/>
      <c r="J70" s="187">
        <f>J170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7"/>
      <c r="D71" s="185" t="s">
        <v>130</v>
      </c>
      <c r="E71" s="186"/>
      <c r="F71" s="186"/>
      <c r="G71" s="186"/>
      <c r="H71" s="186"/>
      <c r="I71" s="186"/>
      <c r="J71" s="187">
        <f>J191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7"/>
      <c r="D72" s="185" t="s">
        <v>131</v>
      </c>
      <c r="E72" s="186"/>
      <c r="F72" s="186"/>
      <c r="G72" s="186"/>
      <c r="H72" s="186"/>
      <c r="I72" s="186"/>
      <c r="J72" s="187">
        <f>J236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7"/>
      <c r="D73" s="185" t="s">
        <v>132</v>
      </c>
      <c r="E73" s="186"/>
      <c r="F73" s="186"/>
      <c r="G73" s="186"/>
      <c r="H73" s="186"/>
      <c r="I73" s="186"/>
      <c r="J73" s="187">
        <f>J259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7"/>
      <c r="D74" s="185" t="s">
        <v>133</v>
      </c>
      <c r="E74" s="186"/>
      <c r="F74" s="186"/>
      <c r="G74" s="186"/>
      <c r="H74" s="186"/>
      <c r="I74" s="186"/>
      <c r="J74" s="187">
        <f>J289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8"/>
      <c r="C75" s="179"/>
      <c r="D75" s="180" t="s">
        <v>134</v>
      </c>
      <c r="E75" s="181"/>
      <c r="F75" s="181"/>
      <c r="G75" s="181"/>
      <c r="H75" s="181"/>
      <c r="I75" s="181"/>
      <c r="J75" s="182">
        <f>J292</f>
        <v>0</v>
      </c>
      <c r="K75" s="179"/>
      <c r="L75" s="18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4"/>
      <c r="C76" s="127"/>
      <c r="D76" s="185" t="s">
        <v>135</v>
      </c>
      <c r="E76" s="186"/>
      <c r="F76" s="186"/>
      <c r="G76" s="186"/>
      <c r="H76" s="186"/>
      <c r="I76" s="186"/>
      <c r="J76" s="187">
        <f>J293</f>
        <v>0</v>
      </c>
      <c r="K76" s="127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7"/>
      <c r="D77" s="185" t="s">
        <v>136</v>
      </c>
      <c r="E77" s="186"/>
      <c r="F77" s="186"/>
      <c r="G77" s="186"/>
      <c r="H77" s="186"/>
      <c r="I77" s="186"/>
      <c r="J77" s="187">
        <f>J296</f>
        <v>0</v>
      </c>
      <c r="K77" s="127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7"/>
      <c r="D78" s="185" t="s">
        <v>137</v>
      </c>
      <c r="E78" s="186"/>
      <c r="F78" s="186"/>
      <c r="G78" s="186"/>
      <c r="H78" s="186"/>
      <c r="I78" s="186"/>
      <c r="J78" s="187">
        <f>J299</f>
        <v>0</v>
      </c>
      <c r="K78" s="127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7"/>
      <c r="D79" s="185" t="s">
        <v>138</v>
      </c>
      <c r="E79" s="186"/>
      <c r="F79" s="186"/>
      <c r="G79" s="186"/>
      <c r="H79" s="186"/>
      <c r="I79" s="186"/>
      <c r="J79" s="187">
        <f>J302</f>
        <v>0</v>
      </c>
      <c r="K79" s="127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139</v>
      </c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16</v>
      </c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73" t="str">
        <f>E7</f>
        <v>Oprava komunikací a chodníků Čížová</v>
      </c>
      <c r="F89" s="34"/>
      <c r="G89" s="34"/>
      <c r="H89" s="34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" customFormat="1" ht="12" customHeight="1">
      <c r="B90" s="23"/>
      <c r="C90" s="34" t="s">
        <v>115</v>
      </c>
      <c r="D90" s="24"/>
      <c r="E90" s="24"/>
      <c r="F90" s="24"/>
      <c r="G90" s="24"/>
      <c r="H90" s="24"/>
      <c r="I90" s="24"/>
      <c r="J90" s="24"/>
      <c r="K90" s="24"/>
      <c r="L90" s="22"/>
    </row>
    <row r="91" s="1" customFormat="1" ht="16.5" customHeight="1">
      <c r="B91" s="23"/>
      <c r="C91" s="24"/>
      <c r="D91" s="24"/>
      <c r="E91" s="173" t="s">
        <v>596</v>
      </c>
      <c r="F91" s="24"/>
      <c r="G91" s="24"/>
      <c r="H91" s="24"/>
      <c r="I91" s="24"/>
      <c r="J91" s="24"/>
      <c r="K91" s="24"/>
      <c r="L91" s="22"/>
    </row>
    <row r="92" s="1" customFormat="1" ht="12" customHeight="1">
      <c r="B92" s="23"/>
      <c r="C92" s="34" t="s">
        <v>121</v>
      </c>
      <c r="D92" s="24"/>
      <c r="E92" s="24"/>
      <c r="F92" s="24"/>
      <c r="G92" s="24"/>
      <c r="H92" s="24"/>
      <c r="I92" s="24"/>
      <c r="J92" s="24"/>
      <c r="K92" s="24"/>
      <c r="L92" s="22"/>
    </row>
    <row r="93" s="2" customFormat="1" ht="16.5" customHeight="1">
      <c r="A93" s="40"/>
      <c r="B93" s="41"/>
      <c r="C93" s="42"/>
      <c r="D93" s="42"/>
      <c r="E93" s="281" t="s">
        <v>600</v>
      </c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602</v>
      </c>
      <c r="D94" s="42"/>
      <c r="E94" s="42"/>
      <c r="F94" s="42"/>
      <c r="G94" s="42"/>
      <c r="H94" s="42"/>
      <c r="I94" s="42"/>
      <c r="J94" s="42"/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E13</f>
        <v>01 - Komunikace</v>
      </c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8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F16</f>
        <v xml:space="preserve"> </v>
      </c>
      <c r="G97" s="42"/>
      <c r="H97" s="42"/>
      <c r="I97" s="34" t="s">
        <v>23</v>
      </c>
      <c r="J97" s="74" t="str">
        <f>IF(J16="","",J16)</f>
        <v>25. 7. 2024</v>
      </c>
      <c r="K97" s="42"/>
      <c r="L97" s="148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E19</f>
        <v>Obec Čížová</v>
      </c>
      <c r="G99" s="42"/>
      <c r="H99" s="42"/>
      <c r="I99" s="34" t="s">
        <v>31</v>
      </c>
      <c r="J99" s="38" t="str">
        <f>E25</f>
        <v xml:space="preserve"> </v>
      </c>
      <c r="K99" s="42"/>
      <c r="L99" s="148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5.65" customHeight="1">
      <c r="A100" s="40"/>
      <c r="B100" s="41"/>
      <c r="C100" s="34" t="s">
        <v>29</v>
      </c>
      <c r="D100" s="42"/>
      <c r="E100" s="42"/>
      <c r="F100" s="29" t="str">
        <f>IF(E22="","",E22)</f>
        <v>Vyplň údaj</v>
      </c>
      <c r="G100" s="42"/>
      <c r="H100" s="42"/>
      <c r="I100" s="34" t="s">
        <v>33</v>
      </c>
      <c r="J100" s="38" t="str">
        <f>E28</f>
        <v>Ing. Jitka Kubec Dupalová</v>
      </c>
      <c r="K100" s="42"/>
      <c r="L100" s="148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8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89"/>
      <c r="B102" s="190"/>
      <c r="C102" s="191" t="s">
        <v>140</v>
      </c>
      <c r="D102" s="192" t="s">
        <v>56</v>
      </c>
      <c r="E102" s="192" t="s">
        <v>52</v>
      </c>
      <c r="F102" s="192" t="s">
        <v>53</v>
      </c>
      <c r="G102" s="192" t="s">
        <v>141</v>
      </c>
      <c r="H102" s="192" t="s">
        <v>142</v>
      </c>
      <c r="I102" s="192" t="s">
        <v>143</v>
      </c>
      <c r="J102" s="192" t="s">
        <v>125</v>
      </c>
      <c r="K102" s="193" t="s">
        <v>144</v>
      </c>
      <c r="L102" s="194"/>
      <c r="M102" s="94" t="s">
        <v>19</v>
      </c>
      <c r="N102" s="95" t="s">
        <v>41</v>
      </c>
      <c r="O102" s="95" t="s">
        <v>145</v>
      </c>
      <c r="P102" s="95" t="s">
        <v>146</v>
      </c>
      <c r="Q102" s="95" t="s">
        <v>147</v>
      </c>
      <c r="R102" s="95" t="s">
        <v>148</v>
      </c>
      <c r="S102" s="95" t="s">
        <v>149</v>
      </c>
      <c r="T102" s="96" t="s">
        <v>150</v>
      </c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</row>
    <row r="103" s="2" customFormat="1" ht="22.8" customHeight="1">
      <c r="A103" s="40"/>
      <c r="B103" s="41"/>
      <c r="C103" s="101" t="s">
        <v>151</v>
      </c>
      <c r="D103" s="42"/>
      <c r="E103" s="42"/>
      <c r="F103" s="42"/>
      <c r="G103" s="42"/>
      <c r="H103" s="42"/>
      <c r="I103" s="42"/>
      <c r="J103" s="195">
        <f>BK103</f>
        <v>0</v>
      </c>
      <c r="K103" s="42"/>
      <c r="L103" s="46"/>
      <c r="M103" s="97"/>
      <c r="N103" s="196"/>
      <c r="O103" s="98"/>
      <c r="P103" s="197">
        <f>P104+P292</f>
        <v>0</v>
      </c>
      <c r="Q103" s="98"/>
      <c r="R103" s="197">
        <f>R104+R292</f>
        <v>675.63798325000005</v>
      </c>
      <c r="S103" s="98"/>
      <c r="T103" s="198">
        <f>T104+T292</f>
        <v>620.90087499999993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70</v>
      </c>
      <c r="AU103" s="19" t="s">
        <v>126</v>
      </c>
      <c r="BK103" s="199">
        <f>BK104+BK292</f>
        <v>0</v>
      </c>
    </row>
    <row r="104" s="12" customFormat="1" ht="25.92" customHeight="1">
      <c r="A104" s="12"/>
      <c r="B104" s="200"/>
      <c r="C104" s="201"/>
      <c r="D104" s="202" t="s">
        <v>70</v>
      </c>
      <c r="E104" s="203" t="s">
        <v>152</v>
      </c>
      <c r="F104" s="203" t="s">
        <v>153</v>
      </c>
      <c r="G104" s="201"/>
      <c r="H104" s="201"/>
      <c r="I104" s="204"/>
      <c r="J104" s="205">
        <f>BK104</f>
        <v>0</v>
      </c>
      <c r="K104" s="201"/>
      <c r="L104" s="206"/>
      <c r="M104" s="207"/>
      <c r="N104" s="208"/>
      <c r="O104" s="208"/>
      <c r="P104" s="209">
        <f>P105+P170+P191+P236+P259+P289</f>
        <v>0</v>
      </c>
      <c r="Q104" s="208"/>
      <c r="R104" s="209">
        <f>R105+R170+R191+R236+R259+R289</f>
        <v>675.63798325000005</v>
      </c>
      <c r="S104" s="208"/>
      <c r="T104" s="210">
        <f>T105+T170+T191+T236+T259+T289</f>
        <v>620.90087499999993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78</v>
      </c>
      <c r="AT104" s="212" t="s">
        <v>70</v>
      </c>
      <c r="AU104" s="212" t="s">
        <v>71</v>
      </c>
      <c r="AY104" s="211" t="s">
        <v>154</v>
      </c>
      <c r="BK104" s="213">
        <f>BK105+BK170+BK191+BK236+BK259+BK289</f>
        <v>0</v>
      </c>
    </row>
    <row r="105" s="12" customFormat="1" ht="22.8" customHeight="1">
      <c r="A105" s="12"/>
      <c r="B105" s="200"/>
      <c r="C105" s="201"/>
      <c r="D105" s="202" t="s">
        <v>70</v>
      </c>
      <c r="E105" s="214" t="s">
        <v>78</v>
      </c>
      <c r="F105" s="214" t="s">
        <v>155</v>
      </c>
      <c r="G105" s="201"/>
      <c r="H105" s="201"/>
      <c r="I105" s="204"/>
      <c r="J105" s="215">
        <f>BK105</f>
        <v>0</v>
      </c>
      <c r="K105" s="201"/>
      <c r="L105" s="206"/>
      <c r="M105" s="207"/>
      <c r="N105" s="208"/>
      <c r="O105" s="208"/>
      <c r="P105" s="209">
        <f>SUM(P106:P169)</f>
        <v>0</v>
      </c>
      <c r="Q105" s="208"/>
      <c r="R105" s="209">
        <f>SUM(R106:R169)</f>
        <v>0.037211750000000002</v>
      </c>
      <c r="S105" s="208"/>
      <c r="T105" s="210">
        <f>SUM(T106:T169)</f>
        <v>568.47112500000003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78</v>
      </c>
      <c r="AT105" s="212" t="s">
        <v>70</v>
      </c>
      <c r="AU105" s="212" t="s">
        <v>78</v>
      </c>
      <c r="AY105" s="211" t="s">
        <v>154</v>
      </c>
      <c r="BK105" s="213">
        <f>SUM(BK106:BK169)</f>
        <v>0</v>
      </c>
    </row>
    <row r="106" s="2" customFormat="1" ht="55.5" customHeight="1">
      <c r="A106" s="40"/>
      <c r="B106" s="41"/>
      <c r="C106" s="216" t="s">
        <v>78</v>
      </c>
      <c r="D106" s="216" t="s">
        <v>156</v>
      </c>
      <c r="E106" s="217" t="s">
        <v>387</v>
      </c>
      <c r="F106" s="218" t="s">
        <v>388</v>
      </c>
      <c r="G106" s="219" t="s">
        <v>159</v>
      </c>
      <c r="H106" s="220">
        <v>5.25</v>
      </c>
      <c r="I106" s="221"/>
      <c r="J106" s="222">
        <f>ROUND(I106*H106,2)</f>
        <v>0</v>
      </c>
      <c r="K106" s="218" t="s">
        <v>160</v>
      </c>
      <c r="L106" s="46"/>
      <c r="M106" s="223" t="s">
        <v>19</v>
      </c>
      <c r="N106" s="224" t="s">
        <v>42</v>
      </c>
      <c r="O106" s="86"/>
      <c r="P106" s="225">
        <f>O106*H106</f>
        <v>0</v>
      </c>
      <c r="Q106" s="225">
        <v>0</v>
      </c>
      <c r="R106" s="225">
        <f>Q106*H106</f>
        <v>0</v>
      </c>
      <c r="S106" s="225">
        <v>0.28999999999999998</v>
      </c>
      <c r="T106" s="226">
        <f>S106*H106</f>
        <v>1.5225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161</v>
      </c>
      <c r="AT106" s="227" t="s">
        <v>156</v>
      </c>
      <c r="AU106" s="227" t="s">
        <v>80</v>
      </c>
      <c r="AY106" s="19" t="s">
        <v>154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78</v>
      </c>
      <c r="BK106" s="228">
        <f>ROUND(I106*H106,2)</f>
        <v>0</v>
      </c>
      <c r="BL106" s="19" t="s">
        <v>161</v>
      </c>
      <c r="BM106" s="227" t="s">
        <v>603</v>
      </c>
    </row>
    <row r="107" s="2" customFormat="1">
      <c r="A107" s="40"/>
      <c r="B107" s="41"/>
      <c r="C107" s="42"/>
      <c r="D107" s="229" t="s">
        <v>163</v>
      </c>
      <c r="E107" s="42"/>
      <c r="F107" s="230" t="s">
        <v>390</v>
      </c>
      <c r="G107" s="42"/>
      <c r="H107" s="42"/>
      <c r="I107" s="231"/>
      <c r="J107" s="42"/>
      <c r="K107" s="42"/>
      <c r="L107" s="46"/>
      <c r="M107" s="232"/>
      <c r="N107" s="23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163</v>
      </c>
      <c r="AU107" s="19" t="s">
        <v>80</v>
      </c>
    </row>
    <row r="108" s="13" customFormat="1">
      <c r="A108" s="13"/>
      <c r="B108" s="234"/>
      <c r="C108" s="235"/>
      <c r="D108" s="236" t="s">
        <v>165</v>
      </c>
      <c r="E108" s="237" t="s">
        <v>19</v>
      </c>
      <c r="F108" s="238" t="s">
        <v>604</v>
      </c>
      <c r="G108" s="235"/>
      <c r="H108" s="237" t="s">
        <v>19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165</v>
      </c>
      <c r="AU108" s="244" t="s">
        <v>80</v>
      </c>
      <c r="AV108" s="13" t="s">
        <v>78</v>
      </c>
      <c r="AW108" s="13" t="s">
        <v>32</v>
      </c>
      <c r="AX108" s="13" t="s">
        <v>71</v>
      </c>
      <c r="AY108" s="244" t="s">
        <v>154</v>
      </c>
    </row>
    <row r="109" s="14" customFormat="1">
      <c r="A109" s="14"/>
      <c r="B109" s="245"/>
      <c r="C109" s="246"/>
      <c r="D109" s="236" t="s">
        <v>165</v>
      </c>
      <c r="E109" s="247" t="s">
        <v>19</v>
      </c>
      <c r="F109" s="248" t="s">
        <v>71</v>
      </c>
      <c r="G109" s="246"/>
      <c r="H109" s="249">
        <v>0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165</v>
      </c>
      <c r="AU109" s="255" t="s">
        <v>80</v>
      </c>
      <c r="AV109" s="14" t="s">
        <v>80</v>
      </c>
      <c r="AW109" s="14" t="s">
        <v>32</v>
      </c>
      <c r="AX109" s="14" t="s">
        <v>71</v>
      </c>
      <c r="AY109" s="255" t="s">
        <v>154</v>
      </c>
    </row>
    <row r="110" s="13" customFormat="1">
      <c r="A110" s="13"/>
      <c r="B110" s="234"/>
      <c r="C110" s="235"/>
      <c r="D110" s="236" t="s">
        <v>165</v>
      </c>
      <c r="E110" s="237" t="s">
        <v>19</v>
      </c>
      <c r="F110" s="238" t="s">
        <v>605</v>
      </c>
      <c r="G110" s="235"/>
      <c r="H110" s="237" t="s">
        <v>19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165</v>
      </c>
      <c r="AU110" s="244" t="s">
        <v>80</v>
      </c>
      <c r="AV110" s="13" t="s">
        <v>78</v>
      </c>
      <c r="AW110" s="13" t="s">
        <v>32</v>
      </c>
      <c r="AX110" s="13" t="s">
        <v>71</v>
      </c>
      <c r="AY110" s="244" t="s">
        <v>154</v>
      </c>
    </row>
    <row r="111" s="14" customFormat="1">
      <c r="A111" s="14"/>
      <c r="B111" s="245"/>
      <c r="C111" s="246"/>
      <c r="D111" s="236" t="s">
        <v>165</v>
      </c>
      <c r="E111" s="247" t="s">
        <v>594</v>
      </c>
      <c r="F111" s="248" t="s">
        <v>606</v>
      </c>
      <c r="G111" s="246"/>
      <c r="H111" s="249">
        <v>5.25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165</v>
      </c>
      <c r="AU111" s="255" t="s">
        <v>80</v>
      </c>
      <c r="AV111" s="14" t="s">
        <v>80</v>
      </c>
      <c r="AW111" s="14" t="s">
        <v>32</v>
      </c>
      <c r="AX111" s="14" t="s">
        <v>78</v>
      </c>
      <c r="AY111" s="255" t="s">
        <v>154</v>
      </c>
    </row>
    <row r="112" s="2" customFormat="1" ht="49.05" customHeight="1">
      <c r="A112" s="40"/>
      <c r="B112" s="41"/>
      <c r="C112" s="216" t="s">
        <v>80</v>
      </c>
      <c r="D112" s="216" t="s">
        <v>156</v>
      </c>
      <c r="E112" s="217" t="s">
        <v>157</v>
      </c>
      <c r="F112" s="218" t="s">
        <v>158</v>
      </c>
      <c r="G112" s="219" t="s">
        <v>159</v>
      </c>
      <c r="H112" s="220">
        <v>669.35000000000002</v>
      </c>
      <c r="I112" s="221"/>
      <c r="J112" s="222">
        <f>ROUND(I112*H112,2)</f>
        <v>0</v>
      </c>
      <c r="K112" s="218" t="s">
        <v>160</v>
      </c>
      <c r="L112" s="46"/>
      <c r="M112" s="223" t="s">
        <v>19</v>
      </c>
      <c r="N112" s="224" t="s">
        <v>42</v>
      </c>
      <c r="O112" s="86"/>
      <c r="P112" s="225">
        <f>O112*H112</f>
        <v>0</v>
      </c>
      <c r="Q112" s="225">
        <v>0</v>
      </c>
      <c r="R112" s="225">
        <f>Q112*H112</f>
        <v>0</v>
      </c>
      <c r="S112" s="225">
        <v>0.22</v>
      </c>
      <c r="T112" s="226">
        <f>S112*H112</f>
        <v>147.25700000000001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7" t="s">
        <v>161</v>
      </c>
      <c r="AT112" s="227" t="s">
        <v>156</v>
      </c>
      <c r="AU112" s="227" t="s">
        <v>80</v>
      </c>
      <c r="AY112" s="19" t="s">
        <v>154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78</v>
      </c>
      <c r="BK112" s="228">
        <f>ROUND(I112*H112,2)</f>
        <v>0</v>
      </c>
      <c r="BL112" s="19" t="s">
        <v>161</v>
      </c>
      <c r="BM112" s="227" t="s">
        <v>607</v>
      </c>
    </row>
    <row r="113" s="2" customFormat="1">
      <c r="A113" s="40"/>
      <c r="B113" s="41"/>
      <c r="C113" s="42"/>
      <c r="D113" s="229" t="s">
        <v>163</v>
      </c>
      <c r="E113" s="42"/>
      <c r="F113" s="230" t="s">
        <v>164</v>
      </c>
      <c r="G113" s="42"/>
      <c r="H113" s="42"/>
      <c r="I113" s="231"/>
      <c r="J113" s="42"/>
      <c r="K113" s="42"/>
      <c r="L113" s="46"/>
      <c r="M113" s="232"/>
      <c r="N113" s="23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163</v>
      </c>
      <c r="AU113" s="19" t="s">
        <v>80</v>
      </c>
    </row>
    <row r="114" s="13" customFormat="1">
      <c r="A114" s="13"/>
      <c r="B114" s="234"/>
      <c r="C114" s="235"/>
      <c r="D114" s="236" t="s">
        <v>165</v>
      </c>
      <c r="E114" s="237" t="s">
        <v>19</v>
      </c>
      <c r="F114" s="238" t="s">
        <v>166</v>
      </c>
      <c r="G114" s="235"/>
      <c r="H114" s="237" t="s">
        <v>19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165</v>
      </c>
      <c r="AU114" s="244" t="s">
        <v>80</v>
      </c>
      <c r="AV114" s="13" t="s">
        <v>78</v>
      </c>
      <c r="AW114" s="13" t="s">
        <v>32</v>
      </c>
      <c r="AX114" s="13" t="s">
        <v>71</v>
      </c>
      <c r="AY114" s="244" t="s">
        <v>154</v>
      </c>
    </row>
    <row r="115" s="14" customFormat="1">
      <c r="A115" s="14"/>
      <c r="B115" s="245"/>
      <c r="C115" s="246"/>
      <c r="D115" s="236" t="s">
        <v>165</v>
      </c>
      <c r="E115" s="247" t="s">
        <v>19</v>
      </c>
      <c r="F115" s="248" t="s">
        <v>608</v>
      </c>
      <c r="G115" s="246"/>
      <c r="H115" s="249">
        <v>46.5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165</v>
      </c>
      <c r="AU115" s="255" t="s">
        <v>80</v>
      </c>
      <c r="AV115" s="14" t="s">
        <v>80</v>
      </c>
      <c r="AW115" s="14" t="s">
        <v>32</v>
      </c>
      <c r="AX115" s="14" t="s">
        <v>71</v>
      </c>
      <c r="AY115" s="255" t="s">
        <v>154</v>
      </c>
    </row>
    <row r="116" s="14" customFormat="1">
      <c r="A116" s="14"/>
      <c r="B116" s="245"/>
      <c r="C116" s="246"/>
      <c r="D116" s="236" t="s">
        <v>165</v>
      </c>
      <c r="E116" s="247" t="s">
        <v>19</v>
      </c>
      <c r="F116" s="248" t="s">
        <v>609</v>
      </c>
      <c r="G116" s="246"/>
      <c r="H116" s="249">
        <v>50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165</v>
      </c>
      <c r="AU116" s="255" t="s">
        <v>80</v>
      </c>
      <c r="AV116" s="14" t="s">
        <v>80</v>
      </c>
      <c r="AW116" s="14" t="s">
        <v>32</v>
      </c>
      <c r="AX116" s="14" t="s">
        <v>71</v>
      </c>
      <c r="AY116" s="255" t="s">
        <v>154</v>
      </c>
    </row>
    <row r="117" s="14" customFormat="1">
      <c r="A117" s="14"/>
      <c r="B117" s="245"/>
      <c r="C117" s="246"/>
      <c r="D117" s="236" t="s">
        <v>165</v>
      </c>
      <c r="E117" s="247" t="s">
        <v>19</v>
      </c>
      <c r="F117" s="248" t="s">
        <v>610</v>
      </c>
      <c r="G117" s="246"/>
      <c r="H117" s="249">
        <v>32</v>
      </c>
      <c r="I117" s="250"/>
      <c r="J117" s="246"/>
      <c r="K117" s="246"/>
      <c r="L117" s="251"/>
      <c r="M117" s="252"/>
      <c r="N117" s="253"/>
      <c r="O117" s="253"/>
      <c r="P117" s="253"/>
      <c r="Q117" s="253"/>
      <c r="R117" s="253"/>
      <c r="S117" s="253"/>
      <c r="T117" s="25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5" t="s">
        <v>165</v>
      </c>
      <c r="AU117" s="255" t="s">
        <v>80</v>
      </c>
      <c r="AV117" s="14" t="s">
        <v>80</v>
      </c>
      <c r="AW117" s="14" t="s">
        <v>32</v>
      </c>
      <c r="AX117" s="14" t="s">
        <v>71</v>
      </c>
      <c r="AY117" s="255" t="s">
        <v>154</v>
      </c>
    </row>
    <row r="118" s="14" customFormat="1">
      <c r="A118" s="14"/>
      <c r="B118" s="245"/>
      <c r="C118" s="246"/>
      <c r="D118" s="236" t="s">
        <v>165</v>
      </c>
      <c r="E118" s="247" t="s">
        <v>19</v>
      </c>
      <c r="F118" s="248" t="s">
        <v>611</v>
      </c>
      <c r="G118" s="246"/>
      <c r="H118" s="249">
        <v>25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165</v>
      </c>
      <c r="AU118" s="255" t="s">
        <v>80</v>
      </c>
      <c r="AV118" s="14" t="s">
        <v>80</v>
      </c>
      <c r="AW118" s="14" t="s">
        <v>32</v>
      </c>
      <c r="AX118" s="14" t="s">
        <v>71</v>
      </c>
      <c r="AY118" s="255" t="s">
        <v>154</v>
      </c>
    </row>
    <row r="119" s="14" customFormat="1">
      <c r="A119" s="14"/>
      <c r="B119" s="245"/>
      <c r="C119" s="246"/>
      <c r="D119" s="236" t="s">
        <v>165</v>
      </c>
      <c r="E119" s="247" t="s">
        <v>19</v>
      </c>
      <c r="F119" s="248" t="s">
        <v>612</v>
      </c>
      <c r="G119" s="246"/>
      <c r="H119" s="249">
        <v>100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5" t="s">
        <v>165</v>
      </c>
      <c r="AU119" s="255" t="s">
        <v>80</v>
      </c>
      <c r="AV119" s="14" t="s">
        <v>80</v>
      </c>
      <c r="AW119" s="14" t="s">
        <v>32</v>
      </c>
      <c r="AX119" s="14" t="s">
        <v>71</v>
      </c>
      <c r="AY119" s="255" t="s">
        <v>154</v>
      </c>
    </row>
    <row r="120" s="15" customFormat="1">
      <c r="A120" s="15"/>
      <c r="B120" s="256"/>
      <c r="C120" s="257"/>
      <c r="D120" s="236" t="s">
        <v>165</v>
      </c>
      <c r="E120" s="258" t="s">
        <v>114</v>
      </c>
      <c r="F120" s="259" t="s">
        <v>168</v>
      </c>
      <c r="G120" s="257"/>
      <c r="H120" s="260">
        <v>253.5</v>
      </c>
      <c r="I120" s="261"/>
      <c r="J120" s="257"/>
      <c r="K120" s="257"/>
      <c r="L120" s="262"/>
      <c r="M120" s="263"/>
      <c r="N120" s="264"/>
      <c r="O120" s="264"/>
      <c r="P120" s="264"/>
      <c r="Q120" s="264"/>
      <c r="R120" s="264"/>
      <c r="S120" s="264"/>
      <c r="T120" s="26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6" t="s">
        <v>165</v>
      </c>
      <c r="AU120" s="266" t="s">
        <v>80</v>
      </c>
      <c r="AV120" s="15" t="s">
        <v>161</v>
      </c>
      <c r="AW120" s="15" t="s">
        <v>32</v>
      </c>
      <c r="AX120" s="15" t="s">
        <v>71</v>
      </c>
      <c r="AY120" s="266" t="s">
        <v>154</v>
      </c>
    </row>
    <row r="121" s="13" customFormat="1">
      <c r="A121" s="13"/>
      <c r="B121" s="234"/>
      <c r="C121" s="235"/>
      <c r="D121" s="236" t="s">
        <v>165</v>
      </c>
      <c r="E121" s="237" t="s">
        <v>19</v>
      </c>
      <c r="F121" s="238" t="s">
        <v>169</v>
      </c>
      <c r="G121" s="235"/>
      <c r="H121" s="237" t="s">
        <v>19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165</v>
      </c>
      <c r="AU121" s="244" t="s">
        <v>80</v>
      </c>
      <c r="AV121" s="13" t="s">
        <v>78</v>
      </c>
      <c r="AW121" s="13" t="s">
        <v>32</v>
      </c>
      <c r="AX121" s="13" t="s">
        <v>71</v>
      </c>
      <c r="AY121" s="244" t="s">
        <v>154</v>
      </c>
    </row>
    <row r="122" s="14" customFormat="1">
      <c r="A122" s="14"/>
      <c r="B122" s="245"/>
      <c r="C122" s="246"/>
      <c r="D122" s="236" t="s">
        <v>165</v>
      </c>
      <c r="E122" s="247" t="s">
        <v>438</v>
      </c>
      <c r="F122" s="248" t="s">
        <v>613</v>
      </c>
      <c r="G122" s="246"/>
      <c r="H122" s="249">
        <v>611.70000000000005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165</v>
      </c>
      <c r="AU122" s="255" t="s">
        <v>80</v>
      </c>
      <c r="AV122" s="14" t="s">
        <v>80</v>
      </c>
      <c r="AW122" s="14" t="s">
        <v>32</v>
      </c>
      <c r="AX122" s="14" t="s">
        <v>71</v>
      </c>
      <c r="AY122" s="255" t="s">
        <v>154</v>
      </c>
    </row>
    <row r="123" s="15" customFormat="1">
      <c r="A123" s="15"/>
      <c r="B123" s="256"/>
      <c r="C123" s="257"/>
      <c r="D123" s="236" t="s">
        <v>165</v>
      </c>
      <c r="E123" s="258" t="s">
        <v>19</v>
      </c>
      <c r="F123" s="259" t="s">
        <v>168</v>
      </c>
      <c r="G123" s="257"/>
      <c r="H123" s="260">
        <v>611.70000000000005</v>
      </c>
      <c r="I123" s="261"/>
      <c r="J123" s="257"/>
      <c r="K123" s="257"/>
      <c r="L123" s="262"/>
      <c r="M123" s="263"/>
      <c r="N123" s="264"/>
      <c r="O123" s="264"/>
      <c r="P123" s="264"/>
      <c r="Q123" s="264"/>
      <c r="R123" s="264"/>
      <c r="S123" s="264"/>
      <c r="T123" s="26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6" t="s">
        <v>165</v>
      </c>
      <c r="AU123" s="266" t="s">
        <v>80</v>
      </c>
      <c r="AV123" s="15" t="s">
        <v>161</v>
      </c>
      <c r="AW123" s="15" t="s">
        <v>32</v>
      </c>
      <c r="AX123" s="15" t="s">
        <v>71</v>
      </c>
      <c r="AY123" s="266" t="s">
        <v>154</v>
      </c>
    </row>
    <row r="124" s="14" customFormat="1">
      <c r="A124" s="14"/>
      <c r="B124" s="245"/>
      <c r="C124" s="246"/>
      <c r="D124" s="236" t="s">
        <v>165</v>
      </c>
      <c r="E124" s="247" t="s">
        <v>19</v>
      </c>
      <c r="F124" s="248" t="s">
        <v>614</v>
      </c>
      <c r="G124" s="246"/>
      <c r="H124" s="249">
        <v>415.85000000000002</v>
      </c>
      <c r="I124" s="250"/>
      <c r="J124" s="246"/>
      <c r="K124" s="246"/>
      <c r="L124" s="251"/>
      <c r="M124" s="252"/>
      <c r="N124" s="253"/>
      <c r="O124" s="253"/>
      <c r="P124" s="253"/>
      <c r="Q124" s="253"/>
      <c r="R124" s="253"/>
      <c r="S124" s="253"/>
      <c r="T124" s="25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5" t="s">
        <v>165</v>
      </c>
      <c r="AU124" s="255" t="s">
        <v>80</v>
      </c>
      <c r="AV124" s="14" t="s">
        <v>80</v>
      </c>
      <c r="AW124" s="14" t="s">
        <v>32</v>
      </c>
      <c r="AX124" s="14" t="s">
        <v>71</v>
      </c>
      <c r="AY124" s="255" t="s">
        <v>154</v>
      </c>
    </row>
    <row r="125" s="15" customFormat="1">
      <c r="A125" s="15"/>
      <c r="B125" s="256"/>
      <c r="C125" s="257"/>
      <c r="D125" s="236" t="s">
        <v>165</v>
      </c>
      <c r="E125" s="258" t="s">
        <v>116</v>
      </c>
      <c r="F125" s="259" t="s">
        <v>168</v>
      </c>
      <c r="G125" s="257"/>
      <c r="H125" s="260">
        <v>415.85000000000002</v>
      </c>
      <c r="I125" s="261"/>
      <c r="J125" s="257"/>
      <c r="K125" s="257"/>
      <c r="L125" s="262"/>
      <c r="M125" s="263"/>
      <c r="N125" s="264"/>
      <c r="O125" s="264"/>
      <c r="P125" s="264"/>
      <c r="Q125" s="264"/>
      <c r="R125" s="264"/>
      <c r="S125" s="264"/>
      <c r="T125" s="26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6" t="s">
        <v>165</v>
      </c>
      <c r="AU125" s="266" t="s">
        <v>80</v>
      </c>
      <c r="AV125" s="15" t="s">
        <v>161</v>
      </c>
      <c r="AW125" s="15" t="s">
        <v>32</v>
      </c>
      <c r="AX125" s="15" t="s">
        <v>71</v>
      </c>
      <c r="AY125" s="266" t="s">
        <v>154</v>
      </c>
    </row>
    <row r="126" s="14" customFormat="1">
      <c r="A126" s="14"/>
      <c r="B126" s="245"/>
      <c r="C126" s="246"/>
      <c r="D126" s="236" t="s">
        <v>165</v>
      </c>
      <c r="E126" s="247" t="s">
        <v>19</v>
      </c>
      <c r="F126" s="248" t="s">
        <v>171</v>
      </c>
      <c r="G126" s="246"/>
      <c r="H126" s="249">
        <v>669.35000000000002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165</v>
      </c>
      <c r="AU126" s="255" t="s">
        <v>80</v>
      </c>
      <c r="AV126" s="14" t="s">
        <v>80</v>
      </c>
      <c r="AW126" s="14" t="s">
        <v>32</v>
      </c>
      <c r="AX126" s="14" t="s">
        <v>78</v>
      </c>
      <c r="AY126" s="255" t="s">
        <v>154</v>
      </c>
    </row>
    <row r="127" s="2" customFormat="1" ht="44.25" customHeight="1">
      <c r="A127" s="40"/>
      <c r="B127" s="41"/>
      <c r="C127" s="216" t="s">
        <v>97</v>
      </c>
      <c r="D127" s="216" t="s">
        <v>156</v>
      </c>
      <c r="E127" s="217" t="s">
        <v>615</v>
      </c>
      <c r="F127" s="218" t="s">
        <v>616</v>
      </c>
      <c r="G127" s="219" t="s">
        <v>159</v>
      </c>
      <c r="H127" s="220">
        <v>90.400000000000006</v>
      </c>
      <c r="I127" s="221"/>
      <c r="J127" s="222">
        <f>ROUND(I127*H127,2)</f>
        <v>0</v>
      </c>
      <c r="K127" s="218" t="s">
        <v>160</v>
      </c>
      <c r="L127" s="46"/>
      <c r="M127" s="223" t="s">
        <v>19</v>
      </c>
      <c r="N127" s="224" t="s">
        <v>42</v>
      </c>
      <c r="O127" s="86"/>
      <c r="P127" s="225">
        <f>O127*H127</f>
        <v>0</v>
      </c>
      <c r="Q127" s="225">
        <v>3.0000000000000001E-05</v>
      </c>
      <c r="R127" s="225">
        <f>Q127*H127</f>
        <v>0.0027120000000000004</v>
      </c>
      <c r="S127" s="225">
        <v>0.23000000000000001</v>
      </c>
      <c r="T127" s="226">
        <f>S127*H127</f>
        <v>20.792000000000002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7" t="s">
        <v>161</v>
      </c>
      <c r="AT127" s="227" t="s">
        <v>156</v>
      </c>
      <c r="AU127" s="227" t="s">
        <v>80</v>
      </c>
      <c r="AY127" s="19" t="s">
        <v>154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9" t="s">
        <v>78</v>
      </c>
      <c r="BK127" s="228">
        <f>ROUND(I127*H127,2)</f>
        <v>0</v>
      </c>
      <c r="BL127" s="19" t="s">
        <v>161</v>
      </c>
      <c r="BM127" s="227" t="s">
        <v>617</v>
      </c>
    </row>
    <row r="128" s="2" customFormat="1">
      <c r="A128" s="40"/>
      <c r="B128" s="41"/>
      <c r="C128" s="42"/>
      <c r="D128" s="229" t="s">
        <v>163</v>
      </c>
      <c r="E128" s="42"/>
      <c r="F128" s="230" t="s">
        <v>618</v>
      </c>
      <c r="G128" s="42"/>
      <c r="H128" s="42"/>
      <c r="I128" s="231"/>
      <c r="J128" s="42"/>
      <c r="K128" s="42"/>
      <c r="L128" s="46"/>
      <c r="M128" s="232"/>
      <c r="N128" s="23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163</v>
      </c>
      <c r="AU128" s="19" t="s">
        <v>80</v>
      </c>
    </row>
    <row r="129" s="13" customFormat="1">
      <c r="A129" s="13"/>
      <c r="B129" s="234"/>
      <c r="C129" s="235"/>
      <c r="D129" s="236" t="s">
        <v>165</v>
      </c>
      <c r="E129" s="237" t="s">
        <v>19</v>
      </c>
      <c r="F129" s="238" t="s">
        <v>467</v>
      </c>
      <c r="G129" s="235"/>
      <c r="H129" s="237" t="s">
        <v>19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165</v>
      </c>
      <c r="AU129" s="244" t="s">
        <v>80</v>
      </c>
      <c r="AV129" s="13" t="s">
        <v>78</v>
      </c>
      <c r="AW129" s="13" t="s">
        <v>32</v>
      </c>
      <c r="AX129" s="13" t="s">
        <v>71</v>
      </c>
      <c r="AY129" s="244" t="s">
        <v>154</v>
      </c>
    </row>
    <row r="130" s="13" customFormat="1">
      <c r="A130" s="13"/>
      <c r="B130" s="234"/>
      <c r="C130" s="235"/>
      <c r="D130" s="236" t="s">
        <v>165</v>
      </c>
      <c r="E130" s="237" t="s">
        <v>19</v>
      </c>
      <c r="F130" s="238" t="s">
        <v>619</v>
      </c>
      <c r="G130" s="235"/>
      <c r="H130" s="237" t="s">
        <v>19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165</v>
      </c>
      <c r="AU130" s="244" t="s">
        <v>80</v>
      </c>
      <c r="AV130" s="13" t="s">
        <v>78</v>
      </c>
      <c r="AW130" s="13" t="s">
        <v>32</v>
      </c>
      <c r="AX130" s="13" t="s">
        <v>71</v>
      </c>
      <c r="AY130" s="244" t="s">
        <v>154</v>
      </c>
    </row>
    <row r="131" s="14" customFormat="1">
      <c r="A131" s="14"/>
      <c r="B131" s="245"/>
      <c r="C131" s="246"/>
      <c r="D131" s="236" t="s">
        <v>165</v>
      </c>
      <c r="E131" s="247" t="s">
        <v>19</v>
      </c>
      <c r="F131" s="248" t="s">
        <v>620</v>
      </c>
      <c r="G131" s="246"/>
      <c r="H131" s="249">
        <v>46.200000000000003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165</v>
      </c>
      <c r="AU131" s="255" t="s">
        <v>80</v>
      </c>
      <c r="AV131" s="14" t="s">
        <v>80</v>
      </c>
      <c r="AW131" s="14" t="s">
        <v>32</v>
      </c>
      <c r="AX131" s="14" t="s">
        <v>71</v>
      </c>
      <c r="AY131" s="255" t="s">
        <v>154</v>
      </c>
    </row>
    <row r="132" s="14" customFormat="1">
      <c r="A132" s="14"/>
      <c r="B132" s="245"/>
      <c r="C132" s="246"/>
      <c r="D132" s="236" t="s">
        <v>165</v>
      </c>
      <c r="E132" s="247" t="s">
        <v>19</v>
      </c>
      <c r="F132" s="248" t="s">
        <v>621</v>
      </c>
      <c r="G132" s="246"/>
      <c r="H132" s="249">
        <v>44.200000000000003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165</v>
      </c>
      <c r="AU132" s="255" t="s">
        <v>80</v>
      </c>
      <c r="AV132" s="14" t="s">
        <v>80</v>
      </c>
      <c r="AW132" s="14" t="s">
        <v>32</v>
      </c>
      <c r="AX132" s="14" t="s">
        <v>71</v>
      </c>
      <c r="AY132" s="255" t="s">
        <v>154</v>
      </c>
    </row>
    <row r="133" s="15" customFormat="1">
      <c r="A133" s="15"/>
      <c r="B133" s="256"/>
      <c r="C133" s="257"/>
      <c r="D133" s="236" t="s">
        <v>165</v>
      </c>
      <c r="E133" s="258" t="s">
        <v>597</v>
      </c>
      <c r="F133" s="259" t="s">
        <v>168</v>
      </c>
      <c r="G133" s="257"/>
      <c r="H133" s="260">
        <v>90.400000000000006</v>
      </c>
      <c r="I133" s="261"/>
      <c r="J133" s="257"/>
      <c r="K133" s="257"/>
      <c r="L133" s="262"/>
      <c r="M133" s="263"/>
      <c r="N133" s="264"/>
      <c r="O133" s="264"/>
      <c r="P133" s="264"/>
      <c r="Q133" s="264"/>
      <c r="R133" s="264"/>
      <c r="S133" s="264"/>
      <c r="T133" s="26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6" t="s">
        <v>165</v>
      </c>
      <c r="AU133" s="266" t="s">
        <v>80</v>
      </c>
      <c r="AV133" s="15" t="s">
        <v>161</v>
      </c>
      <c r="AW133" s="15" t="s">
        <v>32</v>
      </c>
      <c r="AX133" s="15" t="s">
        <v>78</v>
      </c>
      <c r="AY133" s="266" t="s">
        <v>154</v>
      </c>
    </row>
    <row r="134" s="2" customFormat="1" ht="44.25" customHeight="1">
      <c r="A134" s="40"/>
      <c r="B134" s="41"/>
      <c r="C134" s="216" t="s">
        <v>161</v>
      </c>
      <c r="D134" s="216" t="s">
        <v>156</v>
      </c>
      <c r="E134" s="217" t="s">
        <v>172</v>
      </c>
      <c r="F134" s="218" t="s">
        <v>173</v>
      </c>
      <c r="G134" s="219" t="s">
        <v>159</v>
      </c>
      <c r="H134" s="220">
        <v>3449.9749999999999</v>
      </c>
      <c r="I134" s="221"/>
      <c r="J134" s="222">
        <f>ROUND(I134*H134,2)</f>
        <v>0</v>
      </c>
      <c r="K134" s="218" t="s">
        <v>160</v>
      </c>
      <c r="L134" s="46"/>
      <c r="M134" s="223" t="s">
        <v>19</v>
      </c>
      <c r="N134" s="224" t="s">
        <v>42</v>
      </c>
      <c r="O134" s="86"/>
      <c r="P134" s="225">
        <f>O134*H134</f>
        <v>0</v>
      </c>
      <c r="Q134" s="225">
        <v>1.0000000000000001E-05</v>
      </c>
      <c r="R134" s="225">
        <f>Q134*H134</f>
        <v>0.034499750000000003</v>
      </c>
      <c r="S134" s="225">
        <v>0.11500000000000001</v>
      </c>
      <c r="T134" s="226">
        <f>S134*H134</f>
        <v>396.74712499999998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7" t="s">
        <v>161</v>
      </c>
      <c r="AT134" s="227" t="s">
        <v>156</v>
      </c>
      <c r="AU134" s="227" t="s">
        <v>80</v>
      </c>
      <c r="AY134" s="19" t="s">
        <v>154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78</v>
      </c>
      <c r="BK134" s="228">
        <f>ROUND(I134*H134,2)</f>
        <v>0</v>
      </c>
      <c r="BL134" s="19" t="s">
        <v>161</v>
      </c>
      <c r="BM134" s="227" t="s">
        <v>622</v>
      </c>
    </row>
    <row r="135" s="2" customFormat="1">
      <c r="A135" s="40"/>
      <c r="B135" s="41"/>
      <c r="C135" s="42"/>
      <c r="D135" s="229" t="s">
        <v>163</v>
      </c>
      <c r="E135" s="42"/>
      <c r="F135" s="230" t="s">
        <v>175</v>
      </c>
      <c r="G135" s="42"/>
      <c r="H135" s="42"/>
      <c r="I135" s="231"/>
      <c r="J135" s="42"/>
      <c r="K135" s="42"/>
      <c r="L135" s="46"/>
      <c r="M135" s="232"/>
      <c r="N135" s="23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163</v>
      </c>
      <c r="AU135" s="19" t="s">
        <v>80</v>
      </c>
    </row>
    <row r="136" s="13" customFormat="1">
      <c r="A136" s="13"/>
      <c r="B136" s="234"/>
      <c r="C136" s="235"/>
      <c r="D136" s="236" t="s">
        <v>165</v>
      </c>
      <c r="E136" s="237" t="s">
        <v>19</v>
      </c>
      <c r="F136" s="238" t="s">
        <v>623</v>
      </c>
      <c r="G136" s="235"/>
      <c r="H136" s="237" t="s">
        <v>19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165</v>
      </c>
      <c r="AU136" s="244" t="s">
        <v>80</v>
      </c>
      <c r="AV136" s="13" t="s">
        <v>78</v>
      </c>
      <c r="AW136" s="13" t="s">
        <v>32</v>
      </c>
      <c r="AX136" s="13" t="s">
        <v>71</v>
      </c>
      <c r="AY136" s="244" t="s">
        <v>154</v>
      </c>
    </row>
    <row r="137" s="14" customFormat="1">
      <c r="A137" s="14"/>
      <c r="B137" s="245"/>
      <c r="C137" s="246"/>
      <c r="D137" s="236" t="s">
        <v>165</v>
      </c>
      <c r="E137" s="247" t="s">
        <v>19</v>
      </c>
      <c r="F137" s="248" t="s">
        <v>624</v>
      </c>
      <c r="G137" s="246"/>
      <c r="H137" s="249">
        <v>131.40000000000001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165</v>
      </c>
      <c r="AU137" s="255" t="s">
        <v>80</v>
      </c>
      <c r="AV137" s="14" t="s">
        <v>80</v>
      </c>
      <c r="AW137" s="14" t="s">
        <v>32</v>
      </c>
      <c r="AX137" s="14" t="s">
        <v>71</v>
      </c>
      <c r="AY137" s="255" t="s">
        <v>154</v>
      </c>
    </row>
    <row r="138" s="13" customFormat="1">
      <c r="A138" s="13"/>
      <c r="B138" s="234"/>
      <c r="C138" s="235"/>
      <c r="D138" s="236" t="s">
        <v>165</v>
      </c>
      <c r="E138" s="237" t="s">
        <v>19</v>
      </c>
      <c r="F138" s="238" t="s">
        <v>625</v>
      </c>
      <c r="G138" s="235"/>
      <c r="H138" s="237" t="s">
        <v>19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165</v>
      </c>
      <c r="AU138" s="244" t="s">
        <v>80</v>
      </c>
      <c r="AV138" s="13" t="s">
        <v>78</v>
      </c>
      <c r="AW138" s="13" t="s">
        <v>32</v>
      </c>
      <c r="AX138" s="13" t="s">
        <v>71</v>
      </c>
      <c r="AY138" s="244" t="s">
        <v>154</v>
      </c>
    </row>
    <row r="139" s="14" customFormat="1">
      <c r="A139" s="14"/>
      <c r="B139" s="245"/>
      <c r="C139" s="246"/>
      <c r="D139" s="236" t="s">
        <v>165</v>
      </c>
      <c r="E139" s="247" t="s">
        <v>19</v>
      </c>
      <c r="F139" s="248" t="s">
        <v>626</v>
      </c>
      <c r="G139" s="246"/>
      <c r="H139" s="249">
        <v>153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165</v>
      </c>
      <c r="AU139" s="255" t="s">
        <v>80</v>
      </c>
      <c r="AV139" s="14" t="s">
        <v>80</v>
      </c>
      <c r="AW139" s="14" t="s">
        <v>32</v>
      </c>
      <c r="AX139" s="14" t="s">
        <v>71</v>
      </c>
      <c r="AY139" s="255" t="s">
        <v>154</v>
      </c>
    </row>
    <row r="140" s="13" customFormat="1">
      <c r="A140" s="13"/>
      <c r="B140" s="234"/>
      <c r="C140" s="235"/>
      <c r="D140" s="236" t="s">
        <v>165</v>
      </c>
      <c r="E140" s="237" t="s">
        <v>19</v>
      </c>
      <c r="F140" s="238" t="s">
        <v>627</v>
      </c>
      <c r="G140" s="235"/>
      <c r="H140" s="237" t="s">
        <v>19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165</v>
      </c>
      <c r="AU140" s="244" t="s">
        <v>80</v>
      </c>
      <c r="AV140" s="13" t="s">
        <v>78</v>
      </c>
      <c r="AW140" s="13" t="s">
        <v>32</v>
      </c>
      <c r="AX140" s="13" t="s">
        <v>71</v>
      </c>
      <c r="AY140" s="244" t="s">
        <v>154</v>
      </c>
    </row>
    <row r="141" s="14" customFormat="1">
      <c r="A141" s="14"/>
      <c r="B141" s="245"/>
      <c r="C141" s="246"/>
      <c r="D141" s="236" t="s">
        <v>165</v>
      </c>
      <c r="E141" s="247" t="s">
        <v>19</v>
      </c>
      <c r="F141" s="248" t="s">
        <v>628</v>
      </c>
      <c r="G141" s="246"/>
      <c r="H141" s="249">
        <v>292.30000000000001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165</v>
      </c>
      <c r="AU141" s="255" t="s">
        <v>80</v>
      </c>
      <c r="AV141" s="14" t="s">
        <v>80</v>
      </c>
      <c r="AW141" s="14" t="s">
        <v>32</v>
      </c>
      <c r="AX141" s="14" t="s">
        <v>71</v>
      </c>
      <c r="AY141" s="255" t="s">
        <v>154</v>
      </c>
    </row>
    <row r="142" s="13" customFormat="1">
      <c r="A142" s="13"/>
      <c r="B142" s="234"/>
      <c r="C142" s="235"/>
      <c r="D142" s="236" t="s">
        <v>165</v>
      </c>
      <c r="E142" s="237" t="s">
        <v>19</v>
      </c>
      <c r="F142" s="238" t="s">
        <v>629</v>
      </c>
      <c r="G142" s="235"/>
      <c r="H142" s="237" t="s">
        <v>19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165</v>
      </c>
      <c r="AU142" s="244" t="s">
        <v>80</v>
      </c>
      <c r="AV142" s="13" t="s">
        <v>78</v>
      </c>
      <c r="AW142" s="13" t="s">
        <v>32</v>
      </c>
      <c r="AX142" s="13" t="s">
        <v>71</v>
      </c>
      <c r="AY142" s="244" t="s">
        <v>154</v>
      </c>
    </row>
    <row r="143" s="14" customFormat="1">
      <c r="A143" s="14"/>
      <c r="B143" s="245"/>
      <c r="C143" s="246"/>
      <c r="D143" s="236" t="s">
        <v>165</v>
      </c>
      <c r="E143" s="247" t="s">
        <v>19</v>
      </c>
      <c r="F143" s="248" t="s">
        <v>630</v>
      </c>
      <c r="G143" s="246"/>
      <c r="H143" s="249">
        <v>115.5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165</v>
      </c>
      <c r="AU143" s="255" t="s">
        <v>80</v>
      </c>
      <c r="AV143" s="14" t="s">
        <v>80</v>
      </c>
      <c r="AW143" s="14" t="s">
        <v>32</v>
      </c>
      <c r="AX143" s="14" t="s">
        <v>71</v>
      </c>
      <c r="AY143" s="255" t="s">
        <v>154</v>
      </c>
    </row>
    <row r="144" s="13" customFormat="1">
      <c r="A144" s="13"/>
      <c r="B144" s="234"/>
      <c r="C144" s="235"/>
      <c r="D144" s="236" t="s">
        <v>165</v>
      </c>
      <c r="E144" s="237" t="s">
        <v>19</v>
      </c>
      <c r="F144" s="238" t="s">
        <v>631</v>
      </c>
      <c r="G144" s="235"/>
      <c r="H144" s="237" t="s">
        <v>19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165</v>
      </c>
      <c r="AU144" s="244" t="s">
        <v>80</v>
      </c>
      <c r="AV144" s="13" t="s">
        <v>78</v>
      </c>
      <c r="AW144" s="13" t="s">
        <v>32</v>
      </c>
      <c r="AX144" s="13" t="s">
        <v>71</v>
      </c>
      <c r="AY144" s="244" t="s">
        <v>154</v>
      </c>
    </row>
    <row r="145" s="14" customFormat="1">
      <c r="A145" s="14"/>
      <c r="B145" s="245"/>
      <c r="C145" s="246"/>
      <c r="D145" s="236" t="s">
        <v>165</v>
      </c>
      <c r="E145" s="247" t="s">
        <v>19</v>
      </c>
      <c r="F145" s="248" t="s">
        <v>632</v>
      </c>
      <c r="G145" s="246"/>
      <c r="H145" s="249">
        <v>549.39999999999998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165</v>
      </c>
      <c r="AU145" s="255" t="s">
        <v>80</v>
      </c>
      <c r="AV145" s="14" t="s">
        <v>80</v>
      </c>
      <c r="AW145" s="14" t="s">
        <v>32</v>
      </c>
      <c r="AX145" s="14" t="s">
        <v>71</v>
      </c>
      <c r="AY145" s="255" t="s">
        <v>154</v>
      </c>
    </row>
    <row r="146" s="13" customFormat="1">
      <c r="A146" s="13"/>
      <c r="B146" s="234"/>
      <c r="C146" s="235"/>
      <c r="D146" s="236" t="s">
        <v>165</v>
      </c>
      <c r="E146" s="237" t="s">
        <v>19</v>
      </c>
      <c r="F146" s="238" t="s">
        <v>633</v>
      </c>
      <c r="G146" s="235"/>
      <c r="H146" s="237" t="s">
        <v>19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165</v>
      </c>
      <c r="AU146" s="244" t="s">
        <v>80</v>
      </c>
      <c r="AV146" s="13" t="s">
        <v>78</v>
      </c>
      <c r="AW146" s="13" t="s">
        <v>32</v>
      </c>
      <c r="AX146" s="13" t="s">
        <v>71</v>
      </c>
      <c r="AY146" s="244" t="s">
        <v>154</v>
      </c>
    </row>
    <row r="147" s="14" customFormat="1">
      <c r="A147" s="14"/>
      <c r="B147" s="245"/>
      <c r="C147" s="246"/>
      <c r="D147" s="236" t="s">
        <v>165</v>
      </c>
      <c r="E147" s="247" t="s">
        <v>19</v>
      </c>
      <c r="F147" s="248" t="s">
        <v>634</v>
      </c>
      <c r="G147" s="246"/>
      <c r="H147" s="249">
        <v>652.5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165</v>
      </c>
      <c r="AU147" s="255" t="s">
        <v>80</v>
      </c>
      <c r="AV147" s="14" t="s">
        <v>80</v>
      </c>
      <c r="AW147" s="14" t="s">
        <v>32</v>
      </c>
      <c r="AX147" s="14" t="s">
        <v>71</v>
      </c>
      <c r="AY147" s="255" t="s">
        <v>154</v>
      </c>
    </row>
    <row r="148" s="13" customFormat="1">
      <c r="A148" s="13"/>
      <c r="B148" s="234"/>
      <c r="C148" s="235"/>
      <c r="D148" s="236" t="s">
        <v>165</v>
      </c>
      <c r="E148" s="237" t="s">
        <v>19</v>
      </c>
      <c r="F148" s="238" t="s">
        <v>635</v>
      </c>
      <c r="G148" s="235"/>
      <c r="H148" s="237" t="s">
        <v>19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165</v>
      </c>
      <c r="AU148" s="244" t="s">
        <v>80</v>
      </c>
      <c r="AV148" s="13" t="s">
        <v>78</v>
      </c>
      <c r="AW148" s="13" t="s">
        <v>32</v>
      </c>
      <c r="AX148" s="13" t="s">
        <v>71</v>
      </c>
      <c r="AY148" s="244" t="s">
        <v>154</v>
      </c>
    </row>
    <row r="149" s="14" customFormat="1">
      <c r="A149" s="14"/>
      <c r="B149" s="245"/>
      <c r="C149" s="246"/>
      <c r="D149" s="236" t="s">
        <v>165</v>
      </c>
      <c r="E149" s="247" t="s">
        <v>19</v>
      </c>
      <c r="F149" s="248" t="s">
        <v>636</v>
      </c>
      <c r="G149" s="246"/>
      <c r="H149" s="249">
        <v>21.875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165</v>
      </c>
      <c r="AU149" s="255" t="s">
        <v>80</v>
      </c>
      <c r="AV149" s="14" t="s">
        <v>80</v>
      </c>
      <c r="AW149" s="14" t="s">
        <v>32</v>
      </c>
      <c r="AX149" s="14" t="s">
        <v>71</v>
      </c>
      <c r="AY149" s="255" t="s">
        <v>154</v>
      </c>
    </row>
    <row r="150" s="13" customFormat="1">
      <c r="A150" s="13"/>
      <c r="B150" s="234"/>
      <c r="C150" s="235"/>
      <c r="D150" s="236" t="s">
        <v>165</v>
      </c>
      <c r="E150" s="237" t="s">
        <v>19</v>
      </c>
      <c r="F150" s="238" t="s">
        <v>637</v>
      </c>
      <c r="G150" s="235"/>
      <c r="H150" s="237" t="s">
        <v>19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165</v>
      </c>
      <c r="AU150" s="244" t="s">
        <v>80</v>
      </c>
      <c r="AV150" s="13" t="s">
        <v>78</v>
      </c>
      <c r="AW150" s="13" t="s">
        <v>32</v>
      </c>
      <c r="AX150" s="13" t="s">
        <v>71</v>
      </c>
      <c r="AY150" s="244" t="s">
        <v>154</v>
      </c>
    </row>
    <row r="151" s="14" customFormat="1">
      <c r="A151" s="14"/>
      <c r="B151" s="245"/>
      <c r="C151" s="246"/>
      <c r="D151" s="236" t="s">
        <v>165</v>
      </c>
      <c r="E151" s="247" t="s">
        <v>19</v>
      </c>
      <c r="F151" s="248" t="s">
        <v>638</v>
      </c>
      <c r="G151" s="246"/>
      <c r="H151" s="249">
        <v>320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165</v>
      </c>
      <c r="AU151" s="255" t="s">
        <v>80</v>
      </c>
      <c r="AV151" s="14" t="s">
        <v>80</v>
      </c>
      <c r="AW151" s="14" t="s">
        <v>32</v>
      </c>
      <c r="AX151" s="14" t="s">
        <v>71</v>
      </c>
      <c r="AY151" s="255" t="s">
        <v>154</v>
      </c>
    </row>
    <row r="152" s="14" customFormat="1">
      <c r="A152" s="14"/>
      <c r="B152" s="245"/>
      <c r="C152" s="246"/>
      <c r="D152" s="236" t="s">
        <v>165</v>
      </c>
      <c r="E152" s="247" t="s">
        <v>19</v>
      </c>
      <c r="F152" s="248" t="s">
        <v>639</v>
      </c>
      <c r="G152" s="246"/>
      <c r="H152" s="249">
        <v>236.25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165</v>
      </c>
      <c r="AU152" s="255" t="s">
        <v>80</v>
      </c>
      <c r="AV152" s="14" t="s">
        <v>80</v>
      </c>
      <c r="AW152" s="14" t="s">
        <v>32</v>
      </c>
      <c r="AX152" s="14" t="s">
        <v>71</v>
      </c>
      <c r="AY152" s="255" t="s">
        <v>154</v>
      </c>
    </row>
    <row r="153" s="14" customFormat="1">
      <c r="A153" s="14"/>
      <c r="B153" s="245"/>
      <c r="C153" s="246"/>
      <c r="D153" s="236" t="s">
        <v>165</v>
      </c>
      <c r="E153" s="247" t="s">
        <v>19</v>
      </c>
      <c r="F153" s="248" t="s">
        <v>640</v>
      </c>
      <c r="G153" s="246"/>
      <c r="H153" s="249">
        <v>483.75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165</v>
      </c>
      <c r="AU153" s="255" t="s">
        <v>80</v>
      </c>
      <c r="AV153" s="14" t="s">
        <v>80</v>
      </c>
      <c r="AW153" s="14" t="s">
        <v>32</v>
      </c>
      <c r="AX153" s="14" t="s">
        <v>71</v>
      </c>
      <c r="AY153" s="255" t="s">
        <v>154</v>
      </c>
    </row>
    <row r="154" s="13" customFormat="1">
      <c r="A154" s="13"/>
      <c r="B154" s="234"/>
      <c r="C154" s="235"/>
      <c r="D154" s="236" t="s">
        <v>165</v>
      </c>
      <c r="E154" s="237" t="s">
        <v>19</v>
      </c>
      <c r="F154" s="238" t="s">
        <v>641</v>
      </c>
      <c r="G154" s="235"/>
      <c r="H154" s="237" t="s">
        <v>19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165</v>
      </c>
      <c r="AU154" s="244" t="s">
        <v>80</v>
      </c>
      <c r="AV154" s="13" t="s">
        <v>78</v>
      </c>
      <c r="AW154" s="13" t="s">
        <v>32</v>
      </c>
      <c r="AX154" s="13" t="s">
        <v>71</v>
      </c>
      <c r="AY154" s="244" t="s">
        <v>154</v>
      </c>
    </row>
    <row r="155" s="14" customFormat="1">
      <c r="A155" s="14"/>
      <c r="B155" s="245"/>
      <c r="C155" s="246"/>
      <c r="D155" s="236" t="s">
        <v>165</v>
      </c>
      <c r="E155" s="247" t="s">
        <v>19</v>
      </c>
      <c r="F155" s="248" t="s">
        <v>642</v>
      </c>
      <c r="G155" s="246"/>
      <c r="H155" s="249">
        <v>494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165</v>
      </c>
      <c r="AU155" s="255" t="s">
        <v>80</v>
      </c>
      <c r="AV155" s="14" t="s">
        <v>80</v>
      </c>
      <c r="AW155" s="14" t="s">
        <v>32</v>
      </c>
      <c r="AX155" s="14" t="s">
        <v>71</v>
      </c>
      <c r="AY155" s="255" t="s">
        <v>154</v>
      </c>
    </row>
    <row r="156" s="15" customFormat="1">
      <c r="A156" s="15"/>
      <c r="B156" s="256"/>
      <c r="C156" s="257"/>
      <c r="D156" s="236" t="s">
        <v>165</v>
      </c>
      <c r="E156" s="258" t="s">
        <v>105</v>
      </c>
      <c r="F156" s="259" t="s">
        <v>168</v>
      </c>
      <c r="G156" s="257"/>
      <c r="H156" s="260">
        <v>3449.9749999999999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165</v>
      </c>
      <c r="AU156" s="266" t="s">
        <v>80</v>
      </c>
      <c r="AV156" s="15" t="s">
        <v>161</v>
      </c>
      <c r="AW156" s="15" t="s">
        <v>32</v>
      </c>
      <c r="AX156" s="15" t="s">
        <v>78</v>
      </c>
      <c r="AY156" s="266" t="s">
        <v>154</v>
      </c>
    </row>
    <row r="157" s="2" customFormat="1" ht="49.05" customHeight="1">
      <c r="A157" s="40"/>
      <c r="B157" s="41"/>
      <c r="C157" s="216" t="s">
        <v>191</v>
      </c>
      <c r="D157" s="216" t="s">
        <v>156</v>
      </c>
      <c r="E157" s="217" t="s">
        <v>483</v>
      </c>
      <c r="F157" s="218" t="s">
        <v>484</v>
      </c>
      <c r="G157" s="219" t="s">
        <v>241</v>
      </c>
      <c r="H157" s="220">
        <v>10.5</v>
      </c>
      <c r="I157" s="221"/>
      <c r="J157" s="222">
        <f>ROUND(I157*H157,2)</f>
        <v>0</v>
      </c>
      <c r="K157" s="218" t="s">
        <v>160</v>
      </c>
      <c r="L157" s="46"/>
      <c r="M157" s="223" t="s">
        <v>19</v>
      </c>
      <c r="N157" s="224" t="s">
        <v>42</v>
      </c>
      <c r="O157" s="86"/>
      <c r="P157" s="225">
        <f>O157*H157</f>
        <v>0</v>
      </c>
      <c r="Q157" s="225">
        <v>0</v>
      </c>
      <c r="R157" s="225">
        <f>Q157*H157</f>
        <v>0</v>
      </c>
      <c r="S157" s="225">
        <v>0.20499999999999999</v>
      </c>
      <c r="T157" s="226">
        <f>S157*H157</f>
        <v>2.1524999999999999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7" t="s">
        <v>161</v>
      </c>
      <c r="AT157" s="227" t="s">
        <v>156</v>
      </c>
      <c r="AU157" s="227" t="s">
        <v>80</v>
      </c>
      <c r="AY157" s="19" t="s">
        <v>154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9" t="s">
        <v>78</v>
      </c>
      <c r="BK157" s="228">
        <f>ROUND(I157*H157,2)</f>
        <v>0</v>
      </c>
      <c r="BL157" s="19" t="s">
        <v>161</v>
      </c>
      <c r="BM157" s="227" t="s">
        <v>643</v>
      </c>
    </row>
    <row r="158" s="2" customFormat="1">
      <c r="A158" s="40"/>
      <c r="B158" s="41"/>
      <c r="C158" s="42"/>
      <c r="D158" s="229" t="s">
        <v>163</v>
      </c>
      <c r="E158" s="42"/>
      <c r="F158" s="230" t="s">
        <v>486</v>
      </c>
      <c r="G158" s="42"/>
      <c r="H158" s="42"/>
      <c r="I158" s="231"/>
      <c r="J158" s="42"/>
      <c r="K158" s="42"/>
      <c r="L158" s="46"/>
      <c r="M158" s="232"/>
      <c r="N158" s="23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163</v>
      </c>
      <c r="AU158" s="19" t="s">
        <v>80</v>
      </c>
    </row>
    <row r="159" s="13" customFormat="1">
      <c r="A159" s="13"/>
      <c r="B159" s="234"/>
      <c r="C159" s="235"/>
      <c r="D159" s="236" t="s">
        <v>165</v>
      </c>
      <c r="E159" s="237" t="s">
        <v>19</v>
      </c>
      <c r="F159" s="238" t="s">
        <v>605</v>
      </c>
      <c r="G159" s="235"/>
      <c r="H159" s="237" t="s">
        <v>19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165</v>
      </c>
      <c r="AU159" s="244" t="s">
        <v>80</v>
      </c>
      <c r="AV159" s="13" t="s">
        <v>78</v>
      </c>
      <c r="AW159" s="13" t="s">
        <v>32</v>
      </c>
      <c r="AX159" s="13" t="s">
        <v>71</v>
      </c>
      <c r="AY159" s="244" t="s">
        <v>154</v>
      </c>
    </row>
    <row r="160" s="14" customFormat="1">
      <c r="A160" s="14"/>
      <c r="B160" s="245"/>
      <c r="C160" s="246"/>
      <c r="D160" s="236" t="s">
        <v>165</v>
      </c>
      <c r="E160" s="247" t="s">
        <v>19</v>
      </c>
      <c r="F160" s="248" t="s">
        <v>644</v>
      </c>
      <c r="G160" s="246"/>
      <c r="H160" s="249">
        <v>10.5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165</v>
      </c>
      <c r="AU160" s="255" t="s">
        <v>80</v>
      </c>
      <c r="AV160" s="14" t="s">
        <v>80</v>
      </c>
      <c r="AW160" s="14" t="s">
        <v>32</v>
      </c>
      <c r="AX160" s="14" t="s">
        <v>78</v>
      </c>
      <c r="AY160" s="255" t="s">
        <v>154</v>
      </c>
    </row>
    <row r="161" s="2" customFormat="1" ht="37.8" customHeight="1">
      <c r="A161" s="40"/>
      <c r="B161" s="41"/>
      <c r="C161" s="216" t="s">
        <v>206</v>
      </c>
      <c r="D161" s="216" t="s">
        <v>156</v>
      </c>
      <c r="E161" s="217" t="s">
        <v>645</v>
      </c>
      <c r="F161" s="218" t="s">
        <v>646</v>
      </c>
      <c r="G161" s="219" t="s">
        <v>647</v>
      </c>
      <c r="H161" s="220">
        <v>4</v>
      </c>
      <c r="I161" s="221"/>
      <c r="J161" s="222">
        <f>ROUND(I161*H161,2)</f>
        <v>0</v>
      </c>
      <c r="K161" s="218" t="s">
        <v>160</v>
      </c>
      <c r="L161" s="46"/>
      <c r="M161" s="223" t="s">
        <v>19</v>
      </c>
      <c r="N161" s="224" t="s">
        <v>42</v>
      </c>
      <c r="O161" s="86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7" t="s">
        <v>161</v>
      </c>
      <c r="AT161" s="227" t="s">
        <v>156</v>
      </c>
      <c r="AU161" s="227" t="s">
        <v>80</v>
      </c>
      <c r="AY161" s="19" t="s">
        <v>154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9" t="s">
        <v>78</v>
      </c>
      <c r="BK161" s="228">
        <f>ROUND(I161*H161,2)</f>
        <v>0</v>
      </c>
      <c r="BL161" s="19" t="s">
        <v>161</v>
      </c>
      <c r="BM161" s="227" t="s">
        <v>648</v>
      </c>
    </row>
    <row r="162" s="2" customFormat="1">
      <c r="A162" s="40"/>
      <c r="B162" s="41"/>
      <c r="C162" s="42"/>
      <c r="D162" s="229" t="s">
        <v>163</v>
      </c>
      <c r="E162" s="42"/>
      <c r="F162" s="230" t="s">
        <v>649</v>
      </c>
      <c r="G162" s="42"/>
      <c r="H162" s="42"/>
      <c r="I162" s="231"/>
      <c r="J162" s="42"/>
      <c r="K162" s="42"/>
      <c r="L162" s="46"/>
      <c r="M162" s="232"/>
      <c r="N162" s="23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163</v>
      </c>
      <c r="AU162" s="19" t="s">
        <v>80</v>
      </c>
    </row>
    <row r="163" s="14" customFormat="1">
      <c r="A163" s="14"/>
      <c r="B163" s="245"/>
      <c r="C163" s="246"/>
      <c r="D163" s="236" t="s">
        <v>165</v>
      </c>
      <c r="E163" s="247" t="s">
        <v>19</v>
      </c>
      <c r="F163" s="248" t="s">
        <v>161</v>
      </c>
      <c r="G163" s="246"/>
      <c r="H163" s="249">
        <v>4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165</v>
      </c>
      <c r="AU163" s="255" t="s">
        <v>80</v>
      </c>
      <c r="AV163" s="14" t="s">
        <v>80</v>
      </c>
      <c r="AW163" s="14" t="s">
        <v>32</v>
      </c>
      <c r="AX163" s="14" t="s">
        <v>78</v>
      </c>
      <c r="AY163" s="255" t="s">
        <v>154</v>
      </c>
    </row>
    <row r="164" s="2" customFormat="1" ht="44.25" customHeight="1">
      <c r="A164" s="40"/>
      <c r="B164" s="41"/>
      <c r="C164" s="216" t="s">
        <v>213</v>
      </c>
      <c r="D164" s="216" t="s">
        <v>156</v>
      </c>
      <c r="E164" s="217" t="s">
        <v>650</v>
      </c>
      <c r="F164" s="218" t="s">
        <v>651</v>
      </c>
      <c r="G164" s="219" t="s">
        <v>339</v>
      </c>
      <c r="H164" s="220">
        <v>4</v>
      </c>
      <c r="I164" s="221"/>
      <c r="J164" s="222">
        <f>ROUND(I164*H164,2)</f>
        <v>0</v>
      </c>
      <c r="K164" s="218" t="s">
        <v>19</v>
      </c>
      <c r="L164" s="46"/>
      <c r="M164" s="223" t="s">
        <v>19</v>
      </c>
      <c r="N164" s="224" t="s">
        <v>42</v>
      </c>
      <c r="O164" s="86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7" t="s">
        <v>161</v>
      </c>
      <c r="AT164" s="227" t="s">
        <v>156</v>
      </c>
      <c r="AU164" s="227" t="s">
        <v>80</v>
      </c>
      <c r="AY164" s="19" t="s">
        <v>154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9" t="s">
        <v>78</v>
      </c>
      <c r="BK164" s="228">
        <f>ROUND(I164*H164,2)</f>
        <v>0</v>
      </c>
      <c r="BL164" s="19" t="s">
        <v>161</v>
      </c>
      <c r="BM164" s="227" t="s">
        <v>652</v>
      </c>
    </row>
    <row r="165" s="13" customFormat="1">
      <c r="A165" s="13"/>
      <c r="B165" s="234"/>
      <c r="C165" s="235"/>
      <c r="D165" s="236" t="s">
        <v>165</v>
      </c>
      <c r="E165" s="237" t="s">
        <v>19</v>
      </c>
      <c r="F165" s="238" t="s">
        <v>653</v>
      </c>
      <c r="G165" s="235"/>
      <c r="H165" s="237" t="s">
        <v>19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165</v>
      </c>
      <c r="AU165" s="244" t="s">
        <v>80</v>
      </c>
      <c r="AV165" s="13" t="s">
        <v>78</v>
      </c>
      <c r="AW165" s="13" t="s">
        <v>32</v>
      </c>
      <c r="AX165" s="13" t="s">
        <v>71</v>
      </c>
      <c r="AY165" s="244" t="s">
        <v>154</v>
      </c>
    </row>
    <row r="166" s="14" customFormat="1">
      <c r="A166" s="14"/>
      <c r="B166" s="245"/>
      <c r="C166" s="246"/>
      <c r="D166" s="236" t="s">
        <v>165</v>
      </c>
      <c r="E166" s="247" t="s">
        <v>19</v>
      </c>
      <c r="F166" s="248" t="s">
        <v>80</v>
      </c>
      <c r="G166" s="246"/>
      <c r="H166" s="249">
        <v>2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165</v>
      </c>
      <c r="AU166" s="255" t="s">
        <v>80</v>
      </c>
      <c r="AV166" s="14" t="s">
        <v>80</v>
      </c>
      <c r="AW166" s="14" t="s">
        <v>32</v>
      </c>
      <c r="AX166" s="14" t="s">
        <v>71</v>
      </c>
      <c r="AY166" s="255" t="s">
        <v>154</v>
      </c>
    </row>
    <row r="167" s="13" customFormat="1">
      <c r="A167" s="13"/>
      <c r="B167" s="234"/>
      <c r="C167" s="235"/>
      <c r="D167" s="236" t="s">
        <v>165</v>
      </c>
      <c r="E167" s="237" t="s">
        <v>19</v>
      </c>
      <c r="F167" s="238" t="s">
        <v>654</v>
      </c>
      <c r="G167" s="235"/>
      <c r="H167" s="237" t="s">
        <v>19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165</v>
      </c>
      <c r="AU167" s="244" t="s">
        <v>80</v>
      </c>
      <c r="AV167" s="13" t="s">
        <v>78</v>
      </c>
      <c r="AW167" s="13" t="s">
        <v>32</v>
      </c>
      <c r="AX167" s="13" t="s">
        <v>71</v>
      </c>
      <c r="AY167" s="244" t="s">
        <v>154</v>
      </c>
    </row>
    <row r="168" s="14" customFormat="1">
      <c r="A168" s="14"/>
      <c r="B168" s="245"/>
      <c r="C168" s="246"/>
      <c r="D168" s="236" t="s">
        <v>165</v>
      </c>
      <c r="E168" s="247" t="s">
        <v>19</v>
      </c>
      <c r="F168" s="248" t="s">
        <v>80</v>
      </c>
      <c r="G168" s="246"/>
      <c r="H168" s="249">
        <v>2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165</v>
      </c>
      <c r="AU168" s="255" t="s">
        <v>80</v>
      </c>
      <c r="AV168" s="14" t="s">
        <v>80</v>
      </c>
      <c r="AW168" s="14" t="s">
        <v>32</v>
      </c>
      <c r="AX168" s="14" t="s">
        <v>71</v>
      </c>
      <c r="AY168" s="255" t="s">
        <v>154</v>
      </c>
    </row>
    <row r="169" s="15" customFormat="1">
      <c r="A169" s="15"/>
      <c r="B169" s="256"/>
      <c r="C169" s="257"/>
      <c r="D169" s="236" t="s">
        <v>165</v>
      </c>
      <c r="E169" s="258" t="s">
        <v>19</v>
      </c>
      <c r="F169" s="259" t="s">
        <v>168</v>
      </c>
      <c r="G169" s="257"/>
      <c r="H169" s="260">
        <v>4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6" t="s">
        <v>165</v>
      </c>
      <c r="AU169" s="266" t="s">
        <v>80</v>
      </c>
      <c r="AV169" s="15" t="s">
        <v>161</v>
      </c>
      <c r="AW169" s="15" t="s">
        <v>32</v>
      </c>
      <c r="AX169" s="15" t="s">
        <v>78</v>
      </c>
      <c r="AY169" s="266" t="s">
        <v>154</v>
      </c>
    </row>
    <row r="170" s="12" customFormat="1" ht="22.8" customHeight="1">
      <c r="A170" s="12"/>
      <c r="B170" s="200"/>
      <c r="C170" s="201"/>
      <c r="D170" s="202" t="s">
        <v>70</v>
      </c>
      <c r="E170" s="214" t="s">
        <v>191</v>
      </c>
      <c r="F170" s="214" t="s">
        <v>192</v>
      </c>
      <c r="G170" s="201"/>
      <c r="H170" s="201"/>
      <c r="I170" s="204"/>
      <c r="J170" s="215">
        <f>BK170</f>
        <v>0</v>
      </c>
      <c r="K170" s="201"/>
      <c r="L170" s="206"/>
      <c r="M170" s="207"/>
      <c r="N170" s="208"/>
      <c r="O170" s="208"/>
      <c r="P170" s="209">
        <f>SUM(P171:P190)</f>
        <v>0</v>
      </c>
      <c r="Q170" s="208"/>
      <c r="R170" s="209">
        <f>SUM(R171:R190)</f>
        <v>650.64002449999998</v>
      </c>
      <c r="S170" s="208"/>
      <c r="T170" s="210">
        <f>SUM(T171:T190)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1" t="s">
        <v>78</v>
      </c>
      <c r="AT170" s="212" t="s">
        <v>70</v>
      </c>
      <c r="AU170" s="212" t="s">
        <v>78</v>
      </c>
      <c r="AY170" s="211" t="s">
        <v>154</v>
      </c>
      <c r="BK170" s="213">
        <f>SUM(BK171:BK190)</f>
        <v>0</v>
      </c>
    </row>
    <row r="171" s="2" customFormat="1" ht="44.25" customHeight="1">
      <c r="A171" s="40"/>
      <c r="B171" s="41"/>
      <c r="C171" s="216" t="s">
        <v>211</v>
      </c>
      <c r="D171" s="216" t="s">
        <v>156</v>
      </c>
      <c r="E171" s="217" t="s">
        <v>487</v>
      </c>
      <c r="F171" s="218" t="s">
        <v>488</v>
      </c>
      <c r="G171" s="219" t="s">
        <v>159</v>
      </c>
      <c r="H171" s="220">
        <v>5.25</v>
      </c>
      <c r="I171" s="221"/>
      <c r="J171" s="222">
        <f>ROUND(I171*H171,2)</f>
        <v>0</v>
      </c>
      <c r="K171" s="218" t="s">
        <v>160</v>
      </c>
      <c r="L171" s="46"/>
      <c r="M171" s="223" t="s">
        <v>19</v>
      </c>
      <c r="N171" s="224" t="s">
        <v>42</v>
      </c>
      <c r="O171" s="86"/>
      <c r="P171" s="225">
        <f>O171*H171</f>
        <v>0</v>
      </c>
      <c r="Q171" s="225">
        <v>0.19800000000000001</v>
      </c>
      <c r="R171" s="225">
        <f>Q171*H171</f>
        <v>1.0395000000000001</v>
      </c>
      <c r="S171" s="225">
        <v>0</v>
      </c>
      <c r="T171" s="22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7" t="s">
        <v>161</v>
      </c>
      <c r="AT171" s="227" t="s">
        <v>156</v>
      </c>
      <c r="AU171" s="227" t="s">
        <v>80</v>
      </c>
      <c r="AY171" s="19" t="s">
        <v>154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9" t="s">
        <v>78</v>
      </c>
      <c r="BK171" s="228">
        <f>ROUND(I171*H171,2)</f>
        <v>0</v>
      </c>
      <c r="BL171" s="19" t="s">
        <v>161</v>
      </c>
      <c r="BM171" s="227" t="s">
        <v>655</v>
      </c>
    </row>
    <row r="172" s="2" customFormat="1">
      <c r="A172" s="40"/>
      <c r="B172" s="41"/>
      <c r="C172" s="42"/>
      <c r="D172" s="229" t="s">
        <v>163</v>
      </c>
      <c r="E172" s="42"/>
      <c r="F172" s="230" t="s">
        <v>490</v>
      </c>
      <c r="G172" s="42"/>
      <c r="H172" s="42"/>
      <c r="I172" s="231"/>
      <c r="J172" s="42"/>
      <c r="K172" s="42"/>
      <c r="L172" s="46"/>
      <c r="M172" s="232"/>
      <c r="N172" s="23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163</v>
      </c>
      <c r="AU172" s="19" t="s">
        <v>80</v>
      </c>
    </row>
    <row r="173" s="13" customFormat="1">
      <c r="A173" s="13"/>
      <c r="B173" s="234"/>
      <c r="C173" s="235"/>
      <c r="D173" s="236" t="s">
        <v>165</v>
      </c>
      <c r="E173" s="237" t="s">
        <v>19</v>
      </c>
      <c r="F173" s="238" t="s">
        <v>604</v>
      </c>
      <c r="G173" s="235"/>
      <c r="H173" s="237" t="s">
        <v>19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165</v>
      </c>
      <c r="AU173" s="244" t="s">
        <v>80</v>
      </c>
      <c r="AV173" s="13" t="s">
        <v>78</v>
      </c>
      <c r="AW173" s="13" t="s">
        <v>32</v>
      </c>
      <c r="AX173" s="13" t="s">
        <v>71</v>
      </c>
      <c r="AY173" s="244" t="s">
        <v>154</v>
      </c>
    </row>
    <row r="174" s="14" customFormat="1">
      <c r="A174" s="14"/>
      <c r="B174" s="245"/>
      <c r="C174" s="246"/>
      <c r="D174" s="236" t="s">
        <v>165</v>
      </c>
      <c r="E174" s="247" t="s">
        <v>19</v>
      </c>
      <c r="F174" s="248" t="s">
        <v>71</v>
      </c>
      <c r="G174" s="246"/>
      <c r="H174" s="249">
        <v>0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165</v>
      </c>
      <c r="AU174" s="255" t="s">
        <v>80</v>
      </c>
      <c r="AV174" s="14" t="s">
        <v>80</v>
      </c>
      <c r="AW174" s="14" t="s">
        <v>32</v>
      </c>
      <c r="AX174" s="14" t="s">
        <v>71</v>
      </c>
      <c r="AY174" s="255" t="s">
        <v>154</v>
      </c>
    </row>
    <row r="175" s="13" customFormat="1">
      <c r="A175" s="13"/>
      <c r="B175" s="234"/>
      <c r="C175" s="235"/>
      <c r="D175" s="236" t="s">
        <v>165</v>
      </c>
      <c r="E175" s="237" t="s">
        <v>19</v>
      </c>
      <c r="F175" s="238" t="s">
        <v>605</v>
      </c>
      <c r="G175" s="235"/>
      <c r="H175" s="237" t="s">
        <v>19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165</v>
      </c>
      <c r="AU175" s="244" t="s">
        <v>80</v>
      </c>
      <c r="AV175" s="13" t="s">
        <v>78</v>
      </c>
      <c r="AW175" s="13" t="s">
        <v>32</v>
      </c>
      <c r="AX175" s="13" t="s">
        <v>71</v>
      </c>
      <c r="AY175" s="244" t="s">
        <v>154</v>
      </c>
    </row>
    <row r="176" s="14" customFormat="1">
      <c r="A176" s="14"/>
      <c r="B176" s="245"/>
      <c r="C176" s="246"/>
      <c r="D176" s="236" t="s">
        <v>165</v>
      </c>
      <c r="E176" s="247" t="s">
        <v>19</v>
      </c>
      <c r="F176" s="248" t="s">
        <v>594</v>
      </c>
      <c r="G176" s="246"/>
      <c r="H176" s="249">
        <v>5.25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165</v>
      </c>
      <c r="AU176" s="255" t="s">
        <v>80</v>
      </c>
      <c r="AV176" s="14" t="s">
        <v>80</v>
      </c>
      <c r="AW176" s="14" t="s">
        <v>32</v>
      </c>
      <c r="AX176" s="14" t="s">
        <v>78</v>
      </c>
      <c r="AY176" s="255" t="s">
        <v>154</v>
      </c>
    </row>
    <row r="177" s="2" customFormat="1" ht="49.05" customHeight="1">
      <c r="A177" s="40"/>
      <c r="B177" s="41"/>
      <c r="C177" s="216" t="s">
        <v>224</v>
      </c>
      <c r="D177" s="216" t="s">
        <v>156</v>
      </c>
      <c r="E177" s="217" t="s">
        <v>656</v>
      </c>
      <c r="F177" s="218" t="s">
        <v>657</v>
      </c>
      <c r="G177" s="219" t="s">
        <v>159</v>
      </c>
      <c r="H177" s="220">
        <v>90.400000000000006</v>
      </c>
      <c r="I177" s="221"/>
      <c r="J177" s="222">
        <f>ROUND(I177*H177,2)</f>
        <v>0</v>
      </c>
      <c r="K177" s="218" t="s">
        <v>160</v>
      </c>
      <c r="L177" s="46"/>
      <c r="M177" s="223" t="s">
        <v>19</v>
      </c>
      <c r="N177" s="224" t="s">
        <v>42</v>
      </c>
      <c r="O177" s="86"/>
      <c r="P177" s="225">
        <f>O177*H177</f>
        <v>0</v>
      </c>
      <c r="Q177" s="225">
        <v>0.13188</v>
      </c>
      <c r="R177" s="225">
        <f>Q177*H177</f>
        <v>11.921952000000001</v>
      </c>
      <c r="S177" s="225">
        <v>0</v>
      </c>
      <c r="T177" s="22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7" t="s">
        <v>161</v>
      </c>
      <c r="AT177" s="227" t="s">
        <v>156</v>
      </c>
      <c r="AU177" s="227" t="s">
        <v>80</v>
      </c>
      <c r="AY177" s="19" t="s">
        <v>154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9" t="s">
        <v>78</v>
      </c>
      <c r="BK177" s="228">
        <f>ROUND(I177*H177,2)</f>
        <v>0</v>
      </c>
      <c r="BL177" s="19" t="s">
        <v>161</v>
      </c>
      <c r="BM177" s="227" t="s">
        <v>658</v>
      </c>
    </row>
    <row r="178" s="2" customFormat="1">
      <c r="A178" s="40"/>
      <c r="B178" s="41"/>
      <c r="C178" s="42"/>
      <c r="D178" s="229" t="s">
        <v>163</v>
      </c>
      <c r="E178" s="42"/>
      <c r="F178" s="230" t="s">
        <v>659</v>
      </c>
      <c r="G178" s="42"/>
      <c r="H178" s="42"/>
      <c r="I178" s="231"/>
      <c r="J178" s="42"/>
      <c r="K178" s="42"/>
      <c r="L178" s="46"/>
      <c r="M178" s="232"/>
      <c r="N178" s="23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163</v>
      </c>
      <c r="AU178" s="19" t="s">
        <v>80</v>
      </c>
    </row>
    <row r="179" s="14" customFormat="1">
      <c r="A179" s="14"/>
      <c r="B179" s="245"/>
      <c r="C179" s="246"/>
      <c r="D179" s="236" t="s">
        <v>165</v>
      </c>
      <c r="E179" s="247" t="s">
        <v>19</v>
      </c>
      <c r="F179" s="248" t="s">
        <v>597</v>
      </c>
      <c r="G179" s="246"/>
      <c r="H179" s="249">
        <v>90.400000000000006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165</v>
      </c>
      <c r="AU179" s="255" t="s">
        <v>80</v>
      </c>
      <c r="AV179" s="14" t="s">
        <v>80</v>
      </c>
      <c r="AW179" s="14" t="s">
        <v>32</v>
      </c>
      <c r="AX179" s="14" t="s">
        <v>78</v>
      </c>
      <c r="AY179" s="255" t="s">
        <v>154</v>
      </c>
    </row>
    <row r="180" s="2" customFormat="1" ht="37.8" customHeight="1">
      <c r="A180" s="40"/>
      <c r="B180" s="41"/>
      <c r="C180" s="216" t="s">
        <v>219</v>
      </c>
      <c r="D180" s="216" t="s">
        <v>156</v>
      </c>
      <c r="E180" s="217" t="s">
        <v>193</v>
      </c>
      <c r="F180" s="218" t="s">
        <v>194</v>
      </c>
      <c r="G180" s="219" t="s">
        <v>159</v>
      </c>
      <c r="H180" s="220">
        <v>258.75</v>
      </c>
      <c r="I180" s="221"/>
      <c r="J180" s="222">
        <f>ROUND(I180*H180,2)</f>
        <v>0</v>
      </c>
      <c r="K180" s="218" t="s">
        <v>160</v>
      </c>
      <c r="L180" s="46"/>
      <c r="M180" s="223" t="s">
        <v>19</v>
      </c>
      <c r="N180" s="224" t="s">
        <v>42</v>
      </c>
      <c r="O180" s="86"/>
      <c r="P180" s="225">
        <f>O180*H180</f>
        <v>0</v>
      </c>
      <c r="Q180" s="225">
        <v>0.38313999999999998</v>
      </c>
      <c r="R180" s="225">
        <f>Q180*H180</f>
        <v>99.137474999999995</v>
      </c>
      <c r="S180" s="225">
        <v>0</v>
      </c>
      <c r="T180" s="22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7" t="s">
        <v>161</v>
      </c>
      <c r="AT180" s="227" t="s">
        <v>156</v>
      </c>
      <c r="AU180" s="227" t="s">
        <v>80</v>
      </c>
      <c r="AY180" s="19" t="s">
        <v>154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9" t="s">
        <v>78</v>
      </c>
      <c r="BK180" s="228">
        <f>ROUND(I180*H180,2)</f>
        <v>0</v>
      </c>
      <c r="BL180" s="19" t="s">
        <v>161</v>
      </c>
      <c r="BM180" s="227" t="s">
        <v>660</v>
      </c>
    </row>
    <row r="181" s="2" customFormat="1">
      <c r="A181" s="40"/>
      <c r="B181" s="41"/>
      <c r="C181" s="42"/>
      <c r="D181" s="229" t="s">
        <v>163</v>
      </c>
      <c r="E181" s="42"/>
      <c r="F181" s="230" t="s">
        <v>196</v>
      </c>
      <c r="G181" s="42"/>
      <c r="H181" s="42"/>
      <c r="I181" s="231"/>
      <c r="J181" s="42"/>
      <c r="K181" s="42"/>
      <c r="L181" s="46"/>
      <c r="M181" s="232"/>
      <c r="N181" s="23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163</v>
      </c>
      <c r="AU181" s="19" t="s">
        <v>80</v>
      </c>
    </row>
    <row r="182" s="14" customFormat="1">
      <c r="A182" s="14"/>
      <c r="B182" s="245"/>
      <c r="C182" s="246"/>
      <c r="D182" s="236" t="s">
        <v>165</v>
      </c>
      <c r="E182" s="247" t="s">
        <v>19</v>
      </c>
      <c r="F182" s="248" t="s">
        <v>661</v>
      </c>
      <c r="G182" s="246"/>
      <c r="H182" s="249">
        <v>258.75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165</v>
      </c>
      <c r="AU182" s="255" t="s">
        <v>80</v>
      </c>
      <c r="AV182" s="14" t="s">
        <v>80</v>
      </c>
      <c r="AW182" s="14" t="s">
        <v>32</v>
      </c>
      <c r="AX182" s="14" t="s">
        <v>78</v>
      </c>
      <c r="AY182" s="255" t="s">
        <v>154</v>
      </c>
    </row>
    <row r="183" s="2" customFormat="1" ht="24.15" customHeight="1">
      <c r="A183" s="40"/>
      <c r="B183" s="41"/>
      <c r="C183" s="216" t="s">
        <v>233</v>
      </c>
      <c r="D183" s="216" t="s">
        <v>156</v>
      </c>
      <c r="E183" s="217" t="s">
        <v>202</v>
      </c>
      <c r="F183" s="218" t="s">
        <v>203</v>
      </c>
      <c r="G183" s="219" t="s">
        <v>159</v>
      </c>
      <c r="H183" s="220">
        <v>3449.9749999999999</v>
      </c>
      <c r="I183" s="221"/>
      <c r="J183" s="222">
        <f>ROUND(I183*H183,2)</f>
        <v>0</v>
      </c>
      <c r="K183" s="218" t="s">
        <v>160</v>
      </c>
      <c r="L183" s="46"/>
      <c r="M183" s="223" t="s">
        <v>19</v>
      </c>
      <c r="N183" s="224" t="s">
        <v>42</v>
      </c>
      <c r="O183" s="86"/>
      <c r="P183" s="225">
        <f>O183*H183</f>
        <v>0</v>
      </c>
      <c r="Q183" s="225">
        <v>0.00051000000000000004</v>
      </c>
      <c r="R183" s="225">
        <f>Q183*H183</f>
        <v>1.7594872500000001</v>
      </c>
      <c r="S183" s="225">
        <v>0</v>
      </c>
      <c r="T183" s="22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7" t="s">
        <v>161</v>
      </c>
      <c r="AT183" s="227" t="s">
        <v>156</v>
      </c>
      <c r="AU183" s="227" t="s">
        <v>80</v>
      </c>
      <c r="AY183" s="19" t="s">
        <v>154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19" t="s">
        <v>78</v>
      </c>
      <c r="BK183" s="228">
        <f>ROUND(I183*H183,2)</f>
        <v>0</v>
      </c>
      <c r="BL183" s="19" t="s">
        <v>161</v>
      </c>
      <c r="BM183" s="227" t="s">
        <v>662</v>
      </c>
    </row>
    <row r="184" s="2" customFormat="1">
      <c r="A184" s="40"/>
      <c r="B184" s="41"/>
      <c r="C184" s="42"/>
      <c r="D184" s="229" t="s">
        <v>163</v>
      </c>
      <c r="E184" s="42"/>
      <c r="F184" s="230" t="s">
        <v>205</v>
      </c>
      <c r="G184" s="42"/>
      <c r="H184" s="42"/>
      <c r="I184" s="231"/>
      <c r="J184" s="42"/>
      <c r="K184" s="42"/>
      <c r="L184" s="46"/>
      <c r="M184" s="232"/>
      <c r="N184" s="23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163</v>
      </c>
      <c r="AU184" s="19" t="s">
        <v>80</v>
      </c>
    </row>
    <row r="185" s="14" customFormat="1">
      <c r="A185" s="14"/>
      <c r="B185" s="245"/>
      <c r="C185" s="246"/>
      <c r="D185" s="236" t="s">
        <v>165</v>
      </c>
      <c r="E185" s="247" t="s">
        <v>19</v>
      </c>
      <c r="F185" s="248" t="s">
        <v>110</v>
      </c>
      <c r="G185" s="246"/>
      <c r="H185" s="249">
        <v>3449.9749999999999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165</v>
      </c>
      <c r="AU185" s="255" t="s">
        <v>80</v>
      </c>
      <c r="AV185" s="14" t="s">
        <v>80</v>
      </c>
      <c r="AW185" s="14" t="s">
        <v>32</v>
      </c>
      <c r="AX185" s="14" t="s">
        <v>78</v>
      </c>
      <c r="AY185" s="255" t="s">
        <v>154</v>
      </c>
    </row>
    <row r="186" s="2" customFormat="1" ht="49.05" customHeight="1">
      <c r="A186" s="40"/>
      <c r="B186" s="41"/>
      <c r="C186" s="216" t="s">
        <v>8</v>
      </c>
      <c r="D186" s="216" t="s">
        <v>156</v>
      </c>
      <c r="E186" s="217" t="s">
        <v>207</v>
      </c>
      <c r="F186" s="218" t="s">
        <v>208</v>
      </c>
      <c r="G186" s="219" t="s">
        <v>159</v>
      </c>
      <c r="H186" s="220">
        <v>3449.9749999999999</v>
      </c>
      <c r="I186" s="221"/>
      <c r="J186" s="222">
        <f>ROUND(I186*H186,2)</f>
        <v>0</v>
      </c>
      <c r="K186" s="218" t="s">
        <v>160</v>
      </c>
      <c r="L186" s="46"/>
      <c r="M186" s="223" t="s">
        <v>19</v>
      </c>
      <c r="N186" s="224" t="s">
        <v>42</v>
      </c>
      <c r="O186" s="86"/>
      <c r="P186" s="225">
        <f>O186*H186</f>
        <v>0</v>
      </c>
      <c r="Q186" s="225">
        <v>0.15559000000000001</v>
      </c>
      <c r="R186" s="225">
        <f>Q186*H186</f>
        <v>536.78161024999997</v>
      </c>
      <c r="S186" s="225">
        <v>0</v>
      </c>
      <c r="T186" s="22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7" t="s">
        <v>161</v>
      </c>
      <c r="AT186" s="227" t="s">
        <v>156</v>
      </c>
      <c r="AU186" s="227" t="s">
        <v>80</v>
      </c>
      <c r="AY186" s="19" t="s">
        <v>154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9" t="s">
        <v>78</v>
      </c>
      <c r="BK186" s="228">
        <f>ROUND(I186*H186,2)</f>
        <v>0</v>
      </c>
      <c r="BL186" s="19" t="s">
        <v>161</v>
      </c>
      <c r="BM186" s="227" t="s">
        <v>663</v>
      </c>
    </row>
    <row r="187" s="2" customFormat="1">
      <c r="A187" s="40"/>
      <c r="B187" s="41"/>
      <c r="C187" s="42"/>
      <c r="D187" s="229" t="s">
        <v>163</v>
      </c>
      <c r="E187" s="42"/>
      <c r="F187" s="230" t="s">
        <v>210</v>
      </c>
      <c r="G187" s="42"/>
      <c r="H187" s="42"/>
      <c r="I187" s="231"/>
      <c r="J187" s="42"/>
      <c r="K187" s="42"/>
      <c r="L187" s="46"/>
      <c r="M187" s="232"/>
      <c r="N187" s="23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163</v>
      </c>
      <c r="AU187" s="19" t="s">
        <v>80</v>
      </c>
    </row>
    <row r="188" s="14" customFormat="1">
      <c r="A188" s="14"/>
      <c r="B188" s="245"/>
      <c r="C188" s="246"/>
      <c r="D188" s="236" t="s">
        <v>165</v>
      </c>
      <c r="E188" s="247" t="s">
        <v>19</v>
      </c>
      <c r="F188" s="248" t="s">
        <v>110</v>
      </c>
      <c r="G188" s="246"/>
      <c r="H188" s="249">
        <v>3449.9749999999999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165</v>
      </c>
      <c r="AU188" s="255" t="s">
        <v>80</v>
      </c>
      <c r="AV188" s="14" t="s">
        <v>80</v>
      </c>
      <c r="AW188" s="14" t="s">
        <v>32</v>
      </c>
      <c r="AX188" s="14" t="s">
        <v>78</v>
      </c>
      <c r="AY188" s="255" t="s">
        <v>154</v>
      </c>
    </row>
    <row r="189" s="2" customFormat="1" ht="16.5" customHeight="1">
      <c r="A189" s="40"/>
      <c r="B189" s="41"/>
      <c r="C189" s="216" t="s">
        <v>246</v>
      </c>
      <c r="D189" s="216" t="s">
        <v>156</v>
      </c>
      <c r="E189" s="217" t="s">
        <v>664</v>
      </c>
      <c r="F189" s="218" t="s">
        <v>665</v>
      </c>
      <c r="G189" s="219" t="s">
        <v>19</v>
      </c>
      <c r="H189" s="220">
        <v>90.400000000000006</v>
      </c>
      <c r="I189" s="221"/>
      <c r="J189" s="222">
        <f>ROUND(I189*H189,2)</f>
        <v>0</v>
      </c>
      <c r="K189" s="218" t="s">
        <v>19</v>
      </c>
      <c r="L189" s="46"/>
      <c r="M189" s="223" t="s">
        <v>19</v>
      </c>
      <c r="N189" s="224" t="s">
        <v>42</v>
      </c>
      <c r="O189" s="86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7" t="s">
        <v>161</v>
      </c>
      <c r="AT189" s="227" t="s">
        <v>156</v>
      </c>
      <c r="AU189" s="227" t="s">
        <v>80</v>
      </c>
      <c r="AY189" s="19" t="s">
        <v>154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9" t="s">
        <v>78</v>
      </c>
      <c r="BK189" s="228">
        <f>ROUND(I189*H189,2)</f>
        <v>0</v>
      </c>
      <c r="BL189" s="19" t="s">
        <v>161</v>
      </c>
      <c r="BM189" s="227" t="s">
        <v>666</v>
      </c>
    </row>
    <row r="190" s="14" customFormat="1">
      <c r="A190" s="14"/>
      <c r="B190" s="245"/>
      <c r="C190" s="246"/>
      <c r="D190" s="236" t="s">
        <v>165</v>
      </c>
      <c r="E190" s="247" t="s">
        <v>19</v>
      </c>
      <c r="F190" s="248" t="s">
        <v>597</v>
      </c>
      <c r="G190" s="246"/>
      <c r="H190" s="249">
        <v>90.400000000000006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165</v>
      </c>
      <c r="AU190" s="255" t="s">
        <v>80</v>
      </c>
      <c r="AV190" s="14" t="s">
        <v>80</v>
      </c>
      <c r="AW190" s="14" t="s">
        <v>32</v>
      </c>
      <c r="AX190" s="14" t="s">
        <v>78</v>
      </c>
      <c r="AY190" s="255" t="s">
        <v>154</v>
      </c>
    </row>
    <row r="191" s="12" customFormat="1" ht="22.8" customHeight="1">
      <c r="A191" s="12"/>
      <c r="B191" s="200"/>
      <c r="C191" s="201"/>
      <c r="D191" s="202" t="s">
        <v>70</v>
      </c>
      <c r="E191" s="214" t="s">
        <v>211</v>
      </c>
      <c r="F191" s="214" t="s">
        <v>212</v>
      </c>
      <c r="G191" s="201"/>
      <c r="H191" s="201"/>
      <c r="I191" s="204"/>
      <c r="J191" s="215">
        <f>BK191</f>
        <v>0</v>
      </c>
      <c r="K191" s="201"/>
      <c r="L191" s="206"/>
      <c r="M191" s="207"/>
      <c r="N191" s="208"/>
      <c r="O191" s="208"/>
      <c r="P191" s="209">
        <f>SUM(P192:P235)</f>
        <v>0</v>
      </c>
      <c r="Q191" s="208"/>
      <c r="R191" s="209">
        <f>SUM(R192:R235)</f>
        <v>24.904210000000003</v>
      </c>
      <c r="S191" s="208"/>
      <c r="T191" s="210">
        <f>SUM(T192:T235)</f>
        <v>17.93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1" t="s">
        <v>78</v>
      </c>
      <c r="AT191" s="212" t="s">
        <v>70</v>
      </c>
      <c r="AU191" s="212" t="s">
        <v>78</v>
      </c>
      <c r="AY191" s="211" t="s">
        <v>154</v>
      </c>
      <c r="BK191" s="213">
        <f>SUM(BK192:BK235)</f>
        <v>0</v>
      </c>
    </row>
    <row r="192" s="2" customFormat="1" ht="24.15" customHeight="1">
      <c r="A192" s="40"/>
      <c r="B192" s="41"/>
      <c r="C192" s="216" t="s">
        <v>252</v>
      </c>
      <c r="D192" s="216" t="s">
        <v>156</v>
      </c>
      <c r="E192" s="217" t="s">
        <v>667</v>
      </c>
      <c r="F192" s="218" t="s">
        <v>668</v>
      </c>
      <c r="G192" s="219" t="s">
        <v>216</v>
      </c>
      <c r="H192" s="220">
        <v>4</v>
      </c>
      <c r="I192" s="221"/>
      <c r="J192" s="222">
        <f>ROUND(I192*H192,2)</f>
        <v>0</v>
      </c>
      <c r="K192" s="218" t="s">
        <v>160</v>
      </c>
      <c r="L192" s="46"/>
      <c r="M192" s="223" t="s">
        <v>19</v>
      </c>
      <c r="N192" s="224" t="s">
        <v>42</v>
      </c>
      <c r="O192" s="86"/>
      <c r="P192" s="225">
        <f>O192*H192</f>
        <v>0</v>
      </c>
      <c r="Q192" s="225">
        <v>0.12526000000000001</v>
      </c>
      <c r="R192" s="225">
        <f>Q192*H192</f>
        <v>0.50104000000000004</v>
      </c>
      <c r="S192" s="225">
        <v>0</v>
      </c>
      <c r="T192" s="22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7" t="s">
        <v>161</v>
      </c>
      <c r="AT192" s="227" t="s">
        <v>156</v>
      </c>
      <c r="AU192" s="227" t="s">
        <v>80</v>
      </c>
      <c r="AY192" s="19" t="s">
        <v>154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9" t="s">
        <v>78</v>
      </c>
      <c r="BK192" s="228">
        <f>ROUND(I192*H192,2)</f>
        <v>0</v>
      </c>
      <c r="BL192" s="19" t="s">
        <v>161</v>
      </c>
      <c r="BM192" s="227" t="s">
        <v>669</v>
      </c>
    </row>
    <row r="193" s="2" customFormat="1">
      <c r="A193" s="40"/>
      <c r="B193" s="41"/>
      <c r="C193" s="42"/>
      <c r="D193" s="229" t="s">
        <v>163</v>
      </c>
      <c r="E193" s="42"/>
      <c r="F193" s="230" t="s">
        <v>670</v>
      </c>
      <c r="G193" s="42"/>
      <c r="H193" s="42"/>
      <c r="I193" s="231"/>
      <c r="J193" s="42"/>
      <c r="K193" s="42"/>
      <c r="L193" s="46"/>
      <c r="M193" s="232"/>
      <c r="N193" s="23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163</v>
      </c>
      <c r="AU193" s="19" t="s">
        <v>80</v>
      </c>
    </row>
    <row r="194" s="13" customFormat="1">
      <c r="A194" s="13"/>
      <c r="B194" s="234"/>
      <c r="C194" s="235"/>
      <c r="D194" s="236" t="s">
        <v>165</v>
      </c>
      <c r="E194" s="237" t="s">
        <v>19</v>
      </c>
      <c r="F194" s="238" t="s">
        <v>671</v>
      </c>
      <c r="G194" s="235"/>
      <c r="H194" s="237" t="s">
        <v>19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165</v>
      </c>
      <c r="AU194" s="244" t="s">
        <v>80</v>
      </c>
      <c r="AV194" s="13" t="s">
        <v>78</v>
      </c>
      <c r="AW194" s="13" t="s">
        <v>32</v>
      </c>
      <c r="AX194" s="13" t="s">
        <v>71</v>
      </c>
      <c r="AY194" s="244" t="s">
        <v>154</v>
      </c>
    </row>
    <row r="195" s="14" customFormat="1">
      <c r="A195" s="14"/>
      <c r="B195" s="245"/>
      <c r="C195" s="246"/>
      <c r="D195" s="236" t="s">
        <v>165</v>
      </c>
      <c r="E195" s="247" t="s">
        <v>19</v>
      </c>
      <c r="F195" s="248" t="s">
        <v>80</v>
      </c>
      <c r="G195" s="246"/>
      <c r="H195" s="249">
        <v>2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165</v>
      </c>
      <c r="AU195" s="255" t="s">
        <v>80</v>
      </c>
      <c r="AV195" s="14" t="s">
        <v>80</v>
      </c>
      <c r="AW195" s="14" t="s">
        <v>32</v>
      </c>
      <c r="AX195" s="14" t="s">
        <v>71</v>
      </c>
      <c r="AY195" s="255" t="s">
        <v>154</v>
      </c>
    </row>
    <row r="196" s="13" customFormat="1">
      <c r="A196" s="13"/>
      <c r="B196" s="234"/>
      <c r="C196" s="235"/>
      <c r="D196" s="236" t="s">
        <v>165</v>
      </c>
      <c r="E196" s="237" t="s">
        <v>19</v>
      </c>
      <c r="F196" s="238" t="s">
        <v>672</v>
      </c>
      <c r="G196" s="235"/>
      <c r="H196" s="237" t="s">
        <v>19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165</v>
      </c>
      <c r="AU196" s="244" t="s">
        <v>80</v>
      </c>
      <c r="AV196" s="13" t="s">
        <v>78</v>
      </c>
      <c r="AW196" s="13" t="s">
        <v>32</v>
      </c>
      <c r="AX196" s="13" t="s">
        <v>71</v>
      </c>
      <c r="AY196" s="244" t="s">
        <v>154</v>
      </c>
    </row>
    <row r="197" s="14" customFormat="1">
      <c r="A197" s="14"/>
      <c r="B197" s="245"/>
      <c r="C197" s="246"/>
      <c r="D197" s="236" t="s">
        <v>165</v>
      </c>
      <c r="E197" s="247" t="s">
        <v>19</v>
      </c>
      <c r="F197" s="248" t="s">
        <v>80</v>
      </c>
      <c r="G197" s="246"/>
      <c r="H197" s="249">
        <v>2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165</v>
      </c>
      <c r="AU197" s="255" t="s">
        <v>80</v>
      </c>
      <c r="AV197" s="14" t="s">
        <v>80</v>
      </c>
      <c r="AW197" s="14" t="s">
        <v>32</v>
      </c>
      <c r="AX197" s="14" t="s">
        <v>71</v>
      </c>
      <c r="AY197" s="255" t="s">
        <v>154</v>
      </c>
    </row>
    <row r="198" s="15" customFormat="1">
      <c r="A198" s="15"/>
      <c r="B198" s="256"/>
      <c r="C198" s="257"/>
      <c r="D198" s="236" t="s">
        <v>165</v>
      </c>
      <c r="E198" s="258" t="s">
        <v>19</v>
      </c>
      <c r="F198" s="259" t="s">
        <v>168</v>
      </c>
      <c r="G198" s="257"/>
      <c r="H198" s="260">
        <v>4</v>
      </c>
      <c r="I198" s="261"/>
      <c r="J198" s="257"/>
      <c r="K198" s="257"/>
      <c r="L198" s="262"/>
      <c r="M198" s="263"/>
      <c r="N198" s="264"/>
      <c r="O198" s="264"/>
      <c r="P198" s="264"/>
      <c r="Q198" s="264"/>
      <c r="R198" s="264"/>
      <c r="S198" s="264"/>
      <c r="T198" s="26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6" t="s">
        <v>165</v>
      </c>
      <c r="AU198" s="266" t="s">
        <v>80</v>
      </c>
      <c r="AV198" s="15" t="s">
        <v>161</v>
      </c>
      <c r="AW198" s="15" t="s">
        <v>32</v>
      </c>
      <c r="AX198" s="15" t="s">
        <v>78</v>
      </c>
      <c r="AY198" s="266" t="s">
        <v>154</v>
      </c>
    </row>
    <row r="199" s="2" customFormat="1" ht="24.15" customHeight="1">
      <c r="A199" s="40"/>
      <c r="B199" s="41"/>
      <c r="C199" s="271" t="s">
        <v>258</v>
      </c>
      <c r="D199" s="271" t="s">
        <v>408</v>
      </c>
      <c r="E199" s="272" t="s">
        <v>673</v>
      </c>
      <c r="F199" s="273" t="s">
        <v>674</v>
      </c>
      <c r="G199" s="274" t="s">
        <v>216</v>
      </c>
      <c r="H199" s="275">
        <v>4</v>
      </c>
      <c r="I199" s="276"/>
      <c r="J199" s="277">
        <f>ROUND(I199*H199,2)</f>
        <v>0</v>
      </c>
      <c r="K199" s="273" t="s">
        <v>160</v>
      </c>
      <c r="L199" s="278"/>
      <c r="M199" s="279" t="s">
        <v>19</v>
      </c>
      <c r="N199" s="280" t="s">
        <v>42</v>
      </c>
      <c r="O199" s="86"/>
      <c r="P199" s="225">
        <f>O199*H199</f>
        <v>0</v>
      </c>
      <c r="Q199" s="225">
        <v>0.13500000000000001</v>
      </c>
      <c r="R199" s="225">
        <f>Q199*H199</f>
        <v>0.54000000000000004</v>
      </c>
      <c r="S199" s="225">
        <v>0</v>
      </c>
      <c r="T199" s="22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7" t="s">
        <v>211</v>
      </c>
      <c r="AT199" s="227" t="s">
        <v>408</v>
      </c>
      <c r="AU199" s="227" t="s">
        <v>80</v>
      </c>
      <c r="AY199" s="19" t="s">
        <v>154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9" t="s">
        <v>78</v>
      </c>
      <c r="BK199" s="228">
        <f>ROUND(I199*H199,2)</f>
        <v>0</v>
      </c>
      <c r="BL199" s="19" t="s">
        <v>161</v>
      </c>
      <c r="BM199" s="227" t="s">
        <v>675</v>
      </c>
    </row>
    <row r="200" s="2" customFormat="1" ht="24.15" customHeight="1">
      <c r="A200" s="40"/>
      <c r="B200" s="41"/>
      <c r="C200" s="216" t="s">
        <v>263</v>
      </c>
      <c r="D200" s="216" t="s">
        <v>156</v>
      </c>
      <c r="E200" s="217" t="s">
        <v>676</v>
      </c>
      <c r="F200" s="218" t="s">
        <v>677</v>
      </c>
      <c r="G200" s="219" t="s">
        <v>216</v>
      </c>
      <c r="H200" s="220">
        <v>4</v>
      </c>
      <c r="I200" s="221"/>
      <c r="J200" s="222">
        <f>ROUND(I200*H200,2)</f>
        <v>0</v>
      </c>
      <c r="K200" s="218" t="s">
        <v>160</v>
      </c>
      <c r="L200" s="46"/>
      <c r="M200" s="223" t="s">
        <v>19</v>
      </c>
      <c r="N200" s="224" t="s">
        <v>42</v>
      </c>
      <c r="O200" s="86"/>
      <c r="P200" s="225">
        <f>O200*H200</f>
        <v>0</v>
      </c>
      <c r="Q200" s="225">
        <v>0.030759999999999999</v>
      </c>
      <c r="R200" s="225">
        <f>Q200*H200</f>
        <v>0.12304</v>
      </c>
      <c r="S200" s="225">
        <v>0</v>
      </c>
      <c r="T200" s="22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7" t="s">
        <v>161</v>
      </c>
      <c r="AT200" s="227" t="s">
        <v>156</v>
      </c>
      <c r="AU200" s="227" t="s">
        <v>80</v>
      </c>
      <c r="AY200" s="19" t="s">
        <v>154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9" t="s">
        <v>78</v>
      </c>
      <c r="BK200" s="228">
        <f>ROUND(I200*H200,2)</f>
        <v>0</v>
      </c>
      <c r="BL200" s="19" t="s">
        <v>161</v>
      </c>
      <c r="BM200" s="227" t="s">
        <v>678</v>
      </c>
    </row>
    <row r="201" s="2" customFormat="1">
      <c r="A201" s="40"/>
      <c r="B201" s="41"/>
      <c r="C201" s="42"/>
      <c r="D201" s="229" t="s">
        <v>163</v>
      </c>
      <c r="E201" s="42"/>
      <c r="F201" s="230" t="s">
        <v>679</v>
      </c>
      <c r="G201" s="42"/>
      <c r="H201" s="42"/>
      <c r="I201" s="231"/>
      <c r="J201" s="42"/>
      <c r="K201" s="42"/>
      <c r="L201" s="46"/>
      <c r="M201" s="232"/>
      <c r="N201" s="23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163</v>
      </c>
      <c r="AU201" s="19" t="s">
        <v>80</v>
      </c>
    </row>
    <row r="202" s="13" customFormat="1">
      <c r="A202" s="13"/>
      <c r="B202" s="234"/>
      <c r="C202" s="235"/>
      <c r="D202" s="236" t="s">
        <v>165</v>
      </c>
      <c r="E202" s="237" t="s">
        <v>19</v>
      </c>
      <c r="F202" s="238" t="s">
        <v>671</v>
      </c>
      <c r="G202" s="235"/>
      <c r="H202" s="237" t="s">
        <v>19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165</v>
      </c>
      <c r="AU202" s="244" t="s">
        <v>80</v>
      </c>
      <c r="AV202" s="13" t="s">
        <v>78</v>
      </c>
      <c r="AW202" s="13" t="s">
        <v>32</v>
      </c>
      <c r="AX202" s="13" t="s">
        <v>71</v>
      </c>
      <c r="AY202" s="244" t="s">
        <v>154</v>
      </c>
    </row>
    <row r="203" s="14" customFormat="1">
      <c r="A203" s="14"/>
      <c r="B203" s="245"/>
      <c r="C203" s="246"/>
      <c r="D203" s="236" t="s">
        <v>165</v>
      </c>
      <c r="E203" s="247" t="s">
        <v>19</v>
      </c>
      <c r="F203" s="248" t="s">
        <v>80</v>
      </c>
      <c r="G203" s="246"/>
      <c r="H203" s="249">
        <v>2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165</v>
      </c>
      <c r="AU203" s="255" t="s">
        <v>80</v>
      </c>
      <c r="AV203" s="14" t="s">
        <v>80</v>
      </c>
      <c r="AW203" s="14" t="s">
        <v>32</v>
      </c>
      <c r="AX203" s="14" t="s">
        <v>71</v>
      </c>
      <c r="AY203" s="255" t="s">
        <v>154</v>
      </c>
    </row>
    <row r="204" s="13" customFormat="1">
      <c r="A204" s="13"/>
      <c r="B204" s="234"/>
      <c r="C204" s="235"/>
      <c r="D204" s="236" t="s">
        <v>165</v>
      </c>
      <c r="E204" s="237" t="s">
        <v>19</v>
      </c>
      <c r="F204" s="238" t="s">
        <v>672</v>
      </c>
      <c r="G204" s="235"/>
      <c r="H204" s="237" t="s">
        <v>19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165</v>
      </c>
      <c r="AU204" s="244" t="s">
        <v>80</v>
      </c>
      <c r="AV204" s="13" t="s">
        <v>78</v>
      </c>
      <c r="AW204" s="13" t="s">
        <v>32</v>
      </c>
      <c r="AX204" s="13" t="s">
        <v>71</v>
      </c>
      <c r="AY204" s="244" t="s">
        <v>154</v>
      </c>
    </row>
    <row r="205" s="14" customFormat="1">
      <c r="A205" s="14"/>
      <c r="B205" s="245"/>
      <c r="C205" s="246"/>
      <c r="D205" s="236" t="s">
        <v>165</v>
      </c>
      <c r="E205" s="247" t="s">
        <v>19</v>
      </c>
      <c r="F205" s="248" t="s">
        <v>80</v>
      </c>
      <c r="G205" s="246"/>
      <c r="H205" s="249">
        <v>2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165</v>
      </c>
      <c r="AU205" s="255" t="s">
        <v>80</v>
      </c>
      <c r="AV205" s="14" t="s">
        <v>80</v>
      </c>
      <c r="AW205" s="14" t="s">
        <v>32</v>
      </c>
      <c r="AX205" s="14" t="s">
        <v>71</v>
      </c>
      <c r="AY205" s="255" t="s">
        <v>154</v>
      </c>
    </row>
    <row r="206" s="15" customFormat="1">
      <c r="A206" s="15"/>
      <c r="B206" s="256"/>
      <c r="C206" s="257"/>
      <c r="D206" s="236" t="s">
        <v>165</v>
      </c>
      <c r="E206" s="258" t="s">
        <v>19</v>
      </c>
      <c r="F206" s="259" t="s">
        <v>168</v>
      </c>
      <c r="G206" s="257"/>
      <c r="H206" s="260">
        <v>4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6" t="s">
        <v>165</v>
      </c>
      <c r="AU206" s="266" t="s">
        <v>80</v>
      </c>
      <c r="AV206" s="15" t="s">
        <v>161</v>
      </c>
      <c r="AW206" s="15" t="s">
        <v>32</v>
      </c>
      <c r="AX206" s="15" t="s">
        <v>78</v>
      </c>
      <c r="AY206" s="266" t="s">
        <v>154</v>
      </c>
    </row>
    <row r="207" s="2" customFormat="1" ht="24.15" customHeight="1">
      <c r="A207" s="40"/>
      <c r="B207" s="41"/>
      <c r="C207" s="271" t="s">
        <v>257</v>
      </c>
      <c r="D207" s="271" t="s">
        <v>408</v>
      </c>
      <c r="E207" s="272" t="s">
        <v>680</v>
      </c>
      <c r="F207" s="273" t="s">
        <v>681</v>
      </c>
      <c r="G207" s="274" t="s">
        <v>216</v>
      </c>
      <c r="H207" s="275">
        <v>4</v>
      </c>
      <c r="I207" s="276"/>
      <c r="J207" s="277">
        <f>ROUND(I207*H207,2)</f>
        <v>0</v>
      </c>
      <c r="K207" s="273" t="s">
        <v>160</v>
      </c>
      <c r="L207" s="278"/>
      <c r="M207" s="279" t="s">
        <v>19</v>
      </c>
      <c r="N207" s="280" t="s">
        <v>42</v>
      </c>
      <c r="O207" s="86"/>
      <c r="P207" s="225">
        <f>O207*H207</f>
        <v>0</v>
      </c>
      <c r="Q207" s="225">
        <v>0.070000000000000007</v>
      </c>
      <c r="R207" s="225">
        <f>Q207*H207</f>
        <v>0.28000000000000003</v>
      </c>
      <c r="S207" s="225">
        <v>0</v>
      </c>
      <c r="T207" s="22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7" t="s">
        <v>211</v>
      </c>
      <c r="AT207" s="227" t="s">
        <v>408</v>
      </c>
      <c r="AU207" s="227" t="s">
        <v>80</v>
      </c>
      <c r="AY207" s="19" t="s">
        <v>154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9" t="s">
        <v>78</v>
      </c>
      <c r="BK207" s="228">
        <f>ROUND(I207*H207,2)</f>
        <v>0</v>
      </c>
      <c r="BL207" s="19" t="s">
        <v>161</v>
      </c>
      <c r="BM207" s="227" t="s">
        <v>682</v>
      </c>
    </row>
    <row r="208" s="2" customFormat="1" ht="24.15" customHeight="1">
      <c r="A208" s="40"/>
      <c r="B208" s="41"/>
      <c r="C208" s="216" t="s">
        <v>273</v>
      </c>
      <c r="D208" s="216" t="s">
        <v>156</v>
      </c>
      <c r="E208" s="217" t="s">
        <v>683</v>
      </c>
      <c r="F208" s="218" t="s">
        <v>684</v>
      </c>
      <c r="G208" s="219" t="s">
        <v>216</v>
      </c>
      <c r="H208" s="220">
        <v>4</v>
      </c>
      <c r="I208" s="221"/>
      <c r="J208" s="222">
        <f>ROUND(I208*H208,2)</f>
        <v>0</v>
      </c>
      <c r="K208" s="218" t="s">
        <v>160</v>
      </c>
      <c r="L208" s="46"/>
      <c r="M208" s="223" t="s">
        <v>19</v>
      </c>
      <c r="N208" s="224" t="s">
        <v>42</v>
      </c>
      <c r="O208" s="86"/>
      <c r="P208" s="225">
        <f>O208*H208</f>
        <v>0</v>
      </c>
      <c r="Q208" s="225">
        <v>0.030759999999999999</v>
      </c>
      <c r="R208" s="225">
        <f>Q208*H208</f>
        <v>0.12304</v>
      </c>
      <c r="S208" s="225">
        <v>0</v>
      </c>
      <c r="T208" s="22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7" t="s">
        <v>161</v>
      </c>
      <c r="AT208" s="227" t="s">
        <v>156</v>
      </c>
      <c r="AU208" s="227" t="s">
        <v>80</v>
      </c>
      <c r="AY208" s="19" t="s">
        <v>154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9" t="s">
        <v>78</v>
      </c>
      <c r="BK208" s="228">
        <f>ROUND(I208*H208,2)</f>
        <v>0</v>
      </c>
      <c r="BL208" s="19" t="s">
        <v>161</v>
      </c>
      <c r="BM208" s="227" t="s">
        <v>685</v>
      </c>
    </row>
    <row r="209" s="2" customFormat="1">
      <c r="A209" s="40"/>
      <c r="B209" s="41"/>
      <c r="C209" s="42"/>
      <c r="D209" s="229" t="s">
        <v>163</v>
      </c>
      <c r="E209" s="42"/>
      <c r="F209" s="230" t="s">
        <v>686</v>
      </c>
      <c r="G209" s="42"/>
      <c r="H209" s="42"/>
      <c r="I209" s="231"/>
      <c r="J209" s="42"/>
      <c r="K209" s="42"/>
      <c r="L209" s="46"/>
      <c r="M209" s="232"/>
      <c r="N209" s="23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163</v>
      </c>
      <c r="AU209" s="19" t="s">
        <v>80</v>
      </c>
    </row>
    <row r="210" s="14" customFormat="1">
      <c r="A210" s="14"/>
      <c r="B210" s="245"/>
      <c r="C210" s="246"/>
      <c r="D210" s="236" t="s">
        <v>165</v>
      </c>
      <c r="E210" s="247" t="s">
        <v>19</v>
      </c>
      <c r="F210" s="248" t="s">
        <v>161</v>
      </c>
      <c r="G210" s="246"/>
      <c r="H210" s="249">
        <v>4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165</v>
      </c>
      <c r="AU210" s="255" t="s">
        <v>80</v>
      </c>
      <c r="AV210" s="14" t="s">
        <v>80</v>
      </c>
      <c r="AW210" s="14" t="s">
        <v>32</v>
      </c>
      <c r="AX210" s="14" t="s">
        <v>78</v>
      </c>
      <c r="AY210" s="255" t="s">
        <v>154</v>
      </c>
    </row>
    <row r="211" s="2" customFormat="1" ht="24.15" customHeight="1">
      <c r="A211" s="40"/>
      <c r="B211" s="41"/>
      <c r="C211" s="271" t="s">
        <v>279</v>
      </c>
      <c r="D211" s="271" t="s">
        <v>408</v>
      </c>
      <c r="E211" s="272" t="s">
        <v>687</v>
      </c>
      <c r="F211" s="273" t="s">
        <v>688</v>
      </c>
      <c r="G211" s="274" t="s">
        <v>216</v>
      </c>
      <c r="H211" s="275">
        <v>4</v>
      </c>
      <c r="I211" s="276"/>
      <c r="J211" s="277">
        <f>ROUND(I211*H211,2)</f>
        <v>0</v>
      </c>
      <c r="K211" s="273" t="s">
        <v>160</v>
      </c>
      <c r="L211" s="278"/>
      <c r="M211" s="279" t="s">
        <v>19</v>
      </c>
      <c r="N211" s="280" t="s">
        <v>42</v>
      </c>
      <c r="O211" s="86"/>
      <c r="P211" s="225">
        <f>O211*H211</f>
        <v>0</v>
      </c>
      <c r="Q211" s="225">
        <v>0.155</v>
      </c>
      <c r="R211" s="225">
        <f>Q211*H211</f>
        <v>0.62</v>
      </c>
      <c r="S211" s="225">
        <v>0</v>
      </c>
      <c r="T211" s="22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7" t="s">
        <v>211</v>
      </c>
      <c r="AT211" s="227" t="s">
        <v>408</v>
      </c>
      <c r="AU211" s="227" t="s">
        <v>80</v>
      </c>
      <c r="AY211" s="19" t="s">
        <v>154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9" t="s">
        <v>78</v>
      </c>
      <c r="BK211" s="228">
        <f>ROUND(I211*H211,2)</f>
        <v>0</v>
      </c>
      <c r="BL211" s="19" t="s">
        <v>161</v>
      </c>
      <c r="BM211" s="227" t="s">
        <v>689</v>
      </c>
    </row>
    <row r="212" s="2" customFormat="1" ht="24.15" customHeight="1">
      <c r="A212" s="40"/>
      <c r="B212" s="41"/>
      <c r="C212" s="216" t="s">
        <v>284</v>
      </c>
      <c r="D212" s="216" t="s">
        <v>156</v>
      </c>
      <c r="E212" s="217" t="s">
        <v>690</v>
      </c>
      <c r="F212" s="218" t="s">
        <v>691</v>
      </c>
      <c r="G212" s="219" t="s">
        <v>216</v>
      </c>
      <c r="H212" s="220">
        <v>4</v>
      </c>
      <c r="I212" s="221"/>
      <c r="J212" s="222">
        <f>ROUND(I212*H212,2)</f>
        <v>0</v>
      </c>
      <c r="K212" s="218" t="s">
        <v>160</v>
      </c>
      <c r="L212" s="46"/>
      <c r="M212" s="223" t="s">
        <v>19</v>
      </c>
      <c r="N212" s="224" t="s">
        <v>42</v>
      </c>
      <c r="O212" s="86"/>
      <c r="P212" s="225">
        <f>O212*H212</f>
        <v>0</v>
      </c>
      <c r="Q212" s="225">
        <v>0.030759999999999999</v>
      </c>
      <c r="R212" s="225">
        <f>Q212*H212</f>
        <v>0.12304</v>
      </c>
      <c r="S212" s="225">
        <v>0</v>
      </c>
      <c r="T212" s="22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7" t="s">
        <v>161</v>
      </c>
      <c r="AT212" s="227" t="s">
        <v>156</v>
      </c>
      <c r="AU212" s="227" t="s">
        <v>80</v>
      </c>
      <c r="AY212" s="19" t="s">
        <v>154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9" t="s">
        <v>78</v>
      </c>
      <c r="BK212" s="228">
        <f>ROUND(I212*H212,2)</f>
        <v>0</v>
      </c>
      <c r="BL212" s="19" t="s">
        <v>161</v>
      </c>
      <c r="BM212" s="227" t="s">
        <v>692</v>
      </c>
    </row>
    <row r="213" s="2" customFormat="1">
      <c r="A213" s="40"/>
      <c r="B213" s="41"/>
      <c r="C213" s="42"/>
      <c r="D213" s="229" t="s">
        <v>163</v>
      </c>
      <c r="E213" s="42"/>
      <c r="F213" s="230" t="s">
        <v>693</v>
      </c>
      <c r="G213" s="42"/>
      <c r="H213" s="42"/>
      <c r="I213" s="231"/>
      <c r="J213" s="42"/>
      <c r="K213" s="42"/>
      <c r="L213" s="46"/>
      <c r="M213" s="232"/>
      <c r="N213" s="23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163</v>
      </c>
      <c r="AU213" s="19" t="s">
        <v>80</v>
      </c>
    </row>
    <row r="214" s="14" customFormat="1">
      <c r="A214" s="14"/>
      <c r="B214" s="245"/>
      <c r="C214" s="246"/>
      <c r="D214" s="236" t="s">
        <v>165</v>
      </c>
      <c r="E214" s="247" t="s">
        <v>19</v>
      </c>
      <c r="F214" s="248" t="s">
        <v>161</v>
      </c>
      <c r="G214" s="246"/>
      <c r="H214" s="249">
        <v>4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165</v>
      </c>
      <c r="AU214" s="255" t="s">
        <v>80</v>
      </c>
      <c r="AV214" s="14" t="s">
        <v>80</v>
      </c>
      <c r="AW214" s="14" t="s">
        <v>32</v>
      </c>
      <c r="AX214" s="14" t="s">
        <v>78</v>
      </c>
      <c r="AY214" s="255" t="s">
        <v>154</v>
      </c>
    </row>
    <row r="215" s="2" customFormat="1" ht="33" customHeight="1">
      <c r="A215" s="40"/>
      <c r="B215" s="41"/>
      <c r="C215" s="271" t="s">
        <v>7</v>
      </c>
      <c r="D215" s="271" t="s">
        <v>408</v>
      </c>
      <c r="E215" s="272" t="s">
        <v>694</v>
      </c>
      <c r="F215" s="273" t="s">
        <v>695</v>
      </c>
      <c r="G215" s="274" t="s">
        <v>216</v>
      </c>
      <c r="H215" s="275">
        <v>4</v>
      </c>
      <c r="I215" s="276"/>
      <c r="J215" s="277">
        <f>ROUND(I215*H215,2)</f>
        <v>0</v>
      </c>
      <c r="K215" s="273" t="s">
        <v>160</v>
      </c>
      <c r="L215" s="278"/>
      <c r="M215" s="279" t="s">
        <v>19</v>
      </c>
      <c r="N215" s="280" t="s">
        <v>42</v>
      </c>
      <c r="O215" s="86"/>
      <c r="P215" s="225">
        <f>O215*H215</f>
        <v>0</v>
      </c>
      <c r="Q215" s="225">
        <v>0.34999999999999998</v>
      </c>
      <c r="R215" s="225">
        <f>Q215*H215</f>
        <v>1.3999999999999999</v>
      </c>
      <c r="S215" s="225">
        <v>0</v>
      </c>
      <c r="T215" s="22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7" t="s">
        <v>211</v>
      </c>
      <c r="AT215" s="227" t="s">
        <v>408</v>
      </c>
      <c r="AU215" s="227" t="s">
        <v>80</v>
      </c>
      <c r="AY215" s="19" t="s">
        <v>154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9" t="s">
        <v>78</v>
      </c>
      <c r="BK215" s="228">
        <f>ROUND(I215*H215,2)</f>
        <v>0</v>
      </c>
      <c r="BL215" s="19" t="s">
        <v>161</v>
      </c>
      <c r="BM215" s="227" t="s">
        <v>696</v>
      </c>
    </row>
    <row r="216" s="2" customFormat="1" ht="37.8" customHeight="1">
      <c r="A216" s="40"/>
      <c r="B216" s="41"/>
      <c r="C216" s="216" t="s">
        <v>296</v>
      </c>
      <c r="D216" s="216" t="s">
        <v>156</v>
      </c>
      <c r="E216" s="217" t="s">
        <v>214</v>
      </c>
      <c r="F216" s="218" t="s">
        <v>215</v>
      </c>
      <c r="G216" s="219" t="s">
        <v>216</v>
      </c>
      <c r="H216" s="220">
        <v>17</v>
      </c>
      <c r="I216" s="221"/>
      <c r="J216" s="222">
        <f>ROUND(I216*H216,2)</f>
        <v>0</v>
      </c>
      <c r="K216" s="218" t="s">
        <v>160</v>
      </c>
      <c r="L216" s="46"/>
      <c r="M216" s="223" t="s">
        <v>19</v>
      </c>
      <c r="N216" s="224" t="s">
        <v>42</v>
      </c>
      <c r="O216" s="86"/>
      <c r="P216" s="225">
        <f>O216*H216</f>
        <v>0</v>
      </c>
      <c r="Q216" s="225">
        <v>0.74048000000000003</v>
      </c>
      <c r="R216" s="225">
        <f>Q216*H216</f>
        <v>12.58816</v>
      </c>
      <c r="S216" s="225">
        <v>0.73999999999999999</v>
      </c>
      <c r="T216" s="226">
        <f>S216*H216</f>
        <v>12.58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7" t="s">
        <v>161</v>
      </c>
      <c r="AT216" s="227" t="s">
        <v>156</v>
      </c>
      <c r="AU216" s="227" t="s">
        <v>80</v>
      </c>
      <c r="AY216" s="19" t="s">
        <v>154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9" t="s">
        <v>78</v>
      </c>
      <c r="BK216" s="228">
        <f>ROUND(I216*H216,2)</f>
        <v>0</v>
      </c>
      <c r="BL216" s="19" t="s">
        <v>161</v>
      </c>
      <c r="BM216" s="227" t="s">
        <v>697</v>
      </c>
    </row>
    <row r="217" s="2" customFormat="1">
      <c r="A217" s="40"/>
      <c r="B217" s="41"/>
      <c r="C217" s="42"/>
      <c r="D217" s="229" t="s">
        <v>163</v>
      </c>
      <c r="E217" s="42"/>
      <c r="F217" s="230" t="s">
        <v>218</v>
      </c>
      <c r="G217" s="42"/>
      <c r="H217" s="42"/>
      <c r="I217" s="231"/>
      <c r="J217" s="42"/>
      <c r="K217" s="42"/>
      <c r="L217" s="46"/>
      <c r="M217" s="232"/>
      <c r="N217" s="23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163</v>
      </c>
      <c r="AU217" s="19" t="s">
        <v>80</v>
      </c>
    </row>
    <row r="218" s="14" customFormat="1">
      <c r="A218" s="14"/>
      <c r="B218" s="245"/>
      <c r="C218" s="246"/>
      <c r="D218" s="236" t="s">
        <v>165</v>
      </c>
      <c r="E218" s="247" t="s">
        <v>19</v>
      </c>
      <c r="F218" s="248" t="s">
        <v>257</v>
      </c>
      <c r="G218" s="246"/>
      <c r="H218" s="249">
        <v>17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165</v>
      </c>
      <c r="AU218" s="255" t="s">
        <v>80</v>
      </c>
      <c r="AV218" s="14" t="s">
        <v>80</v>
      </c>
      <c r="AW218" s="14" t="s">
        <v>32</v>
      </c>
      <c r="AX218" s="14" t="s">
        <v>78</v>
      </c>
      <c r="AY218" s="255" t="s">
        <v>154</v>
      </c>
    </row>
    <row r="219" s="2" customFormat="1" ht="24.15" customHeight="1">
      <c r="A219" s="40"/>
      <c r="B219" s="41"/>
      <c r="C219" s="216" t="s">
        <v>302</v>
      </c>
      <c r="D219" s="216" t="s">
        <v>156</v>
      </c>
      <c r="E219" s="217" t="s">
        <v>225</v>
      </c>
      <c r="F219" s="218" t="s">
        <v>226</v>
      </c>
      <c r="G219" s="219" t="s">
        <v>216</v>
      </c>
      <c r="H219" s="220">
        <v>5</v>
      </c>
      <c r="I219" s="221"/>
      <c r="J219" s="222">
        <f>ROUND(I219*H219,2)</f>
        <v>0</v>
      </c>
      <c r="K219" s="218" t="s">
        <v>160</v>
      </c>
      <c r="L219" s="46"/>
      <c r="M219" s="223" t="s">
        <v>19</v>
      </c>
      <c r="N219" s="224" t="s">
        <v>42</v>
      </c>
      <c r="O219" s="86"/>
      <c r="P219" s="225">
        <f>O219*H219</f>
        <v>0</v>
      </c>
      <c r="Q219" s="225">
        <v>0.10037</v>
      </c>
      <c r="R219" s="225">
        <f>Q219*H219</f>
        <v>0.50185000000000002</v>
      </c>
      <c r="S219" s="225">
        <v>0.10000000000000001</v>
      </c>
      <c r="T219" s="226">
        <f>S219*H219</f>
        <v>0.5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7" t="s">
        <v>161</v>
      </c>
      <c r="AT219" s="227" t="s">
        <v>156</v>
      </c>
      <c r="AU219" s="227" t="s">
        <v>80</v>
      </c>
      <c r="AY219" s="19" t="s">
        <v>154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9" t="s">
        <v>78</v>
      </c>
      <c r="BK219" s="228">
        <f>ROUND(I219*H219,2)</f>
        <v>0</v>
      </c>
      <c r="BL219" s="19" t="s">
        <v>161</v>
      </c>
      <c r="BM219" s="227" t="s">
        <v>698</v>
      </c>
    </row>
    <row r="220" s="2" customFormat="1">
      <c r="A220" s="40"/>
      <c r="B220" s="41"/>
      <c r="C220" s="42"/>
      <c r="D220" s="229" t="s">
        <v>163</v>
      </c>
      <c r="E220" s="42"/>
      <c r="F220" s="230" t="s">
        <v>228</v>
      </c>
      <c r="G220" s="42"/>
      <c r="H220" s="42"/>
      <c r="I220" s="231"/>
      <c r="J220" s="42"/>
      <c r="K220" s="42"/>
      <c r="L220" s="46"/>
      <c r="M220" s="232"/>
      <c r="N220" s="23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163</v>
      </c>
      <c r="AU220" s="19" t="s">
        <v>80</v>
      </c>
    </row>
    <row r="221" s="14" customFormat="1">
      <c r="A221" s="14"/>
      <c r="B221" s="245"/>
      <c r="C221" s="246"/>
      <c r="D221" s="236" t="s">
        <v>165</v>
      </c>
      <c r="E221" s="247" t="s">
        <v>19</v>
      </c>
      <c r="F221" s="248" t="s">
        <v>191</v>
      </c>
      <c r="G221" s="246"/>
      <c r="H221" s="249">
        <v>5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165</v>
      </c>
      <c r="AU221" s="255" t="s">
        <v>80</v>
      </c>
      <c r="AV221" s="14" t="s">
        <v>80</v>
      </c>
      <c r="AW221" s="14" t="s">
        <v>32</v>
      </c>
      <c r="AX221" s="14" t="s">
        <v>78</v>
      </c>
      <c r="AY221" s="255" t="s">
        <v>154</v>
      </c>
    </row>
    <row r="222" s="2" customFormat="1" ht="24.15" customHeight="1">
      <c r="A222" s="40"/>
      <c r="B222" s="41"/>
      <c r="C222" s="216" t="s">
        <v>311</v>
      </c>
      <c r="D222" s="216" t="s">
        <v>156</v>
      </c>
      <c r="E222" s="217" t="s">
        <v>229</v>
      </c>
      <c r="F222" s="218" t="s">
        <v>230</v>
      </c>
      <c r="G222" s="219" t="s">
        <v>216</v>
      </c>
      <c r="H222" s="220">
        <v>11</v>
      </c>
      <c r="I222" s="221"/>
      <c r="J222" s="222">
        <f>ROUND(I222*H222,2)</f>
        <v>0</v>
      </c>
      <c r="K222" s="218" t="s">
        <v>160</v>
      </c>
      <c r="L222" s="46"/>
      <c r="M222" s="223" t="s">
        <v>19</v>
      </c>
      <c r="N222" s="224" t="s">
        <v>42</v>
      </c>
      <c r="O222" s="86"/>
      <c r="P222" s="225">
        <f>O222*H222</f>
        <v>0</v>
      </c>
      <c r="Q222" s="225">
        <v>0.15056</v>
      </c>
      <c r="R222" s="225">
        <f>Q222*H222</f>
        <v>1.6561600000000001</v>
      </c>
      <c r="S222" s="225">
        <v>0.14999999999999999</v>
      </c>
      <c r="T222" s="226">
        <f>S222*H222</f>
        <v>1.6499999999999999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7" t="s">
        <v>161</v>
      </c>
      <c r="AT222" s="227" t="s">
        <v>156</v>
      </c>
      <c r="AU222" s="227" t="s">
        <v>80</v>
      </c>
      <c r="AY222" s="19" t="s">
        <v>154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9" t="s">
        <v>78</v>
      </c>
      <c r="BK222" s="228">
        <f>ROUND(I222*H222,2)</f>
        <v>0</v>
      </c>
      <c r="BL222" s="19" t="s">
        <v>161</v>
      </c>
      <c r="BM222" s="227" t="s">
        <v>699</v>
      </c>
    </row>
    <row r="223" s="2" customFormat="1">
      <c r="A223" s="40"/>
      <c r="B223" s="41"/>
      <c r="C223" s="42"/>
      <c r="D223" s="229" t="s">
        <v>163</v>
      </c>
      <c r="E223" s="42"/>
      <c r="F223" s="230" t="s">
        <v>232</v>
      </c>
      <c r="G223" s="42"/>
      <c r="H223" s="42"/>
      <c r="I223" s="231"/>
      <c r="J223" s="42"/>
      <c r="K223" s="42"/>
      <c r="L223" s="46"/>
      <c r="M223" s="232"/>
      <c r="N223" s="23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163</v>
      </c>
      <c r="AU223" s="19" t="s">
        <v>80</v>
      </c>
    </row>
    <row r="224" s="14" customFormat="1">
      <c r="A224" s="14"/>
      <c r="B224" s="245"/>
      <c r="C224" s="246"/>
      <c r="D224" s="236" t="s">
        <v>165</v>
      </c>
      <c r="E224" s="247" t="s">
        <v>19</v>
      </c>
      <c r="F224" s="248" t="s">
        <v>233</v>
      </c>
      <c r="G224" s="246"/>
      <c r="H224" s="249">
        <v>11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165</v>
      </c>
      <c r="AU224" s="255" t="s">
        <v>80</v>
      </c>
      <c r="AV224" s="14" t="s">
        <v>80</v>
      </c>
      <c r="AW224" s="14" t="s">
        <v>32</v>
      </c>
      <c r="AX224" s="14" t="s">
        <v>78</v>
      </c>
      <c r="AY224" s="255" t="s">
        <v>154</v>
      </c>
    </row>
    <row r="225" s="2" customFormat="1" ht="16.5" customHeight="1">
      <c r="A225" s="40"/>
      <c r="B225" s="41"/>
      <c r="C225" s="216" t="s">
        <v>268</v>
      </c>
      <c r="D225" s="216" t="s">
        <v>156</v>
      </c>
      <c r="E225" s="217" t="s">
        <v>700</v>
      </c>
      <c r="F225" s="218" t="s">
        <v>701</v>
      </c>
      <c r="G225" s="219" t="s">
        <v>216</v>
      </c>
      <c r="H225" s="220">
        <v>1</v>
      </c>
      <c r="I225" s="221"/>
      <c r="J225" s="222">
        <f>ROUND(I225*H225,2)</f>
        <v>0</v>
      </c>
      <c r="K225" s="218" t="s">
        <v>19</v>
      </c>
      <c r="L225" s="46"/>
      <c r="M225" s="223" t="s">
        <v>19</v>
      </c>
      <c r="N225" s="224" t="s">
        <v>42</v>
      </c>
      <c r="O225" s="86"/>
      <c r="P225" s="225">
        <f>O225*H225</f>
        <v>0</v>
      </c>
      <c r="Q225" s="225">
        <v>0.52254</v>
      </c>
      <c r="R225" s="225">
        <f>Q225*H225</f>
        <v>0.52254</v>
      </c>
      <c r="S225" s="225">
        <v>0.5</v>
      </c>
      <c r="T225" s="226">
        <f>S225*H225</f>
        <v>0.5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7" t="s">
        <v>161</v>
      </c>
      <c r="AT225" s="227" t="s">
        <v>156</v>
      </c>
      <c r="AU225" s="227" t="s">
        <v>80</v>
      </c>
      <c r="AY225" s="19" t="s">
        <v>154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9" t="s">
        <v>78</v>
      </c>
      <c r="BK225" s="228">
        <f>ROUND(I225*H225,2)</f>
        <v>0</v>
      </c>
      <c r="BL225" s="19" t="s">
        <v>161</v>
      </c>
      <c r="BM225" s="227" t="s">
        <v>702</v>
      </c>
    </row>
    <row r="226" s="2" customFormat="1" ht="16.5" customHeight="1">
      <c r="A226" s="40"/>
      <c r="B226" s="41"/>
      <c r="C226" s="271" t="s">
        <v>321</v>
      </c>
      <c r="D226" s="271" t="s">
        <v>408</v>
      </c>
      <c r="E226" s="272" t="s">
        <v>703</v>
      </c>
      <c r="F226" s="273" t="s">
        <v>704</v>
      </c>
      <c r="G226" s="274" t="s">
        <v>216</v>
      </c>
      <c r="H226" s="275">
        <v>1</v>
      </c>
      <c r="I226" s="276"/>
      <c r="J226" s="277">
        <f>ROUND(I226*H226,2)</f>
        <v>0</v>
      </c>
      <c r="K226" s="273" t="s">
        <v>19</v>
      </c>
      <c r="L226" s="278"/>
      <c r="M226" s="279" t="s">
        <v>19</v>
      </c>
      <c r="N226" s="280" t="s">
        <v>42</v>
      </c>
      <c r="O226" s="86"/>
      <c r="P226" s="225">
        <f>O226*H226</f>
        <v>0</v>
      </c>
      <c r="Q226" s="225">
        <v>0.154</v>
      </c>
      <c r="R226" s="225">
        <f>Q226*H226</f>
        <v>0.154</v>
      </c>
      <c r="S226" s="225">
        <v>0</v>
      </c>
      <c r="T226" s="22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7" t="s">
        <v>211</v>
      </c>
      <c r="AT226" s="227" t="s">
        <v>408</v>
      </c>
      <c r="AU226" s="227" t="s">
        <v>80</v>
      </c>
      <c r="AY226" s="19" t="s">
        <v>154</v>
      </c>
      <c r="BE226" s="228">
        <f>IF(N226="základní",J226,0)</f>
        <v>0</v>
      </c>
      <c r="BF226" s="228">
        <f>IF(N226="snížená",J226,0)</f>
        <v>0</v>
      </c>
      <c r="BG226" s="228">
        <f>IF(N226="zákl. přenesená",J226,0)</f>
        <v>0</v>
      </c>
      <c r="BH226" s="228">
        <f>IF(N226="sníž. přenesená",J226,0)</f>
        <v>0</v>
      </c>
      <c r="BI226" s="228">
        <f>IF(N226="nulová",J226,0)</f>
        <v>0</v>
      </c>
      <c r="BJ226" s="19" t="s">
        <v>78</v>
      </c>
      <c r="BK226" s="228">
        <f>ROUND(I226*H226,2)</f>
        <v>0</v>
      </c>
      <c r="BL226" s="19" t="s">
        <v>161</v>
      </c>
      <c r="BM226" s="227" t="s">
        <v>705</v>
      </c>
    </row>
    <row r="227" s="2" customFormat="1" ht="37.8" customHeight="1">
      <c r="A227" s="40"/>
      <c r="B227" s="41"/>
      <c r="C227" s="216" t="s">
        <v>245</v>
      </c>
      <c r="D227" s="216" t="s">
        <v>156</v>
      </c>
      <c r="E227" s="217" t="s">
        <v>234</v>
      </c>
      <c r="F227" s="218" t="s">
        <v>235</v>
      </c>
      <c r="G227" s="219" t="s">
        <v>216</v>
      </c>
      <c r="H227" s="220">
        <v>9</v>
      </c>
      <c r="I227" s="221"/>
      <c r="J227" s="222">
        <f>ROUND(I227*H227,2)</f>
        <v>0</v>
      </c>
      <c r="K227" s="218" t="s">
        <v>160</v>
      </c>
      <c r="L227" s="46"/>
      <c r="M227" s="223" t="s">
        <v>19</v>
      </c>
      <c r="N227" s="224" t="s">
        <v>42</v>
      </c>
      <c r="O227" s="86"/>
      <c r="P227" s="225">
        <f>O227*H227</f>
        <v>0</v>
      </c>
      <c r="Q227" s="225">
        <v>0.53325999999999996</v>
      </c>
      <c r="R227" s="225">
        <f>Q227*H227</f>
        <v>4.7993399999999999</v>
      </c>
      <c r="S227" s="225">
        <v>0.29999999999999999</v>
      </c>
      <c r="T227" s="226">
        <f>S227*H227</f>
        <v>2.6999999999999997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7" t="s">
        <v>161</v>
      </c>
      <c r="AT227" s="227" t="s">
        <v>156</v>
      </c>
      <c r="AU227" s="227" t="s">
        <v>80</v>
      </c>
      <c r="AY227" s="19" t="s">
        <v>154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9" t="s">
        <v>78</v>
      </c>
      <c r="BK227" s="228">
        <f>ROUND(I227*H227,2)</f>
        <v>0</v>
      </c>
      <c r="BL227" s="19" t="s">
        <v>161</v>
      </c>
      <c r="BM227" s="227" t="s">
        <v>706</v>
      </c>
    </row>
    <row r="228" s="2" customFormat="1">
      <c r="A228" s="40"/>
      <c r="B228" s="41"/>
      <c r="C228" s="42"/>
      <c r="D228" s="229" t="s">
        <v>163</v>
      </c>
      <c r="E228" s="42"/>
      <c r="F228" s="230" t="s">
        <v>237</v>
      </c>
      <c r="G228" s="42"/>
      <c r="H228" s="42"/>
      <c r="I228" s="231"/>
      <c r="J228" s="42"/>
      <c r="K228" s="42"/>
      <c r="L228" s="46"/>
      <c r="M228" s="232"/>
      <c r="N228" s="23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163</v>
      </c>
      <c r="AU228" s="19" t="s">
        <v>80</v>
      </c>
    </row>
    <row r="229" s="13" customFormat="1">
      <c r="A229" s="13"/>
      <c r="B229" s="234"/>
      <c r="C229" s="235"/>
      <c r="D229" s="236" t="s">
        <v>165</v>
      </c>
      <c r="E229" s="237" t="s">
        <v>19</v>
      </c>
      <c r="F229" s="238" t="s">
        <v>707</v>
      </c>
      <c r="G229" s="235"/>
      <c r="H229" s="237" t="s">
        <v>19</v>
      </c>
      <c r="I229" s="239"/>
      <c r="J229" s="235"/>
      <c r="K229" s="235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165</v>
      </c>
      <c r="AU229" s="244" t="s">
        <v>80</v>
      </c>
      <c r="AV229" s="13" t="s">
        <v>78</v>
      </c>
      <c r="AW229" s="13" t="s">
        <v>32</v>
      </c>
      <c r="AX229" s="13" t="s">
        <v>71</v>
      </c>
      <c r="AY229" s="244" t="s">
        <v>154</v>
      </c>
    </row>
    <row r="230" s="14" customFormat="1">
      <c r="A230" s="14"/>
      <c r="B230" s="245"/>
      <c r="C230" s="246"/>
      <c r="D230" s="236" t="s">
        <v>165</v>
      </c>
      <c r="E230" s="247" t="s">
        <v>19</v>
      </c>
      <c r="F230" s="248" t="s">
        <v>213</v>
      </c>
      <c r="G230" s="246"/>
      <c r="H230" s="249">
        <v>7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165</v>
      </c>
      <c r="AU230" s="255" t="s">
        <v>80</v>
      </c>
      <c r="AV230" s="14" t="s">
        <v>80</v>
      </c>
      <c r="AW230" s="14" t="s">
        <v>32</v>
      </c>
      <c r="AX230" s="14" t="s">
        <v>71</v>
      </c>
      <c r="AY230" s="255" t="s">
        <v>154</v>
      </c>
    </row>
    <row r="231" s="13" customFormat="1">
      <c r="A231" s="13"/>
      <c r="B231" s="234"/>
      <c r="C231" s="235"/>
      <c r="D231" s="236" t="s">
        <v>165</v>
      </c>
      <c r="E231" s="237" t="s">
        <v>19</v>
      </c>
      <c r="F231" s="238" t="s">
        <v>653</v>
      </c>
      <c r="G231" s="235"/>
      <c r="H231" s="237" t="s">
        <v>19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165</v>
      </c>
      <c r="AU231" s="244" t="s">
        <v>80</v>
      </c>
      <c r="AV231" s="13" t="s">
        <v>78</v>
      </c>
      <c r="AW231" s="13" t="s">
        <v>32</v>
      </c>
      <c r="AX231" s="13" t="s">
        <v>71</v>
      </c>
      <c r="AY231" s="244" t="s">
        <v>154</v>
      </c>
    </row>
    <row r="232" s="14" customFormat="1">
      <c r="A232" s="14"/>
      <c r="B232" s="245"/>
      <c r="C232" s="246"/>
      <c r="D232" s="236" t="s">
        <v>165</v>
      </c>
      <c r="E232" s="247" t="s">
        <v>19</v>
      </c>
      <c r="F232" s="248" t="s">
        <v>80</v>
      </c>
      <c r="G232" s="246"/>
      <c r="H232" s="249">
        <v>2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165</v>
      </c>
      <c r="AU232" s="255" t="s">
        <v>80</v>
      </c>
      <c r="AV232" s="14" t="s">
        <v>80</v>
      </c>
      <c r="AW232" s="14" t="s">
        <v>32</v>
      </c>
      <c r="AX232" s="14" t="s">
        <v>71</v>
      </c>
      <c r="AY232" s="255" t="s">
        <v>154</v>
      </c>
    </row>
    <row r="233" s="15" customFormat="1">
      <c r="A233" s="15"/>
      <c r="B233" s="256"/>
      <c r="C233" s="257"/>
      <c r="D233" s="236" t="s">
        <v>165</v>
      </c>
      <c r="E233" s="258" t="s">
        <v>19</v>
      </c>
      <c r="F233" s="259" t="s">
        <v>168</v>
      </c>
      <c r="G233" s="257"/>
      <c r="H233" s="260">
        <v>9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6" t="s">
        <v>165</v>
      </c>
      <c r="AU233" s="266" t="s">
        <v>80</v>
      </c>
      <c r="AV233" s="15" t="s">
        <v>161</v>
      </c>
      <c r="AW233" s="15" t="s">
        <v>32</v>
      </c>
      <c r="AX233" s="15" t="s">
        <v>78</v>
      </c>
      <c r="AY233" s="266" t="s">
        <v>154</v>
      </c>
    </row>
    <row r="234" s="2" customFormat="1" ht="24.15" customHeight="1">
      <c r="A234" s="40"/>
      <c r="B234" s="41"/>
      <c r="C234" s="271" t="s">
        <v>336</v>
      </c>
      <c r="D234" s="271" t="s">
        <v>408</v>
      </c>
      <c r="E234" s="272" t="s">
        <v>708</v>
      </c>
      <c r="F234" s="273" t="s">
        <v>709</v>
      </c>
      <c r="G234" s="274" t="s">
        <v>216</v>
      </c>
      <c r="H234" s="275">
        <v>9</v>
      </c>
      <c r="I234" s="276"/>
      <c r="J234" s="277">
        <f>ROUND(I234*H234,2)</f>
        <v>0</v>
      </c>
      <c r="K234" s="273" t="s">
        <v>160</v>
      </c>
      <c r="L234" s="278"/>
      <c r="M234" s="279" t="s">
        <v>19</v>
      </c>
      <c r="N234" s="280" t="s">
        <v>42</v>
      </c>
      <c r="O234" s="86"/>
      <c r="P234" s="225">
        <f>O234*H234</f>
        <v>0</v>
      </c>
      <c r="Q234" s="225">
        <v>0.108</v>
      </c>
      <c r="R234" s="225">
        <f>Q234*H234</f>
        <v>0.97199999999999998</v>
      </c>
      <c r="S234" s="225">
        <v>0</v>
      </c>
      <c r="T234" s="22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7" t="s">
        <v>211</v>
      </c>
      <c r="AT234" s="227" t="s">
        <v>408</v>
      </c>
      <c r="AU234" s="227" t="s">
        <v>80</v>
      </c>
      <c r="AY234" s="19" t="s">
        <v>154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9" t="s">
        <v>78</v>
      </c>
      <c r="BK234" s="228">
        <f>ROUND(I234*H234,2)</f>
        <v>0</v>
      </c>
      <c r="BL234" s="19" t="s">
        <v>161</v>
      </c>
      <c r="BM234" s="227" t="s">
        <v>710</v>
      </c>
    </row>
    <row r="235" s="14" customFormat="1">
      <c r="A235" s="14"/>
      <c r="B235" s="245"/>
      <c r="C235" s="246"/>
      <c r="D235" s="236" t="s">
        <v>165</v>
      </c>
      <c r="E235" s="247" t="s">
        <v>19</v>
      </c>
      <c r="F235" s="248" t="s">
        <v>224</v>
      </c>
      <c r="G235" s="246"/>
      <c r="H235" s="249">
        <v>9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165</v>
      </c>
      <c r="AU235" s="255" t="s">
        <v>80</v>
      </c>
      <c r="AV235" s="14" t="s">
        <v>80</v>
      </c>
      <c r="AW235" s="14" t="s">
        <v>32</v>
      </c>
      <c r="AX235" s="14" t="s">
        <v>78</v>
      </c>
      <c r="AY235" s="255" t="s">
        <v>154</v>
      </c>
    </row>
    <row r="236" s="12" customFormat="1" ht="22.8" customHeight="1">
      <c r="A236" s="12"/>
      <c r="B236" s="200"/>
      <c r="C236" s="201"/>
      <c r="D236" s="202" t="s">
        <v>70</v>
      </c>
      <c r="E236" s="214" t="s">
        <v>224</v>
      </c>
      <c r="F236" s="214" t="s">
        <v>238</v>
      </c>
      <c r="G236" s="201"/>
      <c r="H236" s="201"/>
      <c r="I236" s="204"/>
      <c r="J236" s="215">
        <f>BK236</f>
        <v>0</v>
      </c>
      <c r="K236" s="201"/>
      <c r="L236" s="206"/>
      <c r="M236" s="207"/>
      <c r="N236" s="208"/>
      <c r="O236" s="208"/>
      <c r="P236" s="209">
        <f>SUM(P237:P258)</f>
        <v>0</v>
      </c>
      <c r="Q236" s="208"/>
      <c r="R236" s="209">
        <f>SUM(R237:R258)</f>
        <v>0.056536999999999997</v>
      </c>
      <c r="S236" s="208"/>
      <c r="T236" s="210">
        <f>SUM(T237:T258)</f>
        <v>34.499749999999999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1" t="s">
        <v>78</v>
      </c>
      <c r="AT236" s="212" t="s">
        <v>70</v>
      </c>
      <c r="AU236" s="212" t="s">
        <v>78</v>
      </c>
      <c r="AY236" s="211" t="s">
        <v>154</v>
      </c>
      <c r="BK236" s="213">
        <f>SUM(BK237:BK258)</f>
        <v>0</v>
      </c>
    </row>
    <row r="237" s="2" customFormat="1" ht="24.15" customHeight="1">
      <c r="A237" s="40"/>
      <c r="B237" s="41"/>
      <c r="C237" s="216" t="s">
        <v>345</v>
      </c>
      <c r="D237" s="216" t="s">
        <v>156</v>
      </c>
      <c r="E237" s="217" t="s">
        <v>239</v>
      </c>
      <c r="F237" s="218" t="s">
        <v>240</v>
      </c>
      <c r="G237" s="219" t="s">
        <v>241</v>
      </c>
      <c r="H237" s="220">
        <v>48</v>
      </c>
      <c r="I237" s="221"/>
      <c r="J237" s="222">
        <f>ROUND(I237*H237,2)</f>
        <v>0</v>
      </c>
      <c r="K237" s="218" t="s">
        <v>160</v>
      </c>
      <c r="L237" s="46"/>
      <c r="M237" s="223" t="s">
        <v>19</v>
      </c>
      <c r="N237" s="224" t="s">
        <v>42</v>
      </c>
      <c r="O237" s="86"/>
      <c r="P237" s="225">
        <f>O237*H237</f>
        <v>0</v>
      </c>
      <c r="Q237" s="225">
        <v>0.00040000000000000002</v>
      </c>
      <c r="R237" s="225">
        <f>Q237*H237</f>
        <v>0.019200000000000002</v>
      </c>
      <c r="S237" s="225">
        <v>0</v>
      </c>
      <c r="T237" s="22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7" t="s">
        <v>161</v>
      </c>
      <c r="AT237" s="227" t="s">
        <v>156</v>
      </c>
      <c r="AU237" s="227" t="s">
        <v>80</v>
      </c>
      <c r="AY237" s="19" t="s">
        <v>154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9" t="s">
        <v>78</v>
      </c>
      <c r="BK237" s="228">
        <f>ROUND(I237*H237,2)</f>
        <v>0</v>
      </c>
      <c r="BL237" s="19" t="s">
        <v>161</v>
      </c>
      <c r="BM237" s="227" t="s">
        <v>711</v>
      </c>
    </row>
    <row r="238" s="2" customFormat="1">
      <c r="A238" s="40"/>
      <c r="B238" s="41"/>
      <c r="C238" s="42"/>
      <c r="D238" s="229" t="s">
        <v>163</v>
      </c>
      <c r="E238" s="42"/>
      <c r="F238" s="230" t="s">
        <v>243</v>
      </c>
      <c r="G238" s="42"/>
      <c r="H238" s="42"/>
      <c r="I238" s="231"/>
      <c r="J238" s="42"/>
      <c r="K238" s="42"/>
      <c r="L238" s="46"/>
      <c r="M238" s="232"/>
      <c r="N238" s="23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163</v>
      </c>
      <c r="AU238" s="19" t="s">
        <v>80</v>
      </c>
    </row>
    <row r="239" s="14" customFormat="1">
      <c r="A239" s="14"/>
      <c r="B239" s="245"/>
      <c r="C239" s="246"/>
      <c r="D239" s="236" t="s">
        <v>165</v>
      </c>
      <c r="E239" s="247" t="s">
        <v>19</v>
      </c>
      <c r="F239" s="248" t="s">
        <v>712</v>
      </c>
      <c r="G239" s="246"/>
      <c r="H239" s="249">
        <v>33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165</v>
      </c>
      <c r="AU239" s="255" t="s">
        <v>80</v>
      </c>
      <c r="AV239" s="14" t="s">
        <v>80</v>
      </c>
      <c r="AW239" s="14" t="s">
        <v>32</v>
      </c>
      <c r="AX239" s="14" t="s">
        <v>71</v>
      </c>
      <c r="AY239" s="255" t="s">
        <v>154</v>
      </c>
    </row>
    <row r="240" s="14" customFormat="1">
      <c r="A240" s="14"/>
      <c r="B240" s="245"/>
      <c r="C240" s="246"/>
      <c r="D240" s="236" t="s">
        <v>165</v>
      </c>
      <c r="E240" s="247" t="s">
        <v>19</v>
      </c>
      <c r="F240" s="248" t="s">
        <v>258</v>
      </c>
      <c r="G240" s="246"/>
      <c r="H240" s="249">
        <v>15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165</v>
      </c>
      <c r="AU240" s="255" t="s">
        <v>80</v>
      </c>
      <c r="AV240" s="14" t="s">
        <v>80</v>
      </c>
      <c r="AW240" s="14" t="s">
        <v>32</v>
      </c>
      <c r="AX240" s="14" t="s">
        <v>71</v>
      </c>
      <c r="AY240" s="255" t="s">
        <v>154</v>
      </c>
    </row>
    <row r="241" s="15" customFormat="1">
      <c r="A241" s="15"/>
      <c r="B241" s="256"/>
      <c r="C241" s="257"/>
      <c r="D241" s="236" t="s">
        <v>165</v>
      </c>
      <c r="E241" s="258" t="s">
        <v>19</v>
      </c>
      <c r="F241" s="259" t="s">
        <v>168</v>
      </c>
      <c r="G241" s="257"/>
      <c r="H241" s="260">
        <v>48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6" t="s">
        <v>165</v>
      </c>
      <c r="AU241" s="266" t="s">
        <v>80</v>
      </c>
      <c r="AV241" s="15" t="s">
        <v>161</v>
      </c>
      <c r="AW241" s="15" t="s">
        <v>32</v>
      </c>
      <c r="AX241" s="15" t="s">
        <v>78</v>
      </c>
      <c r="AY241" s="266" t="s">
        <v>154</v>
      </c>
    </row>
    <row r="242" s="2" customFormat="1" ht="33" customHeight="1">
      <c r="A242" s="40"/>
      <c r="B242" s="41"/>
      <c r="C242" s="216" t="s">
        <v>352</v>
      </c>
      <c r="D242" s="216" t="s">
        <v>156</v>
      </c>
      <c r="E242" s="217" t="s">
        <v>247</v>
      </c>
      <c r="F242" s="218" t="s">
        <v>248</v>
      </c>
      <c r="G242" s="219" t="s">
        <v>241</v>
      </c>
      <c r="H242" s="220">
        <v>48</v>
      </c>
      <c r="I242" s="221"/>
      <c r="J242" s="222">
        <f>ROUND(I242*H242,2)</f>
        <v>0</v>
      </c>
      <c r="K242" s="218" t="s">
        <v>160</v>
      </c>
      <c r="L242" s="46"/>
      <c r="M242" s="223" t="s">
        <v>19</v>
      </c>
      <c r="N242" s="224" t="s">
        <v>42</v>
      </c>
      <c r="O242" s="86"/>
      <c r="P242" s="225">
        <f>O242*H242</f>
        <v>0</v>
      </c>
      <c r="Q242" s="225">
        <v>0.00064999999999999997</v>
      </c>
      <c r="R242" s="225">
        <f>Q242*H242</f>
        <v>0.031199999999999999</v>
      </c>
      <c r="S242" s="225">
        <v>0</v>
      </c>
      <c r="T242" s="22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7" t="s">
        <v>161</v>
      </c>
      <c r="AT242" s="227" t="s">
        <v>156</v>
      </c>
      <c r="AU242" s="227" t="s">
        <v>80</v>
      </c>
      <c r="AY242" s="19" t="s">
        <v>154</v>
      </c>
      <c r="BE242" s="228">
        <f>IF(N242="základní",J242,0)</f>
        <v>0</v>
      </c>
      <c r="BF242" s="228">
        <f>IF(N242="snížená",J242,0)</f>
        <v>0</v>
      </c>
      <c r="BG242" s="228">
        <f>IF(N242="zákl. přenesená",J242,0)</f>
        <v>0</v>
      </c>
      <c r="BH242" s="228">
        <f>IF(N242="sníž. přenesená",J242,0)</f>
        <v>0</v>
      </c>
      <c r="BI242" s="228">
        <f>IF(N242="nulová",J242,0)</f>
        <v>0</v>
      </c>
      <c r="BJ242" s="19" t="s">
        <v>78</v>
      </c>
      <c r="BK242" s="228">
        <f>ROUND(I242*H242,2)</f>
        <v>0</v>
      </c>
      <c r="BL242" s="19" t="s">
        <v>161</v>
      </c>
      <c r="BM242" s="227" t="s">
        <v>713</v>
      </c>
    </row>
    <row r="243" s="2" customFormat="1">
      <c r="A243" s="40"/>
      <c r="B243" s="41"/>
      <c r="C243" s="42"/>
      <c r="D243" s="229" t="s">
        <v>163</v>
      </c>
      <c r="E243" s="42"/>
      <c r="F243" s="230" t="s">
        <v>250</v>
      </c>
      <c r="G243" s="42"/>
      <c r="H243" s="42"/>
      <c r="I243" s="231"/>
      <c r="J243" s="42"/>
      <c r="K243" s="42"/>
      <c r="L243" s="46"/>
      <c r="M243" s="232"/>
      <c r="N243" s="23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163</v>
      </c>
      <c r="AU243" s="19" t="s">
        <v>80</v>
      </c>
    </row>
    <row r="244" s="14" customFormat="1">
      <c r="A244" s="14"/>
      <c r="B244" s="245"/>
      <c r="C244" s="246"/>
      <c r="D244" s="236" t="s">
        <v>165</v>
      </c>
      <c r="E244" s="247" t="s">
        <v>19</v>
      </c>
      <c r="F244" s="248" t="s">
        <v>712</v>
      </c>
      <c r="G244" s="246"/>
      <c r="H244" s="249">
        <v>33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165</v>
      </c>
      <c r="AU244" s="255" t="s">
        <v>80</v>
      </c>
      <c r="AV244" s="14" t="s">
        <v>80</v>
      </c>
      <c r="AW244" s="14" t="s">
        <v>32</v>
      </c>
      <c r="AX244" s="14" t="s">
        <v>71</v>
      </c>
      <c r="AY244" s="255" t="s">
        <v>154</v>
      </c>
    </row>
    <row r="245" s="14" customFormat="1">
      <c r="A245" s="14"/>
      <c r="B245" s="245"/>
      <c r="C245" s="246"/>
      <c r="D245" s="236" t="s">
        <v>165</v>
      </c>
      <c r="E245" s="247" t="s">
        <v>19</v>
      </c>
      <c r="F245" s="248" t="s">
        <v>258</v>
      </c>
      <c r="G245" s="246"/>
      <c r="H245" s="249">
        <v>15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5" t="s">
        <v>165</v>
      </c>
      <c r="AU245" s="255" t="s">
        <v>80</v>
      </c>
      <c r="AV245" s="14" t="s">
        <v>80</v>
      </c>
      <c r="AW245" s="14" t="s">
        <v>32</v>
      </c>
      <c r="AX245" s="14" t="s">
        <v>71</v>
      </c>
      <c r="AY245" s="255" t="s">
        <v>154</v>
      </c>
    </row>
    <row r="246" s="15" customFormat="1">
      <c r="A246" s="15"/>
      <c r="B246" s="256"/>
      <c r="C246" s="257"/>
      <c r="D246" s="236" t="s">
        <v>165</v>
      </c>
      <c r="E246" s="258" t="s">
        <v>19</v>
      </c>
      <c r="F246" s="259" t="s">
        <v>168</v>
      </c>
      <c r="G246" s="257"/>
      <c r="H246" s="260">
        <v>48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6" t="s">
        <v>165</v>
      </c>
      <c r="AU246" s="266" t="s">
        <v>80</v>
      </c>
      <c r="AV246" s="15" t="s">
        <v>161</v>
      </c>
      <c r="AW246" s="15" t="s">
        <v>32</v>
      </c>
      <c r="AX246" s="15" t="s">
        <v>78</v>
      </c>
      <c r="AY246" s="266" t="s">
        <v>154</v>
      </c>
    </row>
    <row r="247" s="2" customFormat="1" ht="33" customHeight="1">
      <c r="A247" s="40"/>
      <c r="B247" s="41"/>
      <c r="C247" s="216" t="s">
        <v>358</v>
      </c>
      <c r="D247" s="216" t="s">
        <v>156</v>
      </c>
      <c r="E247" s="217" t="s">
        <v>274</v>
      </c>
      <c r="F247" s="218" t="s">
        <v>275</v>
      </c>
      <c r="G247" s="219" t="s">
        <v>241</v>
      </c>
      <c r="H247" s="220">
        <v>32.299999999999997</v>
      </c>
      <c r="I247" s="221"/>
      <c r="J247" s="222">
        <f>ROUND(I247*H247,2)</f>
        <v>0</v>
      </c>
      <c r="K247" s="218" t="s">
        <v>160</v>
      </c>
      <c r="L247" s="46"/>
      <c r="M247" s="223" t="s">
        <v>19</v>
      </c>
      <c r="N247" s="224" t="s">
        <v>42</v>
      </c>
      <c r="O247" s="86"/>
      <c r="P247" s="225">
        <f>O247*H247</f>
        <v>0</v>
      </c>
      <c r="Q247" s="225">
        <v>1.0000000000000001E-05</v>
      </c>
      <c r="R247" s="225">
        <f>Q247*H247</f>
        <v>0.00032299999999999999</v>
      </c>
      <c r="S247" s="225">
        <v>0</v>
      </c>
      <c r="T247" s="22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7" t="s">
        <v>161</v>
      </c>
      <c r="AT247" s="227" t="s">
        <v>156</v>
      </c>
      <c r="AU247" s="227" t="s">
        <v>80</v>
      </c>
      <c r="AY247" s="19" t="s">
        <v>154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19" t="s">
        <v>78</v>
      </c>
      <c r="BK247" s="228">
        <f>ROUND(I247*H247,2)</f>
        <v>0</v>
      </c>
      <c r="BL247" s="19" t="s">
        <v>161</v>
      </c>
      <c r="BM247" s="227" t="s">
        <v>714</v>
      </c>
    </row>
    <row r="248" s="2" customFormat="1">
      <c r="A248" s="40"/>
      <c r="B248" s="41"/>
      <c r="C248" s="42"/>
      <c r="D248" s="229" t="s">
        <v>163</v>
      </c>
      <c r="E248" s="42"/>
      <c r="F248" s="230" t="s">
        <v>277</v>
      </c>
      <c r="G248" s="42"/>
      <c r="H248" s="42"/>
      <c r="I248" s="231"/>
      <c r="J248" s="42"/>
      <c r="K248" s="42"/>
      <c r="L248" s="46"/>
      <c r="M248" s="232"/>
      <c r="N248" s="23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163</v>
      </c>
      <c r="AU248" s="19" t="s">
        <v>80</v>
      </c>
    </row>
    <row r="249" s="14" customFormat="1">
      <c r="A249" s="14"/>
      <c r="B249" s="245"/>
      <c r="C249" s="246"/>
      <c r="D249" s="236" t="s">
        <v>165</v>
      </c>
      <c r="E249" s="247" t="s">
        <v>111</v>
      </c>
      <c r="F249" s="248" t="s">
        <v>715</v>
      </c>
      <c r="G249" s="246"/>
      <c r="H249" s="249">
        <v>32.299999999999997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165</v>
      </c>
      <c r="AU249" s="255" t="s">
        <v>80</v>
      </c>
      <c r="AV249" s="14" t="s">
        <v>80</v>
      </c>
      <c r="AW249" s="14" t="s">
        <v>32</v>
      </c>
      <c r="AX249" s="14" t="s">
        <v>78</v>
      </c>
      <c r="AY249" s="255" t="s">
        <v>154</v>
      </c>
    </row>
    <row r="250" s="2" customFormat="1" ht="55.5" customHeight="1">
      <c r="A250" s="40"/>
      <c r="B250" s="41"/>
      <c r="C250" s="216" t="s">
        <v>573</v>
      </c>
      <c r="D250" s="216" t="s">
        <v>156</v>
      </c>
      <c r="E250" s="217" t="s">
        <v>280</v>
      </c>
      <c r="F250" s="218" t="s">
        <v>281</v>
      </c>
      <c r="G250" s="219" t="s">
        <v>241</v>
      </c>
      <c r="H250" s="220">
        <v>32.299999999999997</v>
      </c>
      <c r="I250" s="221"/>
      <c r="J250" s="222">
        <f>ROUND(I250*H250,2)</f>
        <v>0</v>
      </c>
      <c r="K250" s="218" t="s">
        <v>160</v>
      </c>
      <c r="L250" s="46"/>
      <c r="M250" s="223" t="s">
        <v>19</v>
      </c>
      <c r="N250" s="224" t="s">
        <v>42</v>
      </c>
      <c r="O250" s="86"/>
      <c r="P250" s="225">
        <f>O250*H250</f>
        <v>0</v>
      </c>
      <c r="Q250" s="225">
        <v>0.00018000000000000001</v>
      </c>
      <c r="R250" s="225">
        <f>Q250*H250</f>
        <v>0.0058139999999999997</v>
      </c>
      <c r="S250" s="225">
        <v>0</v>
      </c>
      <c r="T250" s="22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7" t="s">
        <v>161</v>
      </c>
      <c r="AT250" s="227" t="s">
        <v>156</v>
      </c>
      <c r="AU250" s="227" t="s">
        <v>80</v>
      </c>
      <c r="AY250" s="19" t="s">
        <v>154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9" t="s">
        <v>78</v>
      </c>
      <c r="BK250" s="228">
        <f>ROUND(I250*H250,2)</f>
        <v>0</v>
      </c>
      <c r="BL250" s="19" t="s">
        <v>161</v>
      </c>
      <c r="BM250" s="227" t="s">
        <v>716</v>
      </c>
    </row>
    <row r="251" s="2" customFormat="1">
      <c r="A251" s="40"/>
      <c r="B251" s="41"/>
      <c r="C251" s="42"/>
      <c r="D251" s="229" t="s">
        <v>163</v>
      </c>
      <c r="E251" s="42"/>
      <c r="F251" s="230" t="s">
        <v>283</v>
      </c>
      <c r="G251" s="42"/>
      <c r="H251" s="42"/>
      <c r="I251" s="231"/>
      <c r="J251" s="42"/>
      <c r="K251" s="42"/>
      <c r="L251" s="46"/>
      <c r="M251" s="232"/>
      <c r="N251" s="23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163</v>
      </c>
      <c r="AU251" s="19" t="s">
        <v>80</v>
      </c>
    </row>
    <row r="252" s="14" customFormat="1">
      <c r="A252" s="14"/>
      <c r="B252" s="245"/>
      <c r="C252" s="246"/>
      <c r="D252" s="236" t="s">
        <v>165</v>
      </c>
      <c r="E252" s="247" t="s">
        <v>19</v>
      </c>
      <c r="F252" s="248" t="s">
        <v>111</v>
      </c>
      <c r="G252" s="246"/>
      <c r="H252" s="249">
        <v>32.299999999999997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165</v>
      </c>
      <c r="AU252" s="255" t="s">
        <v>80</v>
      </c>
      <c r="AV252" s="14" t="s">
        <v>80</v>
      </c>
      <c r="AW252" s="14" t="s">
        <v>32</v>
      </c>
      <c r="AX252" s="14" t="s">
        <v>78</v>
      </c>
      <c r="AY252" s="255" t="s">
        <v>154</v>
      </c>
    </row>
    <row r="253" s="2" customFormat="1" ht="33" customHeight="1">
      <c r="A253" s="40"/>
      <c r="B253" s="41"/>
      <c r="C253" s="216" t="s">
        <v>580</v>
      </c>
      <c r="D253" s="216" t="s">
        <v>156</v>
      </c>
      <c r="E253" s="217" t="s">
        <v>285</v>
      </c>
      <c r="F253" s="218" t="s">
        <v>286</v>
      </c>
      <c r="G253" s="219" t="s">
        <v>159</v>
      </c>
      <c r="H253" s="220">
        <v>3449.9749999999999</v>
      </c>
      <c r="I253" s="221"/>
      <c r="J253" s="222">
        <f>ROUND(I253*H253,2)</f>
        <v>0</v>
      </c>
      <c r="K253" s="218" t="s">
        <v>160</v>
      </c>
      <c r="L253" s="46"/>
      <c r="M253" s="223" t="s">
        <v>19</v>
      </c>
      <c r="N253" s="224" t="s">
        <v>42</v>
      </c>
      <c r="O253" s="86"/>
      <c r="P253" s="225">
        <f>O253*H253</f>
        <v>0</v>
      </c>
      <c r="Q253" s="225">
        <v>0</v>
      </c>
      <c r="R253" s="225">
        <f>Q253*H253</f>
        <v>0</v>
      </c>
      <c r="S253" s="225">
        <v>0.01</v>
      </c>
      <c r="T253" s="226">
        <f>S253*H253</f>
        <v>34.499749999999999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7" t="s">
        <v>161</v>
      </c>
      <c r="AT253" s="227" t="s">
        <v>156</v>
      </c>
      <c r="AU253" s="227" t="s">
        <v>80</v>
      </c>
      <c r="AY253" s="19" t="s">
        <v>154</v>
      </c>
      <c r="BE253" s="228">
        <f>IF(N253="základní",J253,0)</f>
        <v>0</v>
      </c>
      <c r="BF253" s="228">
        <f>IF(N253="snížená",J253,0)</f>
        <v>0</v>
      </c>
      <c r="BG253" s="228">
        <f>IF(N253="zákl. přenesená",J253,0)</f>
        <v>0</v>
      </c>
      <c r="BH253" s="228">
        <f>IF(N253="sníž. přenesená",J253,0)</f>
        <v>0</v>
      </c>
      <c r="BI253" s="228">
        <f>IF(N253="nulová",J253,0)</f>
        <v>0</v>
      </c>
      <c r="BJ253" s="19" t="s">
        <v>78</v>
      </c>
      <c r="BK253" s="228">
        <f>ROUND(I253*H253,2)</f>
        <v>0</v>
      </c>
      <c r="BL253" s="19" t="s">
        <v>161</v>
      </c>
      <c r="BM253" s="227" t="s">
        <v>717</v>
      </c>
    </row>
    <row r="254" s="2" customFormat="1">
      <c r="A254" s="40"/>
      <c r="B254" s="41"/>
      <c r="C254" s="42"/>
      <c r="D254" s="229" t="s">
        <v>163</v>
      </c>
      <c r="E254" s="42"/>
      <c r="F254" s="230" t="s">
        <v>288</v>
      </c>
      <c r="G254" s="42"/>
      <c r="H254" s="42"/>
      <c r="I254" s="231"/>
      <c r="J254" s="42"/>
      <c r="K254" s="42"/>
      <c r="L254" s="46"/>
      <c r="M254" s="232"/>
      <c r="N254" s="23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163</v>
      </c>
      <c r="AU254" s="19" t="s">
        <v>80</v>
      </c>
    </row>
    <row r="255" s="14" customFormat="1">
      <c r="A255" s="14"/>
      <c r="B255" s="245"/>
      <c r="C255" s="246"/>
      <c r="D255" s="236" t="s">
        <v>165</v>
      </c>
      <c r="E255" s="247" t="s">
        <v>19</v>
      </c>
      <c r="F255" s="248" t="s">
        <v>105</v>
      </c>
      <c r="G255" s="246"/>
      <c r="H255" s="249">
        <v>3449.9749999999999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165</v>
      </c>
      <c r="AU255" s="255" t="s">
        <v>80</v>
      </c>
      <c r="AV255" s="14" t="s">
        <v>80</v>
      </c>
      <c r="AW255" s="14" t="s">
        <v>32</v>
      </c>
      <c r="AX255" s="14" t="s">
        <v>71</v>
      </c>
      <c r="AY255" s="255" t="s">
        <v>154</v>
      </c>
    </row>
    <row r="256" s="15" customFormat="1">
      <c r="A256" s="15"/>
      <c r="B256" s="256"/>
      <c r="C256" s="257"/>
      <c r="D256" s="236" t="s">
        <v>165</v>
      </c>
      <c r="E256" s="258" t="s">
        <v>113</v>
      </c>
      <c r="F256" s="259" t="s">
        <v>168</v>
      </c>
      <c r="G256" s="257"/>
      <c r="H256" s="260">
        <v>3449.9749999999999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6" t="s">
        <v>165</v>
      </c>
      <c r="AU256" s="266" t="s">
        <v>80</v>
      </c>
      <c r="AV256" s="15" t="s">
        <v>161</v>
      </c>
      <c r="AW256" s="15" t="s">
        <v>32</v>
      </c>
      <c r="AX256" s="15" t="s">
        <v>78</v>
      </c>
      <c r="AY256" s="266" t="s">
        <v>154</v>
      </c>
    </row>
    <row r="257" s="14" customFormat="1">
      <c r="A257" s="14"/>
      <c r="B257" s="245"/>
      <c r="C257" s="246"/>
      <c r="D257" s="236" t="s">
        <v>165</v>
      </c>
      <c r="E257" s="247" t="s">
        <v>19</v>
      </c>
      <c r="F257" s="248" t="s">
        <v>113</v>
      </c>
      <c r="G257" s="246"/>
      <c r="H257" s="249">
        <v>3449.9749999999999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165</v>
      </c>
      <c r="AU257" s="255" t="s">
        <v>80</v>
      </c>
      <c r="AV257" s="14" t="s">
        <v>80</v>
      </c>
      <c r="AW257" s="14" t="s">
        <v>32</v>
      </c>
      <c r="AX257" s="14" t="s">
        <v>71</v>
      </c>
      <c r="AY257" s="255" t="s">
        <v>154</v>
      </c>
    </row>
    <row r="258" s="15" customFormat="1">
      <c r="A258" s="15"/>
      <c r="B258" s="256"/>
      <c r="C258" s="257"/>
      <c r="D258" s="236" t="s">
        <v>165</v>
      </c>
      <c r="E258" s="258" t="s">
        <v>110</v>
      </c>
      <c r="F258" s="259" t="s">
        <v>168</v>
      </c>
      <c r="G258" s="257"/>
      <c r="H258" s="260">
        <v>3449.9749999999999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6" t="s">
        <v>165</v>
      </c>
      <c r="AU258" s="266" t="s">
        <v>80</v>
      </c>
      <c r="AV258" s="15" t="s">
        <v>161</v>
      </c>
      <c r="AW258" s="15" t="s">
        <v>32</v>
      </c>
      <c r="AX258" s="15" t="s">
        <v>71</v>
      </c>
      <c r="AY258" s="266" t="s">
        <v>154</v>
      </c>
    </row>
    <row r="259" s="12" customFormat="1" ht="22.8" customHeight="1">
      <c r="A259" s="12"/>
      <c r="B259" s="200"/>
      <c r="C259" s="201"/>
      <c r="D259" s="202" t="s">
        <v>70</v>
      </c>
      <c r="E259" s="214" t="s">
        <v>294</v>
      </c>
      <c r="F259" s="214" t="s">
        <v>295</v>
      </c>
      <c r="G259" s="201"/>
      <c r="H259" s="201"/>
      <c r="I259" s="204"/>
      <c r="J259" s="215">
        <f>BK259</f>
        <v>0</v>
      </c>
      <c r="K259" s="201"/>
      <c r="L259" s="206"/>
      <c r="M259" s="207"/>
      <c r="N259" s="208"/>
      <c r="O259" s="208"/>
      <c r="P259" s="209">
        <f>SUM(P260:P288)</f>
        <v>0</v>
      </c>
      <c r="Q259" s="208"/>
      <c r="R259" s="209">
        <f>SUM(R260:R288)</f>
        <v>0</v>
      </c>
      <c r="S259" s="208"/>
      <c r="T259" s="210">
        <f>SUM(T260:T288)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1" t="s">
        <v>78</v>
      </c>
      <c r="AT259" s="212" t="s">
        <v>70</v>
      </c>
      <c r="AU259" s="212" t="s">
        <v>78</v>
      </c>
      <c r="AY259" s="211" t="s">
        <v>154</v>
      </c>
      <c r="BK259" s="213">
        <f>SUM(BK260:BK288)</f>
        <v>0</v>
      </c>
    </row>
    <row r="260" s="2" customFormat="1" ht="37.8" customHeight="1">
      <c r="A260" s="40"/>
      <c r="B260" s="41"/>
      <c r="C260" s="216" t="s">
        <v>582</v>
      </c>
      <c r="D260" s="216" t="s">
        <v>156</v>
      </c>
      <c r="E260" s="217" t="s">
        <v>297</v>
      </c>
      <c r="F260" s="218" t="s">
        <v>298</v>
      </c>
      <c r="G260" s="219" t="s">
        <v>299</v>
      </c>
      <c r="H260" s="220">
        <v>620.90099999999995</v>
      </c>
      <c r="I260" s="221"/>
      <c r="J260" s="222">
        <f>ROUND(I260*H260,2)</f>
        <v>0</v>
      </c>
      <c r="K260" s="218" t="s">
        <v>160</v>
      </c>
      <c r="L260" s="46"/>
      <c r="M260" s="223" t="s">
        <v>19</v>
      </c>
      <c r="N260" s="224" t="s">
        <v>42</v>
      </c>
      <c r="O260" s="86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7" t="s">
        <v>161</v>
      </c>
      <c r="AT260" s="227" t="s">
        <v>156</v>
      </c>
      <c r="AU260" s="227" t="s">
        <v>80</v>
      </c>
      <c r="AY260" s="19" t="s">
        <v>154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9" t="s">
        <v>78</v>
      </c>
      <c r="BK260" s="228">
        <f>ROUND(I260*H260,2)</f>
        <v>0</v>
      </c>
      <c r="BL260" s="19" t="s">
        <v>161</v>
      </c>
      <c r="BM260" s="227" t="s">
        <v>718</v>
      </c>
    </row>
    <row r="261" s="2" customFormat="1">
      <c r="A261" s="40"/>
      <c r="B261" s="41"/>
      <c r="C261" s="42"/>
      <c r="D261" s="229" t="s">
        <v>163</v>
      </c>
      <c r="E261" s="42"/>
      <c r="F261" s="230" t="s">
        <v>301</v>
      </c>
      <c r="G261" s="42"/>
      <c r="H261" s="42"/>
      <c r="I261" s="231"/>
      <c r="J261" s="42"/>
      <c r="K261" s="42"/>
      <c r="L261" s="46"/>
      <c r="M261" s="232"/>
      <c r="N261" s="23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163</v>
      </c>
      <c r="AU261" s="19" t="s">
        <v>80</v>
      </c>
    </row>
    <row r="262" s="2" customFormat="1" ht="37.8" customHeight="1">
      <c r="A262" s="40"/>
      <c r="B262" s="41"/>
      <c r="C262" s="216" t="s">
        <v>584</v>
      </c>
      <c r="D262" s="216" t="s">
        <v>156</v>
      </c>
      <c r="E262" s="217" t="s">
        <v>303</v>
      </c>
      <c r="F262" s="218" t="s">
        <v>304</v>
      </c>
      <c r="G262" s="219" t="s">
        <v>299</v>
      </c>
      <c r="H262" s="220">
        <v>2033.6199999999999</v>
      </c>
      <c r="I262" s="221"/>
      <c r="J262" s="222">
        <f>ROUND(I262*H262,2)</f>
        <v>0</v>
      </c>
      <c r="K262" s="218" t="s">
        <v>160</v>
      </c>
      <c r="L262" s="46"/>
      <c r="M262" s="223" t="s">
        <v>19</v>
      </c>
      <c r="N262" s="224" t="s">
        <v>42</v>
      </c>
      <c r="O262" s="86"/>
      <c r="P262" s="225">
        <f>O262*H262</f>
        <v>0</v>
      </c>
      <c r="Q262" s="225">
        <v>0</v>
      </c>
      <c r="R262" s="225">
        <f>Q262*H262</f>
        <v>0</v>
      </c>
      <c r="S262" s="225">
        <v>0</v>
      </c>
      <c r="T262" s="22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7" t="s">
        <v>161</v>
      </c>
      <c r="AT262" s="227" t="s">
        <v>156</v>
      </c>
      <c r="AU262" s="227" t="s">
        <v>80</v>
      </c>
      <c r="AY262" s="19" t="s">
        <v>154</v>
      </c>
      <c r="BE262" s="228">
        <f>IF(N262="základní",J262,0)</f>
        <v>0</v>
      </c>
      <c r="BF262" s="228">
        <f>IF(N262="snížená",J262,0)</f>
        <v>0</v>
      </c>
      <c r="BG262" s="228">
        <f>IF(N262="zákl. přenesená",J262,0)</f>
        <v>0</v>
      </c>
      <c r="BH262" s="228">
        <f>IF(N262="sníž. přenesená",J262,0)</f>
        <v>0</v>
      </c>
      <c r="BI262" s="228">
        <f>IF(N262="nulová",J262,0)</f>
        <v>0</v>
      </c>
      <c r="BJ262" s="19" t="s">
        <v>78</v>
      </c>
      <c r="BK262" s="228">
        <f>ROUND(I262*H262,2)</f>
        <v>0</v>
      </c>
      <c r="BL262" s="19" t="s">
        <v>161</v>
      </c>
      <c r="BM262" s="227" t="s">
        <v>719</v>
      </c>
    </row>
    <row r="263" s="2" customFormat="1">
      <c r="A263" s="40"/>
      <c r="B263" s="41"/>
      <c r="C263" s="42"/>
      <c r="D263" s="229" t="s">
        <v>163</v>
      </c>
      <c r="E263" s="42"/>
      <c r="F263" s="230" t="s">
        <v>306</v>
      </c>
      <c r="G263" s="42"/>
      <c r="H263" s="42"/>
      <c r="I263" s="231"/>
      <c r="J263" s="42"/>
      <c r="K263" s="42"/>
      <c r="L263" s="46"/>
      <c r="M263" s="232"/>
      <c r="N263" s="23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163</v>
      </c>
      <c r="AU263" s="19" t="s">
        <v>80</v>
      </c>
    </row>
    <row r="264" s="14" customFormat="1">
      <c r="A264" s="14"/>
      <c r="B264" s="245"/>
      <c r="C264" s="246"/>
      <c r="D264" s="236" t="s">
        <v>165</v>
      </c>
      <c r="E264" s="247" t="s">
        <v>19</v>
      </c>
      <c r="F264" s="248" t="s">
        <v>720</v>
      </c>
      <c r="G264" s="246"/>
      <c r="H264" s="249">
        <v>620.90099999999995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165</v>
      </c>
      <c r="AU264" s="255" t="s">
        <v>80</v>
      </c>
      <c r="AV264" s="14" t="s">
        <v>80</v>
      </c>
      <c r="AW264" s="14" t="s">
        <v>32</v>
      </c>
      <c r="AX264" s="14" t="s">
        <v>71</v>
      </c>
      <c r="AY264" s="255" t="s">
        <v>154</v>
      </c>
    </row>
    <row r="265" s="14" customFormat="1">
      <c r="A265" s="14"/>
      <c r="B265" s="245"/>
      <c r="C265" s="246"/>
      <c r="D265" s="236" t="s">
        <v>165</v>
      </c>
      <c r="E265" s="247" t="s">
        <v>19</v>
      </c>
      <c r="F265" s="248" t="s">
        <v>555</v>
      </c>
      <c r="G265" s="246"/>
      <c r="H265" s="249">
        <v>-417.53899999999999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165</v>
      </c>
      <c r="AU265" s="255" t="s">
        <v>80</v>
      </c>
      <c r="AV265" s="14" t="s">
        <v>80</v>
      </c>
      <c r="AW265" s="14" t="s">
        <v>32</v>
      </c>
      <c r="AX265" s="14" t="s">
        <v>71</v>
      </c>
      <c r="AY265" s="255" t="s">
        <v>154</v>
      </c>
    </row>
    <row r="266" s="15" customFormat="1">
      <c r="A266" s="15"/>
      <c r="B266" s="256"/>
      <c r="C266" s="257"/>
      <c r="D266" s="236" t="s">
        <v>165</v>
      </c>
      <c r="E266" s="258" t="s">
        <v>19</v>
      </c>
      <c r="F266" s="259" t="s">
        <v>168</v>
      </c>
      <c r="G266" s="257"/>
      <c r="H266" s="260">
        <v>203.362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6" t="s">
        <v>165</v>
      </c>
      <c r="AU266" s="266" t="s">
        <v>80</v>
      </c>
      <c r="AV266" s="15" t="s">
        <v>161</v>
      </c>
      <c r="AW266" s="15" t="s">
        <v>32</v>
      </c>
      <c r="AX266" s="15" t="s">
        <v>78</v>
      </c>
      <c r="AY266" s="266" t="s">
        <v>154</v>
      </c>
    </row>
    <row r="267" s="14" customFormat="1">
      <c r="A267" s="14"/>
      <c r="B267" s="245"/>
      <c r="C267" s="246"/>
      <c r="D267" s="236" t="s">
        <v>165</v>
      </c>
      <c r="E267" s="246"/>
      <c r="F267" s="248" t="s">
        <v>721</v>
      </c>
      <c r="G267" s="246"/>
      <c r="H267" s="249">
        <v>2033.6199999999999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165</v>
      </c>
      <c r="AU267" s="255" t="s">
        <v>80</v>
      </c>
      <c r="AV267" s="14" t="s">
        <v>80</v>
      </c>
      <c r="AW267" s="14" t="s">
        <v>4</v>
      </c>
      <c r="AX267" s="14" t="s">
        <v>78</v>
      </c>
      <c r="AY267" s="255" t="s">
        <v>154</v>
      </c>
    </row>
    <row r="268" s="2" customFormat="1" ht="37.8" customHeight="1">
      <c r="A268" s="40"/>
      <c r="B268" s="41"/>
      <c r="C268" s="216" t="s">
        <v>586</v>
      </c>
      <c r="D268" s="216" t="s">
        <v>156</v>
      </c>
      <c r="E268" s="217" t="s">
        <v>303</v>
      </c>
      <c r="F268" s="218" t="s">
        <v>304</v>
      </c>
      <c r="G268" s="219" t="s">
        <v>299</v>
      </c>
      <c r="H268" s="220">
        <v>835.07799999999997</v>
      </c>
      <c r="I268" s="221"/>
      <c r="J268" s="222">
        <f>ROUND(I268*H268,2)</f>
        <v>0</v>
      </c>
      <c r="K268" s="218" t="s">
        <v>160</v>
      </c>
      <c r="L268" s="46"/>
      <c r="M268" s="223" t="s">
        <v>19</v>
      </c>
      <c r="N268" s="224" t="s">
        <v>42</v>
      </c>
      <c r="O268" s="86"/>
      <c r="P268" s="225">
        <f>O268*H268</f>
        <v>0</v>
      </c>
      <c r="Q268" s="225">
        <v>0</v>
      </c>
      <c r="R268" s="225">
        <f>Q268*H268</f>
        <v>0</v>
      </c>
      <c r="S268" s="225">
        <v>0</v>
      </c>
      <c r="T268" s="22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7" t="s">
        <v>161</v>
      </c>
      <c r="AT268" s="227" t="s">
        <v>156</v>
      </c>
      <c r="AU268" s="227" t="s">
        <v>80</v>
      </c>
      <c r="AY268" s="19" t="s">
        <v>154</v>
      </c>
      <c r="BE268" s="228">
        <f>IF(N268="základní",J268,0)</f>
        <v>0</v>
      </c>
      <c r="BF268" s="228">
        <f>IF(N268="snížená",J268,0)</f>
        <v>0</v>
      </c>
      <c r="BG268" s="228">
        <f>IF(N268="zákl. přenesená",J268,0)</f>
        <v>0</v>
      </c>
      <c r="BH268" s="228">
        <f>IF(N268="sníž. přenesená",J268,0)</f>
        <v>0</v>
      </c>
      <c r="BI268" s="228">
        <f>IF(N268="nulová",J268,0)</f>
        <v>0</v>
      </c>
      <c r="BJ268" s="19" t="s">
        <v>78</v>
      </c>
      <c r="BK268" s="228">
        <f>ROUND(I268*H268,2)</f>
        <v>0</v>
      </c>
      <c r="BL268" s="19" t="s">
        <v>161</v>
      </c>
      <c r="BM268" s="227" t="s">
        <v>722</v>
      </c>
    </row>
    <row r="269" s="2" customFormat="1">
      <c r="A269" s="40"/>
      <c r="B269" s="41"/>
      <c r="C269" s="42"/>
      <c r="D269" s="229" t="s">
        <v>163</v>
      </c>
      <c r="E269" s="42"/>
      <c r="F269" s="230" t="s">
        <v>306</v>
      </c>
      <c r="G269" s="42"/>
      <c r="H269" s="42"/>
      <c r="I269" s="231"/>
      <c r="J269" s="42"/>
      <c r="K269" s="42"/>
      <c r="L269" s="46"/>
      <c r="M269" s="232"/>
      <c r="N269" s="23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163</v>
      </c>
      <c r="AU269" s="19" t="s">
        <v>80</v>
      </c>
    </row>
    <row r="270" s="13" customFormat="1">
      <c r="A270" s="13"/>
      <c r="B270" s="234"/>
      <c r="C270" s="235"/>
      <c r="D270" s="236" t="s">
        <v>165</v>
      </c>
      <c r="E270" s="237" t="s">
        <v>19</v>
      </c>
      <c r="F270" s="238" t="s">
        <v>313</v>
      </c>
      <c r="G270" s="235"/>
      <c r="H270" s="237" t="s">
        <v>19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165</v>
      </c>
      <c r="AU270" s="244" t="s">
        <v>80</v>
      </c>
      <c r="AV270" s="13" t="s">
        <v>78</v>
      </c>
      <c r="AW270" s="13" t="s">
        <v>32</v>
      </c>
      <c r="AX270" s="13" t="s">
        <v>71</v>
      </c>
      <c r="AY270" s="244" t="s">
        <v>154</v>
      </c>
    </row>
    <row r="271" s="14" customFormat="1">
      <c r="A271" s="14"/>
      <c r="B271" s="245"/>
      <c r="C271" s="246"/>
      <c r="D271" s="236" t="s">
        <v>165</v>
      </c>
      <c r="E271" s="247" t="s">
        <v>314</v>
      </c>
      <c r="F271" s="248" t="s">
        <v>723</v>
      </c>
      <c r="G271" s="246"/>
      <c r="H271" s="249">
        <v>417.53899999999999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165</v>
      </c>
      <c r="AU271" s="255" t="s">
        <v>80</v>
      </c>
      <c r="AV271" s="14" t="s">
        <v>80</v>
      </c>
      <c r="AW271" s="14" t="s">
        <v>32</v>
      </c>
      <c r="AX271" s="14" t="s">
        <v>78</v>
      </c>
      <c r="AY271" s="255" t="s">
        <v>154</v>
      </c>
    </row>
    <row r="272" s="14" customFormat="1">
      <c r="A272" s="14"/>
      <c r="B272" s="245"/>
      <c r="C272" s="246"/>
      <c r="D272" s="236" t="s">
        <v>165</v>
      </c>
      <c r="E272" s="246"/>
      <c r="F272" s="248" t="s">
        <v>724</v>
      </c>
      <c r="G272" s="246"/>
      <c r="H272" s="249">
        <v>835.07799999999997</v>
      </c>
      <c r="I272" s="250"/>
      <c r="J272" s="246"/>
      <c r="K272" s="246"/>
      <c r="L272" s="251"/>
      <c r="M272" s="252"/>
      <c r="N272" s="253"/>
      <c r="O272" s="253"/>
      <c r="P272" s="253"/>
      <c r="Q272" s="253"/>
      <c r="R272" s="253"/>
      <c r="S272" s="253"/>
      <c r="T272" s="25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5" t="s">
        <v>165</v>
      </c>
      <c r="AU272" s="255" t="s">
        <v>80</v>
      </c>
      <c r="AV272" s="14" t="s">
        <v>80</v>
      </c>
      <c r="AW272" s="14" t="s">
        <v>4</v>
      </c>
      <c r="AX272" s="14" t="s">
        <v>78</v>
      </c>
      <c r="AY272" s="255" t="s">
        <v>154</v>
      </c>
    </row>
    <row r="273" s="2" customFormat="1" ht="24.15" customHeight="1">
      <c r="A273" s="40"/>
      <c r="B273" s="41"/>
      <c r="C273" s="216" t="s">
        <v>588</v>
      </c>
      <c r="D273" s="216" t="s">
        <v>156</v>
      </c>
      <c r="E273" s="217" t="s">
        <v>317</v>
      </c>
      <c r="F273" s="218" t="s">
        <v>318</v>
      </c>
      <c r="G273" s="219" t="s">
        <v>299</v>
      </c>
      <c r="H273" s="220">
        <v>203.362</v>
      </c>
      <c r="I273" s="221"/>
      <c r="J273" s="222">
        <f>ROUND(I273*H273,2)</f>
        <v>0</v>
      </c>
      <c r="K273" s="218" t="s">
        <v>160</v>
      </c>
      <c r="L273" s="46"/>
      <c r="M273" s="223" t="s">
        <v>19</v>
      </c>
      <c r="N273" s="224" t="s">
        <v>42</v>
      </c>
      <c r="O273" s="86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7" t="s">
        <v>161</v>
      </c>
      <c r="AT273" s="227" t="s">
        <v>156</v>
      </c>
      <c r="AU273" s="227" t="s">
        <v>80</v>
      </c>
      <c r="AY273" s="19" t="s">
        <v>154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19" t="s">
        <v>78</v>
      </c>
      <c r="BK273" s="228">
        <f>ROUND(I273*H273,2)</f>
        <v>0</v>
      </c>
      <c r="BL273" s="19" t="s">
        <v>161</v>
      </c>
      <c r="BM273" s="227" t="s">
        <v>725</v>
      </c>
    </row>
    <row r="274" s="2" customFormat="1">
      <c r="A274" s="40"/>
      <c r="B274" s="41"/>
      <c r="C274" s="42"/>
      <c r="D274" s="229" t="s">
        <v>163</v>
      </c>
      <c r="E274" s="42"/>
      <c r="F274" s="230" t="s">
        <v>320</v>
      </c>
      <c r="G274" s="42"/>
      <c r="H274" s="42"/>
      <c r="I274" s="231"/>
      <c r="J274" s="42"/>
      <c r="K274" s="42"/>
      <c r="L274" s="46"/>
      <c r="M274" s="232"/>
      <c r="N274" s="23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163</v>
      </c>
      <c r="AU274" s="19" t="s">
        <v>80</v>
      </c>
    </row>
    <row r="275" s="14" customFormat="1">
      <c r="A275" s="14"/>
      <c r="B275" s="245"/>
      <c r="C275" s="246"/>
      <c r="D275" s="236" t="s">
        <v>165</v>
      </c>
      <c r="E275" s="247" t="s">
        <v>19</v>
      </c>
      <c r="F275" s="248" t="s">
        <v>720</v>
      </c>
      <c r="G275" s="246"/>
      <c r="H275" s="249">
        <v>620.90099999999995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165</v>
      </c>
      <c r="AU275" s="255" t="s">
        <v>80</v>
      </c>
      <c r="AV275" s="14" t="s">
        <v>80</v>
      </c>
      <c r="AW275" s="14" t="s">
        <v>32</v>
      </c>
      <c r="AX275" s="14" t="s">
        <v>71</v>
      </c>
      <c r="AY275" s="255" t="s">
        <v>154</v>
      </c>
    </row>
    <row r="276" s="14" customFormat="1">
      <c r="A276" s="14"/>
      <c r="B276" s="245"/>
      <c r="C276" s="246"/>
      <c r="D276" s="236" t="s">
        <v>165</v>
      </c>
      <c r="E276" s="247" t="s">
        <v>19</v>
      </c>
      <c r="F276" s="248" t="s">
        <v>555</v>
      </c>
      <c r="G276" s="246"/>
      <c r="H276" s="249">
        <v>-417.53899999999999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165</v>
      </c>
      <c r="AU276" s="255" t="s">
        <v>80</v>
      </c>
      <c r="AV276" s="14" t="s">
        <v>80</v>
      </c>
      <c r="AW276" s="14" t="s">
        <v>32</v>
      </c>
      <c r="AX276" s="14" t="s">
        <v>71</v>
      </c>
      <c r="AY276" s="255" t="s">
        <v>154</v>
      </c>
    </row>
    <row r="277" s="15" customFormat="1">
      <c r="A277" s="15"/>
      <c r="B277" s="256"/>
      <c r="C277" s="257"/>
      <c r="D277" s="236" t="s">
        <v>165</v>
      </c>
      <c r="E277" s="258" t="s">
        <v>19</v>
      </c>
      <c r="F277" s="259" t="s">
        <v>168</v>
      </c>
      <c r="G277" s="257"/>
      <c r="H277" s="260">
        <v>203.362</v>
      </c>
      <c r="I277" s="261"/>
      <c r="J277" s="257"/>
      <c r="K277" s="257"/>
      <c r="L277" s="262"/>
      <c r="M277" s="263"/>
      <c r="N277" s="264"/>
      <c r="O277" s="264"/>
      <c r="P277" s="264"/>
      <c r="Q277" s="264"/>
      <c r="R277" s="264"/>
      <c r="S277" s="264"/>
      <c r="T277" s="26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6" t="s">
        <v>165</v>
      </c>
      <c r="AU277" s="266" t="s">
        <v>80</v>
      </c>
      <c r="AV277" s="15" t="s">
        <v>161</v>
      </c>
      <c r="AW277" s="15" t="s">
        <v>32</v>
      </c>
      <c r="AX277" s="15" t="s">
        <v>78</v>
      </c>
      <c r="AY277" s="266" t="s">
        <v>154</v>
      </c>
    </row>
    <row r="278" s="2" customFormat="1" ht="44.25" customHeight="1">
      <c r="A278" s="40"/>
      <c r="B278" s="41"/>
      <c r="C278" s="216" t="s">
        <v>726</v>
      </c>
      <c r="D278" s="216" t="s">
        <v>156</v>
      </c>
      <c r="E278" s="217" t="s">
        <v>560</v>
      </c>
      <c r="F278" s="218" t="s">
        <v>561</v>
      </c>
      <c r="G278" s="219" t="s">
        <v>299</v>
      </c>
      <c r="H278" s="220">
        <v>2.153</v>
      </c>
      <c r="I278" s="221"/>
      <c r="J278" s="222">
        <f>ROUND(I278*H278,2)</f>
        <v>0</v>
      </c>
      <c r="K278" s="218" t="s">
        <v>160</v>
      </c>
      <c r="L278" s="46"/>
      <c r="M278" s="223" t="s">
        <v>19</v>
      </c>
      <c r="N278" s="224" t="s">
        <v>42</v>
      </c>
      <c r="O278" s="86"/>
      <c r="P278" s="225">
        <f>O278*H278</f>
        <v>0</v>
      </c>
      <c r="Q278" s="225">
        <v>0</v>
      </c>
      <c r="R278" s="225">
        <f>Q278*H278</f>
        <v>0</v>
      </c>
      <c r="S278" s="225">
        <v>0</v>
      </c>
      <c r="T278" s="22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7" t="s">
        <v>161</v>
      </c>
      <c r="AT278" s="227" t="s">
        <v>156</v>
      </c>
      <c r="AU278" s="227" t="s">
        <v>80</v>
      </c>
      <c r="AY278" s="19" t="s">
        <v>154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19" t="s">
        <v>78</v>
      </c>
      <c r="BK278" s="228">
        <f>ROUND(I278*H278,2)</f>
        <v>0</v>
      </c>
      <c r="BL278" s="19" t="s">
        <v>161</v>
      </c>
      <c r="BM278" s="227" t="s">
        <v>727</v>
      </c>
    </row>
    <row r="279" s="2" customFormat="1">
      <c r="A279" s="40"/>
      <c r="B279" s="41"/>
      <c r="C279" s="42"/>
      <c r="D279" s="229" t="s">
        <v>163</v>
      </c>
      <c r="E279" s="42"/>
      <c r="F279" s="230" t="s">
        <v>563</v>
      </c>
      <c r="G279" s="42"/>
      <c r="H279" s="42"/>
      <c r="I279" s="231"/>
      <c r="J279" s="42"/>
      <c r="K279" s="42"/>
      <c r="L279" s="46"/>
      <c r="M279" s="232"/>
      <c r="N279" s="23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163</v>
      </c>
      <c r="AU279" s="19" t="s">
        <v>80</v>
      </c>
    </row>
    <row r="280" s="14" customFormat="1">
      <c r="A280" s="14"/>
      <c r="B280" s="245"/>
      <c r="C280" s="246"/>
      <c r="D280" s="236" t="s">
        <v>165</v>
      </c>
      <c r="E280" s="247" t="s">
        <v>19</v>
      </c>
      <c r="F280" s="248" t="s">
        <v>728</v>
      </c>
      <c r="G280" s="246"/>
      <c r="H280" s="249">
        <v>2.153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165</v>
      </c>
      <c r="AU280" s="255" t="s">
        <v>80</v>
      </c>
      <c r="AV280" s="14" t="s">
        <v>80</v>
      </c>
      <c r="AW280" s="14" t="s">
        <v>32</v>
      </c>
      <c r="AX280" s="14" t="s">
        <v>78</v>
      </c>
      <c r="AY280" s="255" t="s">
        <v>154</v>
      </c>
    </row>
    <row r="281" s="2" customFormat="1" ht="44.25" customHeight="1">
      <c r="A281" s="40"/>
      <c r="B281" s="41"/>
      <c r="C281" s="216" t="s">
        <v>729</v>
      </c>
      <c r="D281" s="216" t="s">
        <v>156</v>
      </c>
      <c r="E281" s="217" t="s">
        <v>322</v>
      </c>
      <c r="F281" s="218" t="s">
        <v>323</v>
      </c>
      <c r="G281" s="219" t="s">
        <v>299</v>
      </c>
      <c r="H281" s="220">
        <v>36.023000000000003</v>
      </c>
      <c r="I281" s="221"/>
      <c r="J281" s="222">
        <f>ROUND(I281*H281,2)</f>
        <v>0</v>
      </c>
      <c r="K281" s="218" t="s">
        <v>160</v>
      </c>
      <c r="L281" s="46"/>
      <c r="M281" s="223" t="s">
        <v>19</v>
      </c>
      <c r="N281" s="224" t="s">
        <v>42</v>
      </c>
      <c r="O281" s="86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27" t="s">
        <v>161</v>
      </c>
      <c r="AT281" s="227" t="s">
        <v>156</v>
      </c>
      <c r="AU281" s="227" t="s">
        <v>80</v>
      </c>
      <c r="AY281" s="19" t="s">
        <v>154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19" t="s">
        <v>78</v>
      </c>
      <c r="BK281" s="228">
        <f>ROUND(I281*H281,2)</f>
        <v>0</v>
      </c>
      <c r="BL281" s="19" t="s">
        <v>161</v>
      </c>
      <c r="BM281" s="227" t="s">
        <v>730</v>
      </c>
    </row>
    <row r="282" s="2" customFormat="1">
      <c r="A282" s="40"/>
      <c r="B282" s="41"/>
      <c r="C282" s="42"/>
      <c r="D282" s="229" t="s">
        <v>163</v>
      </c>
      <c r="E282" s="42"/>
      <c r="F282" s="230" t="s">
        <v>325</v>
      </c>
      <c r="G282" s="42"/>
      <c r="H282" s="42"/>
      <c r="I282" s="231"/>
      <c r="J282" s="42"/>
      <c r="K282" s="42"/>
      <c r="L282" s="46"/>
      <c r="M282" s="232"/>
      <c r="N282" s="23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163</v>
      </c>
      <c r="AU282" s="19" t="s">
        <v>80</v>
      </c>
    </row>
    <row r="283" s="14" customFormat="1">
      <c r="A283" s="14"/>
      <c r="B283" s="245"/>
      <c r="C283" s="246"/>
      <c r="D283" s="236" t="s">
        <v>165</v>
      </c>
      <c r="E283" s="247" t="s">
        <v>19</v>
      </c>
      <c r="F283" s="248" t="s">
        <v>731</v>
      </c>
      <c r="G283" s="246"/>
      <c r="H283" s="249">
        <v>1.5229999999999999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165</v>
      </c>
      <c r="AU283" s="255" t="s">
        <v>80</v>
      </c>
      <c r="AV283" s="14" t="s">
        <v>80</v>
      </c>
      <c r="AW283" s="14" t="s">
        <v>32</v>
      </c>
      <c r="AX283" s="14" t="s">
        <v>71</v>
      </c>
      <c r="AY283" s="255" t="s">
        <v>154</v>
      </c>
    </row>
    <row r="284" s="14" customFormat="1">
      <c r="A284" s="14"/>
      <c r="B284" s="245"/>
      <c r="C284" s="246"/>
      <c r="D284" s="236" t="s">
        <v>165</v>
      </c>
      <c r="E284" s="247" t="s">
        <v>19</v>
      </c>
      <c r="F284" s="248" t="s">
        <v>732</v>
      </c>
      <c r="G284" s="246"/>
      <c r="H284" s="249">
        <v>34.5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165</v>
      </c>
      <c r="AU284" s="255" t="s">
        <v>80</v>
      </c>
      <c r="AV284" s="14" t="s">
        <v>80</v>
      </c>
      <c r="AW284" s="14" t="s">
        <v>32</v>
      </c>
      <c r="AX284" s="14" t="s">
        <v>71</v>
      </c>
      <c r="AY284" s="255" t="s">
        <v>154</v>
      </c>
    </row>
    <row r="285" s="15" customFormat="1">
      <c r="A285" s="15"/>
      <c r="B285" s="256"/>
      <c r="C285" s="257"/>
      <c r="D285" s="236" t="s">
        <v>165</v>
      </c>
      <c r="E285" s="258" t="s">
        <v>19</v>
      </c>
      <c r="F285" s="259" t="s">
        <v>168</v>
      </c>
      <c r="G285" s="257"/>
      <c r="H285" s="260">
        <v>36.023000000000003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6" t="s">
        <v>165</v>
      </c>
      <c r="AU285" s="266" t="s">
        <v>80</v>
      </c>
      <c r="AV285" s="15" t="s">
        <v>161</v>
      </c>
      <c r="AW285" s="15" t="s">
        <v>32</v>
      </c>
      <c r="AX285" s="15" t="s">
        <v>78</v>
      </c>
      <c r="AY285" s="266" t="s">
        <v>154</v>
      </c>
    </row>
    <row r="286" s="2" customFormat="1" ht="44.25" customHeight="1">
      <c r="A286" s="40"/>
      <c r="B286" s="41"/>
      <c r="C286" s="216" t="s">
        <v>733</v>
      </c>
      <c r="D286" s="216" t="s">
        <v>156</v>
      </c>
      <c r="E286" s="217" t="s">
        <v>574</v>
      </c>
      <c r="F286" s="218" t="s">
        <v>575</v>
      </c>
      <c r="G286" s="219" t="s">
        <v>299</v>
      </c>
      <c r="H286" s="220">
        <v>147.25700000000001</v>
      </c>
      <c r="I286" s="221"/>
      <c r="J286" s="222">
        <f>ROUND(I286*H286,2)</f>
        <v>0</v>
      </c>
      <c r="K286" s="218" t="s">
        <v>160</v>
      </c>
      <c r="L286" s="46"/>
      <c r="M286" s="223" t="s">
        <v>19</v>
      </c>
      <c r="N286" s="224" t="s">
        <v>42</v>
      </c>
      <c r="O286" s="86"/>
      <c r="P286" s="225">
        <f>O286*H286</f>
        <v>0</v>
      </c>
      <c r="Q286" s="225">
        <v>0</v>
      </c>
      <c r="R286" s="225">
        <f>Q286*H286</f>
        <v>0</v>
      </c>
      <c r="S286" s="225">
        <v>0</v>
      </c>
      <c r="T286" s="22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7" t="s">
        <v>161</v>
      </c>
      <c r="AT286" s="227" t="s">
        <v>156</v>
      </c>
      <c r="AU286" s="227" t="s">
        <v>80</v>
      </c>
      <c r="AY286" s="19" t="s">
        <v>154</v>
      </c>
      <c r="BE286" s="228">
        <f>IF(N286="základní",J286,0)</f>
        <v>0</v>
      </c>
      <c r="BF286" s="228">
        <f>IF(N286="snížená",J286,0)</f>
        <v>0</v>
      </c>
      <c r="BG286" s="228">
        <f>IF(N286="zákl. přenesená",J286,0)</f>
        <v>0</v>
      </c>
      <c r="BH286" s="228">
        <f>IF(N286="sníž. přenesená",J286,0)</f>
        <v>0</v>
      </c>
      <c r="BI286" s="228">
        <f>IF(N286="nulová",J286,0)</f>
        <v>0</v>
      </c>
      <c r="BJ286" s="19" t="s">
        <v>78</v>
      </c>
      <c r="BK286" s="228">
        <f>ROUND(I286*H286,2)</f>
        <v>0</v>
      </c>
      <c r="BL286" s="19" t="s">
        <v>161</v>
      </c>
      <c r="BM286" s="227" t="s">
        <v>734</v>
      </c>
    </row>
    <row r="287" s="2" customFormat="1">
      <c r="A287" s="40"/>
      <c r="B287" s="41"/>
      <c r="C287" s="42"/>
      <c r="D287" s="229" t="s">
        <v>163</v>
      </c>
      <c r="E287" s="42"/>
      <c r="F287" s="230" t="s">
        <v>577</v>
      </c>
      <c r="G287" s="42"/>
      <c r="H287" s="42"/>
      <c r="I287" s="231"/>
      <c r="J287" s="42"/>
      <c r="K287" s="42"/>
      <c r="L287" s="46"/>
      <c r="M287" s="232"/>
      <c r="N287" s="23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163</v>
      </c>
      <c r="AU287" s="19" t="s">
        <v>80</v>
      </c>
    </row>
    <row r="288" s="14" customFormat="1">
      <c r="A288" s="14"/>
      <c r="B288" s="245"/>
      <c r="C288" s="246"/>
      <c r="D288" s="236" t="s">
        <v>165</v>
      </c>
      <c r="E288" s="247" t="s">
        <v>19</v>
      </c>
      <c r="F288" s="248" t="s">
        <v>735</v>
      </c>
      <c r="G288" s="246"/>
      <c r="H288" s="249">
        <v>147.25700000000001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165</v>
      </c>
      <c r="AU288" s="255" t="s">
        <v>80</v>
      </c>
      <c r="AV288" s="14" t="s">
        <v>80</v>
      </c>
      <c r="AW288" s="14" t="s">
        <v>32</v>
      </c>
      <c r="AX288" s="14" t="s">
        <v>78</v>
      </c>
      <c r="AY288" s="255" t="s">
        <v>154</v>
      </c>
    </row>
    <row r="289" s="12" customFormat="1" ht="22.8" customHeight="1">
      <c r="A289" s="12"/>
      <c r="B289" s="200"/>
      <c r="C289" s="201"/>
      <c r="D289" s="202" t="s">
        <v>70</v>
      </c>
      <c r="E289" s="214" t="s">
        <v>326</v>
      </c>
      <c r="F289" s="214" t="s">
        <v>327</v>
      </c>
      <c r="G289" s="201"/>
      <c r="H289" s="201"/>
      <c r="I289" s="204"/>
      <c r="J289" s="215">
        <f>BK289</f>
        <v>0</v>
      </c>
      <c r="K289" s="201"/>
      <c r="L289" s="206"/>
      <c r="M289" s="207"/>
      <c r="N289" s="208"/>
      <c r="O289" s="208"/>
      <c r="P289" s="209">
        <f>SUM(P290:P291)</f>
        <v>0</v>
      </c>
      <c r="Q289" s="208"/>
      <c r="R289" s="209">
        <f>SUM(R290:R291)</f>
        <v>0</v>
      </c>
      <c r="S289" s="208"/>
      <c r="T289" s="210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1" t="s">
        <v>78</v>
      </c>
      <c r="AT289" s="212" t="s">
        <v>70</v>
      </c>
      <c r="AU289" s="212" t="s">
        <v>78</v>
      </c>
      <c r="AY289" s="211" t="s">
        <v>154</v>
      </c>
      <c r="BK289" s="213">
        <f>SUM(BK290:BK291)</f>
        <v>0</v>
      </c>
    </row>
    <row r="290" s="2" customFormat="1" ht="44.25" customHeight="1">
      <c r="A290" s="40"/>
      <c r="B290" s="41"/>
      <c r="C290" s="216" t="s">
        <v>736</v>
      </c>
      <c r="D290" s="216" t="s">
        <v>156</v>
      </c>
      <c r="E290" s="217" t="s">
        <v>328</v>
      </c>
      <c r="F290" s="218" t="s">
        <v>329</v>
      </c>
      <c r="G290" s="219" t="s">
        <v>299</v>
      </c>
      <c r="H290" s="220">
        <v>675.63800000000003</v>
      </c>
      <c r="I290" s="221"/>
      <c r="J290" s="222">
        <f>ROUND(I290*H290,2)</f>
        <v>0</v>
      </c>
      <c r="K290" s="218" t="s">
        <v>160</v>
      </c>
      <c r="L290" s="46"/>
      <c r="M290" s="223" t="s">
        <v>19</v>
      </c>
      <c r="N290" s="224" t="s">
        <v>42</v>
      </c>
      <c r="O290" s="86"/>
      <c r="P290" s="225">
        <f>O290*H290</f>
        <v>0</v>
      </c>
      <c r="Q290" s="225">
        <v>0</v>
      </c>
      <c r="R290" s="225">
        <f>Q290*H290</f>
        <v>0</v>
      </c>
      <c r="S290" s="225">
        <v>0</v>
      </c>
      <c r="T290" s="22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7" t="s">
        <v>161</v>
      </c>
      <c r="AT290" s="227" t="s">
        <v>156</v>
      </c>
      <c r="AU290" s="227" t="s">
        <v>80</v>
      </c>
      <c r="AY290" s="19" t="s">
        <v>154</v>
      </c>
      <c r="BE290" s="228">
        <f>IF(N290="základní",J290,0)</f>
        <v>0</v>
      </c>
      <c r="BF290" s="228">
        <f>IF(N290="snížená",J290,0)</f>
        <v>0</v>
      </c>
      <c r="BG290" s="228">
        <f>IF(N290="zákl. přenesená",J290,0)</f>
        <v>0</v>
      </c>
      <c r="BH290" s="228">
        <f>IF(N290="sníž. přenesená",J290,0)</f>
        <v>0</v>
      </c>
      <c r="BI290" s="228">
        <f>IF(N290="nulová",J290,0)</f>
        <v>0</v>
      </c>
      <c r="BJ290" s="19" t="s">
        <v>78</v>
      </c>
      <c r="BK290" s="228">
        <f>ROUND(I290*H290,2)</f>
        <v>0</v>
      </c>
      <c r="BL290" s="19" t="s">
        <v>161</v>
      </c>
      <c r="BM290" s="227" t="s">
        <v>737</v>
      </c>
    </row>
    <row r="291" s="2" customFormat="1">
      <c r="A291" s="40"/>
      <c r="B291" s="41"/>
      <c r="C291" s="42"/>
      <c r="D291" s="229" t="s">
        <v>163</v>
      </c>
      <c r="E291" s="42"/>
      <c r="F291" s="230" t="s">
        <v>331</v>
      </c>
      <c r="G291" s="42"/>
      <c r="H291" s="42"/>
      <c r="I291" s="231"/>
      <c r="J291" s="42"/>
      <c r="K291" s="42"/>
      <c r="L291" s="46"/>
      <c r="M291" s="232"/>
      <c r="N291" s="23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163</v>
      </c>
      <c r="AU291" s="19" t="s">
        <v>80</v>
      </c>
    </row>
    <row r="292" s="12" customFormat="1" ht="25.92" customHeight="1">
      <c r="A292" s="12"/>
      <c r="B292" s="200"/>
      <c r="C292" s="201"/>
      <c r="D292" s="202" t="s">
        <v>70</v>
      </c>
      <c r="E292" s="203" t="s">
        <v>332</v>
      </c>
      <c r="F292" s="203" t="s">
        <v>333</v>
      </c>
      <c r="G292" s="201"/>
      <c r="H292" s="201"/>
      <c r="I292" s="204"/>
      <c r="J292" s="205">
        <f>BK292</f>
        <v>0</v>
      </c>
      <c r="K292" s="201"/>
      <c r="L292" s="206"/>
      <c r="M292" s="207"/>
      <c r="N292" s="208"/>
      <c r="O292" s="208"/>
      <c r="P292" s="209">
        <f>P293+P296+P299+P302</f>
        <v>0</v>
      </c>
      <c r="Q292" s="208"/>
      <c r="R292" s="209">
        <f>R293+R296+R299+R302</f>
        <v>0</v>
      </c>
      <c r="S292" s="208"/>
      <c r="T292" s="210">
        <f>T293+T296+T299+T302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1" t="s">
        <v>191</v>
      </c>
      <c r="AT292" s="212" t="s">
        <v>70</v>
      </c>
      <c r="AU292" s="212" t="s">
        <v>71</v>
      </c>
      <c r="AY292" s="211" t="s">
        <v>154</v>
      </c>
      <c r="BK292" s="213">
        <f>BK293+BK296+BK299+BK302</f>
        <v>0</v>
      </c>
    </row>
    <row r="293" s="12" customFormat="1" ht="22.8" customHeight="1">
      <c r="A293" s="12"/>
      <c r="B293" s="200"/>
      <c r="C293" s="201"/>
      <c r="D293" s="202" t="s">
        <v>70</v>
      </c>
      <c r="E293" s="214" t="s">
        <v>334</v>
      </c>
      <c r="F293" s="214" t="s">
        <v>335</v>
      </c>
      <c r="G293" s="201"/>
      <c r="H293" s="201"/>
      <c r="I293" s="204"/>
      <c r="J293" s="215">
        <f>BK293</f>
        <v>0</v>
      </c>
      <c r="K293" s="201"/>
      <c r="L293" s="206"/>
      <c r="M293" s="207"/>
      <c r="N293" s="208"/>
      <c r="O293" s="208"/>
      <c r="P293" s="209">
        <f>SUM(P294:P295)</f>
        <v>0</v>
      </c>
      <c r="Q293" s="208"/>
      <c r="R293" s="209">
        <f>SUM(R294:R295)</f>
        <v>0</v>
      </c>
      <c r="S293" s="208"/>
      <c r="T293" s="210">
        <f>SUM(T294:T295)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1" t="s">
        <v>191</v>
      </c>
      <c r="AT293" s="212" t="s">
        <v>70</v>
      </c>
      <c r="AU293" s="212" t="s">
        <v>78</v>
      </c>
      <c r="AY293" s="211" t="s">
        <v>154</v>
      </c>
      <c r="BK293" s="213">
        <f>SUM(BK294:BK295)</f>
        <v>0</v>
      </c>
    </row>
    <row r="294" s="2" customFormat="1" ht="16.5" customHeight="1">
      <c r="A294" s="40"/>
      <c r="B294" s="41"/>
      <c r="C294" s="216" t="s">
        <v>738</v>
      </c>
      <c r="D294" s="216" t="s">
        <v>156</v>
      </c>
      <c r="E294" s="217" t="s">
        <v>337</v>
      </c>
      <c r="F294" s="218" t="s">
        <v>338</v>
      </c>
      <c r="G294" s="219" t="s">
        <v>339</v>
      </c>
      <c r="H294" s="220">
        <v>1</v>
      </c>
      <c r="I294" s="221"/>
      <c r="J294" s="222">
        <f>ROUND(I294*H294,2)</f>
        <v>0</v>
      </c>
      <c r="K294" s="218" t="s">
        <v>160</v>
      </c>
      <c r="L294" s="46"/>
      <c r="M294" s="223" t="s">
        <v>19</v>
      </c>
      <c r="N294" s="224" t="s">
        <v>42</v>
      </c>
      <c r="O294" s="86"/>
      <c r="P294" s="225">
        <f>O294*H294</f>
        <v>0</v>
      </c>
      <c r="Q294" s="225">
        <v>0</v>
      </c>
      <c r="R294" s="225">
        <f>Q294*H294</f>
        <v>0</v>
      </c>
      <c r="S294" s="225">
        <v>0</v>
      </c>
      <c r="T294" s="22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7" t="s">
        <v>340</v>
      </c>
      <c r="AT294" s="227" t="s">
        <v>156</v>
      </c>
      <c r="AU294" s="227" t="s">
        <v>80</v>
      </c>
      <c r="AY294" s="19" t="s">
        <v>154</v>
      </c>
      <c r="BE294" s="228">
        <f>IF(N294="základní",J294,0)</f>
        <v>0</v>
      </c>
      <c r="BF294" s="228">
        <f>IF(N294="snížená",J294,0)</f>
        <v>0</v>
      </c>
      <c r="BG294" s="228">
        <f>IF(N294="zákl. přenesená",J294,0)</f>
        <v>0</v>
      </c>
      <c r="BH294" s="228">
        <f>IF(N294="sníž. přenesená",J294,0)</f>
        <v>0</v>
      </c>
      <c r="BI294" s="228">
        <f>IF(N294="nulová",J294,0)</f>
        <v>0</v>
      </c>
      <c r="BJ294" s="19" t="s">
        <v>78</v>
      </c>
      <c r="BK294" s="228">
        <f>ROUND(I294*H294,2)</f>
        <v>0</v>
      </c>
      <c r="BL294" s="19" t="s">
        <v>340</v>
      </c>
      <c r="BM294" s="227" t="s">
        <v>739</v>
      </c>
    </row>
    <row r="295" s="2" customFormat="1">
      <c r="A295" s="40"/>
      <c r="B295" s="41"/>
      <c r="C295" s="42"/>
      <c r="D295" s="229" t="s">
        <v>163</v>
      </c>
      <c r="E295" s="42"/>
      <c r="F295" s="230" t="s">
        <v>342</v>
      </c>
      <c r="G295" s="42"/>
      <c r="H295" s="42"/>
      <c r="I295" s="231"/>
      <c r="J295" s="42"/>
      <c r="K295" s="42"/>
      <c r="L295" s="46"/>
      <c r="M295" s="232"/>
      <c r="N295" s="23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163</v>
      </c>
      <c r="AU295" s="19" t="s">
        <v>80</v>
      </c>
    </row>
    <row r="296" s="12" customFormat="1" ht="22.8" customHeight="1">
      <c r="A296" s="12"/>
      <c r="B296" s="200"/>
      <c r="C296" s="201"/>
      <c r="D296" s="202" t="s">
        <v>70</v>
      </c>
      <c r="E296" s="214" t="s">
        <v>343</v>
      </c>
      <c r="F296" s="214" t="s">
        <v>344</v>
      </c>
      <c r="G296" s="201"/>
      <c r="H296" s="201"/>
      <c r="I296" s="204"/>
      <c r="J296" s="215">
        <f>BK296</f>
        <v>0</v>
      </c>
      <c r="K296" s="201"/>
      <c r="L296" s="206"/>
      <c r="M296" s="207"/>
      <c r="N296" s="208"/>
      <c r="O296" s="208"/>
      <c r="P296" s="209">
        <f>SUM(P297:P298)</f>
        <v>0</v>
      </c>
      <c r="Q296" s="208"/>
      <c r="R296" s="209">
        <f>SUM(R297:R298)</f>
        <v>0</v>
      </c>
      <c r="S296" s="208"/>
      <c r="T296" s="210">
        <f>SUM(T297:T298)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1" t="s">
        <v>191</v>
      </c>
      <c r="AT296" s="212" t="s">
        <v>70</v>
      </c>
      <c r="AU296" s="212" t="s">
        <v>78</v>
      </c>
      <c r="AY296" s="211" t="s">
        <v>154</v>
      </c>
      <c r="BK296" s="213">
        <f>SUM(BK297:BK298)</f>
        <v>0</v>
      </c>
    </row>
    <row r="297" s="2" customFormat="1" ht="16.5" customHeight="1">
      <c r="A297" s="40"/>
      <c r="B297" s="41"/>
      <c r="C297" s="216" t="s">
        <v>740</v>
      </c>
      <c r="D297" s="216" t="s">
        <v>156</v>
      </c>
      <c r="E297" s="217" t="s">
        <v>346</v>
      </c>
      <c r="F297" s="218" t="s">
        <v>347</v>
      </c>
      <c r="G297" s="219" t="s">
        <v>339</v>
      </c>
      <c r="H297" s="220">
        <v>1</v>
      </c>
      <c r="I297" s="221"/>
      <c r="J297" s="222">
        <f>ROUND(I297*H297,2)</f>
        <v>0</v>
      </c>
      <c r="K297" s="218" t="s">
        <v>160</v>
      </c>
      <c r="L297" s="46"/>
      <c r="M297" s="223" t="s">
        <v>19</v>
      </c>
      <c r="N297" s="224" t="s">
        <v>42</v>
      </c>
      <c r="O297" s="86"/>
      <c r="P297" s="225">
        <f>O297*H297</f>
        <v>0</v>
      </c>
      <c r="Q297" s="225">
        <v>0</v>
      </c>
      <c r="R297" s="225">
        <f>Q297*H297</f>
        <v>0</v>
      </c>
      <c r="S297" s="225">
        <v>0</v>
      </c>
      <c r="T297" s="22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7" t="s">
        <v>340</v>
      </c>
      <c r="AT297" s="227" t="s">
        <v>156</v>
      </c>
      <c r="AU297" s="227" t="s">
        <v>80</v>
      </c>
      <c r="AY297" s="19" t="s">
        <v>154</v>
      </c>
      <c r="BE297" s="228">
        <f>IF(N297="základní",J297,0)</f>
        <v>0</v>
      </c>
      <c r="BF297" s="228">
        <f>IF(N297="snížená",J297,0)</f>
        <v>0</v>
      </c>
      <c r="BG297" s="228">
        <f>IF(N297="zákl. přenesená",J297,0)</f>
        <v>0</v>
      </c>
      <c r="BH297" s="228">
        <f>IF(N297="sníž. přenesená",J297,0)</f>
        <v>0</v>
      </c>
      <c r="BI297" s="228">
        <f>IF(N297="nulová",J297,0)</f>
        <v>0</v>
      </c>
      <c r="BJ297" s="19" t="s">
        <v>78</v>
      </c>
      <c r="BK297" s="228">
        <f>ROUND(I297*H297,2)</f>
        <v>0</v>
      </c>
      <c r="BL297" s="19" t="s">
        <v>340</v>
      </c>
      <c r="BM297" s="227" t="s">
        <v>741</v>
      </c>
    </row>
    <row r="298" s="2" customFormat="1">
      <c r="A298" s="40"/>
      <c r="B298" s="41"/>
      <c r="C298" s="42"/>
      <c r="D298" s="229" t="s">
        <v>163</v>
      </c>
      <c r="E298" s="42"/>
      <c r="F298" s="230" t="s">
        <v>349</v>
      </c>
      <c r="G298" s="42"/>
      <c r="H298" s="42"/>
      <c r="I298" s="231"/>
      <c r="J298" s="42"/>
      <c r="K298" s="42"/>
      <c r="L298" s="46"/>
      <c r="M298" s="232"/>
      <c r="N298" s="23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163</v>
      </c>
      <c r="AU298" s="19" t="s">
        <v>80</v>
      </c>
    </row>
    <row r="299" s="12" customFormat="1" ht="22.8" customHeight="1">
      <c r="A299" s="12"/>
      <c r="B299" s="200"/>
      <c r="C299" s="201"/>
      <c r="D299" s="202" t="s">
        <v>70</v>
      </c>
      <c r="E299" s="214" t="s">
        <v>350</v>
      </c>
      <c r="F299" s="214" t="s">
        <v>351</v>
      </c>
      <c r="G299" s="201"/>
      <c r="H299" s="201"/>
      <c r="I299" s="204"/>
      <c r="J299" s="215">
        <f>BK299</f>
        <v>0</v>
      </c>
      <c r="K299" s="201"/>
      <c r="L299" s="206"/>
      <c r="M299" s="207"/>
      <c r="N299" s="208"/>
      <c r="O299" s="208"/>
      <c r="P299" s="209">
        <f>SUM(P300:P301)</f>
        <v>0</v>
      </c>
      <c r="Q299" s="208"/>
      <c r="R299" s="209">
        <f>SUM(R300:R301)</f>
        <v>0</v>
      </c>
      <c r="S299" s="208"/>
      <c r="T299" s="210">
        <f>SUM(T300:T301)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1" t="s">
        <v>191</v>
      </c>
      <c r="AT299" s="212" t="s">
        <v>70</v>
      </c>
      <c r="AU299" s="212" t="s">
        <v>78</v>
      </c>
      <c r="AY299" s="211" t="s">
        <v>154</v>
      </c>
      <c r="BK299" s="213">
        <f>SUM(BK300:BK301)</f>
        <v>0</v>
      </c>
    </row>
    <row r="300" s="2" customFormat="1" ht="16.5" customHeight="1">
      <c r="A300" s="40"/>
      <c r="B300" s="41"/>
      <c r="C300" s="216" t="s">
        <v>742</v>
      </c>
      <c r="D300" s="216" t="s">
        <v>156</v>
      </c>
      <c r="E300" s="217" t="s">
        <v>353</v>
      </c>
      <c r="F300" s="218" t="s">
        <v>351</v>
      </c>
      <c r="G300" s="219" t="s">
        <v>339</v>
      </c>
      <c r="H300" s="220">
        <v>1</v>
      </c>
      <c r="I300" s="221"/>
      <c r="J300" s="222">
        <f>ROUND(I300*H300,2)</f>
        <v>0</v>
      </c>
      <c r="K300" s="218" t="s">
        <v>160</v>
      </c>
      <c r="L300" s="46"/>
      <c r="M300" s="223" t="s">
        <v>19</v>
      </c>
      <c r="N300" s="224" t="s">
        <v>42</v>
      </c>
      <c r="O300" s="86"/>
      <c r="P300" s="225">
        <f>O300*H300</f>
        <v>0</v>
      </c>
      <c r="Q300" s="225">
        <v>0</v>
      </c>
      <c r="R300" s="225">
        <f>Q300*H300</f>
        <v>0</v>
      </c>
      <c r="S300" s="225">
        <v>0</v>
      </c>
      <c r="T300" s="22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7" t="s">
        <v>340</v>
      </c>
      <c r="AT300" s="227" t="s">
        <v>156</v>
      </c>
      <c r="AU300" s="227" t="s">
        <v>80</v>
      </c>
      <c r="AY300" s="19" t="s">
        <v>154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19" t="s">
        <v>78</v>
      </c>
      <c r="BK300" s="228">
        <f>ROUND(I300*H300,2)</f>
        <v>0</v>
      </c>
      <c r="BL300" s="19" t="s">
        <v>340</v>
      </c>
      <c r="BM300" s="227" t="s">
        <v>743</v>
      </c>
    </row>
    <row r="301" s="2" customFormat="1">
      <c r="A301" s="40"/>
      <c r="B301" s="41"/>
      <c r="C301" s="42"/>
      <c r="D301" s="229" t="s">
        <v>163</v>
      </c>
      <c r="E301" s="42"/>
      <c r="F301" s="230" t="s">
        <v>355</v>
      </c>
      <c r="G301" s="42"/>
      <c r="H301" s="42"/>
      <c r="I301" s="231"/>
      <c r="J301" s="42"/>
      <c r="K301" s="42"/>
      <c r="L301" s="46"/>
      <c r="M301" s="232"/>
      <c r="N301" s="23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163</v>
      </c>
      <c r="AU301" s="19" t="s">
        <v>80</v>
      </c>
    </row>
    <row r="302" s="12" customFormat="1" ht="22.8" customHeight="1">
      <c r="A302" s="12"/>
      <c r="B302" s="200"/>
      <c r="C302" s="201"/>
      <c r="D302" s="202" t="s">
        <v>70</v>
      </c>
      <c r="E302" s="214" t="s">
        <v>356</v>
      </c>
      <c r="F302" s="214" t="s">
        <v>357</v>
      </c>
      <c r="G302" s="201"/>
      <c r="H302" s="201"/>
      <c r="I302" s="204"/>
      <c r="J302" s="215">
        <f>BK302</f>
        <v>0</v>
      </c>
      <c r="K302" s="201"/>
      <c r="L302" s="206"/>
      <c r="M302" s="207"/>
      <c r="N302" s="208"/>
      <c r="O302" s="208"/>
      <c r="P302" s="209">
        <f>SUM(P303:P304)</f>
        <v>0</v>
      </c>
      <c r="Q302" s="208"/>
      <c r="R302" s="209">
        <f>SUM(R303:R304)</f>
        <v>0</v>
      </c>
      <c r="S302" s="208"/>
      <c r="T302" s="210">
        <f>SUM(T303:T304)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11" t="s">
        <v>191</v>
      </c>
      <c r="AT302" s="212" t="s">
        <v>70</v>
      </c>
      <c r="AU302" s="212" t="s">
        <v>78</v>
      </c>
      <c r="AY302" s="211" t="s">
        <v>154</v>
      </c>
      <c r="BK302" s="213">
        <f>SUM(BK303:BK304)</f>
        <v>0</v>
      </c>
    </row>
    <row r="303" s="2" customFormat="1" ht="16.5" customHeight="1">
      <c r="A303" s="40"/>
      <c r="B303" s="41"/>
      <c r="C303" s="216" t="s">
        <v>744</v>
      </c>
      <c r="D303" s="216" t="s">
        <v>156</v>
      </c>
      <c r="E303" s="217" t="s">
        <v>359</v>
      </c>
      <c r="F303" s="218" t="s">
        <v>360</v>
      </c>
      <c r="G303" s="219" t="s">
        <v>339</v>
      </c>
      <c r="H303" s="220">
        <v>1</v>
      </c>
      <c r="I303" s="221"/>
      <c r="J303" s="222">
        <f>ROUND(I303*H303,2)</f>
        <v>0</v>
      </c>
      <c r="K303" s="218" t="s">
        <v>160</v>
      </c>
      <c r="L303" s="46"/>
      <c r="M303" s="223" t="s">
        <v>19</v>
      </c>
      <c r="N303" s="224" t="s">
        <v>42</v>
      </c>
      <c r="O303" s="86"/>
      <c r="P303" s="225">
        <f>O303*H303</f>
        <v>0</v>
      </c>
      <c r="Q303" s="225">
        <v>0</v>
      </c>
      <c r="R303" s="225">
        <f>Q303*H303</f>
        <v>0</v>
      </c>
      <c r="S303" s="225">
        <v>0</v>
      </c>
      <c r="T303" s="22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7" t="s">
        <v>340</v>
      </c>
      <c r="AT303" s="227" t="s">
        <v>156</v>
      </c>
      <c r="AU303" s="227" t="s">
        <v>80</v>
      </c>
      <c r="AY303" s="19" t="s">
        <v>154</v>
      </c>
      <c r="BE303" s="228">
        <f>IF(N303="základní",J303,0)</f>
        <v>0</v>
      </c>
      <c r="BF303" s="228">
        <f>IF(N303="snížená",J303,0)</f>
        <v>0</v>
      </c>
      <c r="BG303" s="228">
        <f>IF(N303="zákl. přenesená",J303,0)</f>
        <v>0</v>
      </c>
      <c r="BH303" s="228">
        <f>IF(N303="sníž. přenesená",J303,0)</f>
        <v>0</v>
      </c>
      <c r="BI303" s="228">
        <f>IF(N303="nulová",J303,0)</f>
        <v>0</v>
      </c>
      <c r="BJ303" s="19" t="s">
        <v>78</v>
      </c>
      <c r="BK303" s="228">
        <f>ROUND(I303*H303,2)</f>
        <v>0</v>
      </c>
      <c r="BL303" s="19" t="s">
        <v>340</v>
      </c>
      <c r="BM303" s="227" t="s">
        <v>745</v>
      </c>
    </row>
    <row r="304" s="2" customFormat="1">
      <c r="A304" s="40"/>
      <c r="B304" s="41"/>
      <c r="C304" s="42"/>
      <c r="D304" s="229" t="s">
        <v>163</v>
      </c>
      <c r="E304" s="42"/>
      <c r="F304" s="230" t="s">
        <v>362</v>
      </c>
      <c r="G304" s="42"/>
      <c r="H304" s="42"/>
      <c r="I304" s="231"/>
      <c r="J304" s="42"/>
      <c r="K304" s="42"/>
      <c r="L304" s="46"/>
      <c r="M304" s="267"/>
      <c r="N304" s="268"/>
      <c r="O304" s="269"/>
      <c r="P304" s="269"/>
      <c r="Q304" s="269"/>
      <c r="R304" s="269"/>
      <c r="S304" s="269"/>
      <c r="T304" s="27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163</v>
      </c>
      <c r="AU304" s="19" t="s">
        <v>80</v>
      </c>
    </row>
    <row r="305" s="2" customFormat="1" ht="6.96" customHeight="1">
      <c r="A305" s="40"/>
      <c r="B305" s="61"/>
      <c r="C305" s="62"/>
      <c r="D305" s="62"/>
      <c r="E305" s="62"/>
      <c r="F305" s="62"/>
      <c r="G305" s="62"/>
      <c r="H305" s="62"/>
      <c r="I305" s="62"/>
      <c r="J305" s="62"/>
      <c r="K305" s="62"/>
      <c r="L305" s="46"/>
      <c r="M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</row>
  </sheetData>
  <sheetProtection sheet="1" autoFilter="0" formatColumns="0" formatRows="0" objects="1" scenarios="1" spinCount="100000" saltValue="2faos7RDZY/lNz7KQ6hQRyEl5Vyb6A9gjHb54xM2ZvTJtWtoac+4zPjWBPkWGIYT6AaZl54+jpXC7BmS4pB9fw==" hashValue="c+aKYlYhLRlx0dT/Wf3LnvdXUOZSso8JVMvYY4+7AvcUHEu2QwsKNbj2klUi2uOIEt2jD6+13PFdLVXuXGcHgw==" algorithmName="SHA-512" password="CC35"/>
  <autoFilter ref="C102:K304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9:H89"/>
    <mergeCell ref="E93:H93"/>
    <mergeCell ref="E91:H91"/>
    <mergeCell ref="E95:H95"/>
    <mergeCell ref="L2:V2"/>
  </mergeCells>
  <hyperlinks>
    <hyperlink ref="F107" r:id="rId1" display="https://podminky.urs.cz/item/CS_URS_2024_02/113107122"/>
    <hyperlink ref="F113" r:id="rId2" display="https://podminky.urs.cz/item/CS_URS_2024_02/113107142"/>
    <hyperlink ref="F128" r:id="rId3" display="https://podminky.urs.cz/item/CS_URS_2024_02/113154518"/>
    <hyperlink ref="F135" r:id="rId4" display="https://podminky.urs.cz/item/CS_URS_2024_02/113154523"/>
    <hyperlink ref="F158" r:id="rId5" display="https://podminky.urs.cz/item/CS_URS_2024_02/113202111"/>
    <hyperlink ref="F162" r:id="rId6" display="https://podminky.urs.cz/item/CS_URS_2024_02/139001101"/>
    <hyperlink ref="F172" r:id="rId7" display="https://podminky.urs.cz/item/CS_URS_2024_02/564730101"/>
    <hyperlink ref="F178" r:id="rId8" display="https://podminky.urs.cz/item/CS_URS_2024_02/565135101"/>
    <hyperlink ref="F181" r:id="rId9" display="https://podminky.urs.cz/item/CS_URS_2024_02/567122114"/>
    <hyperlink ref="F184" r:id="rId10" display="https://podminky.urs.cz/item/CS_URS_2024_02/573211109"/>
    <hyperlink ref="F187" r:id="rId11" display="https://podminky.urs.cz/item/CS_URS_2024_02/577154121"/>
    <hyperlink ref="F193" r:id="rId12" display="https://podminky.urs.cz/item/CS_URS_2024_02/895941341"/>
    <hyperlink ref="F201" r:id="rId13" display="https://podminky.urs.cz/item/CS_URS_2024_02/895941351"/>
    <hyperlink ref="F209" r:id="rId14" display="https://podminky.urs.cz/item/CS_URS_2024_02/895941362"/>
    <hyperlink ref="F213" r:id="rId15" display="https://podminky.urs.cz/item/CS_URS_2024_02/895941367"/>
    <hyperlink ref="F217" r:id="rId16" display="https://podminky.urs.cz/item/CS_URS_2024_02/899132122"/>
    <hyperlink ref="F220" r:id="rId17" display="https://podminky.urs.cz/item/CS_URS_2024_02/899132212"/>
    <hyperlink ref="F223" r:id="rId18" display="https://podminky.urs.cz/item/CS_URS_2024_02/899132213"/>
    <hyperlink ref="F228" r:id="rId19" display="https://podminky.urs.cz/item/CS_URS_2024_02/899133211"/>
    <hyperlink ref="F238" r:id="rId20" display="https://podminky.urs.cz/item/CS_URS_2024_02/915221111"/>
    <hyperlink ref="F243" r:id="rId21" display="https://podminky.urs.cz/item/CS_URS_2024_02/915221112"/>
    <hyperlink ref="F248" r:id="rId22" display="https://podminky.urs.cz/item/CS_URS_2024_02/919112114"/>
    <hyperlink ref="F251" r:id="rId23" display="https://podminky.urs.cz/item/CS_URS_2024_02/919121122"/>
    <hyperlink ref="F254" r:id="rId24" display="https://podminky.urs.cz/item/CS_URS_2024_02/938908411"/>
    <hyperlink ref="F261" r:id="rId25" display="https://podminky.urs.cz/item/CS_URS_2024_02/997221551"/>
    <hyperlink ref="F263" r:id="rId26" display="https://podminky.urs.cz/item/CS_URS_2024_02/997221559"/>
    <hyperlink ref="F269" r:id="rId27" display="https://podminky.urs.cz/item/CS_URS_2024_02/997221559"/>
    <hyperlink ref="F274" r:id="rId28" display="https://podminky.urs.cz/item/CS_URS_2024_02/997221611"/>
    <hyperlink ref="F279" r:id="rId29" display="https://podminky.urs.cz/item/CS_URS_2024_02/997221861"/>
    <hyperlink ref="F282" r:id="rId30" display="https://podminky.urs.cz/item/CS_URS_2024_02/997221873"/>
    <hyperlink ref="F287" r:id="rId31" display="https://podminky.urs.cz/item/CS_URS_2024_02/997221875"/>
    <hyperlink ref="F291" r:id="rId32" display="https://podminky.urs.cz/item/CS_URS_2024_02/998225111"/>
    <hyperlink ref="F295" r:id="rId33" display="https://podminky.urs.cz/item/CS_URS_2024_02/010001000"/>
    <hyperlink ref="F298" r:id="rId34" display="https://podminky.urs.cz/item/CS_URS_2024_02/020001000"/>
    <hyperlink ref="F301" r:id="rId35" display="https://podminky.urs.cz/item/CS_URS_2024_02/030001000"/>
    <hyperlink ref="F304" r:id="rId36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  <c r="AZ2" s="141" t="s">
        <v>363</v>
      </c>
      <c r="BA2" s="141" t="s">
        <v>19</v>
      </c>
      <c r="BB2" s="141" t="s">
        <v>19</v>
      </c>
      <c r="BC2" s="141" t="s">
        <v>746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80</v>
      </c>
      <c r="AZ3" s="141" t="s">
        <v>438</v>
      </c>
      <c r="BA3" s="141" t="s">
        <v>19</v>
      </c>
      <c r="BB3" s="141" t="s">
        <v>19</v>
      </c>
      <c r="BC3" s="141" t="s">
        <v>747</v>
      </c>
      <c r="BD3" s="141" t="s">
        <v>80</v>
      </c>
    </row>
    <row r="4" s="1" customFormat="1" ht="24.96" customHeight="1">
      <c r="B4" s="22"/>
      <c r="D4" s="144" t="s">
        <v>109</v>
      </c>
      <c r="L4" s="22"/>
      <c r="M4" s="145" t="s">
        <v>10</v>
      </c>
      <c r="AT4" s="19" t="s">
        <v>4</v>
      </c>
      <c r="AZ4" s="141" t="s">
        <v>365</v>
      </c>
      <c r="BA4" s="141" t="s">
        <v>19</v>
      </c>
      <c r="BB4" s="141" t="s">
        <v>19</v>
      </c>
      <c r="BC4" s="141" t="s">
        <v>748</v>
      </c>
      <c r="BD4" s="141" t="s">
        <v>97</v>
      </c>
    </row>
    <row r="5" s="1" customFormat="1" ht="6.96" customHeight="1">
      <c r="B5" s="22"/>
      <c r="L5" s="22"/>
      <c r="AZ5" s="141" t="s">
        <v>749</v>
      </c>
      <c r="BA5" s="141" t="s">
        <v>19</v>
      </c>
      <c r="BB5" s="141" t="s">
        <v>19</v>
      </c>
      <c r="BC5" s="141" t="s">
        <v>586</v>
      </c>
      <c r="BD5" s="141" t="s">
        <v>80</v>
      </c>
    </row>
    <row r="6" s="1" customFormat="1" ht="12" customHeight="1">
      <c r="B6" s="22"/>
      <c r="D6" s="146" t="s">
        <v>16</v>
      </c>
      <c r="L6" s="22"/>
      <c r="AZ6" s="141" t="s">
        <v>750</v>
      </c>
      <c r="BA6" s="141" t="s">
        <v>19</v>
      </c>
      <c r="BB6" s="141" t="s">
        <v>19</v>
      </c>
      <c r="BC6" s="141" t="s">
        <v>8</v>
      </c>
      <c r="BD6" s="141" t="s">
        <v>80</v>
      </c>
    </row>
    <row r="7" s="1" customFormat="1" ht="16.5" customHeight="1">
      <c r="B7" s="22"/>
      <c r="E7" s="147" t="str">
        <f>'Rekapitulace stavby'!K6</f>
        <v>Oprava komunikací a chodníků Čížová</v>
      </c>
      <c r="F7" s="146"/>
      <c r="G7" s="146"/>
      <c r="H7" s="146"/>
      <c r="L7" s="22"/>
      <c r="AZ7" s="141" t="s">
        <v>119</v>
      </c>
      <c r="BA7" s="141" t="s">
        <v>19</v>
      </c>
      <c r="BB7" s="141" t="s">
        <v>19</v>
      </c>
      <c r="BC7" s="141" t="s">
        <v>751</v>
      </c>
      <c r="BD7" s="141" t="s">
        <v>80</v>
      </c>
    </row>
    <row r="8">
      <c r="B8" s="22"/>
      <c r="D8" s="146" t="s">
        <v>115</v>
      </c>
      <c r="L8" s="22"/>
    </row>
    <row r="9" s="1" customFormat="1" ht="16.5" customHeight="1">
      <c r="B9" s="22"/>
      <c r="E9" s="147" t="s">
        <v>596</v>
      </c>
      <c r="F9" s="1"/>
      <c r="G9" s="1"/>
      <c r="H9" s="1"/>
      <c r="L9" s="22"/>
    </row>
    <row r="10" s="1" customFormat="1" ht="12" customHeight="1">
      <c r="B10" s="22"/>
      <c r="D10" s="146" t="s">
        <v>121</v>
      </c>
      <c r="L10" s="22"/>
    </row>
    <row r="11" s="2" customFormat="1" ht="16.5" customHeight="1">
      <c r="A11" s="40"/>
      <c r="B11" s="46"/>
      <c r="C11" s="40"/>
      <c r="D11" s="40"/>
      <c r="E11" s="159" t="s">
        <v>600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6" t="s">
        <v>602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9" t="s">
        <v>752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6" t="s">
        <v>18</v>
      </c>
      <c r="E15" s="40"/>
      <c r="F15" s="135" t="s">
        <v>19</v>
      </c>
      <c r="G15" s="40"/>
      <c r="H15" s="40"/>
      <c r="I15" s="146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21</v>
      </c>
      <c r="E16" s="40"/>
      <c r="F16" s="135" t="s">
        <v>22</v>
      </c>
      <c r="G16" s="40"/>
      <c r="H16" s="40"/>
      <c r="I16" s="146" t="s">
        <v>23</v>
      </c>
      <c r="J16" s="150" t="str">
        <f>'Rekapitulace stavby'!AN8</f>
        <v>25. 7. 2024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6" t="s">
        <v>25</v>
      </c>
      <c r="E18" s="40"/>
      <c r="F18" s="40"/>
      <c r="G18" s="40"/>
      <c r="H18" s="40"/>
      <c r="I18" s="146" t="s">
        <v>26</v>
      </c>
      <c r="J18" s="135" t="s">
        <v>19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27</v>
      </c>
      <c r="F19" s="40"/>
      <c r="G19" s="40"/>
      <c r="H19" s="40"/>
      <c r="I19" s="146" t="s">
        <v>28</v>
      </c>
      <c r="J19" s="135" t="s">
        <v>19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6" t="s">
        <v>29</v>
      </c>
      <c r="E21" s="40"/>
      <c r="F21" s="40"/>
      <c r="G21" s="40"/>
      <c r="H21" s="40"/>
      <c r="I21" s="146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6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6" t="s">
        <v>31</v>
      </c>
      <c r="E24" s="40"/>
      <c r="F24" s="40"/>
      <c r="G24" s="40"/>
      <c r="H24" s="40"/>
      <c r="I24" s="146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6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6" t="s">
        <v>33</v>
      </c>
      <c r="E27" s="40"/>
      <c r="F27" s="40"/>
      <c r="G27" s="40"/>
      <c r="H27" s="40"/>
      <c r="I27" s="146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34</v>
      </c>
      <c r="F28" s="40"/>
      <c r="G28" s="40"/>
      <c r="H28" s="40"/>
      <c r="I28" s="146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37</v>
      </c>
      <c r="E34" s="40"/>
      <c r="F34" s="40"/>
      <c r="G34" s="40"/>
      <c r="H34" s="40"/>
      <c r="I34" s="40"/>
      <c r="J34" s="157">
        <f>ROUND(J103,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39</v>
      </c>
      <c r="G36" s="40"/>
      <c r="H36" s="40"/>
      <c r="I36" s="158" t="s">
        <v>38</v>
      </c>
      <c r="J36" s="158" t="s">
        <v>40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9" t="s">
        <v>41</v>
      </c>
      <c r="E37" s="146" t="s">
        <v>42</v>
      </c>
      <c r="F37" s="160">
        <f>ROUND((SUM(BE103:BE241)),  2)</f>
        <v>0</v>
      </c>
      <c r="G37" s="40"/>
      <c r="H37" s="40"/>
      <c r="I37" s="161">
        <v>0.20999999999999999</v>
      </c>
      <c r="J37" s="160">
        <f>ROUND(((SUM(BE103:BE241))*I37),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6" t="s">
        <v>43</v>
      </c>
      <c r="F38" s="160">
        <f>ROUND((SUM(BF103:BF241)),  2)</f>
        <v>0</v>
      </c>
      <c r="G38" s="40"/>
      <c r="H38" s="40"/>
      <c r="I38" s="161">
        <v>0.12</v>
      </c>
      <c r="J38" s="160">
        <f>ROUND(((SUM(BF103:BF241))*I38),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44</v>
      </c>
      <c r="F39" s="160">
        <f>ROUND((SUM(BG103:BG241)),  2)</f>
        <v>0</v>
      </c>
      <c r="G39" s="40"/>
      <c r="H39" s="40"/>
      <c r="I39" s="161">
        <v>0.20999999999999999</v>
      </c>
      <c r="J39" s="160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6" t="s">
        <v>45</v>
      </c>
      <c r="F40" s="160">
        <f>ROUND((SUM(BH103:BH241)),  2)</f>
        <v>0</v>
      </c>
      <c r="G40" s="40"/>
      <c r="H40" s="40"/>
      <c r="I40" s="161">
        <v>0.12</v>
      </c>
      <c r="J40" s="160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6" t="s">
        <v>46</v>
      </c>
      <c r="F41" s="160">
        <f>ROUND((SUM(BI103:BI241)),  2)</f>
        <v>0</v>
      </c>
      <c r="G41" s="40"/>
      <c r="H41" s="40"/>
      <c r="I41" s="161">
        <v>0</v>
      </c>
      <c r="J41" s="160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2"/>
      <c r="D43" s="163" t="s">
        <v>47</v>
      </c>
      <c r="E43" s="164"/>
      <c r="F43" s="164"/>
      <c r="G43" s="165" t="s">
        <v>48</v>
      </c>
      <c r="H43" s="166" t="s">
        <v>49</v>
      </c>
      <c r="I43" s="164"/>
      <c r="J43" s="167">
        <f>SUM(J34:J41)</f>
        <v>0</v>
      </c>
      <c r="K43" s="168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123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3" t="str">
        <f>E7</f>
        <v>Oprava komunikací a chodníků Čížová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115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3" t="s">
        <v>596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121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281" t="s">
        <v>600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602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02 - Chodníky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 xml:space="preserve"> </v>
      </c>
      <c r="G60" s="42"/>
      <c r="H60" s="42"/>
      <c r="I60" s="34" t="s">
        <v>23</v>
      </c>
      <c r="J60" s="74" t="str">
        <f>IF(J16="","",J16)</f>
        <v>25. 7. 2024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Obec Čížová</v>
      </c>
      <c r="G62" s="42"/>
      <c r="H62" s="42"/>
      <c r="I62" s="34" t="s">
        <v>31</v>
      </c>
      <c r="J62" s="38" t="str">
        <f>E25</f>
        <v xml:space="preserve"> 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5.65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33</v>
      </c>
      <c r="J63" s="38" t="str">
        <f>E28</f>
        <v>Ing. Jitka Kubec Dupalová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124</v>
      </c>
      <c r="D65" s="175"/>
      <c r="E65" s="175"/>
      <c r="F65" s="175"/>
      <c r="G65" s="175"/>
      <c r="H65" s="175"/>
      <c r="I65" s="175"/>
      <c r="J65" s="176" t="s">
        <v>125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69</v>
      </c>
      <c r="D67" s="42"/>
      <c r="E67" s="42"/>
      <c r="F67" s="42"/>
      <c r="G67" s="42"/>
      <c r="H67" s="42"/>
      <c r="I67" s="42"/>
      <c r="J67" s="104">
        <f>J103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126</v>
      </c>
    </row>
    <row r="68" s="9" customFormat="1" ht="24.96" customHeight="1">
      <c r="A68" s="9"/>
      <c r="B68" s="178"/>
      <c r="C68" s="179"/>
      <c r="D68" s="180" t="s">
        <v>127</v>
      </c>
      <c r="E68" s="181"/>
      <c r="F68" s="181"/>
      <c r="G68" s="181"/>
      <c r="H68" s="181"/>
      <c r="I68" s="181"/>
      <c r="J68" s="182">
        <f>J104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7"/>
      <c r="D69" s="185" t="s">
        <v>128</v>
      </c>
      <c r="E69" s="186"/>
      <c r="F69" s="186"/>
      <c r="G69" s="186"/>
      <c r="H69" s="186"/>
      <c r="I69" s="186"/>
      <c r="J69" s="187">
        <f>J105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7"/>
      <c r="D70" s="185" t="s">
        <v>129</v>
      </c>
      <c r="E70" s="186"/>
      <c r="F70" s="186"/>
      <c r="G70" s="186"/>
      <c r="H70" s="186"/>
      <c r="I70" s="186"/>
      <c r="J70" s="187">
        <f>J133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7"/>
      <c r="D71" s="185" t="s">
        <v>130</v>
      </c>
      <c r="E71" s="186"/>
      <c r="F71" s="186"/>
      <c r="G71" s="186"/>
      <c r="H71" s="186"/>
      <c r="I71" s="186"/>
      <c r="J71" s="187">
        <f>J157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7"/>
      <c r="D72" s="185" t="s">
        <v>131</v>
      </c>
      <c r="E72" s="186"/>
      <c r="F72" s="186"/>
      <c r="G72" s="186"/>
      <c r="H72" s="186"/>
      <c r="I72" s="186"/>
      <c r="J72" s="187">
        <f>J166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7"/>
      <c r="D73" s="185" t="s">
        <v>132</v>
      </c>
      <c r="E73" s="186"/>
      <c r="F73" s="186"/>
      <c r="G73" s="186"/>
      <c r="H73" s="186"/>
      <c r="I73" s="186"/>
      <c r="J73" s="187">
        <f>J198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7"/>
      <c r="D74" s="185" t="s">
        <v>133</v>
      </c>
      <c r="E74" s="186"/>
      <c r="F74" s="186"/>
      <c r="G74" s="186"/>
      <c r="H74" s="186"/>
      <c r="I74" s="186"/>
      <c r="J74" s="187">
        <f>J226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8"/>
      <c r="C75" s="179"/>
      <c r="D75" s="180" t="s">
        <v>134</v>
      </c>
      <c r="E75" s="181"/>
      <c r="F75" s="181"/>
      <c r="G75" s="181"/>
      <c r="H75" s="181"/>
      <c r="I75" s="181"/>
      <c r="J75" s="182">
        <f>J229</f>
        <v>0</v>
      </c>
      <c r="K75" s="179"/>
      <c r="L75" s="18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4"/>
      <c r="C76" s="127"/>
      <c r="D76" s="185" t="s">
        <v>135</v>
      </c>
      <c r="E76" s="186"/>
      <c r="F76" s="186"/>
      <c r="G76" s="186"/>
      <c r="H76" s="186"/>
      <c r="I76" s="186"/>
      <c r="J76" s="187">
        <f>J230</f>
        <v>0</v>
      </c>
      <c r="K76" s="127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7"/>
      <c r="D77" s="185" t="s">
        <v>136</v>
      </c>
      <c r="E77" s="186"/>
      <c r="F77" s="186"/>
      <c r="G77" s="186"/>
      <c r="H77" s="186"/>
      <c r="I77" s="186"/>
      <c r="J77" s="187">
        <f>J233</f>
        <v>0</v>
      </c>
      <c r="K77" s="127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7"/>
      <c r="D78" s="185" t="s">
        <v>137</v>
      </c>
      <c r="E78" s="186"/>
      <c r="F78" s="186"/>
      <c r="G78" s="186"/>
      <c r="H78" s="186"/>
      <c r="I78" s="186"/>
      <c r="J78" s="187">
        <f>J236</f>
        <v>0</v>
      </c>
      <c r="K78" s="127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7"/>
      <c r="D79" s="185" t="s">
        <v>138</v>
      </c>
      <c r="E79" s="186"/>
      <c r="F79" s="186"/>
      <c r="G79" s="186"/>
      <c r="H79" s="186"/>
      <c r="I79" s="186"/>
      <c r="J79" s="187">
        <f>J239</f>
        <v>0</v>
      </c>
      <c r="K79" s="127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139</v>
      </c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16</v>
      </c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73" t="str">
        <f>E7</f>
        <v>Oprava komunikací a chodníků Čížová</v>
      </c>
      <c r="F89" s="34"/>
      <c r="G89" s="34"/>
      <c r="H89" s="34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" customFormat="1" ht="12" customHeight="1">
      <c r="B90" s="23"/>
      <c r="C90" s="34" t="s">
        <v>115</v>
      </c>
      <c r="D90" s="24"/>
      <c r="E90" s="24"/>
      <c r="F90" s="24"/>
      <c r="G90" s="24"/>
      <c r="H90" s="24"/>
      <c r="I90" s="24"/>
      <c r="J90" s="24"/>
      <c r="K90" s="24"/>
      <c r="L90" s="22"/>
    </row>
    <row r="91" s="1" customFormat="1" ht="16.5" customHeight="1">
      <c r="B91" s="23"/>
      <c r="C91" s="24"/>
      <c r="D91" s="24"/>
      <c r="E91" s="173" t="s">
        <v>596</v>
      </c>
      <c r="F91" s="24"/>
      <c r="G91" s="24"/>
      <c r="H91" s="24"/>
      <c r="I91" s="24"/>
      <c r="J91" s="24"/>
      <c r="K91" s="24"/>
      <c r="L91" s="22"/>
    </row>
    <row r="92" s="1" customFormat="1" ht="12" customHeight="1">
      <c r="B92" s="23"/>
      <c r="C92" s="34" t="s">
        <v>121</v>
      </c>
      <c r="D92" s="24"/>
      <c r="E92" s="24"/>
      <c r="F92" s="24"/>
      <c r="G92" s="24"/>
      <c r="H92" s="24"/>
      <c r="I92" s="24"/>
      <c r="J92" s="24"/>
      <c r="K92" s="24"/>
      <c r="L92" s="22"/>
    </row>
    <row r="93" s="2" customFormat="1" ht="16.5" customHeight="1">
      <c r="A93" s="40"/>
      <c r="B93" s="41"/>
      <c r="C93" s="42"/>
      <c r="D93" s="42"/>
      <c r="E93" s="281" t="s">
        <v>600</v>
      </c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602</v>
      </c>
      <c r="D94" s="42"/>
      <c r="E94" s="42"/>
      <c r="F94" s="42"/>
      <c r="G94" s="42"/>
      <c r="H94" s="42"/>
      <c r="I94" s="42"/>
      <c r="J94" s="42"/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E13</f>
        <v>02 - Chodníky</v>
      </c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8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F16</f>
        <v xml:space="preserve"> </v>
      </c>
      <c r="G97" s="42"/>
      <c r="H97" s="42"/>
      <c r="I97" s="34" t="s">
        <v>23</v>
      </c>
      <c r="J97" s="74" t="str">
        <f>IF(J16="","",J16)</f>
        <v>25. 7. 2024</v>
      </c>
      <c r="K97" s="42"/>
      <c r="L97" s="148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E19</f>
        <v>Obec Čížová</v>
      </c>
      <c r="G99" s="42"/>
      <c r="H99" s="42"/>
      <c r="I99" s="34" t="s">
        <v>31</v>
      </c>
      <c r="J99" s="38" t="str">
        <f>E25</f>
        <v xml:space="preserve"> </v>
      </c>
      <c r="K99" s="42"/>
      <c r="L99" s="148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5.65" customHeight="1">
      <c r="A100" s="40"/>
      <c r="B100" s="41"/>
      <c r="C100" s="34" t="s">
        <v>29</v>
      </c>
      <c r="D100" s="42"/>
      <c r="E100" s="42"/>
      <c r="F100" s="29" t="str">
        <f>IF(E22="","",E22)</f>
        <v>Vyplň údaj</v>
      </c>
      <c r="G100" s="42"/>
      <c r="H100" s="42"/>
      <c r="I100" s="34" t="s">
        <v>33</v>
      </c>
      <c r="J100" s="38" t="str">
        <f>E28</f>
        <v>Ing. Jitka Kubec Dupalová</v>
      </c>
      <c r="K100" s="42"/>
      <c r="L100" s="148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8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89"/>
      <c r="B102" s="190"/>
      <c r="C102" s="191" t="s">
        <v>140</v>
      </c>
      <c r="D102" s="192" t="s">
        <v>56</v>
      </c>
      <c r="E102" s="192" t="s">
        <v>52</v>
      </c>
      <c r="F102" s="192" t="s">
        <v>53</v>
      </c>
      <c r="G102" s="192" t="s">
        <v>141</v>
      </c>
      <c r="H102" s="192" t="s">
        <v>142</v>
      </c>
      <c r="I102" s="192" t="s">
        <v>143</v>
      </c>
      <c r="J102" s="192" t="s">
        <v>125</v>
      </c>
      <c r="K102" s="193" t="s">
        <v>144</v>
      </c>
      <c r="L102" s="194"/>
      <c r="M102" s="94" t="s">
        <v>19</v>
      </c>
      <c r="N102" s="95" t="s">
        <v>41</v>
      </c>
      <c r="O102" s="95" t="s">
        <v>145</v>
      </c>
      <c r="P102" s="95" t="s">
        <v>146</v>
      </c>
      <c r="Q102" s="95" t="s">
        <v>147</v>
      </c>
      <c r="R102" s="95" t="s">
        <v>148</v>
      </c>
      <c r="S102" s="95" t="s">
        <v>149</v>
      </c>
      <c r="T102" s="96" t="s">
        <v>150</v>
      </c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</row>
    <row r="103" s="2" customFormat="1" ht="22.8" customHeight="1">
      <c r="A103" s="40"/>
      <c r="B103" s="41"/>
      <c r="C103" s="101" t="s">
        <v>151</v>
      </c>
      <c r="D103" s="42"/>
      <c r="E103" s="42"/>
      <c r="F103" s="42"/>
      <c r="G103" s="42"/>
      <c r="H103" s="42"/>
      <c r="I103" s="42"/>
      <c r="J103" s="195">
        <f>BK103</f>
        <v>0</v>
      </c>
      <c r="K103" s="42"/>
      <c r="L103" s="46"/>
      <c r="M103" s="97"/>
      <c r="N103" s="196"/>
      <c r="O103" s="98"/>
      <c r="P103" s="197">
        <f>P104+P229</f>
        <v>0</v>
      </c>
      <c r="Q103" s="98"/>
      <c r="R103" s="197">
        <f>R104+R229</f>
        <v>280.78623679999998</v>
      </c>
      <c r="S103" s="98"/>
      <c r="T103" s="198">
        <f>T104+T229</f>
        <v>234.012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70</v>
      </c>
      <c r="AU103" s="19" t="s">
        <v>126</v>
      </c>
      <c r="BK103" s="199">
        <f>BK104+BK229</f>
        <v>0</v>
      </c>
    </row>
    <row r="104" s="12" customFormat="1" ht="25.92" customHeight="1">
      <c r="A104" s="12"/>
      <c r="B104" s="200"/>
      <c r="C104" s="201"/>
      <c r="D104" s="202" t="s">
        <v>70</v>
      </c>
      <c r="E104" s="203" t="s">
        <v>152</v>
      </c>
      <c r="F104" s="203" t="s">
        <v>153</v>
      </c>
      <c r="G104" s="201"/>
      <c r="H104" s="201"/>
      <c r="I104" s="204"/>
      <c r="J104" s="205">
        <f>BK104</f>
        <v>0</v>
      </c>
      <c r="K104" s="201"/>
      <c r="L104" s="206"/>
      <c r="M104" s="207"/>
      <c r="N104" s="208"/>
      <c r="O104" s="208"/>
      <c r="P104" s="209">
        <f>P105+P133+P157+P166+P198+P226</f>
        <v>0</v>
      </c>
      <c r="Q104" s="208"/>
      <c r="R104" s="209">
        <f>R105+R133+R157+R166+R198+R226</f>
        <v>280.78623679999998</v>
      </c>
      <c r="S104" s="208"/>
      <c r="T104" s="210">
        <f>T105+T133+T157+T166+T198+T226</f>
        <v>234.012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78</v>
      </c>
      <c r="AT104" s="212" t="s">
        <v>70</v>
      </c>
      <c r="AU104" s="212" t="s">
        <v>71</v>
      </c>
      <c r="AY104" s="211" t="s">
        <v>154</v>
      </c>
      <c r="BK104" s="213">
        <f>BK105+BK133+BK157+BK166+BK198+BK226</f>
        <v>0</v>
      </c>
    </row>
    <row r="105" s="12" customFormat="1" ht="22.8" customHeight="1">
      <c r="A105" s="12"/>
      <c r="B105" s="200"/>
      <c r="C105" s="201"/>
      <c r="D105" s="202" t="s">
        <v>70</v>
      </c>
      <c r="E105" s="214" t="s">
        <v>78</v>
      </c>
      <c r="F105" s="214" t="s">
        <v>155</v>
      </c>
      <c r="G105" s="201"/>
      <c r="H105" s="201"/>
      <c r="I105" s="204"/>
      <c r="J105" s="215">
        <f>BK105</f>
        <v>0</v>
      </c>
      <c r="K105" s="201"/>
      <c r="L105" s="206"/>
      <c r="M105" s="207"/>
      <c r="N105" s="208"/>
      <c r="O105" s="208"/>
      <c r="P105" s="209">
        <f>SUM(P106:P132)</f>
        <v>0</v>
      </c>
      <c r="Q105" s="208"/>
      <c r="R105" s="209">
        <f>SUM(R106:R132)</f>
        <v>0</v>
      </c>
      <c r="S105" s="208"/>
      <c r="T105" s="210">
        <f>SUM(T106:T132)</f>
        <v>233.112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78</v>
      </c>
      <c r="AT105" s="212" t="s">
        <v>70</v>
      </c>
      <c r="AU105" s="212" t="s">
        <v>78</v>
      </c>
      <c r="AY105" s="211" t="s">
        <v>154</v>
      </c>
      <c r="BK105" s="213">
        <f>SUM(BK106:BK132)</f>
        <v>0</v>
      </c>
    </row>
    <row r="106" s="2" customFormat="1" ht="62.7" customHeight="1">
      <c r="A106" s="40"/>
      <c r="B106" s="41"/>
      <c r="C106" s="216" t="s">
        <v>78</v>
      </c>
      <c r="D106" s="216" t="s">
        <v>156</v>
      </c>
      <c r="E106" s="217" t="s">
        <v>369</v>
      </c>
      <c r="F106" s="218" t="s">
        <v>370</v>
      </c>
      <c r="G106" s="219" t="s">
        <v>159</v>
      </c>
      <c r="H106" s="220">
        <v>424.19999999999999</v>
      </c>
      <c r="I106" s="221"/>
      <c r="J106" s="222">
        <f>ROUND(I106*H106,2)</f>
        <v>0</v>
      </c>
      <c r="K106" s="218" t="s">
        <v>160</v>
      </c>
      <c r="L106" s="46"/>
      <c r="M106" s="223" t="s">
        <v>19</v>
      </c>
      <c r="N106" s="224" t="s">
        <v>42</v>
      </c>
      <c r="O106" s="86"/>
      <c r="P106" s="225">
        <f>O106*H106</f>
        <v>0</v>
      </c>
      <c r="Q106" s="225">
        <v>0</v>
      </c>
      <c r="R106" s="225">
        <f>Q106*H106</f>
        <v>0</v>
      </c>
      <c r="S106" s="225">
        <v>0.26000000000000001</v>
      </c>
      <c r="T106" s="226">
        <f>S106*H106</f>
        <v>110.292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161</v>
      </c>
      <c r="AT106" s="227" t="s">
        <v>156</v>
      </c>
      <c r="AU106" s="227" t="s">
        <v>80</v>
      </c>
      <c r="AY106" s="19" t="s">
        <v>154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78</v>
      </c>
      <c r="BK106" s="228">
        <f>ROUND(I106*H106,2)</f>
        <v>0</v>
      </c>
      <c r="BL106" s="19" t="s">
        <v>161</v>
      </c>
      <c r="BM106" s="227" t="s">
        <v>753</v>
      </c>
    </row>
    <row r="107" s="2" customFormat="1">
      <c r="A107" s="40"/>
      <c r="B107" s="41"/>
      <c r="C107" s="42"/>
      <c r="D107" s="229" t="s">
        <v>163</v>
      </c>
      <c r="E107" s="42"/>
      <c r="F107" s="230" t="s">
        <v>372</v>
      </c>
      <c r="G107" s="42"/>
      <c r="H107" s="42"/>
      <c r="I107" s="231"/>
      <c r="J107" s="42"/>
      <c r="K107" s="42"/>
      <c r="L107" s="46"/>
      <c r="M107" s="232"/>
      <c r="N107" s="23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163</v>
      </c>
      <c r="AU107" s="19" t="s">
        <v>80</v>
      </c>
    </row>
    <row r="108" s="13" customFormat="1">
      <c r="A108" s="13"/>
      <c r="B108" s="234"/>
      <c r="C108" s="235"/>
      <c r="D108" s="236" t="s">
        <v>165</v>
      </c>
      <c r="E108" s="237" t="s">
        <v>19</v>
      </c>
      <c r="F108" s="238" t="s">
        <v>754</v>
      </c>
      <c r="G108" s="235"/>
      <c r="H108" s="237" t="s">
        <v>19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165</v>
      </c>
      <c r="AU108" s="244" t="s">
        <v>80</v>
      </c>
      <c r="AV108" s="13" t="s">
        <v>78</v>
      </c>
      <c r="AW108" s="13" t="s">
        <v>32</v>
      </c>
      <c r="AX108" s="13" t="s">
        <v>71</v>
      </c>
      <c r="AY108" s="244" t="s">
        <v>154</v>
      </c>
    </row>
    <row r="109" s="14" customFormat="1">
      <c r="A109" s="14"/>
      <c r="B109" s="245"/>
      <c r="C109" s="246"/>
      <c r="D109" s="236" t="s">
        <v>165</v>
      </c>
      <c r="E109" s="247" t="s">
        <v>19</v>
      </c>
      <c r="F109" s="248" t="s">
        <v>755</v>
      </c>
      <c r="G109" s="246"/>
      <c r="H109" s="249">
        <v>167.69999999999999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165</v>
      </c>
      <c r="AU109" s="255" t="s">
        <v>80</v>
      </c>
      <c r="AV109" s="14" t="s">
        <v>80</v>
      </c>
      <c r="AW109" s="14" t="s">
        <v>32</v>
      </c>
      <c r="AX109" s="14" t="s">
        <v>71</v>
      </c>
      <c r="AY109" s="255" t="s">
        <v>154</v>
      </c>
    </row>
    <row r="110" s="13" customFormat="1">
      <c r="A110" s="13"/>
      <c r="B110" s="234"/>
      <c r="C110" s="235"/>
      <c r="D110" s="236" t="s">
        <v>165</v>
      </c>
      <c r="E110" s="237" t="s">
        <v>19</v>
      </c>
      <c r="F110" s="238" t="s">
        <v>756</v>
      </c>
      <c r="G110" s="235"/>
      <c r="H110" s="237" t="s">
        <v>19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165</v>
      </c>
      <c r="AU110" s="244" t="s">
        <v>80</v>
      </c>
      <c r="AV110" s="13" t="s">
        <v>78</v>
      </c>
      <c r="AW110" s="13" t="s">
        <v>32</v>
      </c>
      <c r="AX110" s="13" t="s">
        <v>71</v>
      </c>
      <c r="AY110" s="244" t="s">
        <v>154</v>
      </c>
    </row>
    <row r="111" s="14" customFormat="1">
      <c r="A111" s="14"/>
      <c r="B111" s="245"/>
      <c r="C111" s="246"/>
      <c r="D111" s="236" t="s">
        <v>165</v>
      </c>
      <c r="E111" s="247" t="s">
        <v>19</v>
      </c>
      <c r="F111" s="248" t="s">
        <v>757</v>
      </c>
      <c r="G111" s="246"/>
      <c r="H111" s="249">
        <v>247.5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165</v>
      </c>
      <c r="AU111" s="255" t="s">
        <v>80</v>
      </c>
      <c r="AV111" s="14" t="s">
        <v>80</v>
      </c>
      <c r="AW111" s="14" t="s">
        <v>32</v>
      </c>
      <c r="AX111" s="14" t="s">
        <v>71</v>
      </c>
      <c r="AY111" s="255" t="s">
        <v>154</v>
      </c>
    </row>
    <row r="112" s="13" customFormat="1">
      <c r="A112" s="13"/>
      <c r="B112" s="234"/>
      <c r="C112" s="235"/>
      <c r="D112" s="236" t="s">
        <v>165</v>
      </c>
      <c r="E112" s="237" t="s">
        <v>19</v>
      </c>
      <c r="F112" s="238" t="s">
        <v>758</v>
      </c>
      <c r="G112" s="235"/>
      <c r="H112" s="237" t="s">
        <v>19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165</v>
      </c>
      <c r="AU112" s="244" t="s">
        <v>80</v>
      </c>
      <c r="AV112" s="13" t="s">
        <v>78</v>
      </c>
      <c r="AW112" s="13" t="s">
        <v>32</v>
      </c>
      <c r="AX112" s="13" t="s">
        <v>71</v>
      </c>
      <c r="AY112" s="244" t="s">
        <v>154</v>
      </c>
    </row>
    <row r="113" s="14" customFormat="1">
      <c r="A113" s="14"/>
      <c r="B113" s="245"/>
      <c r="C113" s="246"/>
      <c r="D113" s="236" t="s">
        <v>165</v>
      </c>
      <c r="E113" s="247" t="s">
        <v>19</v>
      </c>
      <c r="F113" s="248" t="s">
        <v>759</v>
      </c>
      <c r="G113" s="246"/>
      <c r="H113" s="249">
        <v>9</v>
      </c>
      <c r="I113" s="250"/>
      <c r="J113" s="246"/>
      <c r="K113" s="246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165</v>
      </c>
      <c r="AU113" s="255" t="s">
        <v>80</v>
      </c>
      <c r="AV113" s="14" t="s">
        <v>80</v>
      </c>
      <c r="AW113" s="14" t="s">
        <v>32</v>
      </c>
      <c r="AX113" s="14" t="s">
        <v>71</v>
      </c>
      <c r="AY113" s="255" t="s">
        <v>154</v>
      </c>
    </row>
    <row r="114" s="15" customFormat="1">
      <c r="A114" s="15"/>
      <c r="B114" s="256"/>
      <c r="C114" s="257"/>
      <c r="D114" s="236" t="s">
        <v>165</v>
      </c>
      <c r="E114" s="258" t="s">
        <v>363</v>
      </c>
      <c r="F114" s="259" t="s">
        <v>168</v>
      </c>
      <c r="G114" s="257"/>
      <c r="H114" s="260">
        <v>424.19999999999999</v>
      </c>
      <c r="I114" s="261"/>
      <c r="J114" s="257"/>
      <c r="K114" s="257"/>
      <c r="L114" s="262"/>
      <c r="M114" s="263"/>
      <c r="N114" s="264"/>
      <c r="O114" s="264"/>
      <c r="P114" s="264"/>
      <c r="Q114" s="264"/>
      <c r="R114" s="264"/>
      <c r="S114" s="264"/>
      <c r="T114" s="26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6" t="s">
        <v>165</v>
      </c>
      <c r="AU114" s="266" t="s">
        <v>80</v>
      </c>
      <c r="AV114" s="15" t="s">
        <v>161</v>
      </c>
      <c r="AW114" s="15" t="s">
        <v>32</v>
      </c>
      <c r="AX114" s="15" t="s">
        <v>78</v>
      </c>
      <c r="AY114" s="266" t="s">
        <v>154</v>
      </c>
    </row>
    <row r="115" s="2" customFormat="1" ht="55.5" customHeight="1">
      <c r="A115" s="40"/>
      <c r="B115" s="41"/>
      <c r="C115" s="216" t="s">
        <v>80</v>
      </c>
      <c r="D115" s="216" t="s">
        <v>156</v>
      </c>
      <c r="E115" s="217" t="s">
        <v>387</v>
      </c>
      <c r="F115" s="218" t="s">
        <v>388</v>
      </c>
      <c r="G115" s="219" t="s">
        <v>159</v>
      </c>
      <c r="H115" s="220">
        <v>133.5</v>
      </c>
      <c r="I115" s="221"/>
      <c r="J115" s="222">
        <f>ROUND(I115*H115,2)</f>
        <v>0</v>
      </c>
      <c r="K115" s="218" t="s">
        <v>160</v>
      </c>
      <c r="L115" s="46"/>
      <c r="M115" s="223" t="s">
        <v>19</v>
      </c>
      <c r="N115" s="224" t="s">
        <v>42</v>
      </c>
      <c r="O115" s="86"/>
      <c r="P115" s="225">
        <f>O115*H115</f>
        <v>0</v>
      </c>
      <c r="Q115" s="225">
        <v>0</v>
      </c>
      <c r="R115" s="225">
        <f>Q115*H115</f>
        <v>0</v>
      </c>
      <c r="S115" s="225">
        <v>0.28999999999999998</v>
      </c>
      <c r="T115" s="226">
        <f>S115*H115</f>
        <v>38.714999999999996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7" t="s">
        <v>161</v>
      </c>
      <c r="AT115" s="227" t="s">
        <v>156</v>
      </c>
      <c r="AU115" s="227" t="s">
        <v>80</v>
      </c>
      <c r="AY115" s="19" t="s">
        <v>154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19" t="s">
        <v>78</v>
      </c>
      <c r="BK115" s="228">
        <f>ROUND(I115*H115,2)</f>
        <v>0</v>
      </c>
      <c r="BL115" s="19" t="s">
        <v>161</v>
      </c>
      <c r="BM115" s="227" t="s">
        <v>760</v>
      </c>
    </row>
    <row r="116" s="2" customFormat="1">
      <c r="A116" s="40"/>
      <c r="B116" s="41"/>
      <c r="C116" s="42"/>
      <c r="D116" s="229" t="s">
        <v>163</v>
      </c>
      <c r="E116" s="42"/>
      <c r="F116" s="230" t="s">
        <v>390</v>
      </c>
      <c r="G116" s="42"/>
      <c r="H116" s="42"/>
      <c r="I116" s="231"/>
      <c r="J116" s="42"/>
      <c r="K116" s="42"/>
      <c r="L116" s="46"/>
      <c r="M116" s="232"/>
      <c r="N116" s="23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163</v>
      </c>
      <c r="AU116" s="19" t="s">
        <v>80</v>
      </c>
    </row>
    <row r="117" s="13" customFormat="1">
      <c r="A117" s="13"/>
      <c r="B117" s="234"/>
      <c r="C117" s="235"/>
      <c r="D117" s="236" t="s">
        <v>165</v>
      </c>
      <c r="E117" s="237" t="s">
        <v>19</v>
      </c>
      <c r="F117" s="238" t="s">
        <v>169</v>
      </c>
      <c r="G117" s="235"/>
      <c r="H117" s="237" t="s">
        <v>19</v>
      </c>
      <c r="I117" s="239"/>
      <c r="J117" s="235"/>
      <c r="K117" s="235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165</v>
      </c>
      <c r="AU117" s="244" t="s">
        <v>80</v>
      </c>
      <c r="AV117" s="13" t="s">
        <v>78</v>
      </c>
      <c r="AW117" s="13" t="s">
        <v>32</v>
      </c>
      <c r="AX117" s="13" t="s">
        <v>71</v>
      </c>
      <c r="AY117" s="244" t="s">
        <v>154</v>
      </c>
    </row>
    <row r="118" s="14" customFormat="1">
      <c r="A118" s="14"/>
      <c r="B118" s="245"/>
      <c r="C118" s="246"/>
      <c r="D118" s="236" t="s">
        <v>165</v>
      </c>
      <c r="E118" s="247" t="s">
        <v>19</v>
      </c>
      <c r="F118" s="248" t="s">
        <v>551</v>
      </c>
      <c r="G118" s="246"/>
      <c r="H118" s="249">
        <v>133.5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165</v>
      </c>
      <c r="AU118" s="255" t="s">
        <v>80</v>
      </c>
      <c r="AV118" s="14" t="s">
        <v>80</v>
      </c>
      <c r="AW118" s="14" t="s">
        <v>32</v>
      </c>
      <c r="AX118" s="14" t="s">
        <v>78</v>
      </c>
      <c r="AY118" s="255" t="s">
        <v>154</v>
      </c>
    </row>
    <row r="119" s="2" customFormat="1" ht="49.05" customHeight="1">
      <c r="A119" s="40"/>
      <c r="B119" s="41"/>
      <c r="C119" s="216" t="s">
        <v>97</v>
      </c>
      <c r="D119" s="216" t="s">
        <v>156</v>
      </c>
      <c r="E119" s="217" t="s">
        <v>157</v>
      </c>
      <c r="F119" s="218" t="s">
        <v>158</v>
      </c>
      <c r="G119" s="219" t="s">
        <v>159</v>
      </c>
      <c r="H119" s="220">
        <v>133.5</v>
      </c>
      <c r="I119" s="221"/>
      <c r="J119" s="222">
        <f>ROUND(I119*H119,2)</f>
        <v>0</v>
      </c>
      <c r="K119" s="218" t="s">
        <v>160</v>
      </c>
      <c r="L119" s="46"/>
      <c r="M119" s="223" t="s">
        <v>19</v>
      </c>
      <c r="N119" s="224" t="s">
        <v>42</v>
      </c>
      <c r="O119" s="86"/>
      <c r="P119" s="225">
        <f>O119*H119</f>
        <v>0</v>
      </c>
      <c r="Q119" s="225">
        <v>0</v>
      </c>
      <c r="R119" s="225">
        <f>Q119*H119</f>
        <v>0</v>
      </c>
      <c r="S119" s="225">
        <v>0.22</v>
      </c>
      <c r="T119" s="226">
        <f>S119*H119</f>
        <v>29.370000000000001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7" t="s">
        <v>161</v>
      </c>
      <c r="AT119" s="227" t="s">
        <v>156</v>
      </c>
      <c r="AU119" s="227" t="s">
        <v>80</v>
      </c>
      <c r="AY119" s="19" t="s">
        <v>154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78</v>
      </c>
      <c r="BK119" s="228">
        <f>ROUND(I119*H119,2)</f>
        <v>0</v>
      </c>
      <c r="BL119" s="19" t="s">
        <v>161</v>
      </c>
      <c r="BM119" s="227" t="s">
        <v>761</v>
      </c>
    </row>
    <row r="120" s="2" customFormat="1">
      <c r="A120" s="40"/>
      <c r="B120" s="41"/>
      <c r="C120" s="42"/>
      <c r="D120" s="229" t="s">
        <v>163</v>
      </c>
      <c r="E120" s="42"/>
      <c r="F120" s="230" t="s">
        <v>164</v>
      </c>
      <c r="G120" s="42"/>
      <c r="H120" s="42"/>
      <c r="I120" s="231"/>
      <c r="J120" s="42"/>
      <c r="K120" s="42"/>
      <c r="L120" s="46"/>
      <c r="M120" s="232"/>
      <c r="N120" s="23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163</v>
      </c>
      <c r="AU120" s="19" t="s">
        <v>80</v>
      </c>
    </row>
    <row r="121" s="13" customFormat="1">
      <c r="A121" s="13"/>
      <c r="B121" s="234"/>
      <c r="C121" s="235"/>
      <c r="D121" s="236" t="s">
        <v>165</v>
      </c>
      <c r="E121" s="237" t="s">
        <v>19</v>
      </c>
      <c r="F121" s="238" t="s">
        <v>169</v>
      </c>
      <c r="G121" s="235"/>
      <c r="H121" s="237" t="s">
        <v>19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165</v>
      </c>
      <c r="AU121" s="244" t="s">
        <v>80</v>
      </c>
      <c r="AV121" s="13" t="s">
        <v>78</v>
      </c>
      <c r="AW121" s="13" t="s">
        <v>32</v>
      </c>
      <c r="AX121" s="13" t="s">
        <v>71</v>
      </c>
      <c r="AY121" s="244" t="s">
        <v>154</v>
      </c>
    </row>
    <row r="122" s="14" customFormat="1">
      <c r="A122" s="14"/>
      <c r="B122" s="245"/>
      <c r="C122" s="246"/>
      <c r="D122" s="236" t="s">
        <v>165</v>
      </c>
      <c r="E122" s="247" t="s">
        <v>19</v>
      </c>
      <c r="F122" s="248" t="s">
        <v>551</v>
      </c>
      <c r="G122" s="246"/>
      <c r="H122" s="249">
        <v>133.5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165</v>
      </c>
      <c r="AU122" s="255" t="s">
        <v>80</v>
      </c>
      <c r="AV122" s="14" t="s">
        <v>80</v>
      </c>
      <c r="AW122" s="14" t="s">
        <v>32</v>
      </c>
      <c r="AX122" s="14" t="s">
        <v>78</v>
      </c>
      <c r="AY122" s="255" t="s">
        <v>154</v>
      </c>
    </row>
    <row r="123" s="2" customFormat="1" ht="37.8" customHeight="1">
      <c r="A123" s="40"/>
      <c r="B123" s="41"/>
      <c r="C123" s="216" t="s">
        <v>161</v>
      </c>
      <c r="D123" s="216" t="s">
        <v>156</v>
      </c>
      <c r="E123" s="217" t="s">
        <v>391</v>
      </c>
      <c r="F123" s="218" t="s">
        <v>392</v>
      </c>
      <c r="G123" s="219" t="s">
        <v>159</v>
      </c>
      <c r="H123" s="220">
        <v>424.19999999999999</v>
      </c>
      <c r="I123" s="221"/>
      <c r="J123" s="222">
        <f>ROUND(I123*H123,2)</f>
        <v>0</v>
      </c>
      <c r="K123" s="218" t="s">
        <v>160</v>
      </c>
      <c r="L123" s="46"/>
      <c r="M123" s="223" t="s">
        <v>19</v>
      </c>
      <c r="N123" s="224" t="s">
        <v>42</v>
      </c>
      <c r="O123" s="86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7" t="s">
        <v>161</v>
      </c>
      <c r="AT123" s="227" t="s">
        <v>156</v>
      </c>
      <c r="AU123" s="227" t="s">
        <v>80</v>
      </c>
      <c r="AY123" s="19" t="s">
        <v>154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19" t="s">
        <v>78</v>
      </c>
      <c r="BK123" s="228">
        <f>ROUND(I123*H123,2)</f>
        <v>0</v>
      </c>
      <c r="BL123" s="19" t="s">
        <v>161</v>
      </c>
      <c r="BM123" s="227" t="s">
        <v>762</v>
      </c>
    </row>
    <row r="124" s="2" customFormat="1">
      <c r="A124" s="40"/>
      <c r="B124" s="41"/>
      <c r="C124" s="42"/>
      <c r="D124" s="229" t="s">
        <v>163</v>
      </c>
      <c r="E124" s="42"/>
      <c r="F124" s="230" t="s">
        <v>394</v>
      </c>
      <c r="G124" s="42"/>
      <c r="H124" s="42"/>
      <c r="I124" s="231"/>
      <c r="J124" s="42"/>
      <c r="K124" s="42"/>
      <c r="L124" s="46"/>
      <c r="M124" s="232"/>
      <c r="N124" s="23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163</v>
      </c>
      <c r="AU124" s="19" t="s">
        <v>80</v>
      </c>
    </row>
    <row r="125" s="14" customFormat="1">
      <c r="A125" s="14"/>
      <c r="B125" s="245"/>
      <c r="C125" s="246"/>
      <c r="D125" s="236" t="s">
        <v>165</v>
      </c>
      <c r="E125" s="247" t="s">
        <v>19</v>
      </c>
      <c r="F125" s="248" t="s">
        <v>363</v>
      </c>
      <c r="G125" s="246"/>
      <c r="H125" s="249">
        <v>424.19999999999999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165</v>
      </c>
      <c r="AU125" s="255" t="s">
        <v>80</v>
      </c>
      <c r="AV125" s="14" t="s">
        <v>80</v>
      </c>
      <c r="AW125" s="14" t="s">
        <v>32</v>
      </c>
      <c r="AX125" s="14" t="s">
        <v>78</v>
      </c>
      <c r="AY125" s="255" t="s">
        <v>154</v>
      </c>
    </row>
    <row r="126" s="2" customFormat="1" ht="49.05" customHeight="1">
      <c r="A126" s="40"/>
      <c r="B126" s="41"/>
      <c r="C126" s="216" t="s">
        <v>191</v>
      </c>
      <c r="D126" s="216" t="s">
        <v>156</v>
      </c>
      <c r="E126" s="217" t="s">
        <v>483</v>
      </c>
      <c r="F126" s="218" t="s">
        <v>484</v>
      </c>
      <c r="G126" s="219" t="s">
        <v>241</v>
      </c>
      <c r="H126" s="220">
        <v>267</v>
      </c>
      <c r="I126" s="221"/>
      <c r="J126" s="222">
        <f>ROUND(I126*H126,2)</f>
        <v>0</v>
      </c>
      <c r="K126" s="218" t="s">
        <v>160</v>
      </c>
      <c r="L126" s="46"/>
      <c r="M126" s="223" t="s">
        <v>19</v>
      </c>
      <c r="N126" s="224" t="s">
        <v>42</v>
      </c>
      <c r="O126" s="86"/>
      <c r="P126" s="225">
        <f>O126*H126</f>
        <v>0</v>
      </c>
      <c r="Q126" s="225">
        <v>0</v>
      </c>
      <c r="R126" s="225">
        <f>Q126*H126</f>
        <v>0</v>
      </c>
      <c r="S126" s="225">
        <v>0.20499999999999999</v>
      </c>
      <c r="T126" s="226">
        <f>S126*H126</f>
        <v>54.734999999999999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7" t="s">
        <v>161</v>
      </c>
      <c r="AT126" s="227" t="s">
        <v>156</v>
      </c>
      <c r="AU126" s="227" t="s">
        <v>80</v>
      </c>
      <c r="AY126" s="19" t="s">
        <v>154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9" t="s">
        <v>78</v>
      </c>
      <c r="BK126" s="228">
        <f>ROUND(I126*H126,2)</f>
        <v>0</v>
      </c>
      <c r="BL126" s="19" t="s">
        <v>161</v>
      </c>
      <c r="BM126" s="227" t="s">
        <v>763</v>
      </c>
    </row>
    <row r="127" s="2" customFormat="1">
      <c r="A127" s="40"/>
      <c r="B127" s="41"/>
      <c r="C127" s="42"/>
      <c r="D127" s="229" t="s">
        <v>163</v>
      </c>
      <c r="E127" s="42"/>
      <c r="F127" s="230" t="s">
        <v>486</v>
      </c>
      <c r="G127" s="42"/>
      <c r="H127" s="42"/>
      <c r="I127" s="231"/>
      <c r="J127" s="42"/>
      <c r="K127" s="42"/>
      <c r="L127" s="46"/>
      <c r="M127" s="232"/>
      <c r="N127" s="23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163</v>
      </c>
      <c r="AU127" s="19" t="s">
        <v>80</v>
      </c>
    </row>
    <row r="128" s="13" customFormat="1">
      <c r="A128" s="13"/>
      <c r="B128" s="234"/>
      <c r="C128" s="235"/>
      <c r="D128" s="236" t="s">
        <v>165</v>
      </c>
      <c r="E128" s="237" t="s">
        <v>19</v>
      </c>
      <c r="F128" s="238" t="s">
        <v>754</v>
      </c>
      <c r="G128" s="235"/>
      <c r="H128" s="237" t="s">
        <v>19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165</v>
      </c>
      <c r="AU128" s="244" t="s">
        <v>80</v>
      </c>
      <c r="AV128" s="13" t="s">
        <v>78</v>
      </c>
      <c r="AW128" s="13" t="s">
        <v>32</v>
      </c>
      <c r="AX128" s="13" t="s">
        <v>71</v>
      </c>
      <c r="AY128" s="244" t="s">
        <v>154</v>
      </c>
    </row>
    <row r="129" s="14" customFormat="1">
      <c r="A129" s="14"/>
      <c r="B129" s="245"/>
      <c r="C129" s="246"/>
      <c r="D129" s="236" t="s">
        <v>165</v>
      </c>
      <c r="E129" s="247" t="s">
        <v>19</v>
      </c>
      <c r="F129" s="248" t="s">
        <v>764</v>
      </c>
      <c r="G129" s="246"/>
      <c r="H129" s="249">
        <v>102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165</v>
      </c>
      <c r="AU129" s="255" t="s">
        <v>80</v>
      </c>
      <c r="AV129" s="14" t="s">
        <v>80</v>
      </c>
      <c r="AW129" s="14" t="s">
        <v>32</v>
      </c>
      <c r="AX129" s="14" t="s">
        <v>71</v>
      </c>
      <c r="AY129" s="255" t="s">
        <v>154</v>
      </c>
    </row>
    <row r="130" s="13" customFormat="1">
      <c r="A130" s="13"/>
      <c r="B130" s="234"/>
      <c r="C130" s="235"/>
      <c r="D130" s="236" t="s">
        <v>165</v>
      </c>
      <c r="E130" s="237" t="s">
        <v>19</v>
      </c>
      <c r="F130" s="238" t="s">
        <v>756</v>
      </c>
      <c r="G130" s="235"/>
      <c r="H130" s="237" t="s">
        <v>19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165</v>
      </c>
      <c r="AU130" s="244" t="s">
        <v>80</v>
      </c>
      <c r="AV130" s="13" t="s">
        <v>78</v>
      </c>
      <c r="AW130" s="13" t="s">
        <v>32</v>
      </c>
      <c r="AX130" s="13" t="s">
        <v>71</v>
      </c>
      <c r="AY130" s="244" t="s">
        <v>154</v>
      </c>
    </row>
    <row r="131" s="14" customFormat="1">
      <c r="A131" s="14"/>
      <c r="B131" s="245"/>
      <c r="C131" s="246"/>
      <c r="D131" s="236" t="s">
        <v>165</v>
      </c>
      <c r="E131" s="247" t="s">
        <v>19</v>
      </c>
      <c r="F131" s="248" t="s">
        <v>765</v>
      </c>
      <c r="G131" s="246"/>
      <c r="H131" s="249">
        <v>165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165</v>
      </c>
      <c r="AU131" s="255" t="s">
        <v>80</v>
      </c>
      <c r="AV131" s="14" t="s">
        <v>80</v>
      </c>
      <c r="AW131" s="14" t="s">
        <v>32</v>
      </c>
      <c r="AX131" s="14" t="s">
        <v>71</v>
      </c>
      <c r="AY131" s="255" t="s">
        <v>154</v>
      </c>
    </row>
    <row r="132" s="15" customFormat="1">
      <c r="A132" s="15"/>
      <c r="B132" s="256"/>
      <c r="C132" s="257"/>
      <c r="D132" s="236" t="s">
        <v>165</v>
      </c>
      <c r="E132" s="258" t="s">
        <v>438</v>
      </c>
      <c r="F132" s="259" t="s">
        <v>168</v>
      </c>
      <c r="G132" s="257"/>
      <c r="H132" s="260">
        <v>267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165</v>
      </c>
      <c r="AU132" s="266" t="s">
        <v>80</v>
      </c>
      <c r="AV132" s="15" t="s">
        <v>161</v>
      </c>
      <c r="AW132" s="15" t="s">
        <v>32</v>
      </c>
      <c r="AX132" s="15" t="s">
        <v>78</v>
      </c>
      <c r="AY132" s="266" t="s">
        <v>154</v>
      </c>
    </row>
    <row r="133" s="12" customFormat="1" ht="22.8" customHeight="1">
      <c r="A133" s="12"/>
      <c r="B133" s="200"/>
      <c r="C133" s="201"/>
      <c r="D133" s="202" t="s">
        <v>70</v>
      </c>
      <c r="E133" s="214" t="s">
        <v>191</v>
      </c>
      <c r="F133" s="214" t="s">
        <v>192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SUM(P134:P156)</f>
        <v>0</v>
      </c>
      <c r="Q133" s="208"/>
      <c r="R133" s="209">
        <f>SUM(R134:R156)</f>
        <v>215.90360999999996</v>
      </c>
      <c r="S133" s="208"/>
      <c r="T133" s="210">
        <f>SUM(T134:T156)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78</v>
      </c>
      <c r="AT133" s="212" t="s">
        <v>70</v>
      </c>
      <c r="AU133" s="212" t="s">
        <v>78</v>
      </c>
      <c r="AY133" s="211" t="s">
        <v>154</v>
      </c>
      <c r="BK133" s="213">
        <f>SUM(BK134:BK156)</f>
        <v>0</v>
      </c>
    </row>
    <row r="134" s="2" customFormat="1" ht="44.25" customHeight="1">
      <c r="A134" s="40"/>
      <c r="B134" s="41"/>
      <c r="C134" s="216" t="s">
        <v>206</v>
      </c>
      <c r="D134" s="216" t="s">
        <v>156</v>
      </c>
      <c r="E134" s="217" t="s">
        <v>487</v>
      </c>
      <c r="F134" s="218" t="s">
        <v>488</v>
      </c>
      <c r="G134" s="219" t="s">
        <v>159</v>
      </c>
      <c r="H134" s="220">
        <v>133.5</v>
      </c>
      <c r="I134" s="221"/>
      <c r="J134" s="222">
        <f>ROUND(I134*H134,2)</f>
        <v>0</v>
      </c>
      <c r="K134" s="218" t="s">
        <v>160</v>
      </c>
      <c r="L134" s="46"/>
      <c r="M134" s="223" t="s">
        <v>19</v>
      </c>
      <c r="N134" s="224" t="s">
        <v>42</v>
      </c>
      <c r="O134" s="86"/>
      <c r="P134" s="225">
        <f>O134*H134</f>
        <v>0</v>
      </c>
      <c r="Q134" s="225">
        <v>0.19800000000000001</v>
      </c>
      <c r="R134" s="225">
        <f>Q134*H134</f>
        <v>26.433</v>
      </c>
      <c r="S134" s="225">
        <v>0</v>
      </c>
      <c r="T134" s="22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7" t="s">
        <v>161</v>
      </c>
      <c r="AT134" s="227" t="s">
        <v>156</v>
      </c>
      <c r="AU134" s="227" t="s">
        <v>80</v>
      </c>
      <c r="AY134" s="19" t="s">
        <v>154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78</v>
      </c>
      <c r="BK134" s="228">
        <f>ROUND(I134*H134,2)</f>
        <v>0</v>
      </c>
      <c r="BL134" s="19" t="s">
        <v>161</v>
      </c>
      <c r="BM134" s="227" t="s">
        <v>766</v>
      </c>
    </row>
    <row r="135" s="2" customFormat="1">
      <c r="A135" s="40"/>
      <c r="B135" s="41"/>
      <c r="C135" s="42"/>
      <c r="D135" s="229" t="s">
        <v>163</v>
      </c>
      <c r="E135" s="42"/>
      <c r="F135" s="230" t="s">
        <v>490</v>
      </c>
      <c r="G135" s="42"/>
      <c r="H135" s="42"/>
      <c r="I135" s="231"/>
      <c r="J135" s="42"/>
      <c r="K135" s="42"/>
      <c r="L135" s="46"/>
      <c r="M135" s="232"/>
      <c r="N135" s="23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163</v>
      </c>
      <c r="AU135" s="19" t="s">
        <v>80</v>
      </c>
    </row>
    <row r="136" s="13" customFormat="1">
      <c r="A136" s="13"/>
      <c r="B136" s="234"/>
      <c r="C136" s="235"/>
      <c r="D136" s="236" t="s">
        <v>165</v>
      </c>
      <c r="E136" s="237" t="s">
        <v>19</v>
      </c>
      <c r="F136" s="238" t="s">
        <v>169</v>
      </c>
      <c r="G136" s="235"/>
      <c r="H136" s="237" t="s">
        <v>19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165</v>
      </c>
      <c r="AU136" s="244" t="s">
        <v>80</v>
      </c>
      <c r="AV136" s="13" t="s">
        <v>78</v>
      </c>
      <c r="AW136" s="13" t="s">
        <v>32</v>
      </c>
      <c r="AX136" s="13" t="s">
        <v>71</v>
      </c>
      <c r="AY136" s="244" t="s">
        <v>154</v>
      </c>
    </row>
    <row r="137" s="14" customFormat="1">
      <c r="A137" s="14"/>
      <c r="B137" s="245"/>
      <c r="C137" s="246"/>
      <c r="D137" s="236" t="s">
        <v>165</v>
      </c>
      <c r="E137" s="247" t="s">
        <v>19</v>
      </c>
      <c r="F137" s="248" t="s">
        <v>551</v>
      </c>
      <c r="G137" s="246"/>
      <c r="H137" s="249">
        <v>133.5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165</v>
      </c>
      <c r="AU137" s="255" t="s">
        <v>80</v>
      </c>
      <c r="AV137" s="14" t="s">
        <v>80</v>
      </c>
      <c r="AW137" s="14" t="s">
        <v>32</v>
      </c>
      <c r="AX137" s="14" t="s">
        <v>78</v>
      </c>
      <c r="AY137" s="255" t="s">
        <v>154</v>
      </c>
    </row>
    <row r="138" s="2" customFormat="1" ht="33" customHeight="1">
      <c r="A138" s="40"/>
      <c r="B138" s="41"/>
      <c r="C138" s="216" t="s">
        <v>213</v>
      </c>
      <c r="D138" s="216" t="s">
        <v>156</v>
      </c>
      <c r="E138" s="217" t="s">
        <v>395</v>
      </c>
      <c r="F138" s="218" t="s">
        <v>396</v>
      </c>
      <c r="G138" s="219" t="s">
        <v>159</v>
      </c>
      <c r="H138" s="220">
        <v>359.39999999999998</v>
      </c>
      <c r="I138" s="221"/>
      <c r="J138" s="222">
        <f>ROUND(I138*H138,2)</f>
        <v>0</v>
      </c>
      <c r="K138" s="218" t="s">
        <v>160</v>
      </c>
      <c r="L138" s="46"/>
      <c r="M138" s="223" t="s">
        <v>19</v>
      </c>
      <c r="N138" s="224" t="s">
        <v>42</v>
      </c>
      <c r="O138" s="86"/>
      <c r="P138" s="225">
        <f>O138*H138</f>
        <v>0</v>
      </c>
      <c r="Q138" s="225">
        <v>0.23000000000000001</v>
      </c>
      <c r="R138" s="225">
        <f>Q138*H138</f>
        <v>82.661999999999992</v>
      </c>
      <c r="S138" s="225">
        <v>0</v>
      </c>
      <c r="T138" s="22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7" t="s">
        <v>161</v>
      </c>
      <c r="AT138" s="227" t="s">
        <v>156</v>
      </c>
      <c r="AU138" s="227" t="s">
        <v>80</v>
      </c>
      <c r="AY138" s="19" t="s">
        <v>154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9" t="s">
        <v>78</v>
      </c>
      <c r="BK138" s="228">
        <f>ROUND(I138*H138,2)</f>
        <v>0</v>
      </c>
      <c r="BL138" s="19" t="s">
        <v>161</v>
      </c>
      <c r="BM138" s="227" t="s">
        <v>767</v>
      </c>
    </row>
    <row r="139" s="2" customFormat="1">
      <c r="A139" s="40"/>
      <c r="B139" s="41"/>
      <c r="C139" s="42"/>
      <c r="D139" s="229" t="s">
        <v>163</v>
      </c>
      <c r="E139" s="42"/>
      <c r="F139" s="230" t="s">
        <v>398</v>
      </c>
      <c r="G139" s="42"/>
      <c r="H139" s="42"/>
      <c r="I139" s="231"/>
      <c r="J139" s="42"/>
      <c r="K139" s="42"/>
      <c r="L139" s="46"/>
      <c r="M139" s="232"/>
      <c r="N139" s="23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163</v>
      </c>
      <c r="AU139" s="19" t="s">
        <v>80</v>
      </c>
    </row>
    <row r="140" s="14" customFormat="1">
      <c r="A140" s="14"/>
      <c r="B140" s="245"/>
      <c r="C140" s="246"/>
      <c r="D140" s="236" t="s">
        <v>165</v>
      </c>
      <c r="E140" s="247" t="s">
        <v>19</v>
      </c>
      <c r="F140" s="248" t="s">
        <v>363</v>
      </c>
      <c r="G140" s="246"/>
      <c r="H140" s="249">
        <v>424.19999999999999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165</v>
      </c>
      <c r="AU140" s="255" t="s">
        <v>80</v>
      </c>
      <c r="AV140" s="14" t="s">
        <v>80</v>
      </c>
      <c r="AW140" s="14" t="s">
        <v>32</v>
      </c>
      <c r="AX140" s="14" t="s">
        <v>71</v>
      </c>
      <c r="AY140" s="255" t="s">
        <v>154</v>
      </c>
    </row>
    <row r="141" s="14" customFormat="1">
      <c r="A141" s="14"/>
      <c r="B141" s="245"/>
      <c r="C141" s="246"/>
      <c r="D141" s="236" t="s">
        <v>165</v>
      </c>
      <c r="E141" s="247" t="s">
        <v>19</v>
      </c>
      <c r="F141" s="248" t="s">
        <v>399</v>
      </c>
      <c r="G141" s="246"/>
      <c r="H141" s="249">
        <v>-64.799999999999997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165</v>
      </c>
      <c r="AU141" s="255" t="s">
        <v>80</v>
      </c>
      <c r="AV141" s="14" t="s">
        <v>80</v>
      </c>
      <c r="AW141" s="14" t="s">
        <v>32</v>
      </c>
      <c r="AX141" s="14" t="s">
        <v>71</v>
      </c>
      <c r="AY141" s="255" t="s">
        <v>154</v>
      </c>
    </row>
    <row r="142" s="15" customFormat="1">
      <c r="A142" s="15"/>
      <c r="B142" s="256"/>
      <c r="C142" s="257"/>
      <c r="D142" s="236" t="s">
        <v>165</v>
      </c>
      <c r="E142" s="258" t="s">
        <v>19</v>
      </c>
      <c r="F142" s="259" t="s">
        <v>168</v>
      </c>
      <c r="G142" s="257"/>
      <c r="H142" s="260">
        <v>359.39999999999998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6" t="s">
        <v>165</v>
      </c>
      <c r="AU142" s="266" t="s">
        <v>80</v>
      </c>
      <c r="AV142" s="15" t="s">
        <v>161</v>
      </c>
      <c r="AW142" s="15" t="s">
        <v>32</v>
      </c>
      <c r="AX142" s="15" t="s">
        <v>78</v>
      </c>
      <c r="AY142" s="266" t="s">
        <v>154</v>
      </c>
    </row>
    <row r="143" s="2" customFormat="1" ht="37.8" customHeight="1">
      <c r="A143" s="40"/>
      <c r="B143" s="41"/>
      <c r="C143" s="216" t="s">
        <v>211</v>
      </c>
      <c r="D143" s="216" t="s">
        <v>156</v>
      </c>
      <c r="E143" s="217" t="s">
        <v>400</v>
      </c>
      <c r="F143" s="218" t="s">
        <v>401</v>
      </c>
      <c r="G143" s="219" t="s">
        <v>159</v>
      </c>
      <c r="H143" s="220">
        <v>64.799999999999997</v>
      </c>
      <c r="I143" s="221"/>
      <c r="J143" s="222">
        <f>ROUND(I143*H143,2)</f>
        <v>0</v>
      </c>
      <c r="K143" s="218" t="s">
        <v>160</v>
      </c>
      <c r="L143" s="46"/>
      <c r="M143" s="223" t="s">
        <v>19</v>
      </c>
      <c r="N143" s="224" t="s">
        <v>42</v>
      </c>
      <c r="O143" s="86"/>
      <c r="P143" s="225">
        <f>O143*H143</f>
        <v>0</v>
      </c>
      <c r="Q143" s="225">
        <v>0.18847</v>
      </c>
      <c r="R143" s="225">
        <f>Q143*H143</f>
        <v>12.212855999999999</v>
      </c>
      <c r="S143" s="225">
        <v>0</v>
      </c>
      <c r="T143" s="22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7" t="s">
        <v>161</v>
      </c>
      <c r="AT143" s="227" t="s">
        <v>156</v>
      </c>
      <c r="AU143" s="227" t="s">
        <v>80</v>
      </c>
      <c r="AY143" s="19" t="s">
        <v>154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9" t="s">
        <v>78</v>
      </c>
      <c r="BK143" s="228">
        <f>ROUND(I143*H143,2)</f>
        <v>0</v>
      </c>
      <c r="BL143" s="19" t="s">
        <v>161</v>
      </c>
      <c r="BM143" s="227" t="s">
        <v>768</v>
      </c>
    </row>
    <row r="144" s="2" customFormat="1">
      <c r="A144" s="40"/>
      <c r="B144" s="41"/>
      <c r="C144" s="42"/>
      <c r="D144" s="229" t="s">
        <v>163</v>
      </c>
      <c r="E144" s="42"/>
      <c r="F144" s="230" t="s">
        <v>403</v>
      </c>
      <c r="G144" s="42"/>
      <c r="H144" s="42"/>
      <c r="I144" s="231"/>
      <c r="J144" s="42"/>
      <c r="K144" s="42"/>
      <c r="L144" s="46"/>
      <c r="M144" s="232"/>
      <c r="N144" s="23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163</v>
      </c>
      <c r="AU144" s="19" t="s">
        <v>80</v>
      </c>
    </row>
    <row r="145" s="14" customFormat="1">
      <c r="A145" s="14"/>
      <c r="B145" s="245"/>
      <c r="C145" s="246"/>
      <c r="D145" s="236" t="s">
        <v>165</v>
      </c>
      <c r="E145" s="247" t="s">
        <v>19</v>
      </c>
      <c r="F145" s="248" t="s">
        <v>365</v>
      </c>
      <c r="G145" s="246"/>
      <c r="H145" s="249">
        <v>64.799999999999997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165</v>
      </c>
      <c r="AU145" s="255" t="s">
        <v>80</v>
      </c>
      <c r="AV145" s="14" t="s">
        <v>80</v>
      </c>
      <c r="AW145" s="14" t="s">
        <v>32</v>
      </c>
      <c r="AX145" s="14" t="s">
        <v>78</v>
      </c>
      <c r="AY145" s="255" t="s">
        <v>154</v>
      </c>
    </row>
    <row r="146" s="2" customFormat="1" ht="37.8" customHeight="1">
      <c r="A146" s="40"/>
      <c r="B146" s="41"/>
      <c r="C146" s="216" t="s">
        <v>224</v>
      </c>
      <c r="D146" s="216" t="s">
        <v>156</v>
      </c>
      <c r="E146" s="217" t="s">
        <v>193</v>
      </c>
      <c r="F146" s="218" t="s">
        <v>194</v>
      </c>
      <c r="G146" s="219" t="s">
        <v>159</v>
      </c>
      <c r="H146" s="220">
        <v>133.5</v>
      </c>
      <c r="I146" s="221"/>
      <c r="J146" s="222">
        <f>ROUND(I146*H146,2)</f>
        <v>0</v>
      </c>
      <c r="K146" s="218" t="s">
        <v>160</v>
      </c>
      <c r="L146" s="46"/>
      <c r="M146" s="223" t="s">
        <v>19</v>
      </c>
      <c r="N146" s="224" t="s">
        <v>42</v>
      </c>
      <c r="O146" s="86"/>
      <c r="P146" s="225">
        <f>O146*H146</f>
        <v>0</v>
      </c>
      <c r="Q146" s="225">
        <v>0.38313999999999998</v>
      </c>
      <c r="R146" s="225">
        <f>Q146*H146</f>
        <v>51.149189999999997</v>
      </c>
      <c r="S146" s="225">
        <v>0</v>
      </c>
      <c r="T146" s="22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7" t="s">
        <v>161</v>
      </c>
      <c r="AT146" s="227" t="s">
        <v>156</v>
      </c>
      <c r="AU146" s="227" t="s">
        <v>80</v>
      </c>
      <c r="AY146" s="19" t="s">
        <v>154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9" t="s">
        <v>78</v>
      </c>
      <c r="BK146" s="228">
        <f>ROUND(I146*H146,2)</f>
        <v>0</v>
      </c>
      <c r="BL146" s="19" t="s">
        <v>161</v>
      </c>
      <c r="BM146" s="227" t="s">
        <v>769</v>
      </c>
    </row>
    <row r="147" s="2" customFormat="1">
      <c r="A147" s="40"/>
      <c r="B147" s="41"/>
      <c r="C147" s="42"/>
      <c r="D147" s="229" t="s">
        <v>163</v>
      </c>
      <c r="E147" s="42"/>
      <c r="F147" s="230" t="s">
        <v>196</v>
      </c>
      <c r="G147" s="42"/>
      <c r="H147" s="42"/>
      <c r="I147" s="231"/>
      <c r="J147" s="42"/>
      <c r="K147" s="42"/>
      <c r="L147" s="46"/>
      <c r="M147" s="232"/>
      <c r="N147" s="23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163</v>
      </c>
      <c r="AU147" s="19" t="s">
        <v>80</v>
      </c>
    </row>
    <row r="148" s="13" customFormat="1">
      <c r="A148" s="13"/>
      <c r="B148" s="234"/>
      <c r="C148" s="235"/>
      <c r="D148" s="236" t="s">
        <v>165</v>
      </c>
      <c r="E148" s="237" t="s">
        <v>19</v>
      </c>
      <c r="F148" s="238" t="s">
        <v>169</v>
      </c>
      <c r="G148" s="235"/>
      <c r="H148" s="237" t="s">
        <v>19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165</v>
      </c>
      <c r="AU148" s="244" t="s">
        <v>80</v>
      </c>
      <c r="AV148" s="13" t="s">
        <v>78</v>
      </c>
      <c r="AW148" s="13" t="s">
        <v>32</v>
      </c>
      <c r="AX148" s="13" t="s">
        <v>71</v>
      </c>
      <c r="AY148" s="244" t="s">
        <v>154</v>
      </c>
    </row>
    <row r="149" s="14" customFormat="1">
      <c r="A149" s="14"/>
      <c r="B149" s="245"/>
      <c r="C149" s="246"/>
      <c r="D149" s="236" t="s">
        <v>165</v>
      </c>
      <c r="E149" s="247" t="s">
        <v>19</v>
      </c>
      <c r="F149" s="248" t="s">
        <v>551</v>
      </c>
      <c r="G149" s="246"/>
      <c r="H149" s="249">
        <v>133.5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165</v>
      </c>
      <c r="AU149" s="255" t="s">
        <v>80</v>
      </c>
      <c r="AV149" s="14" t="s">
        <v>80</v>
      </c>
      <c r="AW149" s="14" t="s">
        <v>32</v>
      </c>
      <c r="AX149" s="14" t="s">
        <v>78</v>
      </c>
      <c r="AY149" s="255" t="s">
        <v>154</v>
      </c>
    </row>
    <row r="150" s="2" customFormat="1" ht="78" customHeight="1">
      <c r="A150" s="40"/>
      <c r="B150" s="41"/>
      <c r="C150" s="216" t="s">
        <v>219</v>
      </c>
      <c r="D150" s="216" t="s">
        <v>156</v>
      </c>
      <c r="E150" s="217" t="s">
        <v>404</v>
      </c>
      <c r="F150" s="218" t="s">
        <v>405</v>
      </c>
      <c r="G150" s="219" t="s">
        <v>159</v>
      </c>
      <c r="H150" s="220">
        <v>424.19999999999999</v>
      </c>
      <c r="I150" s="221"/>
      <c r="J150" s="222">
        <f>ROUND(I150*H150,2)</f>
        <v>0</v>
      </c>
      <c r="K150" s="218" t="s">
        <v>160</v>
      </c>
      <c r="L150" s="46"/>
      <c r="M150" s="223" t="s">
        <v>19</v>
      </c>
      <c r="N150" s="224" t="s">
        <v>42</v>
      </c>
      <c r="O150" s="86"/>
      <c r="P150" s="225">
        <f>O150*H150</f>
        <v>0</v>
      </c>
      <c r="Q150" s="225">
        <v>0.089219999999999994</v>
      </c>
      <c r="R150" s="225">
        <f>Q150*H150</f>
        <v>37.847123999999994</v>
      </c>
      <c r="S150" s="225">
        <v>0</v>
      </c>
      <c r="T150" s="22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7" t="s">
        <v>161</v>
      </c>
      <c r="AT150" s="227" t="s">
        <v>156</v>
      </c>
      <c r="AU150" s="227" t="s">
        <v>80</v>
      </c>
      <c r="AY150" s="19" t="s">
        <v>154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9" t="s">
        <v>78</v>
      </c>
      <c r="BK150" s="228">
        <f>ROUND(I150*H150,2)</f>
        <v>0</v>
      </c>
      <c r="BL150" s="19" t="s">
        <v>161</v>
      </c>
      <c r="BM150" s="227" t="s">
        <v>770</v>
      </c>
    </row>
    <row r="151" s="2" customFormat="1">
      <c r="A151" s="40"/>
      <c r="B151" s="41"/>
      <c r="C151" s="42"/>
      <c r="D151" s="229" t="s">
        <v>163</v>
      </c>
      <c r="E151" s="42"/>
      <c r="F151" s="230" t="s">
        <v>407</v>
      </c>
      <c r="G151" s="42"/>
      <c r="H151" s="42"/>
      <c r="I151" s="231"/>
      <c r="J151" s="42"/>
      <c r="K151" s="42"/>
      <c r="L151" s="46"/>
      <c r="M151" s="232"/>
      <c r="N151" s="23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163</v>
      </c>
      <c r="AU151" s="19" t="s">
        <v>80</v>
      </c>
    </row>
    <row r="152" s="14" customFormat="1">
      <c r="A152" s="14"/>
      <c r="B152" s="245"/>
      <c r="C152" s="246"/>
      <c r="D152" s="236" t="s">
        <v>165</v>
      </c>
      <c r="E152" s="247" t="s">
        <v>19</v>
      </c>
      <c r="F152" s="248" t="s">
        <v>363</v>
      </c>
      <c r="G152" s="246"/>
      <c r="H152" s="249">
        <v>424.19999999999999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165</v>
      </c>
      <c r="AU152" s="255" t="s">
        <v>80</v>
      </c>
      <c r="AV152" s="14" t="s">
        <v>80</v>
      </c>
      <c r="AW152" s="14" t="s">
        <v>32</v>
      </c>
      <c r="AX152" s="14" t="s">
        <v>78</v>
      </c>
      <c r="AY152" s="255" t="s">
        <v>154</v>
      </c>
    </row>
    <row r="153" s="2" customFormat="1" ht="24.15" customHeight="1">
      <c r="A153" s="40"/>
      <c r="B153" s="41"/>
      <c r="C153" s="271" t="s">
        <v>233</v>
      </c>
      <c r="D153" s="271" t="s">
        <v>408</v>
      </c>
      <c r="E153" s="272" t="s">
        <v>409</v>
      </c>
      <c r="F153" s="273" t="s">
        <v>410</v>
      </c>
      <c r="G153" s="274" t="s">
        <v>159</v>
      </c>
      <c r="H153" s="275">
        <v>42.420000000000002</v>
      </c>
      <c r="I153" s="276"/>
      <c r="J153" s="277">
        <f>ROUND(I153*H153,2)</f>
        <v>0</v>
      </c>
      <c r="K153" s="273" t="s">
        <v>160</v>
      </c>
      <c r="L153" s="278"/>
      <c r="M153" s="279" t="s">
        <v>19</v>
      </c>
      <c r="N153" s="280" t="s">
        <v>42</v>
      </c>
      <c r="O153" s="86"/>
      <c r="P153" s="225">
        <f>O153*H153</f>
        <v>0</v>
      </c>
      <c r="Q153" s="225">
        <v>0.13200000000000001</v>
      </c>
      <c r="R153" s="225">
        <f>Q153*H153</f>
        <v>5.5994400000000004</v>
      </c>
      <c r="S153" s="225">
        <v>0</v>
      </c>
      <c r="T153" s="22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7" t="s">
        <v>211</v>
      </c>
      <c r="AT153" s="227" t="s">
        <v>408</v>
      </c>
      <c r="AU153" s="227" t="s">
        <v>80</v>
      </c>
      <c r="AY153" s="19" t="s">
        <v>154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9" t="s">
        <v>78</v>
      </c>
      <c r="BK153" s="228">
        <f>ROUND(I153*H153,2)</f>
        <v>0</v>
      </c>
      <c r="BL153" s="19" t="s">
        <v>161</v>
      </c>
      <c r="BM153" s="227" t="s">
        <v>771</v>
      </c>
    </row>
    <row r="154" s="13" customFormat="1">
      <c r="A154" s="13"/>
      <c r="B154" s="234"/>
      <c r="C154" s="235"/>
      <c r="D154" s="236" t="s">
        <v>165</v>
      </c>
      <c r="E154" s="237" t="s">
        <v>19</v>
      </c>
      <c r="F154" s="238" t="s">
        <v>412</v>
      </c>
      <c r="G154" s="235"/>
      <c r="H154" s="237" t="s">
        <v>19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165</v>
      </c>
      <c r="AU154" s="244" t="s">
        <v>80</v>
      </c>
      <c r="AV154" s="13" t="s">
        <v>78</v>
      </c>
      <c r="AW154" s="13" t="s">
        <v>32</v>
      </c>
      <c r="AX154" s="13" t="s">
        <v>71</v>
      </c>
      <c r="AY154" s="244" t="s">
        <v>154</v>
      </c>
    </row>
    <row r="155" s="14" customFormat="1">
      <c r="A155" s="14"/>
      <c r="B155" s="245"/>
      <c r="C155" s="246"/>
      <c r="D155" s="236" t="s">
        <v>165</v>
      </c>
      <c r="E155" s="247" t="s">
        <v>19</v>
      </c>
      <c r="F155" s="248" t="s">
        <v>363</v>
      </c>
      <c r="G155" s="246"/>
      <c r="H155" s="249">
        <v>424.19999999999999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165</v>
      </c>
      <c r="AU155" s="255" t="s">
        <v>80</v>
      </c>
      <c r="AV155" s="14" t="s">
        <v>80</v>
      </c>
      <c r="AW155" s="14" t="s">
        <v>32</v>
      </c>
      <c r="AX155" s="14" t="s">
        <v>78</v>
      </c>
      <c r="AY155" s="255" t="s">
        <v>154</v>
      </c>
    </row>
    <row r="156" s="14" customFormat="1">
      <c r="A156" s="14"/>
      <c r="B156" s="245"/>
      <c r="C156" s="246"/>
      <c r="D156" s="236" t="s">
        <v>165</v>
      </c>
      <c r="E156" s="246"/>
      <c r="F156" s="248" t="s">
        <v>772</v>
      </c>
      <c r="G156" s="246"/>
      <c r="H156" s="249">
        <v>42.420000000000002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165</v>
      </c>
      <c r="AU156" s="255" t="s">
        <v>80</v>
      </c>
      <c r="AV156" s="14" t="s">
        <v>80</v>
      </c>
      <c r="AW156" s="14" t="s">
        <v>4</v>
      </c>
      <c r="AX156" s="14" t="s">
        <v>78</v>
      </c>
      <c r="AY156" s="255" t="s">
        <v>154</v>
      </c>
    </row>
    <row r="157" s="12" customFormat="1" ht="22.8" customHeight="1">
      <c r="A157" s="12"/>
      <c r="B157" s="200"/>
      <c r="C157" s="201"/>
      <c r="D157" s="202" t="s">
        <v>70</v>
      </c>
      <c r="E157" s="214" t="s">
        <v>211</v>
      </c>
      <c r="F157" s="214" t="s">
        <v>212</v>
      </c>
      <c r="G157" s="201"/>
      <c r="H157" s="201"/>
      <c r="I157" s="204"/>
      <c r="J157" s="215">
        <f>BK157</f>
        <v>0</v>
      </c>
      <c r="K157" s="201"/>
      <c r="L157" s="206"/>
      <c r="M157" s="207"/>
      <c r="N157" s="208"/>
      <c r="O157" s="208"/>
      <c r="P157" s="209">
        <f>SUM(P158:P165)</f>
        <v>0</v>
      </c>
      <c r="Q157" s="208"/>
      <c r="R157" s="209">
        <f>SUM(R158:R165)</f>
        <v>1.2559400000000001</v>
      </c>
      <c r="S157" s="208"/>
      <c r="T157" s="210">
        <f>SUM(T158:T165)</f>
        <v>0.90000000000000013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78</v>
      </c>
      <c r="AT157" s="212" t="s">
        <v>70</v>
      </c>
      <c r="AU157" s="212" t="s">
        <v>78</v>
      </c>
      <c r="AY157" s="211" t="s">
        <v>154</v>
      </c>
      <c r="BK157" s="213">
        <f>SUM(BK158:BK165)</f>
        <v>0</v>
      </c>
    </row>
    <row r="158" s="2" customFormat="1" ht="24.15" customHeight="1">
      <c r="A158" s="40"/>
      <c r="B158" s="41"/>
      <c r="C158" s="216" t="s">
        <v>8</v>
      </c>
      <c r="D158" s="216" t="s">
        <v>156</v>
      </c>
      <c r="E158" s="217" t="s">
        <v>225</v>
      </c>
      <c r="F158" s="218" t="s">
        <v>226</v>
      </c>
      <c r="G158" s="219" t="s">
        <v>216</v>
      </c>
      <c r="H158" s="220">
        <v>6</v>
      </c>
      <c r="I158" s="221"/>
      <c r="J158" s="222">
        <f>ROUND(I158*H158,2)</f>
        <v>0</v>
      </c>
      <c r="K158" s="218" t="s">
        <v>160</v>
      </c>
      <c r="L158" s="46"/>
      <c r="M158" s="223" t="s">
        <v>19</v>
      </c>
      <c r="N158" s="224" t="s">
        <v>42</v>
      </c>
      <c r="O158" s="86"/>
      <c r="P158" s="225">
        <f>O158*H158</f>
        <v>0</v>
      </c>
      <c r="Q158" s="225">
        <v>0.10037</v>
      </c>
      <c r="R158" s="225">
        <f>Q158*H158</f>
        <v>0.60221999999999998</v>
      </c>
      <c r="S158" s="225">
        <v>0.10000000000000001</v>
      </c>
      <c r="T158" s="226">
        <f>S158*H158</f>
        <v>0.60000000000000009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7" t="s">
        <v>161</v>
      </c>
      <c r="AT158" s="227" t="s">
        <v>156</v>
      </c>
      <c r="AU158" s="227" t="s">
        <v>80</v>
      </c>
      <c r="AY158" s="19" t="s">
        <v>154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9" t="s">
        <v>78</v>
      </c>
      <c r="BK158" s="228">
        <f>ROUND(I158*H158,2)</f>
        <v>0</v>
      </c>
      <c r="BL158" s="19" t="s">
        <v>161</v>
      </c>
      <c r="BM158" s="227" t="s">
        <v>773</v>
      </c>
    </row>
    <row r="159" s="2" customFormat="1">
      <c r="A159" s="40"/>
      <c r="B159" s="41"/>
      <c r="C159" s="42"/>
      <c r="D159" s="229" t="s">
        <v>163</v>
      </c>
      <c r="E159" s="42"/>
      <c r="F159" s="230" t="s">
        <v>228</v>
      </c>
      <c r="G159" s="42"/>
      <c r="H159" s="42"/>
      <c r="I159" s="231"/>
      <c r="J159" s="42"/>
      <c r="K159" s="42"/>
      <c r="L159" s="46"/>
      <c r="M159" s="232"/>
      <c r="N159" s="23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163</v>
      </c>
      <c r="AU159" s="19" t="s">
        <v>80</v>
      </c>
    </row>
    <row r="160" s="14" customFormat="1">
      <c r="A160" s="14"/>
      <c r="B160" s="245"/>
      <c r="C160" s="246"/>
      <c r="D160" s="236" t="s">
        <v>165</v>
      </c>
      <c r="E160" s="247" t="s">
        <v>19</v>
      </c>
      <c r="F160" s="248" t="s">
        <v>206</v>
      </c>
      <c r="G160" s="246"/>
      <c r="H160" s="249">
        <v>6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165</v>
      </c>
      <c r="AU160" s="255" t="s">
        <v>80</v>
      </c>
      <c r="AV160" s="14" t="s">
        <v>80</v>
      </c>
      <c r="AW160" s="14" t="s">
        <v>32</v>
      </c>
      <c r="AX160" s="14" t="s">
        <v>78</v>
      </c>
      <c r="AY160" s="255" t="s">
        <v>154</v>
      </c>
    </row>
    <row r="161" s="2" customFormat="1" ht="24.15" customHeight="1">
      <c r="A161" s="40"/>
      <c r="B161" s="41"/>
      <c r="C161" s="271" t="s">
        <v>246</v>
      </c>
      <c r="D161" s="271" t="s">
        <v>408</v>
      </c>
      <c r="E161" s="272" t="s">
        <v>774</v>
      </c>
      <c r="F161" s="273" t="s">
        <v>775</v>
      </c>
      <c r="G161" s="274" t="s">
        <v>216</v>
      </c>
      <c r="H161" s="275">
        <v>6</v>
      </c>
      <c r="I161" s="276"/>
      <c r="J161" s="277">
        <f>ROUND(I161*H161,2)</f>
        <v>0</v>
      </c>
      <c r="K161" s="273" t="s">
        <v>160</v>
      </c>
      <c r="L161" s="278"/>
      <c r="M161" s="279" t="s">
        <v>19</v>
      </c>
      <c r="N161" s="280" t="s">
        <v>42</v>
      </c>
      <c r="O161" s="86"/>
      <c r="P161" s="225">
        <f>O161*H161</f>
        <v>0</v>
      </c>
      <c r="Q161" s="225">
        <v>0.041099999999999998</v>
      </c>
      <c r="R161" s="225">
        <f>Q161*H161</f>
        <v>0.24659999999999999</v>
      </c>
      <c r="S161" s="225">
        <v>0</v>
      </c>
      <c r="T161" s="22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7" t="s">
        <v>211</v>
      </c>
      <c r="AT161" s="227" t="s">
        <v>408</v>
      </c>
      <c r="AU161" s="227" t="s">
        <v>80</v>
      </c>
      <c r="AY161" s="19" t="s">
        <v>154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9" t="s">
        <v>78</v>
      </c>
      <c r="BK161" s="228">
        <f>ROUND(I161*H161,2)</f>
        <v>0</v>
      </c>
      <c r="BL161" s="19" t="s">
        <v>161</v>
      </c>
      <c r="BM161" s="227" t="s">
        <v>776</v>
      </c>
    </row>
    <row r="162" s="2" customFormat="1" ht="24.15" customHeight="1">
      <c r="A162" s="40"/>
      <c r="B162" s="41"/>
      <c r="C162" s="216" t="s">
        <v>252</v>
      </c>
      <c r="D162" s="216" t="s">
        <v>156</v>
      </c>
      <c r="E162" s="217" t="s">
        <v>229</v>
      </c>
      <c r="F162" s="218" t="s">
        <v>230</v>
      </c>
      <c r="G162" s="219" t="s">
        <v>216</v>
      </c>
      <c r="H162" s="220">
        <v>2</v>
      </c>
      <c r="I162" s="221"/>
      <c r="J162" s="222">
        <f>ROUND(I162*H162,2)</f>
        <v>0</v>
      </c>
      <c r="K162" s="218" t="s">
        <v>160</v>
      </c>
      <c r="L162" s="46"/>
      <c r="M162" s="223" t="s">
        <v>19</v>
      </c>
      <c r="N162" s="224" t="s">
        <v>42</v>
      </c>
      <c r="O162" s="86"/>
      <c r="P162" s="225">
        <f>O162*H162</f>
        <v>0</v>
      </c>
      <c r="Q162" s="225">
        <v>0.15056</v>
      </c>
      <c r="R162" s="225">
        <f>Q162*H162</f>
        <v>0.30112</v>
      </c>
      <c r="S162" s="225">
        <v>0.14999999999999999</v>
      </c>
      <c r="T162" s="226">
        <f>S162*H162</f>
        <v>0.29999999999999999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7" t="s">
        <v>161</v>
      </c>
      <c r="AT162" s="227" t="s">
        <v>156</v>
      </c>
      <c r="AU162" s="227" t="s">
        <v>80</v>
      </c>
      <c r="AY162" s="19" t="s">
        <v>154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9" t="s">
        <v>78</v>
      </c>
      <c r="BK162" s="228">
        <f>ROUND(I162*H162,2)</f>
        <v>0</v>
      </c>
      <c r="BL162" s="19" t="s">
        <v>161</v>
      </c>
      <c r="BM162" s="227" t="s">
        <v>777</v>
      </c>
    </row>
    <row r="163" s="2" customFormat="1">
      <c r="A163" s="40"/>
      <c r="B163" s="41"/>
      <c r="C163" s="42"/>
      <c r="D163" s="229" t="s">
        <v>163</v>
      </c>
      <c r="E163" s="42"/>
      <c r="F163" s="230" t="s">
        <v>232</v>
      </c>
      <c r="G163" s="42"/>
      <c r="H163" s="42"/>
      <c r="I163" s="231"/>
      <c r="J163" s="42"/>
      <c r="K163" s="42"/>
      <c r="L163" s="46"/>
      <c r="M163" s="232"/>
      <c r="N163" s="23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163</v>
      </c>
      <c r="AU163" s="19" t="s">
        <v>80</v>
      </c>
    </row>
    <row r="164" s="14" customFormat="1">
      <c r="A164" s="14"/>
      <c r="B164" s="245"/>
      <c r="C164" s="246"/>
      <c r="D164" s="236" t="s">
        <v>165</v>
      </c>
      <c r="E164" s="247" t="s">
        <v>19</v>
      </c>
      <c r="F164" s="248" t="s">
        <v>80</v>
      </c>
      <c r="G164" s="246"/>
      <c r="H164" s="249">
        <v>2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165</v>
      </c>
      <c r="AU164" s="255" t="s">
        <v>80</v>
      </c>
      <c r="AV164" s="14" t="s">
        <v>80</v>
      </c>
      <c r="AW164" s="14" t="s">
        <v>32</v>
      </c>
      <c r="AX164" s="14" t="s">
        <v>78</v>
      </c>
      <c r="AY164" s="255" t="s">
        <v>154</v>
      </c>
    </row>
    <row r="165" s="2" customFormat="1" ht="24.15" customHeight="1">
      <c r="A165" s="40"/>
      <c r="B165" s="41"/>
      <c r="C165" s="271" t="s">
        <v>258</v>
      </c>
      <c r="D165" s="271" t="s">
        <v>408</v>
      </c>
      <c r="E165" s="272" t="s">
        <v>778</v>
      </c>
      <c r="F165" s="273" t="s">
        <v>779</v>
      </c>
      <c r="G165" s="274" t="s">
        <v>216</v>
      </c>
      <c r="H165" s="275">
        <v>2</v>
      </c>
      <c r="I165" s="276"/>
      <c r="J165" s="277">
        <f>ROUND(I165*H165,2)</f>
        <v>0</v>
      </c>
      <c r="K165" s="273" t="s">
        <v>160</v>
      </c>
      <c r="L165" s="278"/>
      <c r="M165" s="279" t="s">
        <v>19</v>
      </c>
      <c r="N165" s="280" t="s">
        <v>42</v>
      </c>
      <c r="O165" s="86"/>
      <c r="P165" s="225">
        <f>O165*H165</f>
        <v>0</v>
      </c>
      <c r="Q165" s="225">
        <v>0.052999999999999998</v>
      </c>
      <c r="R165" s="225">
        <f>Q165*H165</f>
        <v>0.106</v>
      </c>
      <c r="S165" s="225">
        <v>0</v>
      </c>
      <c r="T165" s="22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7" t="s">
        <v>211</v>
      </c>
      <c r="AT165" s="227" t="s">
        <v>408</v>
      </c>
      <c r="AU165" s="227" t="s">
        <v>80</v>
      </c>
      <c r="AY165" s="19" t="s">
        <v>154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9" t="s">
        <v>78</v>
      </c>
      <c r="BK165" s="228">
        <f>ROUND(I165*H165,2)</f>
        <v>0</v>
      </c>
      <c r="BL165" s="19" t="s">
        <v>161</v>
      </c>
      <c r="BM165" s="227" t="s">
        <v>780</v>
      </c>
    </row>
    <row r="166" s="12" customFormat="1" ht="22.8" customHeight="1">
      <c r="A166" s="12"/>
      <c r="B166" s="200"/>
      <c r="C166" s="201"/>
      <c r="D166" s="202" t="s">
        <v>70</v>
      </c>
      <c r="E166" s="214" t="s">
        <v>224</v>
      </c>
      <c r="F166" s="214" t="s">
        <v>238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SUM(P167:P197)</f>
        <v>0</v>
      </c>
      <c r="Q166" s="208"/>
      <c r="R166" s="209">
        <f>SUM(R167:R197)</f>
        <v>63.626686800000002</v>
      </c>
      <c r="S166" s="208"/>
      <c r="T166" s="210">
        <f>SUM(T167:T197)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78</v>
      </c>
      <c r="AT166" s="212" t="s">
        <v>70</v>
      </c>
      <c r="AU166" s="212" t="s">
        <v>78</v>
      </c>
      <c r="AY166" s="211" t="s">
        <v>154</v>
      </c>
      <c r="BK166" s="213">
        <f>SUM(BK167:BK197)</f>
        <v>0</v>
      </c>
    </row>
    <row r="167" s="2" customFormat="1" ht="49.05" customHeight="1">
      <c r="A167" s="40"/>
      <c r="B167" s="41"/>
      <c r="C167" s="216" t="s">
        <v>263</v>
      </c>
      <c r="D167" s="216" t="s">
        <v>156</v>
      </c>
      <c r="E167" s="217" t="s">
        <v>510</v>
      </c>
      <c r="F167" s="218" t="s">
        <v>511</v>
      </c>
      <c r="G167" s="219" t="s">
        <v>241</v>
      </c>
      <c r="H167" s="220">
        <v>36</v>
      </c>
      <c r="I167" s="221"/>
      <c r="J167" s="222">
        <f>ROUND(I167*H167,2)</f>
        <v>0</v>
      </c>
      <c r="K167" s="218" t="s">
        <v>160</v>
      </c>
      <c r="L167" s="46"/>
      <c r="M167" s="223" t="s">
        <v>19</v>
      </c>
      <c r="N167" s="224" t="s">
        <v>42</v>
      </c>
      <c r="O167" s="86"/>
      <c r="P167" s="225">
        <f>O167*H167</f>
        <v>0</v>
      </c>
      <c r="Q167" s="225">
        <v>0.20219000000000001</v>
      </c>
      <c r="R167" s="225">
        <f>Q167*H167</f>
        <v>7.2788400000000006</v>
      </c>
      <c r="S167" s="225">
        <v>0</v>
      </c>
      <c r="T167" s="22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7" t="s">
        <v>161</v>
      </c>
      <c r="AT167" s="227" t="s">
        <v>156</v>
      </c>
      <c r="AU167" s="227" t="s">
        <v>80</v>
      </c>
      <c r="AY167" s="19" t="s">
        <v>154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9" t="s">
        <v>78</v>
      </c>
      <c r="BK167" s="228">
        <f>ROUND(I167*H167,2)</f>
        <v>0</v>
      </c>
      <c r="BL167" s="19" t="s">
        <v>161</v>
      </c>
      <c r="BM167" s="227" t="s">
        <v>781</v>
      </c>
    </row>
    <row r="168" s="2" customFormat="1">
      <c r="A168" s="40"/>
      <c r="B168" s="41"/>
      <c r="C168" s="42"/>
      <c r="D168" s="229" t="s">
        <v>163</v>
      </c>
      <c r="E168" s="42"/>
      <c r="F168" s="230" t="s">
        <v>513</v>
      </c>
      <c r="G168" s="42"/>
      <c r="H168" s="42"/>
      <c r="I168" s="231"/>
      <c r="J168" s="42"/>
      <c r="K168" s="42"/>
      <c r="L168" s="46"/>
      <c r="M168" s="232"/>
      <c r="N168" s="23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163</v>
      </c>
      <c r="AU168" s="19" t="s">
        <v>80</v>
      </c>
    </row>
    <row r="169" s="13" customFormat="1">
      <c r="A169" s="13"/>
      <c r="B169" s="234"/>
      <c r="C169" s="235"/>
      <c r="D169" s="236" t="s">
        <v>165</v>
      </c>
      <c r="E169" s="237" t="s">
        <v>19</v>
      </c>
      <c r="F169" s="238" t="s">
        <v>782</v>
      </c>
      <c r="G169" s="235"/>
      <c r="H169" s="237" t="s">
        <v>19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165</v>
      </c>
      <c r="AU169" s="244" t="s">
        <v>80</v>
      </c>
      <c r="AV169" s="13" t="s">
        <v>78</v>
      </c>
      <c r="AW169" s="13" t="s">
        <v>32</v>
      </c>
      <c r="AX169" s="13" t="s">
        <v>71</v>
      </c>
      <c r="AY169" s="244" t="s">
        <v>154</v>
      </c>
    </row>
    <row r="170" s="14" customFormat="1">
      <c r="A170" s="14"/>
      <c r="B170" s="245"/>
      <c r="C170" s="246"/>
      <c r="D170" s="236" t="s">
        <v>165</v>
      </c>
      <c r="E170" s="247" t="s">
        <v>19</v>
      </c>
      <c r="F170" s="248" t="s">
        <v>783</v>
      </c>
      <c r="G170" s="246"/>
      <c r="H170" s="249">
        <v>36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165</v>
      </c>
      <c r="AU170" s="255" t="s">
        <v>80</v>
      </c>
      <c r="AV170" s="14" t="s">
        <v>80</v>
      </c>
      <c r="AW170" s="14" t="s">
        <v>32</v>
      </c>
      <c r="AX170" s="14" t="s">
        <v>71</v>
      </c>
      <c r="AY170" s="255" t="s">
        <v>154</v>
      </c>
    </row>
    <row r="171" s="15" customFormat="1">
      <c r="A171" s="15"/>
      <c r="B171" s="256"/>
      <c r="C171" s="257"/>
      <c r="D171" s="236" t="s">
        <v>165</v>
      </c>
      <c r="E171" s="258" t="s">
        <v>749</v>
      </c>
      <c r="F171" s="259" t="s">
        <v>168</v>
      </c>
      <c r="G171" s="257"/>
      <c r="H171" s="260">
        <v>36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165</v>
      </c>
      <c r="AU171" s="266" t="s">
        <v>80</v>
      </c>
      <c r="AV171" s="15" t="s">
        <v>161</v>
      </c>
      <c r="AW171" s="15" t="s">
        <v>32</v>
      </c>
      <c r="AX171" s="15" t="s">
        <v>78</v>
      </c>
      <c r="AY171" s="266" t="s">
        <v>154</v>
      </c>
    </row>
    <row r="172" s="2" customFormat="1" ht="24.15" customHeight="1">
      <c r="A172" s="40"/>
      <c r="B172" s="41"/>
      <c r="C172" s="271" t="s">
        <v>257</v>
      </c>
      <c r="D172" s="271" t="s">
        <v>408</v>
      </c>
      <c r="E172" s="272" t="s">
        <v>514</v>
      </c>
      <c r="F172" s="273" t="s">
        <v>515</v>
      </c>
      <c r="G172" s="274" t="s">
        <v>241</v>
      </c>
      <c r="H172" s="275">
        <v>36.719999999999999</v>
      </c>
      <c r="I172" s="276"/>
      <c r="J172" s="277">
        <f>ROUND(I172*H172,2)</f>
        <v>0</v>
      </c>
      <c r="K172" s="273" t="s">
        <v>160</v>
      </c>
      <c r="L172" s="278"/>
      <c r="M172" s="279" t="s">
        <v>19</v>
      </c>
      <c r="N172" s="280" t="s">
        <v>42</v>
      </c>
      <c r="O172" s="86"/>
      <c r="P172" s="225">
        <f>O172*H172</f>
        <v>0</v>
      </c>
      <c r="Q172" s="225">
        <v>0.048300000000000003</v>
      </c>
      <c r="R172" s="225">
        <f>Q172*H172</f>
        <v>1.773576</v>
      </c>
      <c r="S172" s="225">
        <v>0</v>
      </c>
      <c r="T172" s="22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7" t="s">
        <v>211</v>
      </c>
      <c r="AT172" s="227" t="s">
        <v>408</v>
      </c>
      <c r="AU172" s="227" t="s">
        <v>80</v>
      </c>
      <c r="AY172" s="19" t="s">
        <v>154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9" t="s">
        <v>78</v>
      </c>
      <c r="BK172" s="228">
        <f>ROUND(I172*H172,2)</f>
        <v>0</v>
      </c>
      <c r="BL172" s="19" t="s">
        <v>161</v>
      </c>
      <c r="BM172" s="227" t="s">
        <v>784</v>
      </c>
    </row>
    <row r="173" s="14" customFormat="1">
      <c r="A173" s="14"/>
      <c r="B173" s="245"/>
      <c r="C173" s="246"/>
      <c r="D173" s="236" t="s">
        <v>165</v>
      </c>
      <c r="E173" s="246"/>
      <c r="F173" s="248" t="s">
        <v>785</v>
      </c>
      <c r="G173" s="246"/>
      <c r="H173" s="249">
        <v>36.719999999999999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165</v>
      </c>
      <c r="AU173" s="255" t="s">
        <v>80</v>
      </c>
      <c r="AV173" s="14" t="s">
        <v>80</v>
      </c>
      <c r="AW173" s="14" t="s">
        <v>4</v>
      </c>
      <c r="AX173" s="14" t="s">
        <v>78</v>
      </c>
      <c r="AY173" s="255" t="s">
        <v>154</v>
      </c>
    </row>
    <row r="174" s="2" customFormat="1" ht="49.05" customHeight="1">
      <c r="A174" s="40"/>
      <c r="B174" s="41"/>
      <c r="C174" s="216" t="s">
        <v>273</v>
      </c>
      <c r="D174" s="216" t="s">
        <v>156</v>
      </c>
      <c r="E174" s="217" t="s">
        <v>518</v>
      </c>
      <c r="F174" s="218" t="s">
        <v>519</v>
      </c>
      <c r="G174" s="219" t="s">
        <v>241</v>
      </c>
      <c r="H174" s="220">
        <v>219</v>
      </c>
      <c r="I174" s="221"/>
      <c r="J174" s="222">
        <f>ROUND(I174*H174,2)</f>
        <v>0</v>
      </c>
      <c r="K174" s="218" t="s">
        <v>160</v>
      </c>
      <c r="L174" s="46"/>
      <c r="M174" s="223" t="s">
        <v>19</v>
      </c>
      <c r="N174" s="224" t="s">
        <v>42</v>
      </c>
      <c r="O174" s="86"/>
      <c r="P174" s="225">
        <f>O174*H174</f>
        <v>0</v>
      </c>
      <c r="Q174" s="225">
        <v>0.15540000000000001</v>
      </c>
      <c r="R174" s="225">
        <f>Q174*H174</f>
        <v>34.032600000000002</v>
      </c>
      <c r="S174" s="225">
        <v>0</v>
      </c>
      <c r="T174" s="22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7" t="s">
        <v>161</v>
      </c>
      <c r="AT174" s="227" t="s">
        <v>156</v>
      </c>
      <c r="AU174" s="227" t="s">
        <v>80</v>
      </c>
      <c r="AY174" s="19" t="s">
        <v>154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9" t="s">
        <v>78</v>
      </c>
      <c r="BK174" s="228">
        <f>ROUND(I174*H174,2)</f>
        <v>0</v>
      </c>
      <c r="BL174" s="19" t="s">
        <v>161</v>
      </c>
      <c r="BM174" s="227" t="s">
        <v>786</v>
      </c>
    </row>
    <row r="175" s="2" customFormat="1">
      <c r="A175" s="40"/>
      <c r="B175" s="41"/>
      <c r="C175" s="42"/>
      <c r="D175" s="229" t="s">
        <v>163</v>
      </c>
      <c r="E175" s="42"/>
      <c r="F175" s="230" t="s">
        <v>521</v>
      </c>
      <c r="G175" s="42"/>
      <c r="H175" s="42"/>
      <c r="I175" s="231"/>
      <c r="J175" s="42"/>
      <c r="K175" s="42"/>
      <c r="L175" s="46"/>
      <c r="M175" s="232"/>
      <c r="N175" s="23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163</v>
      </c>
      <c r="AU175" s="19" t="s">
        <v>80</v>
      </c>
    </row>
    <row r="176" s="14" customFormat="1">
      <c r="A176" s="14"/>
      <c r="B176" s="245"/>
      <c r="C176" s="246"/>
      <c r="D176" s="236" t="s">
        <v>165</v>
      </c>
      <c r="E176" s="247" t="s">
        <v>19</v>
      </c>
      <c r="F176" s="248" t="s">
        <v>438</v>
      </c>
      <c r="G176" s="246"/>
      <c r="H176" s="249">
        <v>267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165</v>
      </c>
      <c r="AU176" s="255" t="s">
        <v>80</v>
      </c>
      <c r="AV176" s="14" t="s">
        <v>80</v>
      </c>
      <c r="AW176" s="14" t="s">
        <v>32</v>
      </c>
      <c r="AX176" s="14" t="s">
        <v>71</v>
      </c>
      <c r="AY176" s="255" t="s">
        <v>154</v>
      </c>
    </row>
    <row r="177" s="14" customFormat="1">
      <c r="A177" s="14"/>
      <c r="B177" s="245"/>
      <c r="C177" s="246"/>
      <c r="D177" s="236" t="s">
        <v>165</v>
      </c>
      <c r="E177" s="247" t="s">
        <v>19</v>
      </c>
      <c r="F177" s="248" t="s">
        <v>787</v>
      </c>
      <c r="G177" s="246"/>
      <c r="H177" s="249">
        <v>-36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165</v>
      </c>
      <c r="AU177" s="255" t="s">
        <v>80</v>
      </c>
      <c r="AV177" s="14" t="s">
        <v>80</v>
      </c>
      <c r="AW177" s="14" t="s">
        <v>32</v>
      </c>
      <c r="AX177" s="14" t="s">
        <v>71</v>
      </c>
      <c r="AY177" s="255" t="s">
        <v>154</v>
      </c>
    </row>
    <row r="178" s="14" customFormat="1">
      <c r="A178" s="14"/>
      <c r="B178" s="245"/>
      <c r="C178" s="246"/>
      <c r="D178" s="236" t="s">
        <v>165</v>
      </c>
      <c r="E178" s="247" t="s">
        <v>19</v>
      </c>
      <c r="F178" s="248" t="s">
        <v>788</v>
      </c>
      <c r="G178" s="246"/>
      <c r="H178" s="249">
        <v>-12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165</v>
      </c>
      <c r="AU178" s="255" t="s">
        <v>80</v>
      </c>
      <c r="AV178" s="14" t="s">
        <v>80</v>
      </c>
      <c r="AW178" s="14" t="s">
        <v>32</v>
      </c>
      <c r="AX178" s="14" t="s">
        <v>71</v>
      </c>
      <c r="AY178" s="255" t="s">
        <v>154</v>
      </c>
    </row>
    <row r="179" s="15" customFormat="1">
      <c r="A179" s="15"/>
      <c r="B179" s="256"/>
      <c r="C179" s="257"/>
      <c r="D179" s="236" t="s">
        <v>165</v>
      </c>
      <c r="E179" s="258" t="s">
        <v>19</v>
      </c>
      <c r="F179" s="259" t="s">
        <v>168</v>
      </c>
      <c r="G179" s="257"/>
      <c r="H179" s="260">
        <v>219</v>
      </c>
      <c r="I179" s="261"/>
      <c r="J179" s="257"/>
      <c r="K179" s="257"/>
      <c r="L179" s="262"/>
      <c r="M179" s="263"/>
      <c r="N179" s="264"/>
      <c r="O179" s="264"/>
      <c r="P179" s="264"/>
      <c r="Q179" s="264"/>
      <c r="R179" s="264"/>
      <c r="S179" s="264"/>
      <c r="T179" s="26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6" t="s">
        <v>165</v>
      </c>
      <c r="AU179" s="266" t="s">
        <v>80</v>
      </c>
      <c r="AV179" s="15" t="s">
        <v>161</v>
      </c>
      <c r="AW179" s="15" t="s">
        <v>32</v>
      </c>
      <c r="AX179" s="15" t="s">
        <v>78</v>
      </c>
      <c r="AY179" s="266" t="s">
        <v>154</v>
      </c>
    </row>
    <row r="180" s="2" customFormat="1" ht="16.5" customHeight="1">
      <c r="A180" s="40"/>
      <c r="B180" s="41"/>
      <c r="C180" s="271" t="s">
        <v>279</v>
      </c>
      <c r="D180" s="271" t="s">
        <v>408</v>
      </c>
      <c r="E180" s="272" t="s">
        <v>789</v>
      </c>
      <c r="F180" s="273" t="s">
        <v>790</v>
      </c>
      <c r="G180" s="274" t="s">
        <v>241</v>
      </c>
      <c r="H180" s="275">
        <v>223.38</v>
      </c>
      <c r="I180" s="276"/>
      <c r="J180" s="277">
        <f>ROUND(I180*H180,2)</f>
        <v>0</v>
      </c>
      <c r="K180" s="273" t="s">
        <v>160</v>
      </c>
      <c r="L180" s="278"/>
      <c r="M180" s="279" t="s">
        <v>19</v>
      </c>
      <c r="N180" s="280" t="s">
        <v>42</v>
      </c>
      <c r="O180" s="86"/>
      <c r="P180" s="225">
        <f>O180*H180</f>
        <v>0</v>
      </c>
      <c r="Q180" s="225">
        <v>0.080000000000000002</v>
      </c>
      <c r="R180" s="225">
        <f>Q180*H180</f>
        <v>17.8704</v>
      </c>
      <c r="S180" s="225">
        <v>0</v>
      </c>
      <c r="T180" s="22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7" t="s">
        <v>211</v>
      </c>
      <c r="AT180" s="227" t="s">
        <v>408</v>
      </c>
      <c r="AU180" s="227" t="s">
        <v>80</v>
      </c>
      <c r="AY180" s="19" t="s">
        <v>154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9" t="s">
        <v>78</v>
      </c>
      <c r="BK180" s="228">
        <f>ROUND(I180*H180,2)</f>
        <v>0</v>
      </c>
      <c r="BL180" s="19" t="s">
        <v>161</v>
      </c>
      <c r="BM180" s="227" t="s">
        <v>791</v>
      </c>
    </row>
    <row r="181" s="14" customFormat="1">
      <c r="A181" s="14"/>
      <c r="B181" s="245"/>
      <c r="C181" s="246"/>
      <c r="D181" s="236" t="s">
        <v>165</v>
      </c>
      <c r="E181" s="247" t="s">
        <v>19</v>
      </c>
      <c r="F181" s="248" t="s">
        <v>438</v>
      </c>
      <c r="G181" s="246"/>
      <c r="H181" s="249">
        <v>267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165</v>
      </c>
      <c r="AU181" s="255" t="s">
        <v>80</v>
      </c>
      <c r="AV181" s="14" t="s">
        <v>80</v>
      </c>
      <c r="AW181" s="14" t="s">
        <v>32</v>
      </c>
      <c r="AX181" s="14" t="s">
        <v>71</v>
      </c>
      <c r="AY181" s="255" t="s">
        <v>154</v>
      </c>
    </row>
    <row r="182" s="14" customFormat="1">
      <c r="A182" s="14"/>
      <c r="B182" s="245"/>
      <c r="C182" s="246"/>
      <c r="D182" s="236" t="s">
        <v>165</v>
      </c>
      <c r="E182" s="247" t="s">
        <v>19</v>
      </c>
      <c r="F182" s="248" t="s">
        <v>787</v>
      </c>
      <c r="G182" s="246"/>
      <c r="H182" s="249">
        <v>-36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165</v>
      </c>
      <c r="AU182" s="255" t="s">
        <v>80</v>
      </c>
      <c r="AV182" s="14" t="s">
        <v>80</v>
      </c>
      <c r="AW182" s="14" t="s">
        <v>32</v>
      </c>
      <c r="AX182" s="14" t="s">
        <v>71</v>
      </c>
      <c r="AY182" s="255" t="s">
        <v>154</v>
      </c>
    </row>
    <row r="183" s="14" customFormat="1">
      <c r="A183" s="14"/>
      <c r="B183" s="245"/>
      <c r="C183" s="246"/>
      <c r="D183" s="236" t="s">
        <v>165</v>
      </c>
      <c r="E183" s="247" t="s">
        <v>19</v>
      </c>
      <c r="F183" s="248" t="s">
        <v>788</v>
      </c>
      <c r="G183" s="246"/>
      <c r="H183" s="249">
        <v>-12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5" t="s">
        <v>165</v>
      </c>
      <c r="AU183" s="255" t="s">
        <v>80</v>
      </c>
      <c r="AV183" s="14" t="s">
        <v>80</v>
      </c>
      <c r="AW183" s="14" t="s">
        <v>32</v>
      </c>
      <c r="AX183" s="14" t="s">
        <v>71</v>
      </c>
      <c r="AY183" s="255" t="s">
        <v>154</v>
      </c>
    </row>
    <row r="184" s="15" customFormat="1">
      <c r="A184" s="15"/>
      <c r="B184" s="256"/>
      <c r="C184" s="257"/>
      <c r="D184" s="236" t="s">
        <v>165</v>
      </c>
      <c r="E184" s="258" t="s">
        <v>19</v>
      </c>
      <c r="F184" s="259" t="s">
        <v>168</v>
      </c>
      <c r="G184" s="257"/>
      <c r="H184" s="260">
        <v>219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6" t="s">
        <v>165</v>
      </c>
      <c r="AU184" s="266" t="s">
        <v>80</v>
      </c>
      <c r="AV184" s="15" t="s">
        <v>161</v>
      </c>
      <c r="AW184" s="15" t="s">
        <v>32</v>
      </c>
      <c r="AX184" s="15" t="s">
        <v>78</v>
      </c>
      <c r="AY184" s="266" t="s">
        <v>154</v>
      </c>
    </row>
    <row r="185" s="14" customFormat="1">
      <c r="A185" s="14"/>
      <c r="B185" s="245"/>
      <c r="C185" s="246"/>
      <c r="D185" s="236" t="s">
        <v>165</v>
      </c>
      <c r="E185" s="246"/>
      <c r="F185" s="248" t="s">
        <v>792</v>
      </c>
      <c r="G185" s="246"/>
      <c r="H185" s="249">
        <v>223.38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165</v>
      </c>
      <c r="AU185" s="255" t="s">
        <v>80</v>
      </c>
      <c r="AV185" s="14" t="s">
        <v>80</v>
      </c>
      <c r="AW185" s="14" t="s">
        <v>4</v>
      </c>
      <c r="AX185" s="14" t="s">
        <v>78</v>
      </c>
      <c r="AY185" s="255" t="s">
        <v>154</v>
      </c>
    </row>
    <row r="186" s="2" customFormat="1" ht="49.05" customHeight="1">
      <c r="A186" s="40"/>
      <c r="B186" s="41"/>
      <c r="C186" s="216" t="s">
        <v>284</v>
      </c>
      <c r="D186" s="216" t="s">
        <v>156</v>
      </c>
      <c r="E186" s="217" t="s">
        <v>518</v>
      </c>
      <c r="F186" s="218" t="s">
        <v>519</v>
      </c>
      <c r="G186" s="219" t="s">
        <v>241</v>
      </c>
      <c r="H186" s="220">
        <v>12</v>
      </c>
      <c r="I186" s="221"/>
      <c r="J186" s="222">
        <f>ROUND(I186*H186,2)</f>
        <v>0</v>
      </c>
      <c r="K186" s="218" t="s">
        <v>160</v>
      </c>
      <c r="L186" s="46"/>
      <c r="M186" s="223" t="s">
        <v>19</v>
      </c>
      <c r="N186" s="224" t="s">
        <v>42</v>
      </c>
      <c r="O186" s="86"/>
      <c r="P186" s="225">
        <f>O186*H186</f>
        <v>0</v>
      </c>
      <c r="Q186" s="225">
        <v>0.15540000000000001</v>
      </c>
      <c r="R186" s="225">
        <f>Q186*H186</f>
        <v>1.8648000000000002</v>
      </c>
      <c r="S186" s="225">
        <v>0</v>
      </c>
      <c r="T186" s="22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7" t="s">
        <v>161</v>
      </c>
      <c r="AT186" s="227" t="s">
        <v>156</v>
      </c>
      <c r="AU186" s="227" t="s">
        <v>80</v>
      </c>
      <c r="AY186" s="19" t="s">
        <v>154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9" t="s">
        <v>78</v>
      </c>
      <c r="BK186" s="228">
        <f>ROUND(I186*H186,2)</f>
        <v>0</v>
      </c>
      <c r="BL186" s="19" t="s">
        <v>161</v>
      </c>
      <c r="BM186" s="227" t="s">
        <v>793</v>
      </c>
    </row>
    <row r="187" s="2" customFormat="1">
      <c r="A187" s="40"/>
      <c r="B187" s="41"/>
      <c r="C187" s="42"/>
      <c r="D187" s="229" t="s">
        <v>163</v>
      </c>
      <c r="E187" s="42"/>
      <c r="F187" s="230" t="s">
        <v>521</v>
      </c>
      <c r="G187" s="42"/>
      <c r="H187" s="42"/>
      <c r="I187" s="231"/>
      <c r="J187" s="42"/>
      <c r="K187" s="42"/>
      <c r="L187" s="46"/>
      <c r="M187" s="232"/>
      <c r="N187" s="23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163</v>
      </c>
      <c r="AU187" s="19" t="s">
        <v>80</v>
      </c>
    </row>
    <row r="188" s="13" customFormat="1">
      <c r="A188" s="13"/>
      <c r="B188" s="234"/>
      <c r="C188" s="235"/>
      <c r="D188" s="236" t="s">
        <v>165</v>
      </c>
      <c r="E188" s="237" t="s">
        <v>19</v>
      </c>
      <c r="F188" s="238" t="s">
        <v>794</v>
      </c>
      <c r="G188" s="235"/>
      <c r="H188" s="237" t="s">
        <v>19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165</v>
      </c>
      <c r="AU188" s="244" t="s">
        <v>80</v>
      </c>
      <c r="AV188" s="13" t="s">
        <v>78</v>
      </c>
      <c r="AW188" s="13" t="s">
        <v>32</v>
      </c>
      <c r="AX188" s="13" t="s">
        <v>71</v>
      </c>
      <c r="AY188" s="244" t="s">
        <v>154</v>
      </c>
    </row>
    <row r="189" s="14" customFormat="1">
      <c r="A189" s="14"/>
      <c r="B189" s="245"/>
      <c r="C189" s="246"/>
      <c r="D189" s="236" t="s">
        <v>165</v>
      </c>
      <c r="E189" s="247" t="s">
        <v>750</v>
      </c>
      <c r="F189" s="248" t="s">
        <v>795</v>
      </c>
      <c r="G189" s="246"/>
      <c r="H189" s="249">
        <v>12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165</v>
      </c>
      <c r="AU189" s="255" t="s">
        <v>80</v>
      </c>
      <c r="AV189" s="14" t="s">
        <v>80</v>
      </c>
      <c r="AW189" s="14" t="s">
        <v>32</v>
      </c>
      <c r="AX189" s="14" t="s">
        <v>78</v>
      </c>
      <c r="AY189" s="255" t="s">
        <v>154</v>
      </c>
    </row>
    <row r="190" s="2" customFormat="1" ht="24.15" customHeight="1">
      <c r="A190" s="40"/>
      <c r="B190" s="41"/>
      <c r="C190" s="271" t="s">
        <v>7</v>
      </c>
      <c r="D190" s="271" t="s">
        <v>408</v>
      </c>
      <c r="E190" s="272" t="s">
        <v>522</v>
      </c>
      <c r="F190" s="273" t="s">
        <v>523</v>
      </c>
      <c r="G190" s="274" t="s">
        <v>241</v>
      </c>
      <c r="H190" s="275">
        <v>12.24</v>
      </c>
      <c r="I190" s="276"/>
      <c r="J190" s="277">
        <f>ROUND(I190*H190,2)</f>
        <v>0</v>
      </c>
      <c r="K190" s="273" t="s">
        <v>160</v>
      </c>
      <c r="L190" s="278"/>
      <c r="M190" s="279" t="s">
        <v>19</v>
      </c>
      <c r="N190" s="280" t="s">
        <v>42</v>
      </c>
      <c r="O190" s="86"/>
      <c r="P190" s="225">
        <f>O190*H190</f>
        <v>0</v>
      </c>
      <c r="Q190" s="225">
        <v>0.065670000000000006</v>
      </c>
      <c r="R190" s="225">
        <f>Q190*H190</f>
        <v>0.80380080000000009</v>
      </c>
      <c r="S190" s="225">
        <v>0</v>
      </c>
      <c r="T190" s="22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7" t="s">
        <v>211</v>
      </c>
      <c r="AT190" s="227" t="s">
        <v>408</v>
      </c>
      <c r="AU190" s="227" t="s">
        <v>80</v>
      </c>
      <c r="AY190" s="19" t="s">
        <v>154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9" t="s">
        <v>78</v>
      </c>
      <c r="BK190" s="228">
        <f>ROUND(I190*H190,2)</f>
        <v>0</v>
      </c>
      <c r="BL190" s="19" t="s">
        <v>161</v>
      </c>
      <c r="BM190" s="227" t="s">
        <v>796</v>
      </c>
    </row>
    <row r="191" s="14" customFormat="1">
      <c r="A191" s="14"/>
      <c r="B191" s="245"/>
      <c r="C191" s="246"/>
      <c r="D191" s="236" t="s">
        <v>165</v>
      </c>
      <c r="E191" s="246"/>
      <c r="F191" s="248" t="s">
        <v>797</v>
      </c>
      <c r="G191" s="246"/>
      <c r="H191" s="249">
        <v>12.24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165</v>
      </c>
      <c r="AU191" s="255" t="s">
        <v>80</v>
      </c>
      <c r="AV191" s="14" t="s">
        <v>80</v>
      </c>
      <c r="AW191" s="14" t="s">
        <v>4</v>
      </c>
      <c r="AX191" s="14" t="s">
        <v>78</v>
      </c>
      <c r="AY191" s="255" t="s">
        <v>154</v>
      </c>
    </row>
    <row r="192" s="2" customFormat="1" ht="33" customHeight="1">
      <c r="A192" s="40"/>
      <c r="B192" s="41"/>
      <c r="C192" s="216" t="s">
        <v>296</v>
      </c>
      <c r="D192" s="216" t="s">
        <v>156</v>
      </c>
      <c r="E192" s="217" t="s">
        <v>274</v>
      </c>
      <c r="F192" s="218" t="s">
        <v>275</v>
      </c>
      <c r="G192" s="219" t="s">
        <v>241</v>
      </c>
      <c r="H192" s="220">
        <v>267</v>
      </c>
      <c r="I192" s="221"/>
      <c r="J192" s="222">
        <f>ROUND(I192*H192,2)</f>
        <v>0</v>
      </c>
      <c r="K192" s="218" t="s">
        <v>160</v>
      </c>
      <c r="L192" s="46"/>
      <c r="M192" s="223" t="s">
        <v>19</v>
      </c>
      <c r="N192" s="224" t="s">
        <v>42</v>
      </c>
      <c r="O192" s="86"/>
      <c r="P192" s="225">
        <f>O192*H192</f>
        <v>0</v>
      </c>
      <c r="Q192" s="225">
        <v>1.0000000000000001E-05</v>
      </c>
      <c r="R192" s="225">
        <f>Q192*H192</f>
        <v>0.0026700000000000001</v>
      </c>
      <c r="S192" s="225">
        <v>0</v>
      </c>
      <c r="T192" s="22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7" t="s">
        <v>161</v>
      </c>
      <c r="AT192" s="227" t="s">
        <v>156</v>
      </c>
      <c r="AU192" s="227" t="s">
        <v>80</v>
      </c>
      <c r="AY192" s="19" t="s">
        <v>154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9" t="s">
        <v>78</v>
      </c>
      <c r="BK192" s="228">
        <f>ROUND(I192*H192,2)</f>
        <v>0</v>
      </c>
      <c r="BL192" s="19" t="s">
        <v>161</v>
      </c>
      <c r="BM192" s="227" t="s">
        <v>798</v>
      </c>
    </row>
    <row r="193" s="2" customFormat="1">
      <c r="A193" s="40"/>
      <c r="B193" s="41"/>
      <c r="C193" s="42"/>
      <c r="D193" s="229" t="s">
        <v>163</v>
      </c>
      <c r="E193" s="42"/>
      <c r="F193" s="230" t="s">
        <v>277</v>
      </c>
      <c r="G193" s="42"/>
      <c r="H193" s="42"/>
      <c r="I193" s="231"/>
      <c r="J193" s="42"/>
      <c r="K193" s="42"/>
      <c r="L193" s="46"/>
      <c r="M193" s="232"/>
      <c r="N193" s="23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163</v>
      </c>
      <c r="AU193" s="19" t="s">
        <v>80</v>
      </c>
    </row>
    <row r="194" s="14" customFormat="1">
      <c r="A194" s="14"/>
      <c r="B194" s="245"/>
      <c r="C194" s="246"/>
      <c r="D194" s="236" t="s">
        <v>165</v>
      </c>
      <c r="E194" s="247" t="s">
        <v>111</v>
      </c>
      <c r="F194" s="248" t="s">
        <v>438</v>
      </c>
      <c r="G194" s="246"/>
      <c r="H194" s="249">
        <v>267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165</v>
      </c>
      <c r="AU194" s="255" t="s">
        <v>80</v>
      </c>
      <c r="AV194" s="14" t="s">
        <v>80</v>
      </c>
      <c r="AW194" s="14" t="s">
        <v>32</v>
      </c>
      <c r="AX194" s="14" t="s">
        <v>78</v>
      </c>
      <c r="AY194" s="255" t="s">
        <v>154</v>
      </c>
    </row>
    <row r="195" s="2" customFormat="1" ht="55.5" customHeight="1">
      <c r="A195" s="40"/>
      <c r="B195" s="41"/>
      <c r="C195" s="216" t="s">
        <v>302</v>
      </c>
      <c r="D195" s="216" t="s">
        <v>156</v>
      </c>
      <c r="E195" s="217" t="s">
        <v>417</v>
      </c>
      <c r="F195" s="218" t="s">
        <v>418</v>
      </c>
      <c r="G195" s="219" t="s">
        <v>159</v>
      </c>
      <c r="H195" s="220">
        <v>212.09999999999999</v>
      </c>
      <c r="I195" s="221"/>
      <c r="J195" s="222">
        <f>ROUND(I195*H195,2)</f>
        <v>0</v>
      </c>
      <c r="K195" s="218" t="s">
        <v>160</v>
      </c>
      <c r="L195" s="46"/>
      <c r="M195" s="223" t="s">
        <v>19</v>
      </c>
      <c r="N195" s="224" t="s">
        <v>42</v>
      </c>
      <c r="O195" s="86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7" t="s">
        <v>161</v>
      </c>
      <c r="AT195" s="227" t="s">
        <v>156</v>
      </c>
      <c r="AU195" s="227" t="s">
        <v>80</v>
      </c>
      <c r="AY195" s="19" t="s">
        <v>154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19" t="s">
        <v>78</v>
      </c>
      <c r="BK195" s="228">
        <f>ROUND(I195*H195,2)</f>
        <v>0</v>
      </c>
      <c r="BL195" s="19" t="s">
        <v>161</v>
      </c>
      <c r="BM195" s="227" t="s">
        <v>799</v>
      </c>
    </row>
    <row r="196" s="2" customFormat="1">
      <c r="A196" s="40"/>
      <c r="B196" s="41"/>
      <c r="C196" s="42"/>
      <c r="D196" s="229" t="s">
        <v>163</v>
      </c>
      <c r="E196" s="42"/>
      <c r="F196" s="230" t="s">
        <v>420</v>
      </c>
      <c r="G196" s="42"/>
      <c r="H196" s="42"/>
      <c r="I196" s="231"/>
      <c r="J196" s="42"/>
      <c r="K196" s="42"/>
      <c r="L196" s="46"/>
      <c r="M196" s="232"/>
      <c r="N196" s="23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163</v>
      </c>
      <c r="AU196" s="19" t="s">
        <v>80</v>
      </c>
    </row>
    <row r="197" s="14" customFormat="1">
      <c r="A197" s="14"/>
      <c r="B197" s="245"/>
      <c r="C197" s="246"/>
      <c r="D197" s="236" t="s">
        <v>165</v>
      </c>
      <c r="E197" s="247" t="s">
        <v>19</v>
      </c>
      <c r="F197" s="248" t="s">
        <v>421</v>
      </c>
      <c r="G197" s="246"/>
      <c r="H197" s="249">
        <v>212.09999999999999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165</v>
      </c>
      <c r="AU197" s="255" t="s">
        <v>80</v>
      </c>
      <c r="AV197" s="14" t="s">
        <v>80</v>
      </c>
      <c r="AW197" s="14" t="s">
        <v>32</v>
      </c>
      <c r="AX197" s="14" t="s">
        <v>78</v>
      </c>
      <c r="AY197" s="255" t="s">
        <v>154</v>
      </c>
    </row>
    <row r="198" s="12" customFormat="1" ht="22.8" customHeight="1">
      <c r="A198" s="12"/>
      <c r="B198" s="200"/>
      <c r="C198" s="201"/>
      <c r="D198" s="202" t="s">
        <v>70</v>
      </c>
      <c r="E198" s="214" t="s">
        <v>294</v>
      </c>
      <c r="F198" s="214" t="s">
        <v>295</v>
      </c>
      <c r="G198" s="201"/>
      <c r="H198" s="201"/>
      <c r="I198" s="204"/>
      <c r="J198" s="215">
        <f>BK198</f>
        <v>0</v>
      </c>
      <c r="K198" s="201"/>
      <c r="L198" s="206"/>
      <c r="M198" s="207"/>
      <c r="N198" s="208"/>
      <c r="O198" s="208"/>
      <c r="P198" s="209">
        <f>SUM(P199:P225)</f>
        <v>0</v>
      </c>
      <c r="Q198" s="208"/>
      <c r="R198" s="209">
        <f>SUM(R199:R225)</f>
        <v>0</v>
      </c>
      <c r="S198" s="208"/>
      <c r="T198" s="210">
        <f>SUM(T199:T225)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1" t="s">
        <v>78</v>
      </c>
      <c r="AT198" s="212" t="s">
        <v>70</v>
      </c>
      <c r="AU198" s="212" t="s">
        <v>78</v>
      </c>
      <c r="AY198" s="211" t="s">
        <v>154</v>
      </c>
      <c r="BK198" s="213">
        <f>SUM(BK199:BK225)</f>
        <v>0</v>
      </c>
    </row>
    <row r="199" s="2" customFormat="1" ht="37.8" customHeight="1">
      <c r="A199" s="40"/>
      <c r="B199" s="41"/>
      <c r="C199" s="216" t="s">
        <v>311</v>
      </c>
      <c r="D199" s="216" t="s">
        <v>156</v>
      </c>
      <c r="E199" s="217" t="s">
        <v>297</v>
      </c>
      <c r="F199" s="218" t="s">
        <v>298</v>
      </c>
      <c r="G199" s="219" t="s">
        <v>299</v>
      </c>
      <c r="H199" s="220">
        <v>123.72</v>
      </c>
      <c r="I199" s="221"/>
      <c r="J199" s="222">
        <f>ROUND(I199*H199,2)</f>
        <v>0</v>
      </c>
      <c r="K199" s="218" t="s">
        <v>160</v>
      </c>
      <c r="L199" s="46"/>
      <c r="M199" s="223" t="s">
        <v>19</v>
      </c>
      <c r="N199" s="224" t="s">
        <v>42</v>
      </c>
      <c r="O199" s="86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7" t="s">
        <v>161</v>
      </c>
      <c r="AT199" s="227" t="s">
        <v>156</v>
      </c>
      <c r="AU199" s="227" t="s">
        <v>80</v>
      </c>
      <c r="AY199" s="19" t="s">
        <v>154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9" t="s">
        <v>78</v>
      </c>
      <c r="BK199" s="228">
        <f>ROUND(I199*H199,2)</f>
        <v>0</v>
      </c>
      <c r="BL199" s="19" t="s">
        <v>161</v>
      </c>
      <c r="BM199" s="227" t="s">
        <v>800</v>
      </c>
    </row>
    <row r="200" s="2" customFormat="1">
      <c r="A200" s="40"/>
      <c r="B200" s="41"/>
      <c r="C200" s="42"/>
      <c r="D200" s="229" t="s">
        <v>163</v>
      </c>
      <c r="E200" s="42"/>
      <c r="F200" s="230" t="s">
        <v>301</v>
      </c>
      <c r="G200" s="42"/>
      <c r="H200" s="42"/>
      <c r="I200" s="231"/>
      <c r="J200" s="42"/>
      <c r="K200" s="42"/>
      <c r="L200" s="46"/>
      <c r="M200" s="232"/>
      <c r="N200" s="23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163</v>
      </c>
      <c r="AU200" s="19" t="s">
        <v>80</v>
      </c>
    </row>
    <row r="201" s="14" customFormat="1">
      <c r="A201" s="14"/>
      <c r="B201" s="245"/>
      <c r="C201" s="246"/>
      <c r="D201" s="236" t="s">
        <v>165</v>
      </c>
      <c r="E201" s="247" t="s">
        <v>19</v>
      </c>
      <c r="F201" s="248" t="s">
        <v>801</v>
      </c>
      <c r="G201" s="246"/>
      <c r="H201" s="249">
        <v>234.012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165</v>
      </c>
      <c r="AU201" s="255" t="s">
        <v>80</v>
      </c>
      <c r="AV201" s="14" t="s">
        <v>80</v>
      </c>
      <c r="AW201" s="14" t="s">
        <v>32</v>
      </c>
      <c r="AX201" s="14" t="s">
        <v>71</v>
      </c>
      <c r="AY201" s="255" t="s">
        <v>154</v>
      </c>
    </row>
    <row r="202" s="14" customFormat="1">
      <c r="A202" s="14"/>
      <c r="B202" s="245"/>
      <c r="C202" s="246"/>
      <c r="D202" s="236" t="s">
        <v>165</v>
      </c>
      <c r="E202" s="247" t="s">
        <v>19</v>
      </c>
      <c r="F202" s="248" t="s">
        <v>802</v>
      </c>
      <c r="G202" s="246"/>
      <c r="H202" s="249">
        <v>-110.292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165</v>
      </c>
      <c r="AU202" s="255" t="s">
        <v>80</v>
      </c>
      <c r="AV202" s="14" t="s">
        <v>80</v>
      </c>
      <c r="AW202" s="14" t="s">
        <v>32</v>
      </c>
      <c r="AX202" s="14" t="s">
        <v>71</v>
      </c>
      <c r="AY202" s="255" t="s">
        <v>154</v>
      </c>
    </row>
    <row r="203" s="15" customFormat="1">
      <c r="A203" s="15"/>
      <c r="B203" s="256"/>
      <c r="C203" s="257"/>
      <c r="D203" s="236" t="s">
        <v>165</v>
      </c>
      <c r="E203" s="258" t="s">
        <v>119</v>
      </c>
      <c r="F203" s="259" t="s">
        <v>168</v>
      </c>
      <c r="G203" s="257"/>
      <c r="H203" s="260">
        <v>123.72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6" t="s">
        <v>165</v>
      </c>
      <c r="AU203" s="266" t="s">
        <v>80</v>
      </c>
      <c r="AV203" s="15" t="s">
        <v>161</v>
      </c>
      <c r="AW203" s="15" t="s">
        <v>32</v>
      </c>
      <c r="AX203" s="15" t="s">
        <v>78</v>
      </c>
      <c r="AY203" s="266" t="s">
        <v>154</v>
      </c>
    </row>
    <row r="204" s="2" customFormat="1" ht="37.8" customHeight="1">
      <c r="A204" s="40"/>
      <c r="B204" s="41"/>
      <c r="C204" s="216" t="s">
        <v>268</v>
      </c>
      <c r="D204" s="216" t="s">
        <v>156</v>
      </c>
      <c r="E204" s="217" t="s">
        <v>303</v>
      </c>
      <c r="F204" s="218" t="s">
        <v>304</v>
      </c>
      <c r="G204" s="219" t="s">
        <v>299</v>
      </c>
      <c r="H204" s="220">
        <v>850.04999999999995</v>
      </c>
      <c r="I204" s="221"/>
      <c r="J204" s="222">
        <f>ROUND(I204*H204,2)</f>
        <v>0</v>
      </c>
      <c r="K204" s="218" t="s">
        <v>160</v>
      </c>
      <c r="L204" s="46"/>
      <c r="M204" s="223" t="s">
        <v>19</v>
      </c>
      <c r="N204" s="224" t="s">
        <v>42</v>
      </c>
      <c r="O204" s="86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7" t="s">
        <v>161</v>
      </c>
      <c r="AT204" s="227" t="s">
        <v>156</v>
      </c>
      <c r="AU204" s="227" t="s">
        <v>80</v>
      </c>
      <c r="AY204" s="19" t="s">
        <v>154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9" t="s">
        <v>78</v>
      </c>
      <c r="BK204" s="228">
        <f>ROUND(I204*H204,2)</f>
        <v>0</v>
      </c>
      <c r="BL204" s="19" t="s">
        <v>161</v>
      </c>
      <c r="BM204" s="227" t="s">
        <v>803</v>
      </c>
    </row>
    <row r="205" s="2" customFormat="1">
      <c r="A205" s="40"/>
      <c r="B205" s="41"/>
      <c r="C205" s="42"/>
      <c r="D205" s="229" t="s">
        <v>163</v>
      </c>
      <c r="E205" s="42"/>
      <c r="F205" s="230" t="s">
        <v>306</v>
      </c>
      <c r="G205" s="42"/>
      <c r="H205" s="42"/>
      <c r="I205" s="231"/>
      <c r="J205" s="42"/>
      <c r="K205" s="42"/>
      <c r="L205" s="46"/>
      <c r="M205" s="232"/>
      <c r="N205" s="23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163</v>
      </c>
      <c r="AU205" s="19" t="s">
        <v>80</v>
      </c>
    </row>
    <row r="206" s="14" customFormat="1">
      <c r="A206" s="14"/>
      <c r="B206" s="245"/>
      <c r="C206" s="246"/>
      <c r="D206" s="236" t="s">
        <v>165</v>
      </c>
      <c r="E206" s="247" t="s">
        <v>19</v>
      </c>
      <c r="F206" s="248" t="s">
        <v>119</v>
      </c>
      <c r="G206" s="246"/>
      <c r="H206" s="249">
        <v>123.72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165</v>
      </c>
      <c r="AU206" s="255" t="s">
        <v>80</v>
      </c>
      <c r="AV206" s="14" t="s">
        <v>80</v>
      </c>
      <c r="AW206" s="14" t="s">
        <v>32</v>
      </c>
      <c r="AX206" s="14" t="s">
        <v>71</v>
      </c>
      <c r="AY206" s="255" t="s">
        <v>154</v>
      </c>
    </row>
    <row r="207" s="13" customFormat="1">
      <c r="A207" s="13"/>
      <c r="B207" s="234"/>
      <c r="C207" s="235"/>
      <c r="D207" s="236" t="s">
        <v>165</v>
      </c>
      <c r="E207" s="237" t="s">
        <v>19</v>
      </c>
      <c r="F207" s="238" t="s">
        <v>804</v>
      </c>
      <c r="G207" s="235"/>
      <c r="H207" s="237" t="s">
        <v>19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165</v>
      </c>
      <c r="AU207" s="244" t="s">
        <v>80</v>
      </c>
      <c r="AV207" s="13" t="s">
        <v>78</v>
      </c>
      <c r="AW207" s="13" t="s">
        <v>32</v>
      </c>
      <c r="AX207" s="13" t="s">
        <v>71</v>
      </c>
      <c r="AY207" s="244" t="s">
        <v>154</v>
      </c>
    </row>
    <row r="208" s="14" customFormat="1">
      <c r="A208" s="14"/>
      <c r="B208" s="245"/>
      <c r="C208" s="246"/>
      <c r="D208" s="236" t="s">
        <v>165</v>
      </c>
      <c r="E208" s="247" t="s">
        <v>19</v>
      </c>
      <c r="F208" s="248" t="s">
        <v>805</v>
      </c>
      <c r="G208" s="246"/>
      <c r="H208" s="249">
        <v>-38.715000000000003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165</v>
      </c>
      <c r="AU208" s="255" t="s">
        <v>80</v>
      </c>
      <c r="AV208" s="14" t="s">
        <v>80</v>
      </c>
      <c r="AW208" s="14" t="s">
        <v>32</v>
      </c>
      <c r="AX208" s="14" t="s">
        <v>71</v>
      </c>
      <c r="AY208" s="255" t="s">
        <v>154</v>
      </c>
    </row>
    <row r="209" s="15" customFormat="1">
      <c r="A209" s="15"/>
      <c r="B209" s="256"/>
      <c r="C209" s="257"/>
      <c r="D209" s="236" t="s">
        <v>165</v>
      </c>
      <c r="E209" s="258" t="s">
        <v>19</v>
      </c>
      <c r="F209" s="259" t="s">
        <v>168</v>
      </c>
      <c r="G209" s="257"/>
      <c r="H209" s="260">
        <v>85.004999999999995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6" t="s">
        <v>165</v>
      </c>
      <c r="AU209" s="266" t="s">
        <v>80</v>
      </c>
      <c r="AV209" s="15" t="s">
        <v>161</v>
      </c>
      <c r="AW209" s="15" t="s">
        <v>32</v>
      </c>
      <c r="AX209" s="15" t="s">
        <v>78</v>
      </c>
      <c r="AY209" s="266" t="s">
        <v>154</v>
      </c>
    </row>
    <row r="210" s="14" customFormat="1">
      <c r="A210" s="14"/>
      <c r="B210" s="245"/>
      <c r="C210" s="246"/>
      <c r="D210" s="236" t="s">
        <v>165</v>
      </c>
      <c r="E210" s="246"/>
      <c r="F210" s="248" t="s">
        <v>806</v>
      </c>
      <c r="G210" s="246"/>
      <c r="H210" s="249">
        <v>850.04999999999995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165</v>
      </c>
      <c r="AU210" s="255" t="s">
        <v>80</v>
      </c>
      <c r="AV210" s="14" t="s">
        <v>80</v>
      </c>
      <c r="AW210" s="14" t="s">
        <v>4</v>
      </c>
      <c r="AX210" s="14" t="s">
        <v>78</v>
      </c>
      <c r="AY210" s="255" t="s">
        <v>154</v>
      </c>
    </row>
    <row r="211" s="2" customFormat="1" ht="37.8" customHeight="1">
      <c r="A211" s="40"/>
      <c r="B211" s="41"/>
      <c r="C211" s="216" t="s">
        <v>321</v>
      </c>
      <c r="D211" s="216" t="s">
        <v>156</v>
      </c>
      <c r="E211" s="217" t="s">
        <v>303</v>
      </c>
      <c r="F211" s="218" t="s">
        <v>304</v>
      </c>
      <c r="G211" s="219" t="s">
        <v>299</v>
      </c>
      <c r="H211" s="220">
        <v>77.430000000000007</v>
      </c>
      <c r="I211" s="221"/>
      <c r="J211" s="222">
        <f>ROUND(I211*H211,2)</f>
        <v>0</v>
      </c>
      <c r="K211" s="218" t="s">
        <v>160</v>
      </c>
      <c r="L211" s="46"/>
      <c r="M211" s="223" t="s">
        <v>19</v>
      </c>
      <c r="N211" s="224" t="s">
        <v>42</v>
      </c>
      <c r="O211" s="86"/>
      <c r="P211" s="225">
        <f>O211*H211</f>
        <v>0</v>
      </c>
      <c r="Q211" s="225">
        <v>0</v>
      </c>
      <c r="R211" s="225">
        <f>Q211*H211</f>
        <v>0</v>
      </c>
      <c r="S211" s="225">
        <v>0</v>
      </c>
      <c r="T211" s="22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7" t="s">
        <v>161</v>
      </c>
      <c r="AT211" s="227" t="s">
        <v>156</v>
      </c>
      <c r="AU211" s="227" t="s">
        <v>80</v>
      </c>
      <c r="AY211" s="19" t="s">
        <v>154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9" t="s">
        <v>78</v>
      </c>
      <c r="BK211" s="228">
        <f>ROUND(I211*H211,2)</f>
        <v>0</v>
      </c>
      <c r="BL211" s="19" t="s">
        <v>161</v>
      </c>
      <c r="BM211" s="227" t="s">
        <v>807</v>
      </c>
    </row>
    <row r="212" s="2" customFormat="1">
      <c r="A212" s="40"/>
      <c r="B212" s="41"/>
      <c r="C212" s="42"/>
      <c r="D212" s="229" t="s">
        <v>163</v>
      </c>
      <c r="E212" s="42"/>
      <c r="F212" s="230" t="s">
        <v>306</v>
      </c>
      <c r="G212" s="42"/>
      <c r="H212" s="42"/>
      <c r="I212" s="231"/>
      <c r="J212" s="42"/>
      <c r="K212" s="42"/>
      <c r="L212" s="46"/>
      <c r="M212" s="232"/>
      <c r="N212" s="23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163</v>
      </c>
      <c r="AU212" s="19" t="s">
        <v>80</v>
      </c>
    </row>
    <row r="213" s="13" customFormat="1">
      <c r="A213" s="13"/>
      <c r="B213" s="234"/>
      <c r="C213" s="235"/>
      <c r="D213" s="236" t="s">
        <v>165</v>
      </c>
      <c r="E213" s="237" t="s">
        <v>19</v>
      </c>
      <c r="F213" s="238" t="s">
        <v>804</v>
      </c>
      <c r="G213" s="235"/>
      <c r="H213" s="237" t="s">
        <v>19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165</v>
      </c>
      <c r="AU213" s="244" t="s">
        <v>80</v>
      </c>
      <c r="AV213" s="13" t="s">
        <v>78</v>
      </c>
      <c r="AW213" s="13" t="s">
        <v>32</v>
      </c>
      <c r="AX213" s="13" t="s">
        <v>71</v>
      </c>
      <c r="AY213" s="244" t="s">
        <v>154</v>
      </c>
    </row>
    <row r="214" s="14" customFormat="1">
      <c r="A214" s="14"/>
      <c r="B214" s="245"/>
      <c r="C214" s="246"/>
      <c r="D214" s="236" t="s">
        <v>165</v>
      </c>
      <c r="E214" s="247" t="s">
        <v>19</v>
      </c>
      <c r="F214" s="248" t="s">
        <v>808</v>
      </c>
      <c r="G214" s="246"/>
      <c r="H214" s="249">
        <v>38.715000000000003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165</v>
      </c>
      <c r="AU214" s="255" t="s">
        <v>80</v>
      </c>
      <c r="AV214" s="14" t="s">
        <v>80</v>
      </c>
      <c r="AW214" s="14" t="s">
        <v>32</v>
      </c>
      <c r="AX214" s="14" t="s">
        <v>78</v>
      </c>
      <c r="AY214" s="255" t="s">
        <v>154</v>
      </c>
    </row>
    <row r="215" s="14" customFormat="1">
      <c r="A215" s="14"/>
      <c r="B215" s="245"/>
      <c r="C215" s="246"/>
      <c r="D215" s="236" t="s">
        <v>165</v>
      </c>
      <c r="E215" s="246"/>
      <c r="F215" s="248" t="s">
        <v>809</v>
      </c>
      <c r="G215" s="246"/>
      <c r="H215" s="249">
        <v>77.430000000000007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165</v>
      </c>
      <c r="AU215" s="255" t="s">
        <v>80</v>
      </c>
      <c r="AV215" s="14" t="s">
        <v>80</v>
      </c>
      <c r="AW215" s="14" t="s">
        <v>4</v>
      </c>
      <c r="AX215" s="14" t="s">
        <v>78</v>
      </c>
      <c r="AY215" s="255" t="s">
        <v>154</v>
      </c>
    </row>
    <row r="216" s="2" customFormat="1" ht="24.15" customHeight="1">
      <c r="A216" s="40"/>
      <c r="B216" s="41"/>
      <c r="C216" s="216" t="s">
        <v>245</v>
      </c>
      <c r="D216" s="216" t="s">
        <v>156</v>
      </c>
      <c r="E216" s="217" t="s">
        <v>317</v>
      </c>
      <c r="F216" s="218" t="s">
        <v>318</v>
      </c>
      <c r="G216" s="219" t="s">
        <v>299</v>
      </c>
      <c r="H216" s="220">
        <v>123.72</v>
      </c>
      <c r="I216" s="221"/>
      <c r="J216" s="222">
        <f>ROUND(I216*H216,2)</f>
        <v>0</v>
      </c>
      <c r="K216" s="218" t="s">
        <v>160</v>
      </c>
      <c r="L216" s="46"/>
      <c r="M216" s="223" t="s">
        <v>19</v>
      </c>
      <c r="N216" s="224" t="s">
        <v>42</v>
      </c>
      <c r="O216" s="86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7" t="s">
        <v>161</v>
      </c>
      <c r="AT216" s="227" t="s">
        <v>156</v>
      </c>
      <c r="AU216" s="227" t="s">
        <v>80</v>
      </c>
      <c r="AY216" s="19" t="s">
        <v>154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9" t="s">
        <v>78</v>
      </c>
      <c r="BK216" s="228">
        <f>ROUND(I216*H216,2)</f>
        <v>0</v>
      </c>
      <c r="BL216" s="19" t="s">
        <v>161</v>
      </c>
      <c r="BM216" s="227" t="s">
        <v>810</v>
      </c>
    </row>
    <row r="217" s="2" customFormat="1">
      <c r="A217" s="40"/>
      <c r="B217" s="41"/>
      <c r="C217" s="42"/>
      <c r="D217" s="229" t="s">
        <v>163</v>
      </c>
      <c r="E217" s="42"/>
      <c r="F217" s="230" t="s">
        <v>320</v>
      </c>
      <c r="G217" s="42"/>
      <c r="H217" s="42"/>
      <c r="I217" s="231"/>
      <c r="J217" s="42"/>
      <c r="K217" s="42"/>
      <c r="L217" s="46"/>
      <c r="M217" s="232"/>
      <c r="N217" s="23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163</v>
      </c>
      <c r="AU217" s="19" t="s">
        <v>80</v>
      </c>
    </row>
    <row r="218" s="14" customFormat="1">
      <c r="A218" s="14"/>
      <c r="B218" s="245"/>
      <c r="C218" s="246"/>
      <c r="D218" s="236" t="s">
        <v>165</v>
      </c>
      <c r="E218" s="247" t="s">
        <v>19</v>
      </c>
      <c r="F218" s="248" t="s">
        <v>119</v>
      </c>
      <c r="G218" s="246"/>
      <c r="H218" s="249">
        <v>123.72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165</v>
      </c>
      <c r="AU218" s="255" t="s">
        <v>80</v>
      </c>
      <c r="AV218" s="14" t="s">
        <v>80</v>
      </c>
      <c r="AW218" s="14" t="s">
        <v>32</v>
      </c>
      <c r="AX218" s="14" t="s">
        <v>78</v>
      </c>
      <c r="AY218" s="255" t="s">
        <v>154</v>
      </c>
    </row>
    <row r="219" s="2" customFormat="1" ht="44.25" customHeight="1">
      <c r="A219" s="40"/>
      <c r="B219" s="41"/>
      <c r="C219" s="216" t="s">
        <v>336</v>
      </c>
      <c r="D219" s="216" t="s">
        <v>156</v>
      </c>
      <c r="E219" s="217" t="s">
        <v>560</v>
      </c>
      <c r="F219" s="218" t="s">
        <v>561</v>
      </c>
      <c r="G219" s="219" t="s">
        <v>299</v>
      </c>
      <c r="H219" s="220">
        <v>54.734999999999999</v>
      </c>
      <c r="I219" s="221"/>
      <c r="J219" s="222">
        <f>ROUND(I219*H219,2)</f>
        <v>0</v>
      </c>
      <c r="K219" s="218" t="s">
        <v>160</v>
      </c>
      <c r="L219" s="46"/>
      <c r="M219" s="223" t="s">
        <v>19</v>
      </c>
      <c r="N219" s="224" t="s">
        <v>42</v>
      </c>
      <c r="O219" s="86"/>
      <c r="P219" s="225">
        <f>O219*H219</f>
        <v>0</v>
      </c>
      <c r="Q219" s="225">
        <v>0</v>
      </c>
      <c r="R219" s="225">
        <f>Q219*H219</f>
        <v>0</v>
      </c>
      <c r="S219" s="225">
        <v>0</v>
      </c>
      <c r="T219" s="22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7" t="s">
        <v>161</v>
      </c>
      <c r="AT219" s="227" t="s">
        <v>156</v>
      </c>
      <c r="AU219" s="227" t="s">
        <v>80</v>
      </c>
      <c r="AY219" s="19" t="s">
        <v>154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9" t="s">
        <v>78</v>
      </c>
      <c r="BK219" s="228">
        <f>ROUND(I219*H219,2)</f>
        <v>0</v>
      </c>
      <c r="BL219" s="19" t="s">
        <v>161</v>
      </c>
      <c r="BM219" s="227" t="s">
        <v>811</v>
      </c>
    </row>
    <row r="220" s="2" customFormat="1">
      <c r="A220" s="40"/>
      <c r="B220" s="41"/>
      <c r="C220" s="42"/>
      <c r="D220" s="229" t="s">
        <v>163</v>
      </c>
      <c r="E220" s="42"/>
      <c r="F220" s="230" t="s">
        <v>563</v>
      </c>
      <c r="G220" s="42"/>
      <c r="H220" s="42"/>
      <c r="I220" s="231"/>
      <c r="J220" s="42"/>
      <c r="K220" s="42"/>
      <c r="L220" s="46"/>
      <c r="M220" s="232"/>
      <c r="N220" s="23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163</v>
      </c>
      <c r="AU220" s="19" t="s">
        <v>80</v>
      </c>
    </row>
    <row r="221" s="13" customFormat="1">
      <c r="A221" s="13"/>
      <c r="B221" s="234"/>
      <c r="C221" s="235"/>
      <c r="D221" s="236" t="s">
        <v>165</v>
      </c>
      <c r="E221" s="237" t="s">
        <v>19</v>
      </c>
      <c r="F221" s="238" t="s">
        <v>812</v>
      </c>
      <c r="G221" s="235"/>
      <c r="H221" s="237" t="s">
        <v>19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165</v>
      </c>
      <c r="AU221" s="244" t="s">
        <v>80</v>
      </c>
      <c r="AV221" s="13" t="s">
        <v>78</v>
      </c>
      <c r="AW221" s="13" t="s">
        <v>32</v>
      </c>
      <c r="AX221" s="13" t="s">
        <v>71</v>
      </c>
      <c r="AY221" s="244" t="s">
        <v>154</v>
      </c>
    </row>
    <row r="222" s="14" customFormat="1">
      <c r="A222" s="14"/>
      <c r="B222" s="245"/>
      <c r="C222" s="246"/>
      <c r="D222" s="236" t="s">
        <v>165</v>
      </c>
      <c r="E222" s="247" t="s">
        <v>19</v>
      </c>
      <c r="F222" s="248" t="s">
        <v>813</v>
      </c>
      <c r="G222" s="246"/>
      <c r="H222" s="249">
        <v>54.734999999999999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165</v>
      </c>
      <c r="AU222" s="255" t="s">
        <v>80</v>
      </c>
      <c r="AV222" s="14" t="s">
        <v>80</v>
      </c>
      <c r="AW222" s="14" t="s">
        <v>32</v>
      </c>
      <c r="AX222" s="14" t="s">
        <v>78</v>
      </c>
      <c r="AY222" s="255" t="s">
        <v>154</v>
      </c>
    </row>
    <row r="223" s="2" customFormat="1" ht="44.25" customHeight="1">
      <c r="A223" s="40"/>
      <c r="B223" s="41"/>
      <c r="C223" s="216" t="s">
        <v>345</v>
      </c>
      <c r="D223" s="216" t="s">
        <v>156</v>
      </c>
      <c r="E223" s="217" t="s">
        <v>574</v>
      </c>
      <c r="F223" s="218" t="s">
        <v>575</v>
      </c>
      <c r="G223" s="219" t="s">
        <v>299</v>
      </c>
      <c r="H223" s="220">
        <v>30.27</v>
      </c>
      <c r="I223" s="221"/>
      <c r="J223" s="222">
        <f>ROUND(I223*H223,2)</f>
        <v>0</v>
      </c>
      <c r="K223" s="218" t="s">
        <v>160</v>
      </c>
      <c r="L223" s="46"/>
      <c r="M223" s="223" t="s">
        <v>19</v>
      </c>
      <c r="N223" s="224" t="s">
        <v>42</v>
      </c>
      <c r="O223" s="86"/>
      <c r="P223" s="225">
        <f>O223*H223</f>
        <v>0</v>
      </c>
      <c r="Q223" s="225">
        <v>0</v>
      </c>
      <c r="R223" s="225">
        <f>Q223*H223</f>
        <v>0</v>
      </c>
      <c r="S223" s="225">
        <v>0</v>
      </c>
      <c r="T223" s="22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7" t="s">
        <v>161</v>
      </c>
      <c r="AT223" s="227" t="s">
        <v>156</v>
      </c>
      <c r="AU223" s="227" t="s">
        <v>80</v>
      </c>
      <c r="AY223" s="19" t="s">
        <v>154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19" t="s">
        <v>78</v>
      </c>
      <c r="BK223" s="228">
        <f>ROUND(I223*H223,2)</f>
        <v>0</v>
      </c>
      <c r="BL223" s="19" t="s">
        <v>161</v>
      </c>
      <c r="BM223" s="227" t="s">
        <v>814</v>
      </c>
    </row>
    <row r="224" s="2" customFormat="1">
      <c r="A224" s="40"/>
      <c r="B224" s="41"/>
      <c r="C224" s="42"/>
      <c r="D224" s="229" t="s">
        <v>163</v>
      </c>
      <c r="E224" s="42"/>
      <c r="F224" s="230" t="s">
        <v>577</v>
      </c>
      <c r="G224" s="42"/>
      <c r="H224" s="42"/>
      <c r="I224" s="231"/>
      <c r="J224" s="42"/>
      <c r="K224" s="42"/>
      <c r="L224" s="46"/>
      <c r="M224" s="232"/>
      <c r="N224" s="23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163</v>
      </c>
      <c r="AU224" s="19" t="s">
        <v>80</v>
      </c>
    </row>
    <row r="225" s="14" customFormat="1">
      <c r="A225" s="14"/>
      <c r="B225" s="245"/>
      <c r="C225" s="246"/>
      <c r="D225" s="236" t="s">
        <v>165</v>
      </c>
      <c r="E225" s="247" t="s">
        <v>19</v>
      </c>
      <c r="F225" s="248" t="s">
        <v>815</v>
      </c>
      <c r="G225" s="246"/>
      <c r="H225" s="249">
        <v>30.27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165</v>
      </c>
      <c r="AU225" s="255" t="s">
        <v>80</v>
      </c>
      <c r="AV225" s="14" t="s">
        <v>80</v>
      </c>
      <c r="AW225" s="14" t="s">
        <v>32</v>
      </c>
      <c r="AX225" s="14" t="s">
        <v>78</v>
      </c>
      <c r="AY225" s="255" t="s">
        <v>154</v>
      </c>
    </row>
    <row r="226" s="12" customFormat="1" ht="22.8" customHeight="1">
      <c r="A226" s="12"/>
      <c r="B226" s="200"/>
      <c r="C226" s="201"/>
      <c r="D226" s="202" t="s">
        <v>70</v>
      </c>
      <c r="E226" s="214" t="s">
        <v>326</v>
      </c>
      <c r="F226" s="214" t="s">
        <v>327</v>
      </c>
      <c r="G226" s="201"/>
      <c r="H226" s="201"/>
      <c r="I226" s="204"/>
      <c r="J226" s="215">
        <f>BK226</f>
        <v>0</v>
      </c>
      <c r="K226" s="201"/>
      <c r="L226" s="206"/>
      <c r="M226" s="207"/>
      <c r="N226" s="208"/>
      <c r="O226" s="208"/>
      <c r="P226" s="209">
        <f>SUM(P227:P228)</f>
        <v>0</v>
      </c>
      <c r="Q226" s="208"/>
      <c r="R226" s="209">
        <f>SUM(R227:R228)</f>
        <v>0</v>
      </c>
      <c r="S226" s="208"/>
      <c r="T226" s="210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1" t="s">
        <v>78</v>
      </c>
      <c r="AT226" s="212" t="s">
        <v>70</v>
      </c>
      <c r="AU226" s="212" t="s">
        <v>78</v>
      </c>
      <c r="AY226" s="211" t="s">
        <v>154</v>
      </c>
      <c r="BK226" s="213">
        <f>SUM(BK227:BK228)</f>
        <v>0</v>
      </c>
    </row>
    <row r="227" s="2" customFormat="1" ht="44.25" customHeight="1">
      <c r="A227" s="40"/>
      <c r="B227" s="41"/>
      <c r="C227" s="216" t="s">
        <v>352</v>
      </c>
      <c r="D227" s="216" t="s">
        <v>156</v>
      </c>
      <c r="E227" s="217" t="s">
        <v>328</v>
      </c>
      <c r="F227" s="218" t="s">
        <v>329</v>
      </c>
      <c r="G227" s="219" t="s">
        <v>299</v>
      </c>
      <c r="H227" s="220">
        <v>280.786</v>
      </c>
      <c r="I227" s="221"/>
      <c r="J227" s="222">
        <f>ROUND(I227*H227,2)</f>
        <v>0</v>
      </c>
      <c r="K227" s="218" t="s">
        <v>160</v>
      </c>
      <c r="L227" s="46"/>
      <c r="M227" s="223" t="s">
        <v>19</v>
      </c>
      <c r="N227" s="224" t="s">
        <v>42</v>
      </c>
      <c r="O227" s="86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7" t="s">
        <v>161</v>
      </c>
      <c r="AT227" s="227" t="s">
        <v>156</v>
      </c>
      <c r="AU227" s="227" t="s">
        <v>80</v>
      </c>
      <c r="AY227" s="19" t="s">
        <v>154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9" t="s">
        <v>78</v>
      </c>
      <c r="BK227" s="228">
        <f>ROUND(I227*H227,2)</f>
        <v>0</v>
      </c>
      <c r="BL227" s="19" t="s">
        <v>161</v>
      </c>
      <c r="BM227" s="227" t="s">
        <v>816</v>
      </c>
    </row>
    <row r="228" s="2" customFormat="1">
      <c r="A228" s="40"/>
      <c r="B228" s="41"/>
      <c r="C228" s="42"/>
      <c r="D228" s="229" t="s">
        <v>163</v>
      </c>
      <c r="E228" s="42"/>
      <c r="F228" s="230" t="s">
        <v>331</v>
      </c>
      <c r="G228" s="42"/>
      <c r="H228" s="42"/>
      <c r="I228" s="231"/>
      <c r="J228" s="42"/>
      <c r="K228" s="42"/>
      <c r="L228" s="46"/>
      <c r="M228" s="232"/>
      <c r="N228" s="23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163</v>
      </c>
      <c r="AU228" s="19" t="s">
        <v>80</v>
      </c>
    </row>
    <row r="229" s="12" customFormat="1" ht="25.92" customHeight="1">
      <c r="A229" s="12"/>
      <c r="B229" s="200"/>
      <c r="C229" s="201"/>
      <c r="D229" s="202" t="s">
        <v>70</v>
      </c>
      <c r="E229" s="203" t="s">
        <v>332</v>
      </c>
      <c r="F229" s="203" t="s">
        <v>333</v>
      </c>
      <c r="G229" s="201"/>
      <c r="H229" s="201"/>
      <c r="I229" s="204"/>
      <c r="J229" s="205">
        <f>BK229</f>
        <v>0</v>
      </c>
      <c r="K229" s="201"/>
      <c r="L229" s="206"/>
      <c r="M229" s="207"/>
      <c r="N229" s="208"/>
      <c r="O229" s="208"/>
      <c r="P229" s="209">
        <f>P230+P233+P236+P239</f>
        <v>0</v>
      </c>
      <c r="Q229" s="208"/>
      <c r="R229" s="209">
        <f>R230+R233+R236+R239</f>
        <v>0</v>
      </c>
      <c r="S229" s="208"/>
      <c r="T229" s="210">
        <f>T230+T233+T236+T239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1" t="s">
        <v>191</v>
      </c>
      <c r="AT229" s="212" t="s">
        <v>70</v>
      </c>
      <c r="AU229" s="212" t="s">
        <v>71</v>
      </c>
      <c r="AY229" s="211" t="s">
        <v>154</v>
      </c>
      <c r="BK229" s="213">
        <f>BK230+BK233+BK236+BK239</f>
        <v>0</v>
      </c>
    </row>
    <row r="230" s="12" customFormat="1" ht="22.8" customHeight="1">
      <c r="A230" s="12"/>
      <c r="B230" s="200"/>
      <c r="C230" s="201"/>
      <c r="D230" s="202" t="s">
        <v>70</v>
      </c>
      <c r="E230" s="214" t="s">
        <v>334</v>
      </c>
      <c r="F230" s="214" t="s">
        <v>335</v>
      </c>
      <c r="G230" s="201"/>
      <c r="H230" s="201"/>
      <c r="I230" s="204"/>
      <c r="J230" s="215">
        <f>BK230</f>
        <v>0</v>
      </c>
      <c r="K230" s="201"/>
      <c r="L230" s="206"/>
      <c r="M230" s="207"/>
      <c r="N230" s="208"/>
      <c r="O230" s="208"/>
      <c r="P230" s="209">
        <f>SUM(P231:P232)</f>
        <v>0</v>
      </c>
      <c r="Q230" s="208"/>
      <c r="R230" s="209">
        <f>SUM(R231:R232)</f>
        <v>0</v>
      </c>
      <c r="S230" s="208"/>
      <c r="T230" s="210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191</v>
      </c>
      <c r="AT230" s="212" t="s">
        <v>70</v>
      </c>
      <c r="AU230" s="212" t="s">
        <v>78</v>
      </c>
      <c r="AY230" s="211" t="s">
        <v>154</v>
      </c>
      <c r="BK230" s="213">
        <f>SUM(BK231:BK232)</f>
        <v>0</v>
      </c>
    </row>
    <row r="231" s="2" customFormat="1" ht="16.5" customHeight="1">
      <c r="A231" s="40"/>
      <c r="B231" s="41"/>
      <c r="C231" s="216" t="s">
        <v>358</v>
      </c>
      <c r="D231" s="216" t="s">
        <v>156</v>
      </c>
      <c r="E231" s="217" t="s">
        <v>337</v>
      </c>
      <c r="F231" s="218" t="s">
        <v>338</v>
      </c>
      <c r="G231" s="219" t="s">
        <v>339</v>
      </c>
      <c r="H231" s="220">
        <v>1</v>
      </c>
      <c r="I231" s="221"/>
      <c r="J231" s="222">
        <f>ROUND(I231*H231,2)</f>
        <v>0</v>
      </c>
      <c r="K231" s="218" t="s">
        <v>160</v>
      </c>
      <c r="L231" s="46"/>
      <c r="M231" s="223" t="s">
        <v>19</v>
      </c>
      <c r="N231" s="224" t="s">
        <v>42</v>
      </c>
      <c r="O231" s="86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7" t="s">
        <v>340</v>
      </c>
      <c r="AT231" s="227" t="s">
        <v>156</v>
      </c>
      <c r="AU231" s="227" t="s">
        <v>80</v>
      </c>
      <c r="AY231" s="19" t="s">
        <v>154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9" t="s">
        <v>78</v>
      </c>
      <c r="BK231" s="228">
        <f>ROUND(I231*H231,2)</f>
        <v>0</v>
      </c>
      <c r="BL231" s="19" t="s">
        <v>340</v>
      </c>
      <c r="BM231" s="227" t="s">
        <v>817</v>
      </c>
    </row>
    <row r="232" s="2" customFormat="1">
      <c r="A232" s="40"/>
      <c r="B232" s="41"/>
      <c r="C232" s="42"/>
      <c r="D232" s="229" t="s">
        <v>163</v>
      </c>
      <c r="E232" s="42"/>
      <c r="F232" s="230" t="s">
        <v>342</v>
      </c>
      <c r="G232" s="42"/>
      <c r="H232" s="42"/>
      <c r="I232" s="231"/>
      <c r="J232" s="42"/>
      <c r="K232" s="42"/>
      <c r="L232" s="46"/>
      <c r="M232" s="232"/>
      <c r="N232" s="23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163</v>
      </c>
      <c r="AU232" s="19" t="s">
        <v>80</v>
      </c>
    </row>
    <row r="233" s="12" customFormat="1" ht="22.8" customHeight="1">
      <c r="A233" s="12"/>
      <c r="B233" s="200"/>
      <c r="C233" s="201"/>
      <c r="D233" s="202" t="s">
        <v>70</v>
      </c>
      <c r="E233" s="214" t="s">
        <v>343</v>
      </c>
      <c r="F233" s="214" t="s">
        <v>344</v>
      </c>
      <c r="G233" s="201"/>
      <c r="H233" s="201"/>
      <c r="I233" s="204"/>
      <c r="J233" s="215">
        <f>BK233</f>
        <v>0</v>
      </c>
      <c r="K233" s="201"/>
      <c r="L233" s="206"/>
      <c r="M233" s="207"/>
      <c r="N233" s="208"/>
      <c r="O233" s="208"/>
      <c r="P233" s="209">
        <f>SUM(P234:P235)</f>
        <v>0</v>
      </c>
      <c r="Q233" s="208"/>
      <c r="R233" s="209">
        <f>SUM(R234:R235)</f>
        <v>0</v>
      </c>
      <c r="S233" s="208"/>
      <c r="T233" s="210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1" t="s">
        <v>191</v>
      </c>
      <c r="AT233" s="212" t="s">
        <v>70</v>
      </c>
      <c r="AU233" s="212" t="s">
        <v>78</v>
      </c>
      <c r="AY233" s="211" t="s">
        <v>154</v>
      </c>
      <c r="BK233" s="213">
        <f>SUM(BK234:BK235)</f>
        <v>0</v>
      </c>
    </row>
    <row r="234" s="2" customFormat="1" ht="16.5" customHeight="1">
      <c r="A234" s="40"/>
      <c r="B234" s="41"/>
      <c r="C234" s="216" t="s">
        <v>573</v>
      </c>
      <c r="D234" s="216" t="s">
        <v>156</v>
      </c>
      <c r="E234" s="217" t="s">
        <v>346</v>
      </c>
      <c r="F234" s="218" t="s">
        <v>347</v>
      </c>
      <c r="G234" s="219" t="s">
        <v>339</v>
      </c>
      <c r="H234" s="220">
        <v>1</v>
      </c>
      <c r="I234" s="221"/>
      <c r="J234" s="222">
        <f>ROUND(I234*H234,2)</f>
        <v>0</v>
      </c>
      <c r="K234" s="218" t="s">
        <v>160</v>
      </c>
      <c r="L234" s="46"/>
      <c r="M234" s="223" t="s">
        <v>19</v>
      </c>
      <c r="N234" s="224" t="s">
        <v>42</v>
      </c>
      <c r="O234" s="86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7" t="s">
        <v>340</v>
      </c>
      <c r="AT234" s="227" t="s">
        <v>156</v>
      </c>
      <c r="AU234" s="227" t="s">
        <v>80</v>
      </c>
      <c r="AY234" s="19" t="s">
        <v>154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9" t="s">
        <v>78</v>
      </c>
      <c r="BK234" s="228">
        <f>ROUND(I234*H234,2)</f>
        <v>0</v>
      </c>
      <c r="BL234" s="19" t="s">
        <v>340</v>
      </c>
      <c r="BM234" s="227" t="s">
        <v>818</v>
      </c>
    </row>
    <row r="235" s="2" customFormat="1">
      <c r="A235" s="40"/>
      <c r="B235" s="41"/>
      <c r="C235" s="42"/>
      <c r="D235" s="229" t="s">
        <v>163</v>
      </c>
      <c r="E235" s="42"/>
      <c r="F235" s="230" t="s">
        <v>349</v>
      </c>
      <c r="G235" s="42"/>
      <c r="H235" s="42"/>
      <c r="I235" s="231"/>
      <c r="J235" s="42"/>
      <c r="K235" s="42"/>
      <c r="L235" s="46"/>
      <c r="M235" s="232"/>
      <c r="N235" s="23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163</v>
      </c>
      <c r="AU235" s="19" t="s">
        <v>80</v>
      </c>
    </row>
    <row r="236" s="12" customFormat="1" ht="22.8" customHeight="1">
      <c r="A236" s="12"/>
      <c r="B236" s="200"/>
      <c r="C236" s="201"/>
      <c r="D236" s="202" t="s">
        <v>70</v>
      </c>
      <c r="E236" s="214" t="s">
        <v>350</v>
      </c>
      <c r="F236" s="214" t="s">
        <v>351</v>
      </c>
      <c r="G236" s="201"/>
      <c r="H236" s="201"/>
      <c r="I236" s="204"/>
      <c r="J236" s="215">
        <f>BK236</f>
        <v>0</v>
      </c>
      <c r="K236" s="201"/>
      <c r="L236" s="206"/>
      <c r="M236" s="207"/>
      <c r="N236" s="208"/>
      <c r="O236" s="208"/>
      <c r="P236" s="209">
        <f>SUM(P237:P238)</f>
        <v>0</v>
      </c>
      <c r="Q236" s="208"/>
      <c r="R236" s="209">
        <f>SUM(R237:R238)</f>
        <v>0</v>
      </c>
      <c r="S236" s="208"/>
      <c r="T236" s="210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1" t="s">
        <v>191</v>
      </c>
      <c r="AT236" s="212" t="s">
        <v>70</v>
      </c>
      <c r="AU236" s="212" t="s">
        <v>78</v>
      </c>
      <c r="AY236" s="211" t="s">
        <v>154</v>
      </c>
      <c r="BK236" s="213">
        <f>SUM(BK237:BK238)</f>
        <v>0</v>
      </c>
    </row>
    <row r="237" s="2" customFormat="1" ht="16.5" customHeight="1">
      <c r="A237" s="40"/>
      <c r="B237" s="41"/>
      <c r="C237" s="216" t="s">
        <v>580</v>
      </c>
      <c r="D237" s="216" t="s">
        <v>156</v>
      </c>
      <c r="E237" s="217" t="s">
        <v>353</v>
      </c>
      <c r="F237" s="218" t="s">
        <v>351</v>
      </c>
      <c r="G237" s="219" t="s">
        <v>339</v>
      </c>
      <c r="H237" s="220">
        <v>1</v>
      </c>
      <c r="I237" s="221"/>
      <c r="J237" s="222">
        <f>ROUND(I237*H237,2)</f>
        <v>0</v>
      </c>
      <c r="K237" s="218" t="s">
        <v>160</v>
      </c>
      <c r="L237" s="46"/>
      <c r="M237" s="223" t="s">
        <v>19</v>
      </c>
      <c r="N237" s="224" t="s">
        <v>42</v>
      </c>
      <c r="O237" s="86"/>
      <c r="P237" s="225">
        <f>O237*H237</f>
        <v>0</v>
      </c>
      <c r="Q237" s="225">
        <v>0</v>
      </c>
      <c r="R237" s="225">
        <f>Q237*H237</f>
        <v>0</v>
      </c>
      <c r="S237" s="225">
        <v>0</v>
      </c>
      <c r="T237" s="22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7" t="s">
        <v>340</v>
      </c>
      <c r="AT237" s="227" t="s">
        <v>156</v>
      </c>
      <c r="AU237" s="227" t="s">
        <v>80</v>
      </c>
      <c r="AY237" s="19" t="s">
        <v>154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9" t="s">
        <v>78</v>
      </c>
      <c r="BK237" s="228">
        <f>ROUND(I237*H237,2)</f>
        <v>0</v>
      </c>
      <c r="BL237" s="19" t="s">
        <v>340</v>
      </c>
      <c r="BM237" s="227" t="s">
        <v>819</v>
      </c>
    </row>
    <row r="238" s="2" customFormat="1">
      <c r="A238" s="40"/>
      <c r="B238" s="41"/>
      <c r="C238" s="42"/>
      <c r="D238" s="229" t="s">
        <v>163</v>
      </c>
      <c r="E238" s="42"/>
      <c r="F238" s="230" t="s">
        <v>355</v>
      </c>
      <c r="G238" s="42"/>
      <c r="H238" s="42"/>
      <c r="I238" s="231"/>
      <c r="J238" s="42"/>
      <c r="K238" s="42"/>
      <c r="L238" s="46"/>
      <c r="M238" s="232"/>
      <c r="N238" s="23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163</v>
      </c>
      <c r="AU238" s="19" t="s">
        <v>80</v>
      </c>
    </row>
    <row r="239" s="12" customFormat="1" ht="22.8" customHeight="1">
      <c r="A239" s="12"/>
      <c r="B239" s="200"/>
      <c r="C239" s="201"/>
      <c r="D239" s="202" t="s">
        <v>70</v>
      </c>
      <c r="E239" s="214" t="s">
        <v>356</v>
      </c>
      <c r="F239" s="214" t="s">
        <v>357</v>
      </c>
      <c r="G239" s="201"/>
      <c r="H239" s="201"/>
      <c r="I239" s="204"/>
      <c r="J239" s="215">
        <f>BK239</f>
        <v>0</v>
      </c>
      <c r="K239" s="201"/>
      <c r="L239" s="206"/>
      <c r="M239" s="207"/>
      <c r="N239" s="208"/>
      <c r="O239" s="208"/>
      <c r="P239" s="209">
        <f>SUM(P240:P241)</f>
        <v>0</v>
      </c>
      <c r="Q239" s="208"/>
      <c r="R239" s="209">
        <f>SUM(R240:R241)</f>
        <v>0</v>
      </c>
      <c r="S239" s="208"/>
      <c r="T239" s="210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1" t="s">
        <v>191</v>
      </c>
      <c r="AT239" s="212" t="s">
        <v>70</v>
      </c>
      <c r="AU239" s="212" t="s">
        <v>78</v>
      </c>
      <c r="AY239" s="211" t="s">
        <v>154</v>
      </c>
      <c r="BK239" s="213">
        <f>SUM(BK240:BK241)</f>
        <v>0</v>
      </c>
    </row>
    <row r="240" s="2" customFormat="1" ht="16.5" customHeight="1">
      <c r="A240" s="40"/>
      <c r="B240" s="41"/>
      <c r="C240" s="216" t="s">
        <v>582</v>
      </c>
      <c r="D240" s="216" t="s">
        <v>156</v>
      </c>
      <c r="E240" s="217" t="s">
        <v>359</v>
      </c>
      <c r="F240" s="218" t="s">
        <v>360</v>
      </c>
      <c r="G240" s="219" t="s">
        <v>339</v>
      </c>
      <c r="H240" s="220">
        <v>1</v>
      </c>
      <c r="I240" s="221"/>
      <c r="J240" s="222">
        <f>ROUND(I240*H240,2)</f>
        <v>0</v>
      </c>
      <c r="K240" s="218" t="s">
        <v>160</v>
      </c>
      <c r="L240" s="46"/>
      <c r="M240" s="223" t="s">
        <v>19</v>
      </c>
      <c r="N240" s="224" t="s">
        <v>42</v>
      </c>
      <c r="O240" s="86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7" t="s">
        <v>340</v>
      </c>
      <c r="AT240" s="227" t="s">
        <v>156</v>
      </c>
      <c r="AU240" s="227" t="s">
        <v>80</v>
      </c>
      <c r="AY240" s="19" t="s">
        <v>154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9" t="s">
        <v>78</v>
      </c>
      <c r="BK240" s="228">
        <f>ROUND(I240*H240,2)</f>
        <v>0</v>
      </c>
      <c r="BL240" s="19" t="s">
        <v>340</v>
      </c>
      <c r="BM240" s="227" t="s">
        <v>820</v>
      </c>
    </row>
    <row r="241" s="2" customFormat="1">
      <c r="A241" s="40"/>
      <c r="B241" s="41"/>
      <c r="C241" s="42"/>
      <c r="D241" s="229" t="s">
        <v>163</v>
      </c>
      <c r="E241" s="42"/>
      <c r="F241" s="230" t="s">
        <v>362</v>
      </c>
      <c r="G241" s="42"/>
      <c r="H241" s="42"/>
      <c r="I241" s="231"/>
      <c r="J241" s="42"/>
      <c r="K241" s="42"/>
      <c r="L241" s="46"/>
      <c r="M241" s="267"/>
      <c r="N241" s="268"/>
      <c r="O241" s="269"/>
      <c r="P241" s="269"/>
      <c r="Q241" s="269"/>
      <c r="R241" s="269"/>
      <c r="S241" s="269"/>
      <c r="T241" s="27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163</v>
      </c>
      <c r="AU241" s="19" t="s">
        <v>80</v>
      </c>
    </row>
    <row r="242" s="2" customFormat="1" ht="6.96" customHeight="1">
      <c r="A242" s="40"/>
      <c r="B242" s="61"/>
      <c r="C242" s="62"/>
      <c r="D242" s="62"/>
      <c r="E242" s="62"/>
      <c r="F242" s="62"/>
      <c r="G242" s="62"/>
      <c r="H242" s="62"/>
      <c r="I242" s="62"/>
      <c r="J242" s="62"/>
      <c r="K242" s="62"/>
      <c r="L242" s="46"/>
      <c r="M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</row>
  </sheetData>
  <sheetProtection sheet="1" autoFilter="0" formatColumns="0" formatRows="0" objects="1" scenarios="1" spinCount="100000" saltValue="F9qparibYfHs7e0qpWDKa0gwC3so/5cSRFdUjX4IXYQMf5EoC3hfC+8UGAZJ8KBpo1o8ToDGhPUWJINNYV/kLA==" hashValue="COi4zK7MR2DNJlGpV0YUVqosyKTZcobNCQ3x5T/1l2esKlHjYwoYqZCYcwtqlG7kSuD2M7/GIxTpnW3NWlg0mw==" algorithmName="SHA-512" password="CC35"/>
  <autoFilter ref="C102:K241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9:H89"/>
    <mergeCell ref="E93:H93"/>
    <mergeCell ref="E91:H91"/>
    <mergeCell ref="E95:H95"/>
    <mergeCell ref="L2:V2"/>
  </mergeCells>
  <hyperlinks>
    <hyperlink ref="F107" r:id="rId1" display="https://podminky.urs.cz/item/CS_URS_2024_02/113106123"/>
    <hyperlink ref="F116" r:id="rId2" display="https://podminky.urs.cz/item/CS_URS_2024_02/113107122"/>
    <hyperlink ref="F120" r:id="rId3" display="https://podminky.urs.cz/item/CS_URS_2024_02/113107142"/>
    <hyperlink ref="F124" r:id="rId4" display="https://podminky.urs.cz/item/CS_URS_2024_02/113108441"/>
    <hyperlink ref="F127" r:id="rId5" display="https://podminky.urs.cz/item/CS_URS_2024_02/113202111"/>
    <hyperlink ref="F135" r:id="rId6" display="https://podminky.urs.cz/item/CS_URS_2024_02/564730101"/>
    <hyperlink ref="F139" r:id="rId7" display="https://podminky.urs.cz/item/CS_URS_2024_02/564831011"/>
    <hyperlink ref="F144" r:id="rId8" display="https://podminky.urs.cz/item/CS_URS_2024_02/567121109"/>
    <hyperlink ref="F147" r:id="rId9" display="https://podminky.urs.cz/item/CS_URS_2024_02/567122114"/>
    <hyperlink ref="F151" r:id="rId10" display="https://podminky.urs.cz/item/CS_URS_2024_02/596211110"/>
    <hyperlink ref="F159" r:id="rId11" display="https://podminky.urs.cz/item/CS_URS_2024_02/899132212"/>
    <hyperlink ref="F163" r:id="rId12" display="https://podminky.urs.cz/item/CS_URS_2024_02/899132213"/>
    <hyperlink ref="F168" r:id="rId13" display="https://podminky.urs.cz/item/CS_URS_2024_02/916131113"/>
    <hyperlink ref="F175" r:id="rId14" display="https://podminky.urs.cz/item/CS_URS_2024_02/916131213"/>
    <hyperlink ref="F187" r:id="rId15" display="https://podminky.urs.cz/item/CS_URS_2024_02/916131213"/>
    <hyperlink ref="F193" r:id="rId16" display="https://podminky.urs.cz/item/CS_URS_2024_02/919112114"/>
    <hyperlink ref="F196" r:id="rId17" display="https://podminky.urs.cz/item/CS_URS_2024_02/979054451"/>
    <hyperlink ref="F200" r:id="rId18" display="https://podminky.urs.cz/item/CS_URS_2024_02/997221551"/>
    <hyperlink ref="F205" r:id="rId19" display="https://podminky.urs.cz/item/CS_URS_2024_02/997221559"/>
    <hyperlink ref="F212" r:id="rId20" display="https://podminky.urs.cz/item/CS_URS_2024_02/997221559"/>
    <hyperlink ref="F217" r:id="rId21" display="https://podminky.urs.cz/item/CS_URS_2024_02/997221611"/>
    <hyperlink ref="F220" r:id="rId22" display="https://podminky.urs.cz/item/CS_URS_2024_02/997221861"/>
    <hyperlink ref="F224" r:id="rId23" display="https://podminky.urs.cz/item/CS_URS_2024_02/997221875"/>
    <hyperlink ref="F228" r:id="rId24" display="https://podminky.urs.cz/item/CS_URS_2024_02/998225111"/>
    <hyperlink ref="F232" r:id="rId25" display="https://podminky.urs.cz/item/CS_URS_2024_02/010001000"/>
    <hyperlink ref="F235" r:id="rId26" display="https://podminky.urs.cz/item/CS_URS_2024_02/020001000"/>
    <hyperlink ref="F238" r:id="rId27" display="https://podminky.urs.cz/item/CS_URS_2024_02/030001000"/>
    <hyperlink ref="F241" r:id="rId28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  <c r="AZ2" s="141" t="s">
        <v>114</v>
      </c>
      <c r="BA2" s="141" t="s">
        <v>19</v>
      </c>
      <c r="BB2" s="141" t="s">
        <v>19</v>
      </c>
      <c r="BC2" s="141" t="s">
        <v>821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80</v>
      </c>
      <c r="AZ3" s="141" t="s">
        <v>111</v>
      </c>
      <c r="BA3" s="141" t="s">
        <v>19</v>
      </c>
      <c r="BB3" s="141" t="s">
        <v>19</v>
      </c>
      <c r="BC3" s="141" t="s">
        <v>822</v>
      </c>
      <c r="BD3" s="141" t="s">
        <v>80</v>
      </c>
    </row>
    <row r="4" s="1" customFormat="1" ht="24.96" customHeight="1">
      <c r="B4" s="22"/>
      <c r="D4" s="144" t="s">
        <v>109</v>
      </c>
      <c r="L4" s="22"/>
      <c r="M4" s="145" t="s">
        <v>10</v>
      </c>
      <c r="AT4" s="19" t="s">
        <v>4</v>
      </c>
      <c r="AZ4" s="141" t="s">
        <v>116</v>
      </c>
      <c r="BA4" s="141" t="s">
        <v>19</v>
      </c>
      <c r="BB4" s="141" t="s">
        <v>19</v>
      </c>
      <c r="BC4" s="141" t="s">
        <v>823</v>
      </c>
      <c r="BD4" s="141" t="s">
        <v>80</v>
      </c>
    </row>
    <row r="5" s="1" customFormat="1" ht="6.96" customHeight="1">
      <c r="B5" s="22"/>
      <c r="L5" s="22"/>
      <c r="AZ5" s="141" t="s">
        <v>597</v>
      </c>
      <c r="BA5" s="141" t="s">
        <v>19</v>
      </c>
      <c r="BB5" s="141" t="s">
        <v>19</v>
      </c>
      <c r="BC5" s="141" t="s">
        <v>824</v>
      </c>
      <c r="BD5" s="141" t="s">
        <v>80</v>
      </c>
    </row>
    <row r="6" s="1" customFormat="1" ht="12" customHeight="1">
      <c r="B6" s="22"/>
      <c r="D6" s="146" t="s">
        <v>16</v>
      </c>
      <c r="L6" s="22"/>
      <c r="AZ6" s="141" t="s">
        <v>105</v>
      </c>
      <c r="BA6" s="141" t="s">
        <v>19</v>
      </c>
      <c r="BB6" s="141" t="s">
        <v>19</v>
      </c>
      <c r="BC6" s="141" t="s">
        <v>825</v>
      </c>
      <c r="BD6" s="141" t="s">
        <v>80</v>
      </c>
    </row>
    <row r="7" s="1" customFormat="1" ht="16.5" customHeight="1">
      <c r="B7" s="22"/>
      <c r="E7" s="147" t="str">
        <f>'Rekapitulace stavby'!K6</f>
        <v>Oprava komunikací a chodníků Čížová</v>
      </c>
      <c r="F7" s="146"/>
      <c r="G7" s="146"/>
      <c r="H7" s="146"/>
      <c r="L7" s="22"/>
      <c r="AZ7" s="141" t="s">
        <v>110</v>
      </c>
      <c r="BA7" s="141" t="s">
        <v>19</v>
      </c>
      <c r="BB7" s="141" t="s">
        <v>19</v>
      </c>
      <c r="BC7" s="141" t="s">
        <v>826</v>
      </c>
      <c r="BD7" s="141" t="s">
        <v>80</v>
      </c>
    </row>
    <row r="8">
      <c r="B8" s="22"/>
      <c r="D8" s="146" t="s">
        <v>115</v>
      </c>
      <c r="L8" s="22"/>
      <c r="AZ8" s="141" t="s">
        <v>113</v>
      </c>
      <c r="BA8" s="141" t="s">
        <v>19</v>
      </c>
      <c r="BB8" s="141" t="s">
        <v>19</v>
      </c>
      <c r="BC8" s="141" t="s">
        <v>825</v>
      </c>
      <c r="BD8" s="141" t="s">
        <v>80</v>
      </c>
    </row>
    <row r="9" s="1" customFormat="1" ht="16.5" customHeight="1">
      <c r="B9" s="22"/>
      <c r="E9" s="147" t="s">
        <v>596</v>
      </c>
      <c r="F9" s="1"/>
      <c r="G9" s="1"/>
      <c r="H9" s="1"/>
      <c r="L9" s="22"/>
      <c r="AZ9" s="141" t="s">
        <v>437</v>
      </c>
      <c r="BA9" s="141" t="s">
        <v>19</v>
      </c>
      <c r="BB9" s="141" t="s">
        <v>19</v>
      </c>
      <c r="BC9" s="141" t="s">
        <v>827</v>
      </c>
      <c r="BD9" s="141" t="s">
        <v>80</v>
      </c>
    </row>
    <row r="10" s="1" customFormat="1" ht="12" customHeight="1">
      <c r="B10" s="22"/>
      <c r="D10" s="146" t="s">
        <v>121</v>
      </c>
      <c r="L10" s="22"/>
      <c r="AZ10" s="141" t="s">
        <v>438</v>
      </c>
      <c r="BA10" s="141" t="s">
        <v>19</v>
      </c>
      <c r="BB10" s="141" t="s">
        <v>19</v>
      </c>
      <c r="BC10" s="141" t="s">
        <v>828</v>
      </c>
      <c r="BD10" s="141" t="s">
        <v>80</v>
      </c>
    </row>
    <row r="11" s="2" customFormat="1" ht="16.5" customHeight="1">
      <c r="A11" s="40"/>
      <c r="B11" s="46"/>
      <c r="C11" s="40"/>
      <c r="D11" s="40"/>
      <c r="E11" s="159" t="s">
        <v>829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41" t="s">
        <v>537</v>
      </c>
      <c r="BA11" s="141" t="s">
        <v>19</v>
      </c>
      <c r="BB11" s="141" t="s">
        <v>19</v>
      </c>
      <c r="BC11" s="141" t="s">
        <v>252</v>
      </c>
      <c r="BD11" s="141" t="s">
        <v>80</v>
      </c>
    </row>
    <row r="12" s="2" customFormat="1" ht="12" customHeight="1">
      <c r="A12" s="40"/>
      <c r="B12" s="46"/>
      <c r="C12" s="40"/>
      <c r="D12" s="146" t="s">
        <v>602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41" t="s">
        <v>830</v>
      </c>
      <c r="BA12" s="141" t="s">
        <v>19</v>
      </c>
      <c r="BB12" s="141" t="s">
        <v>19</v>
      </c>
      <c r="BC12" s="141" t="s">
        <v>831</v>
      </c>
      <c r="BD12" s="141" t="s">
        <v>80</v>
      </c>
    </row>
    <row r="13" s="2" customFormat="1" ht="16.5" customHeight="1">
      <c r="A13" s="40"/>
      <c r="B13" s="46"/>
      <c r="C13" s="40"/>
      <c r="D13" s="40"/>
      <c r="E13" s="149" t="s">
        <v>122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41" t="s">
        <v>314</v>
      </c>
      <c r="BA13" s="141" t="s">
        <v>19</v>
      </c>
      <c r="BB13" s="141" t="s">
        <v>19</v>
      </c>
      <c r="BC13" s="141" t="s">
        <v>832</v>
      </c>
      <c r="BD13" s="141" t="s">
        <v>80</v>
      </c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6" t="s">
        <v>18</v>
      </c>
      <c r="E15" s="40"/>
      <c r="F15" s="135" t="s">
        <v>19</v>
      </c>
      <c r="G15" s="40"/>
      <c r="H15" s="40"/>
      <c r="I15" s="146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21</v>
      </c>
      <c r="E16" s="40"/>
      <c r="F16" s="135" t="s">
        <v>22</v>
      </c>
      <c r="G16" s="40"/>
      <c r="H16" s="40"/>
      <c r="I16" s="146" t="s">
        <v>23</v>
      </c>
      <c r="J16" s="150" t="str">
        <f>'Rekapitulace stavby'!AN8</f>
        <v>25. 7. 2024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6" t="s">
        <v>25</v>
      </c>
      <c r="E18" s="40"/>
      <c r="F18" s="40"/>
      <c r="G18" s="40"/>
      <c r="H18" s="40"/>
      <c r="I18" s="146" t="s">
        <v>26</v>
      </c>
      <c r="J18" s="135" t="s">
        <v>19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27</v>
      </c>
      <c r="F19" s="40"/>
      <c r="G19" s="40"/>
      <c r="H19" s="40"/>
      <c r="I19" s="146" t="s">
        <v>28</v>
      </c>
      <c r="J19" s="135" t="s">
        <v>19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6" t="s">
        <v>29</v>
      </c>
      <c r="E21" s="40"/>
      <c r="F21" s="40"/>
      <c r="G21" s="40"/>
      <c r="H21" s="40"/>
      <c r="I21" s="146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6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6" t="s">
        <v>31</v>
      </c>
      <c r="E24" s="40"/>
      <c r="F24" s="40"/>
      <c r="G24" s="40"/>
      <c r="H24" s="40"/>
      <c r="I24" s="146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6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6" t="s">
        <v>33</v>
      </c>
      <c r="E27" s="40"/>
      <c r="F27" s="40"/>
      <c r="G27" s="40"/>
      <c r="H27" s="40"/>
      <c r="I27" s="146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34</v>
      </c>
      <c r="F28" s="40"/>
      <c r="G28" s="40"/>
      <c r="H28" s="40"/>
      <c r="I28" s="146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37</v>
      </c>
      <c r="E34" s="40"/>
      <c r="F34" s="40"/>
      <c r="G34" s="40"/>
      <c r="H34" s="40"/>
      <c r="I34" s="40"/>
      <c r="J34" s="157">
        <f>ROUND(J103,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39</v>
      </c>
      <c r="G36" s="40"/>
      <c r="H36" s="40"/>
      <c r="I36" s="158" t="s">
        <v>38</v>
      </c>
      <c r="J36" s="158" t="s">
        <v>40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9" t="s">
        <v>41</v>
      </c>
      <c r="E37" s="146" t="s">
        <v>42</v>
      </c>
      <c r="F37" s="160">
        <f>ROUND((SUM(BE103:BE305)),  2)</f>
        <v>0</v>
      </c>
      <c r="G37" s="40"/>
      <c r="H37" s="40"/>
      <c r="I37" s="161">
        <v>0.20999999999999999</v>
      </c>
      <c r="J37" s="160">
        <f>ROUND(((SUM(BE103:BE305))*I37),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6" t="s">
        <v>43</v>
      </c>
      <c r="F38" s="160">
        <f>ROUND((SUM(BF103:BF305)),  2)</f>
        <v>0</v>
      </c>
      <c r="G38" s="40"/>
      <c r="H38" s="40"/>
      <c r="I38" s="161">
        <v>0.12</v>
      </c>
      <c r="J38" s="160">
        <f>ROUND(((SUM(BF103:BF305))*I38),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44</v>
      </c>
      <c r="F39" s="160">
        <f>ROUND((SUM(BG103:BG305)),  2)</f>
        <v>0</v>
      </c>
      <c r="G39" s="40"/>
      <c r="H39" s="40"/>
      <c r="I39" s="161">
        <v>0.20999999999999999</v>
      </c>
      <c r="J39" s="160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6" t="s">
        <v>45</v>
      </c>
      <c r="F40" s="160">
        <f>ROUND((SUM(BH103:BH305)),  2)</f>
        <v>0</v>
      </c>
      <c r="G40" s="40"/>
      <c r="H40" s="40"/>
      <c r="I40" s="161">
        <v>0.12</v>
      </c>
      <c r="J40" s="160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6" t="s">
        <v>46</v>
      </c>
      <c r="F41" s="160">
        <f>ROUND((SUM(BI103:BI305)),  2)</f>
        <v>0</v>
      </c>
      <c r="G41" s="40"/>
      <c r="H41" s="40"/>
      <c r="I41" s="161">
        <v>0</v>
      </c>
      <c r="J41" s="160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2"/>
      <c r="D43" s="163" t="s">
        <v>47</v>
      </c>
      <c r="E43" s="164"/>
      <c r="F43" s="164"/>
      <c r="G43" s="165" t="s">
        <v>48</v>
      </c>
      <c r="H43" s="166" t="s">
        <v>49</v>
      </c>
      <c r="I43" s="164"/>
      <c r="J43" s="167">
        <f>SUM(J34:J41)</f>
        <v>0</v>
      </c>
      <c r="K43" s="168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123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3" t="str">
        <f>E7</f>
        <v>Oprava komunikací a chodníků Čížová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115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3" t="s">
        <v>596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121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281" t="s">
        <v>829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602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01 - Komunikace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 xml:space="preserve"> </v>
      </c>
      <c r="G60" s="42"/>
      <c r="H60" s="42"/>
      <c r="I60" s="34" t="s">
        <v>23</v>
      </c>
      <c r="J60" s="74" t="str">
        <f>IF(J16="","",J16)</f>
        <v>25. 7. 2024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Obec Čížová</v>
      </c>
      <c r="G62" s="42"/>
      <c r="H62" s="42"/>
      <c r="I62" s="34" t="s">
        <v>31</v>
      </c>
      <c r="J62" s="38" t="str">
        <f>E25</f>
        <v xml:space="preserve"> 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5.65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33</v>
      </c>
      <c r="J63" s="38" t="str">
        <f>E28</f>
        <v>Ing. Jitka Kubec Dupalová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124</v>
      </c>
      <c r="D65" s="175"/>
      <c r="E65" s="175"/>
      <c r="F65" s="175"/>
      <c r="G65" s="175"/>
      <c r="H65" s="175"/>
      <c r="I65" s="175"/>
      <c r="J65" s="176" t="s">
        <v>125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69</v>
      </c>
      <c r="D67" s="42"/>
      <c r="E67" s="42"/>
      <c r="F67" s="42"/>
      <c r="G67" s="42"/>
      <c r="H67" s="42"/>
      <c r="I67" s="42"/>
      <c r="J67" s="104">
        <f>J103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126</v>
      </c>
    </row>
    <row r="68" s="9" customFormat="1" ht="24.96" customHeight="1">
      <c r="A68" s="9"/>
      <c r="B68" s="178"/>
      <c r="C68" s="179"/>
      <c r="D68" s="180" t="s">
        <v>127</v>
      </c>
      <c r="E68" s="181"/>
      <c r="F68" s="181"/>
      <c r="G68" s="181"/>
      <c r="H68" s="181"/>
      <c r="I68" s="181"/>
      <c r="J68" s="182">
        <f>J104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7"/>
      <c r="D69" s="185" t="s">
        <v>128</v>
      </c>
      <c r="E69" s="186"/>
      <c r="F69" s="186"/>
      <c r="G69" s="186"/>
      <c r="H69" s="186"/>
      <c r="I69" s="186"/>
      <c r="J69" s="187">
        <f>J105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7"/>
      <c r="D70" s="185" t="s">
        <v>129</v>
      </c>
      <c r="E70" s="186"/>
      <c r="F70" s="186"/>
      <c r="G70" s="186"/>
      <c r="H70" s="186"/>
      <c r="I70" s="186"/>
      <c r="J70" s="187">
        <f>J164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7"/>
      <c r="D71" s="185" t="s">
        <v>130</v>
      </c>
      <c r="E71" s="186"/>
      <c r="F71" s="186"/>
      <c r="G71" s="186"/>
      <c r="H71" s="186"/>
      <c r="I71" s="186"/>
      <c r="J71" s="187">
        <f>J193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7"/>
      <c r="D72" s="185" t="s">
        <v>131</v>
      </c>
      <c r="E72" s="186"/>
      <c r="F72" s="186"/>
      <c r="G72" s="186"/>
      <c r="H72" s="186"/>
      <c r="I72" s="186"/>
      <c r="J72" s="187">
        <f>J229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7"/>
      <c r="D73" s="185" t="s">
        <v>132</v>
      </c>
      <c r="E73" s="186"/>
      <c r="F73" s="186"/>
      <c r="G73" s="186"/>
      <c r="H73" s="186"/>
      <c r="I73" s="186"/>
      <c r="J73" s="187">
        <f>J258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7"/>
      <c r="D74" s="185" t="s">
        <v>133</v>
      </c>
      <c r="E74" s="186"/>
      <c r="F74" s="186"/>
      <c r="G74" s="186"/>
      <c r="H74" s="186"/>
      <c r="I74" s="186"/>
      <c r="J74" s="187">
        <f>J290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8"/>
      <c r="C75" s="179"/>
      <c r="D75" s="180" t="s">
        <v>134</v>
      </c>
      <c r="E75" s="181"/>
      <c r="F75" s="181"/>
      <c r="G75" s="181"/>
      <c r="H75" s="181"/>
      <c r="I75" s="181"/>
      <c r="J75" s="182">
        <f>J293</f>
        <v>0</v>
      </c>
      <c r="K75" s="179"/>
      <c r="L75" s="18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4"/>
      <c r="C76" s="127"/>
      <c r="D76" s="185" t="s">
        <v>135</v>
      </c>
      <c r="E76" s="186"/>
      <c r="F76" s="186"/>
      <c r="G76" s="186"/>
      <c r="H76" s="186"/>
      <c r="I76" s="186"/>
      <c r="J76" s="187">
        <f>J294</f>
        <v>0</v>
      </c>
      <c r="K76" s="127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7"/>
      <c r="D77" s="185" t="s">
        <v>136</v>
      </c>
      <c r="E77" s="186"/>
      <c r="F77" s="186"/>
      <c r="G77" s="186"/>
      <c r="H77" s="186"/>
      <c r="I77" s="186"/>
      <c r="J77" s="187">
        <f>J297</f>
        <v>0</v>
      </c>
      <c r="K77" s="127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7"/>
      <c r="D78" s="185" t="s">
        <v>137</v>
      </c>
      <c r="E78" s="186"/>
      <c r="F78" s="186"/>
      <c r="G78" s="186"/>
      <c r="H78" s="186"/>
      <c r="I78" s="186"/>
      <c r="J78" s="187">
        <f>J300</f>
        <v>0</v>
      </c>
      <c r="K78" s="127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7"/>
      <c r="D79" s="185" t="s">
        <v>138</v>
      </c>
      <c r="E79" s="186"/>
      <c r="F79" s="186"/>
      <c r="G79" s="186"/>
      <c r="H79" s="186"/>
      <c r="I79" s="186"/>
      <c r="J79" s="187">
        <f>J303</f>
        <v>0</v>
      </c>
      <c r="K79" s="127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139</v>
      </c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16</v>
      </c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73" t="str">
        <f>E7</f>
        <v>Oprava komunikací a chodníků Čížová</v>
      </c>
      <c r="F89" s="34"/>
      <c r="G89" s="34"/>
      <c r="H89" s="34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" customFormat="1" ht="12" customHeight="1">
      <c r="B90" s="23"/>
      <c r="C90" s="34" t="s">
        <v>115</v>
      </c>
      <c r="D90" s="24"/>
      <c r="E90" s="24"/>
      <c r="F90" s="24"/>
      <c r="G90" s="24"/>
      <c r="H90" s="24"/>
      <c r="I90" s="24"/>
      <c r="J90" s="24"/>
      <c r="K90" s="24"/>
      <c r="L90" s="22"/>
    </row>
    <row r="91" s="1" customFormat="1" ht="16.5" customHeight="1">
      <c r="B91" s="23"/>
      <c r="C91" s="24"/>
      <c r="D91" s="24"/>
      <c r="E91" s="173" t="s">
        <v>596</v>
      </c>
      <c r="F91" s="24"/>
      <c r="G91" s="24"/>
      <c r="H91" s="24"/>
      <c r="I91" s="24"/>
      <c r="J91" s="24"/>
      <c r="K91" s="24"/>
      <c r="L91" s="22"/>
    </row>
    <row r="92" s="1" customFormat="1" ht="12" customHeight="1">
      <c r="B92" s="23"/>
      <c r="C92" s="34" t="s">
        <v>121</v>
      </c>
      <c r="D92" s="24"/>
      <c r="E92" s="24"/>
      <c r="F92" s="24"/>
      <c r="G92" s="24"/>
      <c r="H92" s="24"/>
      <c r="I92" s="24"/>
      <c r="J92" s="24"/>
      <c r="K92" s="24"/>
      <c r="L92" s="22"/>
    </row>
    <row r="93" s="2" customFormat="1" ht="16.5" customHeight="1">
      <c r="A93" s="40"/>
      <c r="B93" s="41"/>
      <c r="C93" s="42"/>
      <c r="D93" s="42"/>
      <c r="E93" s="281" t="s">
        <v>829</v>
      </c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602</v>
      </c>
      <c r="D94" s="42"/>
      <c r="E94" s="42"/>
      <c r="F94" s="42"/>
      <c r="G94" s="42"/>
      <c r="H94" s="42"/>
      <c r="I94" s="42"/>
      <c r="J94" s="42"/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E13</f>
        <v>01 - Komunikace</v>
      </c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8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F16</f>
        <v xml:space="preserve"> </v>
      </c>
      <c r="G97" s="42"/>
      <c r="H97" s="42"/>
      <c r="I97" s="34" t="s">
        <v>23</v>
      </c>
      <c r="J97" s="74" t="str">
        <f>IF(J16="","",J16)</f>
        <v>25. 7. 2024</v>
      </c>
      <c r="K97" s="42"/>
      <c r="L97" s="148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E19</f>
        <v>Obec Čížová</v>
      </c>
      <c r="G99" s="42"/>
      <c r="H99" s="42"/>
      <c r="I99" s="34" t="s">
        <v>31</v>
      </c>
      <c r="J99" s="38" t="str">
        <f>E25</f>
        <v xml:space="preserve"> </v>
      </c>
      <c r="K99" s="42"/>
      <c r="L99" s="148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5.65" customHeight="1">
      <c r="A100" s="40"/>
      <c r="B100" s="41"/>
      <c r="C100" s="34" t="s">
        <v>29</v>
      </c>
      <c r="D100" s="42"/>
      <c r="E100" s="42"/>
      <c r="F100" s="29" t="str">
        <f>IF(E22="","",E22)</f>
        <v>Vyplň údaj</v>
      </c>
      <c r="G100" s="42"/>
      <c r="H100" s="42"/>
      <c r="I100" s="34" t="s">
        <v>33</v>
      </c>
      <c r="J100" s="38" t="str">
        <f>E28</f>
        <v>Ing. Jitka Kubec Dupalová</v>
      </c>
      <c r="K100" s="42"/>
      <c r="L100" s="148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8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89"/>
      <c r="B102" s="190"/>
      <c r="C102" s="191" t="s">
        <v>140</v>
      </c>
      <c r="D102" s="192" t="s">
        <v>56</v>
      </c>
      <c r="E102" s="192" t="s">
        <v>52</v>
      </c>
      <c r="F102" s="192" t="s">
        <v>53</v>
      </c>
      <c r="G102" s="192" t="s">
        <v>141</v>
      </c>
      <c r="H102" s="192" t="s">
        <v>142</v>
      </c>
      <c r="I102" s="192" t="s">
        <v>143</v>
      </c>
      <c r="J102" s="192" t="s">
        <v>125</v>
      </c>
      <c r="K102" s="193" t="s">
        <v>144</v>
      </c>
      <c r="L102" s="194"/>
      <c r="M102" s="94" t="s">
        <v>19</v>
      </c>
      <c r="N102" s="95" t="s">
        <v>41</v>
      </c>
      <c r="O102" s="95" t="s">
        <v>145</v>
      </c>
      <c r="P102" s="95" t="s">
        <v>146</v>
      </c>
      <c r="Q102" s="95" t="s">
        <v>147</v>
      </c>
      <c r="R102" s="95" t="s">
        <v>148</v>
      </c>
      <c r="S102" s="95" t="s">
        <v>149</v>
      </c>
      <c r="T102" s="96" t="s">
        <v>150</v>
      </c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</row>
    <row r="103" s="2" customFormat="1" ht="22.8" customHeight="1">
      <c r="A103" s="40"/>
      <c r="B103" s="41"/>
      <c r="C103" s="101" t="s">
        <v>151</v>
      </c>
      <c r="D103" s="42"/>
      <c r="E103" s="42"/>
      <c r="F103" s="42"/>
      <c r="G103" s="42"/>
      <c r="H103" s="42"/>
      <c r="I103" s="42"/>
      <c r="J103" s="195">
        <f>BK103</f>
        <v>0</v>
      </c>
      <c r="K103" s="42"/>
      <c r="L103" s="46"/>
      <c r="M103" s="97"/>
      <c r="N103" s="196"/>
      <c r="O103" s="98"/>
      <c r="P103" s="197">
        <f>P104+P293</f>
        <v>0</v>
      </c>
      <c r="Q103" s="98"/>
      <c r="R103" s="197">
        <f>R104+R293</f>
        <v>624.11042999999995</v>
      </c>
      <c r="S103" s="98"/>
      <c r="T103" s="198">
        <f>T104+T293</f>
        <v>552.69100000000003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70</v>
      </c>
      <c r="AU103" s="19" t="s">
        <v>126</v>
      </c>
      <c r="BK103" s="199">
        <f>BK104+BK293</f>
        <v>0</v>
      </c>
    </row>
    <row r="104" s="12" customFormat="1" ht="25.92" customHeight="1">
      <c r="A104" s="12"/>
      <c r="B104" s="200"/>
      <c r="C104" s="201"/>
      <c r="D104" s="202" t="s">
        <v>70</v>
      </c>
      <c r="E104" s="203" t="s">
        <v>152</v>
      </c>
      <c r="F104" s="203" t="s">
        <v>153</v>
      </c>
      <c r="G104" s="201"/>
      <c r="H104" s="201"/>
      <c r="I104" s="204"/>
      <c r="J104" s="205">
        <f>BK104</f>
        <v>0</v>
      </c>
      <c r="K104" s="201"/>
      <c r="L104" s="206"/>
      <c r="M104" s="207"/>
      <c r="N104" s="208"/>
      <c r="O104" s="208"/>
      <c r="P104" s="209">
        <f>P105+P164+P193+P229+P258+P290</f>
        <v>0</v>
      </c>
      <c r="Q104" s="208"/>
      <c r="R104" s="209">
        <f>R105+R164+R193+R229+R258+R290</f>
        <v>624.11042999999995</v>
      </c>
      <c r="S104" s="208"/>
      <c r="T104" s="210">
        <f>T105+T164+T193+T229+T258+T290</f>
        <v>552.69100000000003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78</v>
      </c>
      <c r="AT104" s="212" t="s">
        <v>70</v>
      </c>
      <c r="AU104" s="212" t="s">
        <v>71</v>
      </c>
      <c r="AY104" s="211" t="s">
        <v>154</v>
      </c>
      <c r="BK104" s="213">
        <f>BK105+BK164+BK193+BK229+BK258+BK290</f>
        <v>0</v>
      </c>
    </row>
    <row r="105" s="12" customFormat="1" ht="22.8" customHeight="1">
      <c r="A105" s="12"/>
      <c r="B105" s="200"/>
      <c r="C105" s="201"/>
      <c r="D105" s="202" t="s">
        <v>70</v>
      </c>
      <c r="E105" s="214" t="s">
        <v>78</v>
      </c>
      <c r="F105" s="214" t="s">
        <v>155</v>
      </c>
      <c r="G105" s="201"/>
      <c r="H105" s="201"/>
      <c r="I105" s="204"/>
      <c r="J105" s="215">
        <f>BK105</f>
        <v>0</v>
      </c>
      <c r="K105" s="201"/>
      <c r="L105" s="206"/>
      <c r="M105" s="207"/>
      <c r="N105" s="208"/>
      <c r="O105" s="208"/>
      <c r="P105" s="209">
        <f>SUM(P106:P163)</f>
        <v>0</v>
      </c>
      <c r="Q105" s="208"/>
      <c r="R105" s="209">
        <f>SUM(R106:R163)</f>
        <v>0.032364499999999997</v>
      </c>
      <c r="S105" s="208"/>
      <c r="T105" s="210">
        <f>SUM(T106:T163)</f>
        <v>476.37849999999997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78</v>
      </c>
      <c r="AT105" s="212" t="s">
        <v>70</v>
      </c>
      <c r="AU105" s="212" t="s">
        <v>78</v>
      </c>
      <c r="AY105" s="211" t="s">
        <v>154</v>
      </c>
      <c r="BK105" s="213">
        <f>SUM(BK106:BK163)</f>
        <v>0</v>
      </c>
    </row>
    <row r="106" s="2" customFormat="1" ht="55.5" customHeight="1">
      <c r="A106" s="40"/>
      <c r="B106" s="41"/>
      <c r="C106" s="216" t="s">
        <v>78</v>
      </c>
      <c r="D106" s="216" t="s">
        <v>156</v>
      </c>
      <c r="E106" s="217" t="s">
        <v>387</v>
      </c>
      <c r="F106" s="218" t="s">
        <v>388</v>
      </c>
      <c r="G106" s="219" t="s">
        <v>159</v>
      </c>
      <c r="H106" s="220">
        <v>30</v>
      </c>
      <c r="I106" s="221"/>
      <c r="J106" s="222">
        <f>ROUND(I106*H106,2)</f>
        <v>0</v>
      </c>
      <c r="K106" s="218" t="s">
        <v>160</v>
      </c>
      <c r="L106" s="46"/>
      <c r="M106" s="223" t="s">
        <v>19</v>
      </c>
      <c r="N106" s="224" t="s">
        <v>42</v>
      </c>
      <c r="O106" s="86"/>
      <c r="P106" s="225">
        <f>O106*H106</f>
        <v>0</v>
      </c>
      <c r="Q106" s="225">
        <v>0</v>
      </c>
      <c r="R106" s="225">
        <f>Q106*H106</f>
        <v>0</v>
      </c>
      <c r="S106" s="225">
        <v>0.28999999999999998</v>
      </c>
      <c r="T106" s="226">
        <f>S106*H106</f>
        <v>8.6999999999999993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161</v>
      </c>
      <c r="AT106" s="227" t="s">
        <v>156</v>
      </c>
      <c r="AU106" s="227" t="s">
        <v>80</v>
      </c>
      <c r="AY106" s="19" t="s">
        <v>154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78</v>
      </c>
      <c r="BK106" s="228">
        <f>ROUND(I106*H106,2)</f>
        <v>0</v>
      </c>
      <c r="BL106" s="19" t="s">
        <v>161</v>
      </c>
      <c r="BM106" s="227" t="s">
        <v>833</v>
      </c>
    </row>
    <row r="107" s="2" customFormat="1">
      <c r="A107" s="40"/>
      <c r="B107" s="41"/>
      <c r="C107" s="42"/>
      <c r="D107" s="229" t="s">
        <v>163</v>
      </c>
      <c r="E107" s="42"/>
      <c r="F107" s="230" t="s">
        <v>390</v>
      </c>
      <c r="G107" s="42"/>
      <c r="H107" s="42"/>
      <c r="I107" s="231"/>
      <c r="J107" s="42"/>
      <c r="K107" s="42"/>
      <c r="L107" s="46"/>
      <c r="M107" s="232"/>
      <c r="N107" s="23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163</v>
      </c>
      <c r="AU107" s="19" t="s">
        <v>80</v>
      </c>
    </row>
    <row r="108" s="13" customFormat="1">
      <c r="A108" s="13"/>
      <c r="B108" s="234"/>
      <c r="C108" s="235"/>
      <c r="D108" s="236" t="s">
        <v>165</v>
      </c>
      <c r="E108" s="237" t="s">
        <v>19</v>
      </c>
      <c r="F108" s="238" t="s">
        <v>604</v>
      </c>
      <c r="G108" s="235"/>
      <c r="H108" s="237" t="s">
        <v>19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165</v>
      </c>
      <c r="AU108" s="244" t="s">
        <v>80</v>
      </c>
      <c r="AV108" s="13" t="s">
        <v>78</v>
      </c>
      <c r="AW108" s="13" t="s">
        <v>32</v>
      </c>
      <c r="AX108" s="13" t="s">
        <v>71</v>
      </c>
      <c r="AY108" s="244" t="s">
        <v>154</v>
      </c>
    </row>
    <row r="109" s="14" customFormat="1">
      <c r="A109" s="14"/>
      <c r="B109" s="245"/>
      <c r="C109" s="246"/>
      <c r="D109" s="236" t="s">
        <v>165</v>
      </c>
      <c r="E109" s="247" t="s">
        <v>19</v>
      </c>
      <c r="F109" s="248" t="s">
        <v>71</v>
      </c>
      <c r="G109" s="246"/>
      <c r="H109" s="249">
        <v>0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165</v>
      </c>
      <c r="AU109" s="255" t="s">
        <v>80</v>
      </c>
      <c r="AV109" s="14" t="s">
        <v>80</v>
      </c>
      <c r="AW109" s="14" t="s">
        <v>32</v>
      </c>
      <c r="AX109" s="14" t="s">
        <v>71</v>
      </c>
      <c r="AY109" s="255" t="s">
        <v>154</v>
      </c>
    </row>
    <row r="110" s="13" customFormat="1">
      <c r="A110" s="13"/>
      <c r="B110" s="234"/>
      <c r="C110" s="235"/>
      <c r="D110" s="236" t="s">
        <v>165</v>
      </c>
      <c r="E110" s="237" t="s">
        <v>19</v>
      </c>
      <c r="F110" s="238" t="s">
        <v>834</v>
      </c>
      <c r="G110" s="235"/>
      <c r="H110" s="237" t="s">
        <v>19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165</v>
      </c>
      <c r="AU110" s="244" t="s">
        <v>80</v>
      </c>
      <c r="AV110" s="13" t="s">
        <v>78</v>
      </c>
      <c r="AW110" s="13" t="s">
        <v>32</v>
      </c>
      <c r="AX110" s="13" t="s">
        <v>71</v>
      </c>
      <c r="AY110" s="244" t="s">
        <v>154</v>
      </c>
    </row>
    <row r="111" s="14" customFormat="1">
      <c r="A111" s="14"/>
      <c r="B111" s="245"/>
      <c r="C111" s="246"/>
      <c r="D111" s="236" t="s">
        <v>165</v>
      </c>
      <c r="E111" s="247" t="s">
        <v>19</v>
      </c>
      <c r="F111" s="248" t="s">
        <v>352</v>
      </c>
      <c r="G111" s="246"/>
      <c r="H111" s="249">
        <v>30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165</v>
      </c>
      <c r="AU111" s="255" t="s">
        <v>80</v>
      </c>
      <c r="AV111" s="14" t="s">
        <v>80</v>
      </c>
      <c r="AW111" s="14" t="s">
        <v>32</v>
      </c>
      <c r="AX111" s="14" t="s">
        <v>78</v>
      </c>
      <c r="AY111" s="255" t="s">
        <v>154</v>
      </c>
    </row>
    <row r="112" s="2" customFormat="1" ht="55.5" customHeight="1">
      <c r="A112" s="40"/>
      <c r="B112" s="41"/>
      <c r="C112" s="216" t="s">
        <v>80</v>
      </c>
      <c r="D112" s="216" t="s">
        <v>156</v>
      </c>
      <c r="E112" s="217" t="s">
        <v>835</v>
      </c>
      <c r="F112" s="218" t="s">
        <v>836</v>
      </c>
      <c r="G112" s="219" t="s">
        <v>159</v>
      </c>
      <c r="H112" s="220">
        <v>14.75</v>
      </c>
      <c r="I112" s="221"/>
      <c r="J112" s="222">
        <f>ROUND(I112*H112,2)</f>
        <v>0</v>
      </c>
      <c r="K112" s="218" t="s">
        <v>160</v>
      </c>
      <c r="L112" s="46"/>
      <c r="M112" s="223" t="s">
        <v>19</v>
      </c>
      <c r="N112" s="224" t="s">
        <v>42</v>
      </c>
      <c r="O112" s="86"/>
      <c r="P112" s="225">
        <f>O112*H112</f>
        <v>0</v>
      </c>
      <c r="Q112" s="225">
        <v>0</v>
      </c>
      <c r="R112" s="225">
        <f>Q112*H112</f>
        <v>0</v>
      </c>
      <c r="S112" s="225">
        <v>0.32500000000000001</v>
      </c>
      <c r="T112" s="226">
        <f>S112*H112</f>
        <v>4.7937500000000002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7" t="s">
        <v>161</v>
      </c>
      <c r="AT112" s="227" t="s">
        <v>156</v>
      </c>
      <c r="AU112" s="227" t="s">
        <v>80</v>
      </c>
      <c r="AY112" s="19" t="s">
        <v>154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78</v>
      </c>
      <c r="BK112" s="228">
        <f>ROUND(I112*H112,2)</f>
        <v>0</v>
      </c>
      <c r="BL112" s="19" t="s">
        <v>161</v>
      </c>
      <c r="BM112" s="227" t="s">
        <v>837</v>
      </c>
    </row>
    <row r="113" s="2" customFormat="1">
      <c r="A113" s="40"/>
      <c r="B113" s="41"/>
      <c r="C113" s="42"/>
      <c r="D113" s="229" t="s">
        <v>163</v>
      </c>
      <c r="E113" s="42"/>
      <c r="F113" s="230" t="s">
        <v>838</v>
      </c>
      <c r="G113" s="42"/>
      <c r="H113" s="42"/>
      <c r="I113" s="231"/>
      <c r="J113" s="42"/>
      <c r="K113" s="42"/>
      <c r="L113" s="46"/>
      <c r="M113" s="232"/>
      <c r="N113" s="23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163</v>
      </c>
      <c r="AU113" s="19" t="s">
        <v>80</v>
      </c>
    </row>
    <row r="114" s="13" customFormat="1">
      <c r="A114" s="13"/>
      <c r="B114" s="234"/>
      <c r="C114" s="235"/>
      <c r="D114" s="236" t="s">
        <v>165</v>
      </c>
      <c r="E114" s="237" t="s">
        <v>19</v>
      </c>
      <c r="F114" s="238" t="s">
        <v>839</v>
      </c>
      <c r="G114" s="235"/>
      <c r="H114" s="237" t="s">
        <v>19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165</v>
      </c>
      <c r="AU114" s="244" t="s">
        <v>80</v>
      </c>
      <c r="AV114" s="13" t="s">
        <v>78</v>
      </c>
      <c r="AW114" s="13" t="s">
        <v>32</v>
      </c>
      <c r="AX114" s="13" t="s">
        <v>71</v>
      </c>
      <c r="AY114" s="244" t="s">
        <v>154</v>
      </c>
    </row>
    <row r="115" s="14" customFormat="1">
      <c r="A115" s="14"/>
      <c r="B115" s="245"/>
      <c r="C115" s="246"/>
      <c r="D115" s="236" t="s">
        <v>165</v>
      </c>
      <c r="E115" s="247" t="s">
        <v>537</v>
      </c>
      <c r="F115" s="248" t="s">
        <v>840</v>
      </c>
      <c r="G115" s="246"/>
      <c r="H115" s="249">
        <v>14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165</v>
      </c>
      <c r="AU115" s="255" t="s">
        <v>80</v>
      </c>
      <c r="AV115" s="14" t="s">
        <v>80</v>
      </c>
      <c r="AW115" s="14" t="s">
        <v>32</v>
      </c>
      <c r="AX115" s="14" t="s">
        <v>71</v>
      </c>
      <c r="AY115" s="255" t="s">
        <v>154</v>
      </c>
    </row>
    <row r="116" s="13" customFormat="1">
      <c r="A116" s="13"/>
      <c r="B116" s="234"/>
      <c r="C116" s="235"/>
      <c r="D116" s="236" t="s">
        <v>165</v>
      </c>
      <c r="E116" s="237" t="s">
        <v>19</v>
      </c>
      <c r="F116" s="238" t="s">
        <v>841</v>
      </c>
      <c r="G116" s="235"/>
      <c r="H116" s="237" t="s">
        <v>19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165</v>
      </c>
      <c r="AU116" s="244" t="s">
        <v>80</v>
      </c>
      <c r="AV116" s="13" t="s">
        <v>78</v>
      </c>
      <c r="AW116" s="13" t="s">
        <v>32</v>
      </c>
      <c r="AX116" s="13" t="s">
        <v>71</v>
      </c>
      <c r="AY116" s="244" t="s">
        <v>154</v>
      </c>
    </row>
    <row r="117" s="14" customFormat="1">
      <c r="A117" s="14"/>
      <c r="B117" s="245"/>
      <c r="C117" s="246"/>
      <c r="D117" s="236" t="s">
        <v>165</v>
      </c>
      <c r="E117" s="247" t="s">
        <v>830</v>
      </c>
      <c r="F117" s="248" t="s">
        <v>842</v>
      </c>
      <c r="G117" s="246"/>
      <c r="H117" s="249">
        <v>0.75</v>
      </c>
      <c r="I117" s="250"/>
      <c r="J117" s="246"/>
      <c r="K117" s="246"/>
      <c r="L117" s="251"/>
      <c r="M117" s="252"/>
      <c r="N117" s="253"/>
      <c r="O117" s="253"/>
      <c r="P117" s="253"/>
      <c r="Q117" s="253"/>
      <c r="R117" s="253"/>
      <c r="S117" s="253"/>
      <c r="T117" s="25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5" t="s">
        <v>165</v>
      </c>
      <c r="AU117" s="255" t="s">
        <v>80</v>
      </c>
      <c r="AV117" s="14" t="s">
        <v>80</v>
      </c>
      <c r="AW117" s="14" t="s">
        <v>32</v>
      </c>
      <c r="AX117" s="14" t="s">
        <v>71</v>
      </c>
      <c r="AY117" s="255" t="s">
        <v>154</v>
      </c>
    </row>
    <row r="118" s="15" customFormat="1">
      <c r="A118" s="15"/>
      <c r="B118" s="256"/>
      <c r="C118" s="257"/>
      <c r="D118" s="236" t="s">
        <v>165</v>
      </c>
      <c r="E118" s="258" t="s">
        <v>19</v>
      </c>
      <c r="F118" s="259" t="s">
        <v>168</v>
      </c>
      <c r="G118" s="257"/>
      <c r="H118" s="260">
        <v>14.75</v>
      </c>
      <c r="I118" s="261"/>
      <c r="J118" s="257"/>
      <c r="K118" s="257"/>
      <c r="L118" s="262"/>
      <c r="M118" s="263"/>
      <c r="N118" s="264"/>
      <c r="O118" s="264"/>
      <c r="P118" s="264"/>
      <c r="Q118" s="264"/>
      <c r="R118" s="264"/>
      <c r="S118" s="264"/>
      <c r="T118" s="26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6" t="s">
        <v>165</v>
      </c>
      <c r="AU118" s="266" t="s">
        <v>80</v>
      </c>
      <c r="AV118" s="15" t="s">
        <v>161</v>
      </c>
      <c r="AW118" s="15" t="s">
        <v>32</v>
      </c>
      <c r="AX118" s="15" t="s">
        <v>78</v>
      </c>
      <c r="AY118" s="266" t="s">
        <v>154</v>
      </c>
    </row>
    <row r="119" s="2" customFormat="1" ht="49.05" customHeight="1">
      <c r="A119" s="40"/>
      <c r="B119" s="41"/>
      <c r="C119" s="216" t="s">
        <v>97</v>
      </c>
      <c r="D119" s="216" t="s">
        <v>156</v>
      </c>
      <c r="E119" s="217" t="s">
        <v>157</v>
      </c>
      <c r="F119" s="218" t="s">
        <v>158</v>
      </c>
      <c r="G119" s="219" t="s">
        <v>159</v>
      </c>
      <c r="H119" s="220">
        <v>456.14999999999998</v>
      </c>
      <c r="I119" s="221"/>
      <c r="J119" s="222">
        <f>ROUND(I119*H119,2)</f>
        <v>0</v>
      </c>
      <c r="K119" s="218" t="s">
        <v>160</v>
      </c>
      <c r="L119" s="46"/>
      <c r="M119" s="223" t="s">
        <v>19</v>
      </c>
      <c r="N119" s="224" t="s">
        <v>42</v>
      </c>
      <c r="O119" s="86"/>
      <c r="P119" s="225">
        <f>O119*H119</f>
        <v>0</v>
      </c>
      <c r="Q119" s="225">
        <v>0</v>
      </c>
      <c r="R119" s="225">
        <f>Q119*H119</f>
        <v>0</v>
      </c>
      <c r="S119" s="225">
        <v>0.22</v>
      </c>
      <c r="T119" s="226">
        <f>S119*H119</f>
        <v>100.35299999999999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7" t="s">
        <v>161</v>
      </c>
      <c r="AT119" s="227" t="s">
        <v>156</v>
      </c>
      <c r="AU119" s="227" t="s">
        <v>80</v>
      </c>
      <c r="AY119" s="19" t="s">
        <v>154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78</v>
      </c>
      <c r="BK119" s="228">
        <f>ROUND(I119*H119,2)</f>
        <v>0</v>
      </c>
      <c r="BL119" s="19" t="s">
        <v>161</v>
      </c>
      <c r="BM119" s="227" t="s">
        <v>843</v>
      </c>
    </row>
    <row r="120" s="2" customFormat="1">
      <c r="A120" s="40"/>
      <c r="B120" s="41"/>
      <c r="C120" s="42"/>
      <c r="D120" s="229" t="s">
        <v>163</v>
      </c>
      <c r="E120" s="42"/>
      <c r="F120" s="230" t="s">
        <v>164</v>
      </c>
      <c r="G120" s="42"/>
      <c r="H120" s="42"/>
      <c r="I120" s="231"/>
      <c r="J120" s="42"/>
      <c r="K120" s="42"/>
      <c r="L120" s="46"/>
      <c r="M120" s="232"/>
      <c r="N120" s="23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163</v>
      </c>
      <c r="AU120" s="19" t="s">
        <v>80</v>
      </c>
    </row>
    <row r="121" s="13" customFormat="1">
      <c r="A121" s="13"/>
      <c r="B121" s="234"/>
      <c r="C121" s="235"/>
      <c r="D121" s="236" t="s">
        <v>165</v>
      </c>
      <c r="E121" s="237" t="s">
        <v>19</v>
      </c>
      <c r="F121" s="238" t="s">
        <v>166</v>
      </c>
      <c r="G121" s="235"/>
      <c r="H121" s="237" t="s">
        <v>19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165</v>
      </c>
      <c r="AU121" s="244" t="s">
        <v>80</v>
      </c>
      <c r="AV121" s="13" t="s">
        <v>78</v>
      </c>
      <c r="AW121" s="13" t="s">
        <v>32</v>
      </c>
      <c r="AX121" s="13" t="s">
        <v>71</v>
      </c>
      <c r="AY121" s="244" t="s">
        <v>154</v>
      </c>
    </row>
    <row r="122" s="14" customFormat="1">
      <c r="A122" s="14"/>
      <c r="B122" s="245"/>
      <c r="C122" s="246"/>
      <c r="D122" s="236" t="s">
        <v>165</v>
      </c>
      <c r="E122" s="247" t="s">
        <v>19</v>
      </c>
      <c r="F122" s="248" t="s">
        <v>844</v>
      </c>
      <c r="G122" s="246"/>
      <c r="H122" s="249">
        <v>42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165</v>
      </c>
      <c r="AU122" s="255" t="s">
        <v>80</v>
      </c>
      <c r="AV122" s="14" t="s">
        <v>80</v>
      </c>
      <c r="AW122" s="14" t="s">
        <v>32</v>
      </c>
      <c r="AX122" s="14" t="s">
        <v>71</v>
      </c>
      <c r="AY122" s="255" t="s">
        <v>154</v>
      </c>
    </row>
    <row r="123" s="14" customFormat="1">
      <c r="A123" s="14"/>
      <c r="B123" s="245"/>
      <c r="C123" s="246"/>
      <c r="D123" s="236" t="s">
        <v>165</v>
      </c>
      <c r="E123" s="247" t="s">
        <v>19</v>
      </c>
      <c r="F123" s="248" t="s">
        <v>845</v>
      </c>
      <c r="G123" s="246"/>
      <c r="H123" s="249">
        <v>20</v>
      </c>
      <c r="I123" s="250"/>
      <c r="J123" s="246"/>
      <c r="K123" s="246"/>
      <c r="L123" s="251"/>
      <c r="M123" s="252"/>
      <c r="N123" s="253"/>
      <c r="O123" s="253"/>
      <c r="P123" s="253"/>
      <c r="Q123" s="253"/>
      <c r="R123" s="253"/>
      <c r="S123" s="253"/>
      <c r="T123" s="25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5" t="s">
        <v>165</v>
      </c>
      <c r="AU123" s="255" t="s">
        <v>80</v>
      </c>
      <c r="AV123" s="14" t="s">
        <v>80</v>
      </c>
      <c r="AW123" s="14" t="s">
        <v>32</v>
      </c>
      <c r="AX123" s="14" t="s">
        <v>71</v>
      </c>
      <c r="AY123" s="255" t="s">
        <v>154</v>
      </c>
    </row>
    <row r="124" s="15" customFormat="1">
      <c r="A124" s="15"/>
      <c r="B124" s="256"/>
      <c r="C124" s="257"/>
      <c r="D124" s="236" t="s">
        <v>165</v>
      </c>
      <c r="E124" s="258" t="s">
        <v>114</v>
      </c>
      <c r="F124" s="259" t="s">
        <v>168</v>
      </c>
      <c r="G124" s="257"/>
      <c r="H124" s="260">
        <v>62</v>
      </c>
      <c r="I124" s="261"/>
      <c r="J124" s="257"/>
      <c r="K124" s="257"/>
      <c r="L124" s="262"/>
      <c r="M124" s="263"/>
      <c r="N124" s="264"/>
      <c r="O124" s="264"/>
      <c r="P124" s="264"/>
      <c r="Q124" s="264"/>
      <c r="R124" s="264"/>
      <c r="S124" s="264"/>
      <c r="T124" s="26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6" t="s">
        <v>165</v>
      </c>
      <c r="AU124" s="266" t="s">
        <v>80</v>
      </c>
      <c r="AV124" s="15" t="s">
        <v>161</v>
      </c>
      <c r="AW124" s="15" t="s">
        <v>32</v>
      </c>
      <c r="AX124" s="15" t="s">
        <v>71</v>
      </c>
      <c r="AY124" s="266" t="s">
        <v>154</v>
      </c>
    </row>
    <row r="125" s="13" customFormat="1">
      <c r="A125" s="13"/>
      <c r="B125" s="234"/>
      <c r="C125" s="235"/>
      <c r="D125" s="236" t="s">
        <v>165</v>
      </c>
      <c r="E125" s="237" t="s">
        <v>19</v>
      </c>
      <c r="F125" s="238" t="s">
        <v>169</v>
      </c>
      <c r="G125" s="235"/>
      <c r="H125" s="237" t="s">
        <v>19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165</v>
      </c>
      <c r="AU125" s="244" t="s">
        <v>80</v>
      </c>
      <c r="AV125" s="13" t="s">
        <v>78</v>
      </c>
      <c r="AW125" s="13" t="s">
        <v>32</v>
      </c>
      <c r="AX125" s="13" t="s">
        <v>71</v>
      </c>
      <c r="AY125" s="244" t="s">
        <v>154</v>
      </c>
    </row>
    <row r="126" s="14" customFormat="1">
      <c r="A126" s="14"/>
      <c r="B126" s="245"/>
      <c r="C126" s="246"/>
      <c r="D126" s="236" t="s">
        <v>165</v>
      </c>
      <c r="E126" s="247" t="s">
        <v>19</v>
      </c>
      <c r="F126" s="248" t="s">
        <v>846</v>
      </c>
      <c r="G126" s="246"/>
      <c r="H126" s="249">
        <v>262.30000000000001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165</v>
      </c>
      <c r="AU126" s="255" t="s">
        <v>80</v>
      </c>
      <c r="AV126" s="14" t="s">
        <v>80</v>
      </c>
      <c r="AW126" s="14" t="s">
        <v>32</v>
      </c>
      <c r="AX126" s="14" t="s">
        <v>71</v>
      </c>
      <c r="AY126" s="255" t="s">
        <v>154</v>
      </c>
    </row>
    <row r="127" s="14" customFormat="1">
      <c r="A127" s="14"/>
      <c r="B127" s="245"/>
      <c r="C127" s="246"/>
      <c r="D127" s="236" t="s">
        <v>165</v>
      </c>
      <c r="E127" s="247" t="s">
        <v>19</v>
      </c>
      <c r="F127" s="248" t="s">
        <v>847</v>
      </c>
      <c r="G127" s="246"/>
      <c r="H127" s="249">
        <v>526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165</v>
      </c>
      <c r="AU127" s="255" t="s">
        <v>80</v>
      </c>
      <c r="AV127" s="14" t="s">
        <v>80</v>
      </c>
      <c r="AW127" s="14" t="s">
        <v>32</v>
      </c>
      <c r="AX127" s="14" t="s">
        <v>71</v>
      </c>
      <c r="AY127" s="255" t="s">
        <v>154</v>
      </c>
    </row>
    <row r="128" s="15" customFormat="1">
      <c r="A128" s="15"/>
      <c r="B128" s="256"/>
      <c r="C128" s="257"/>
      <c r="D128" s="236" t="s">
        <v>165</v>
      </c>
      <c r="E128" s="258" t="s">
        <v>438</v>
      </c>
      <c r="F128" s="259" t="s">
        <v>168</v>
      </c>
      <c r="G128" s="257"/>
      <c r="H128" s="260">
        <v>788.29999999999995</v>
      </c>
      <c r="I128" s="261"/>
      <c r="J128" s="257"/>
      <c r="K128" s="257"/>
      <c r="L128" s="262"/>
      <c r="M128" s="263"/>
      <c r="N128" s="264"/>
      <c r="O128" s="264"/>
      <c r="P128" s="264"/>
      <c r="Q128" s="264"/>
      <c r="R128" s="264"/>
      <c r="S128" s="264"/>
      <c r="T128" s="26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6" t="s">
        <v>165</v>
      </c>
      <c r="AU128" s="266" t="s">
        <v>80</v>
      </c>
      <c r="AV128" s="15" t="s">
        <v>161</v>
      </c>
      <c r="AW128" s="15" t="s">
        <v>32</v>
      </c>
      <c r="AX128" s="15" t="s">
        <v>71</v>
      </c>
      <c r="AY128" s="266" t="s">
        <v>154</v>
      </c>
    </row>
    <row r="129" s="14" customFormat="1">
      <c r="A129" s="14"/>
      <c r="B129" s="245"/>
      <c r="C129" s="246"/>
      <c r="D129" s="236" t="s">
        <v>165</v>
      </c>
      <c r="E129" s="247" t="s">
        <v>19</v>
      </c>
      <c r="F129" s="248" t="s">
        <v>551</v>
      </c>
      <c r="G129" s="246"/>
      <c r="H129" s="249">
        <v>394.14999999999998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165</v>
      </c>
      <c r="AU129" s="255" t="s">
        <v>80</v>
      </c>
      <c r="AV129" s="14" t="s">
        <v>80</v>
      </c>
      <c r="AW129" s="14" t="s">
        <v>32</v>
      </c>
      <c r="AX129" s="14" t="s">
        <v>71</v>
      </c>
      <c r="AY129" s="255" t="s">
        <v>154</v>
      </c>
    </row>
    <row r="130" s="15" customFormat="1">
      <c r="A130" s="15"/>
      <c r="B130" s="256"/>
      <c r="C130" s="257"/>
      <c r="D130" s="236" t="s">
        <v>165</v>
      </c>
      <c r="E130" s="258" t="s">
        <v>116</v>
      </c>
      <c r="F130" s="259" t="s">
        <v>168</v>
      </c>
      <c r="G130" s="257"/>
      <c r="H130" s="260">
        <v>394.14999999999998</v>
      </c>
      <c r="I130" s="261"/>
      <c r="J130" s="257"/>
      <c r="K130" s="257"/>
      <c r="L130" s="262"/>
      <c r="M130" s="263"/>
      <c r="N130" s="264"/>
      <c r="O130" s="264"/>
      <c r="P130" s="264"/>
      <c r="Q130" s="264"/>
      <c r="R130" s="264"/>
      <c r="S130" s="264"/>
      <c r="T130" s="26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6" t="s">
        <v>165</v>
      </c>
      <c r="AU130" s="266" t="s">
        <v>80</v>
      </c>
      <c r="AV130" s="15" t="s">
        <v>161</v>
      </c>
      <c r="AW130" s="15" t="s">
        <v>32</v>
      </c>
      <c r="AX130" s="15" t="s">
        <v>71</v>
      </c>
      <c r="AY130" s="266" t="s">
        <v>154</v>
      </c>
    </row>
    <row r="131" s="14" customFormat="1">
      <c r="A131" s="14"/>
      <c r="B131" s="245"/>
      <c r="C131" s="246"/>
      <c r="D131" s="236" t="s">
        <v>165</v>
      </c>
      <c r="E131" s="247" t="s">
        <v>19</v>
      </c>
      <c r="F131" s="248" t="s">
        <v>171</v>
      </c>
      <c r="G131" s="246"/>
      <c r="H131" s="249">
        <v>456.14999999999998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165</v>
      </c>
      <c r="AU131" s="255" t="s">
        <v>80</v>
      </c>
      <c r="AV131" s="14" t="s">
        <v>80</v>
      </c>
      <c r="AW131" s="14" t="s">
        <v>32</v>
      </c>
      <c r="AX131" s="14" t="s">
        <v>78</v>
      </c>
      <c r="AY131" s="255" t="s">
        <v>154</v>
      </c>
    </row>
    <row r="132" s="2" customFormat="1" ht="44.25" customHeight="1">
      <c r="A132" s="40"/>
      <c r="B132" s="41"/>
      <c r="C132" s="216" t="s">
        <v>161</v>
      </c>
      <c r="D132" s="216" t="s">
        <v>156</v>
      </c>
      <c r="E132" s="217" t="s">
        <v>615</v>
      </c>
      <c r="F132" s="218" t="s">
        <v>616</v>
      </c>
      <c r="G132" s="219" t="s">
        <v>159</v>
      </c>
      <c r="H132" s="220">
        <v>84</v>
      </c>
      <c r="I132" s="221"/>
      <c r="J132" s="222">
        <f>ROUND(I132*H132,2)</f>
        <v>0</v>
      </c>
      <c r="K132" s="218" t="s">
        <v>160</v>
      </c>
      <c r="L132" s="46"/>
      <c r="M132" s="223" t="s">
        <v>19</v>
      </c>
      <c r="N132" s="224" t="s">
        <v>42</v>
      </c>
      <c r="O132" s="86"/>
      <c r="P132" s="225">
        <f>O132*H132</f>
        <v>0</v>
      </c>
      <c r="Q132" s="225">
        <v>3.0000000000000001E-05</v>
      </c>
      <c r="R132" s="225">
        <f>Q132*H132</f>
        <v>0.0025200000000000001</v>
      </c>
      <c r="S132" s="225">
        <v>0.23000000000000001</v>
      </c>
      <c r="T132" s="226">
        <f>S132*H132</f>
        <v>19.32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7" t="s">
        <v>161</v>
      </c>
      <c r="AT132" s="227" t="s">
        <v>156</v>
      </c>
      <c r="AU132" s="227" t="s">
        <v>80</v>
      </c>
      <c r="AY132" s="19" t="s">
        <v>154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78</v>
      </c>
      <c r="BK132" s="228">
        <f>ROUND(I132*H132,2)</f>
        <v>0</v>
      </c>
      <c r="BL132" s="19" t="s">
        <v>161</v>
      </c>
      <c r="BM132" s="227" t="s">
        <v>848</v>
      </c>
    </row>
    <row r="133" s="2" customFormat="1">
      <c r="A133" s="40"/>
      <c r="B133" s="41"/>
      <c r="C133" s="42"/>
      <c r="D133" s="229" t="s">
        <v>163</v>
      </c>
      <c r="E133" s="42"/>
      <c r="F133" s="230" t="s">
        <v>618</v>
      </c>
      <c r="G133" s="42"/>
      <c r="H133" s="42"/>
      <c r="I133" s="231"/>
      <c r="J133" s="42"/>
      <c r="K133" s="42"/>
      <c r="L133" s="46"/>
      <c r="M133" s="232"/>
      <c r="N133" s="23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163</v>
      </c>
      <c r="AU133" s="19" t="s">
        <v>80</v>
      </c>
    </row>
    <row r="134" s="13" customFormat="1">
      <c r="A134" s="13"/>
      <c r="B134" s="234"/>
      <c r="C134" s="235"/>
      <c r="D134" s="236" t="s">
        <v>165</v>
      </c>
      <c r="E134" s="237" t="s">
        <v>19</v>
      </c>
      <c r="F134" s="238" t="s">
        <v>467</v>
      </c>
      <c r="G134" s="235"/>
      <c r="H134" s="237" t="s">
        <v>19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165</v>
      </c>
      <c r="AU134" s="244" t="s">
        <v>80</v>
      </c>
      <c r="AV134" s="13" t="s">
        <v>78</v>
      </c>
      <c r="AW134" s="13" t="s">
        <v>32</v>
      </c>
      <c r="AX134" s="13" t="s">
        <v>71</v>
      </c>
      <c r="AY134" s="244" t="s">
        <v>154</v>
      </c>
    </row>
    <row r="135" s="13" customFormat="1">
      <c r="A135" s="13"/>
      <c r="B135" s="234"/>
      <c r="C135" s="235"/>
      <c r="D135" s="236" t="s">
        <v>165</v>
      </c>
      <c r="E135" s="237" t="s">
        <v>19</v>
      </c>
      <c r="F135" s="238" t="s">
        <v>849</v>
      </c>
      <c r="G135" s="235"/>
      <c r="H135" s="237" t="s">
        <v>19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165</v>
      </c>
      <c r="AU135" s="244" t="s">
        <v>80</v>
      </c>
      <c r="AV135" s="13" t="s">
        <v>78</v>
      </c>
      <c r="AW135" s="13" t="s">
        <v>32</v>
      </c>
      <c r="AX135" s="13" t="s">
        <v>71</v>
      </c>
      <c r="AY135" s="244" t="s">
        <v>154</v>
      </c>
    </row>
    <row r="136" s="14" customFormat="1">
      <c r="A136" s="14"/>
      <c r="B136" s="245"/>
      <c r="C136" s="246"/>
      <c r="D136" s="236" t="s">
        <v>165</v>
      </c>
      <c r="E136" s="247" t="s">
        <v>19</v>
      </c>
      <c r="F136" s="248" t="s">
        <v>738</v>
      </c>
      <c r="G136" s="246"/>
      <c r="H136" s="249">
        <v>42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165</v>
      </c>
      <c r="AU136" s="255" t="s">
        <v>80</v>
      </c>
      <c r="AV136" s="14" t="s">
        <v>80</v>
      </c>
      <c r="AW136" s="14" t="s">
        <v>32</v>
      </c>
      <c r="AX136" s="14" t="s">
        <v>71</v>
      </c>
      <c r="AY136" s="255" t="s">
        <v>154</v>
      </c>
    </row>
    <row r="137" s="13" customFormat="1">
      <c r="A137" s="13"/>
      <c r="B137" s="234"/>
      <c r="C137" s="235"/>
      <c r="D137" s="236" t="s">
        <v>165</v>
      </c>
      <c r="E137" s="237" t="s">
        <v>19</v>
      </c>
      <c r="F137" s="238" t="s">
        <v>839</v>
      </c>
      <c r="G137" s="235"/>
      <c r="H137" s="237" t="s">
        <v>19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165</v>
      </c>
      <c r="AU137" s="244" t="s">
        <v>80</v>
      </c>
      <c r="AV137" s="13" t="s">
        <v>78</v>
      </c>
      <c r="AW137" s="13" t="s">
        <v>32</v>
      </c>
      <c r="AX137" s="13" t="s">
        <v>71</v>
      </c>
      <c r="AY137" s="244" t="s">
        <v>154</v>
      </c>
    </row>
    <row r="138" s="14" customFormat="1">
      <c r="A138" s="14"/>
      <c r="B138" s="245"/>
      <c r="C138" s="246"/>
      <c r="D138" s="236" t="s">
        <v>165</v>
      </c>
      <c r="E138" s="247" t="s">
        <v>19</v>
      </c>
      <c r="F138" s="248" t="s">
        <v>850</v>
      </c>
      <c r="G138" s="246"/>
      <c r="H138" s="249">
        <v>42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165</v>
      </c>
      <c r="AU138" s="255" t="s">
        <v>80</v>
      </c>
      <c r="AV138" s="14" t="s">
        <v>80</v>
      </c>
      <c r="AW138" s="14" t="s">
        <v>32</v>
      </c>
      <c r="AX138" s="14" t="s">
        <v>71</v>
      </c>
      <c r="AY138" s="255" t="s">
        <v>154</v>
      </c>
    </row>
    <row r="139" s="15" customFormat="1">
      <c r="A139" s="15"/>
      <c r="B139" s="256"/>
      <c r="C139" s="257"/>
      <c r="D139" s="236" t="s">
        <v>165</v>
      </c>
      <c r="E139" s="258" t="s">
        <v>597</v>
      </c>
      <c r="F139" s="259" t="s">
        <v>168</v>
      </c>
      <c r="G139" s="257"/>
      <c r="H139" s="260">
        <v>84</v>
      </c>
      <c r="I139" s="261"/>
      <c r="J139" s="257"/>
      <c r="K139" s="257"/>
      <c r="L139" s="262"/>
      <c r="M139" s="263"/>
      <c r="N139" s="264"/>
      <c r="O139" s="264"/>
      <c r="P139" s="264"/>
      <c r="Q139" s="264"/>
      <c r="R139" s="264"/>
      <c r="S139" s="264"/>
      <c r="T139" s="26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6" t="s">
        <v>165</v>
      </c>
      <c r="AU139" s="266" t="s">
        <v>80</v>
      </c>
      <c r="AV139" s="15" t="s">
        <v>161</v>
      </c>
      <c r="AW139" s="15" t="s">
        <v>32</v>
      </c>
      <c r="AX139" s="15" t="s">
        <v>78</v>
      </c>
      <c r="AY139" s="266" t="s">
        <v>154</v>
      </c>
    </row>
    <row r="140" s="2" customFormat="1" ht="44.25" customHeight="1">
      <c r="A140" s="40"/>
      <c r="B140" s="41"/>
      <c r="C140" s="216" t="s">
        <v>191</v>
      </c>
      <c r="D140" s="216" t="s">
        <v>156</v>
      </c>
      <c r="E140" s="217" t="s">
        <v>172</v>
      </c>
      <c r="F140" s="218" t="s">
        <v>173</v>
      </c>
      <c r="G140" s="219" t="s">
        <v>159</v>
      </c>
      <c r="H140" s="220">
        <v>2984.4499999999998</v>
      </c>
      <c r="I140" s="221"/>
      <c r="J140" s="222">
        <f>ROUND(I140*H140,2)</f>
        <v>0</v>
      </c>
      <c r="K140" s="218" t="s">
        <v>160</v>
      </c>
      <c r="L140" s="46"/>
      <c r="M140" s="223" t="s">
        <v>19</v>
      </c>
      <c r="N140" s="224" t="s">
        <v>42</v>
      </c>
      <c r="O140" s="86"/>
      <c r="P140" s="225">
        <f>O140*H140</f>
        <v>0</v>
      </c>
      <c r="Q140" s="225">
        <v>1.0000000000000001E-05</v>
      </c>
      <c r="R140" s="225">
        <f>Q140*H140</f>
        <v>0.0298445</v>
      </c>
      <c r="S140" s="225">
        <v>0.11500000000000001</v>
      </c>
      <c r="T140" s="226">
        <f>S140*H140</f>
        <v>343.21175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7" t="s">
        <v>161</v>
      </c>
      <c r="AT140" s="227" t="s">
        <v>156</v>
      </c>
      <c r="AU140" s="227" t="s">
        <v>80</v>
      </c>
      <c r="AY140" s="19" t="s">
        <v>154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9" t="s">
        <v>78</v>
      </c>
      <c r="BK140" s="228">
        <f>ROUND(I140*H140,2)</f>
        <v>0</v>
      </c>
      <c r="BL140" s="19" t="s">
        <v>161</v>
      </c>
      <c r="BM140" s="227" t="s">
        <v>851</v>
      </c>
    </row>
    <row r="141" s="2" customFormat="1">
      <c r="A141" s="40"/>
      <c r="B141" s="41"/>
      <c r="C141" s="42"/>
      <c r="D141" s="229" t="s">
        <v>163</v>
      </c>
      <c r="E141" s="42"/>
      <c r="F141" s="230" t="s">
        <v>175</v>
      </c>
      <c r="G141" s="42"/>
      <c r="H141" s="42"/>
      <c r="I141" s="231"/>
      <c r="J141" s="42"/>
      <c r="K141" s="42"/>
      <c r="L141" s="46"/>
      <c r="M141" s="232"/>
      <c r="N141" s="23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163</v>
      </c>
      <c r="AU141" s="19" t="s">
        <v>80</v>
      </c>
    </row>
    <row r="142" s="13" customFormat="1">
      <c r="A142" s="13"/>
      <c r="B142" s="234"/>
      <c r="C142" s="235"/>
      <c r="D142" s="236" t="s">
        <v>165</v>
      </c>
      <c r="E142" s="237" t="s">
        <v>19</v>
      </c>
      <c r="F142" s="238" t="s">
        <v>852</v>
      </c>
      <c r="G142" s="235"/>
      <c r="H142" s="237" t="s">
        <v>19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165</v>
      </c>
      <c r="AU142" s="244" t="s">
        <v>80</v>
      </c>
      <c r="AV142" s="13" t="s">
        <v>78</v>
      </c>
      <c r="AW142" s="13" t="s">
        <v>32</v>
      </c>
      <c r="AX142" s="13" t="s">
        <v>71</v>
      </c>
      <c r="AY142" s="244" t="s">
        <v>154</v>
      </c>
    </row>
    <row r="143" s="14" customFormat="1">
      <c r="A143" s="14"/>
      <c r="B143" s="245"/>
      <c r="C143" s="246"/>
      <c r="D143" s="236" t="s">
        <v>165</v>
      </c>
      <c r="E143" s="247" t="s">
        <v>19</v>
      </c>
      <c r="F143" s="248" t="s">
        <v>853</v>
      </c>
      <c r="G143" s="246"/>
      <c r="H143" s="249">
        <v>481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165</v>
      </c>
      <c r="AU143" s="255" t="s">
        <v>80</v>
      </c>
      <c r="AV143" s="14" t="s">
        <v>80</v>
      </c>
      <c r="AW143" s="14" t="s">
        <v>32</v>
      </c>
      <c r="AX143" s="14" t="s">
        <v>71</v>
      </c>
      <c r="AY143" s="255" t="s">
        <v>154</v>
      </c>
    </row>
    <row r="144" s="14" customFormat="1">
      <c r="A144" s="14"/>
      <c r="B144" s="245"/>
      <c r="C144" s="246"/>
      <c r="D144" s="236" t="s">
        <v>165</v>
      </c>
      <c r="E144" s="247" t="s">
        <v>19</v>
      </c>
      <c r="F144" s="248" t="s">
        <v>854</v>
      </c>
      <c r="G144" s="246"/>
      <c r="H144" s="249">
        <v>36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165</v>
      </c>
      <c r="AU144" s="255" t="s">
        <v>80</v>
      </c>
      <c r="AV144" s="14" t="s">
        <v>80</v>
      </c>
      <c r="AW144" s="14" t="s">
        <v>32</v>
      </c>
      <c r="AX144" s="14" t="s">
        <v>71</v>
      </c>
      <c r="AY144" s="255" t="s">
        <v>154</v>
      </c>
    </row>
    <row r="145" s="14" customFormat="1">
      <c r="A145" s="14"/>
      <c r="B145" s="245"/>
      <c r="C145" s="246"/>
      <c r="D145" s="236" t="s">
        <v>165</v>
      </c>
      <c r="E145" s="247" t="s">
        <v>19</v>
      </c>
      <c r="F145" s="248" t="s">
        <v>855</v>
      </c>
      <c r="G145" s="246"/>
      <c r="H145" s="249">
        <v>409.19999999999999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165</v>
      </c>
      <c r="AU145" s="255" t="s">
        <v>80</v>
      </c>
      <c r="AV145" s="14" t="s">
        <v>80</v>
      </c>
      <c r="AW145" s="14" t="s">
        <v>32</v>
      </c>
      <c r="AX145" s="14" t="s">
        <v>71</v>
      </c>
      <c r="AY145" s="255" t="s">
        <v>154</v>
      </c>
    </row>
    <row r="146" s="13" customFormat="1">
      <c r="A146" s="13"/>
      <c r="B146" s="234"/>
      <c r="C146" s="235"/>
      <c r="D146" s="236" t="s">
        <v>165</v>
      </c>
      <c r="E146" s="237" t="s">
        <v>19</v>
      </c>
      <c r="F146" s="238" t="s">
        <v>856</v>
      </c>
      <c r="G146" s="235"/>
      <c r="H146" s="237" t="s">
        <v>19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165</v>
      </c>
      <c r="AU146" s="244" t="s">
        <v>80</v>
      </c>
      <c r="AV146" s="13" t="s">
        <v>78</v>
      </c>
      <c r="AW146" s="13" t="s">
        <v>32</v>
      </c>
      <c r="AX146" s="13" t="s">
        <v>71</v>
      </c>
      <c r="AY146" s="244" t="s">
        <v>154</v>
      </c>
    </row>
    <row r="147" s="14" customFormat="1">
      <c r="A147" s="14"/>
      <c r="B147" s="245"/>
      <c r="C147" s="246"/>
      <c r="D147" s="236" t="s">
        <v>165</v>
      </c>
      <c r="E147" s="247" t="s">
        <v>19</v>
      </c>
      <c r="F147" s="248" t="s">
        <v>219</v>
      </c>
      <c r="G147" s="246"/>
      <c r="H147" s="249">
        <v>10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165</v>
      </c>
      <c r="AU147" s="255" t="s">
        <v>80</v>
      </c>
      <c r="AV147" s="14" t="s">
        <v>80</v>
      </c>
      <c r="AW147" s="14" t="s">
        <v>32</v>
      </c>
      <c r="AX147" s="14" t="s">
        <v>71</v>
      </c>
      <c r="AY147" s="255" t="s">
        <v>154</v>
      </c>
    </row>
    <row r="148" s="14" customFormat="1">
      <c r="A148" s="14"/>
      <c r="B148" s="245"/>
      <c r="C148" s="246"/>
      <c r="D148" s="236" t="s">
        <v>165</v>
      </c>
      <c r="E148" s="247" t="s">
        <v>19</v>
      </c>
      <c r="F148" s="248" t="s">
        <v>857</v>
      </c>
      <c r="G148" s="246"/>
      <c r="H148" s="249">
        <v>487.5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165</v>
      </c>
      <c r="AU148" s="255" t="s">
        <v>80</v>
      </c>
      <c r="AV148" s="14" t="s">
        <v>80</v>
      </c>
      <c r="AW148" s="14" t="s">
        <v>32</v>
      </c>
      <c r="AX148" s="14" t="s">
        <v>71</v>
      </c>
      <c r="AY148" s="255" t="s">
        <v>154</v>
      </c>
    </row>
    <row r="149" s="14" customFormat="1">
      <c r="A149" s="14"/>
      <c r="B149" s="245"/>
      <c r="C149" s="246"/>
      <c r="D149" s="236" t="s">
        <v>165</v>
      </c>
      <c r="E149" s="247" t="s">
        <v>19</v>
      </c>
      <c r="F149" s="248" t="s">
        <v>858</v>
      </c>
      <c r="G149" s="246"/>
      <c r="H149" s="249">
        <v>42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165</v>
      </c>
      <c r="AU149" s="255" t="s">
        <v>80</v>
      </c>
      <c r="AV149" s="14" t="s">
        <v>80</v>
      </c>
      <c r="AW149" s="14" t="s">
        <v>32</v>
      </c>
      <c r="AX149" s="14" t="s">
        <v>71</v>
      </c>
      <c r="AY149" s="255" t="s">
        <v>154</v>
      </c>
    </row>
    <row r="150" s="14" customFormat="1">
      <c r="A150" s="14"/>
      <c r="B150" s="245"/>
      <c r="C150" s="246"/>
      <c r="D150" s="236" t="s">
        <v>165</v>
      </c>
      <c r="E150" s="247" t="s">
        <v>19</v>
      </c>
      <c r="F150" s="248" t="s">
        <v>859</v>
      </c>
      <c r="G150" s="246"/>
      <c r="H150" s="249">
        <v>337.5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165</v>
      </c>
      <c r="AU150" s="255" t="s">
        <v>80</v>
      </c>
      <c r="AV150" s="14" t="s">
        <v>80</v>
      </c>
      <c r="AW150" s="14" t="s">
        <v>32</v>
      </c>
      <c r="AX150" s="14" t="s">
        <v>71</v>
      </c>
      <c r="AY150" s="255" t="s">
        <v>154</v>
      </c>
    </row>
    <row r="151" s="14" customFormat="1">
      <c r="A151" s="14"/>
      <c r="B151" s="245"/>
      <c r="C151" s="246"/>
      <c r="D151" s="236" t="s">
        <v>165</v>
      </c>
      <c r="E151" s="247" t="s">
        <v>19</v>
      </c>
      <c r="F151" s="248" t="s">
        <v>860</v>
      </c>
      <c r="G151" s="246"/>
      <c r="H151" s="249">
        <v>317.25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165</v>
      </c>
      <c r="AU151" s="255" t="s">
        <v>80</v>
      </c>
      <c r="AV151" s="14" t="s">
        <v>80</v>
      </c>
      <c r="AW151" s="14" t="s">
        <v>32</v>
      </c>
      <c r="AX151" s="14" t="s">
        <v>71</v>
      </c>
      <c r="AY151" s="255" t="s">
        <v>154</v>
      </c>
    </row>
    <row r="152" s="14" customFormat="1">
      <c r="A152" s="14"/>
      <c r="B152" s="245"/>
      <c r="C152" s="246"/>
      <c r="D152" s="236" t="s">
        <v>165</v>
      </c>
      <c r="E152" s="247" t="s">
        <v>19</v>
      </c>
      <c r="F152" s="248" t="s">
        <v>861</v>
      </c>
      <c r="G152" s="246"/>
      <c r="H152" s="249">
        <v>637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165</v>
      </c>
      <c r="AU152" s="255" t="s">
        <v>80</v>
      </c>
      <c r="AV152" s="14" t="s">
        <v>80</v>
      </c>
      <c r="AW152" s="14" t="s">
        <v>32</v>
      </c>
      <c r="AX152" s="14" t="s">
        <v>71</v>
      </c>
      <c r="AY152" s="255" t="s">
        <v>154</v>
      </c>
    </row>
    <row r="153" s="14" customFormat="1">
      <c r="A153" s="14"/>
      <c r="B153" s="245"/>
      <c r="C153" s="246"/>
      <c r="D153" s="236" t="s">
        <v>165</v>
      </c>
      <c r="E153" s="247" t="s">
        <v>19</v>
      </c>
      <c r="F153" s="248" t="s">
        <v>862</v>
      </c>
      <c r="G153" s="246"/>
      <c r="H153" s="249">
        <v>45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165</v>
      </c>
      <c r="AU153" s="255" t="s">
        <v>80</v>
      </c>
      <c r="AV153" s="14" t="s">
        <v>80</v>
      </c>
      <c r="AW153" s="14" t="s">
        <v>32</v>
      </c>
      <c r="AX153" s="14" t="s">
        <v>71</v>
      </c>
      <c r="AY153" s="255" t="s">
        <v>154</v>
      </c>
    </row>
    <row r="154" s="14" customFormat="1">
      <c r="A154" s="14"/>
      <c r="B154" s="245"/>
      <c r="C154" s="246"/>
      <c r="D154" s="236" t="s">
        <v>165</v>
      </c>
      <c r="E154" s="247" t="s">
        <v>19</v>
      </c>
      <c r="F154" s="248" t="s">
        <v>537</v>
      </c>
      <c r="G154" s="246"/>
      <c r="H154" s="249">
        <v>14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165</v>
      </c>
      <c r="AU154" s="255" t="s">
        <v>80</v>
      </c>
      <c r="AV154" s="14" t="s">
        <v>80</v>
      </c>
      <c r="AW154" s="14" t="s">
        <v>32</v>
      </c>
      <c r="AX154" s="14" t="s">
        <v>71</v>
      </c>
      <c r="AY154" s="255" t="s">
        <v>154</v>
      </c>
    </row>
    <row r="155" s="14" customFormat="1">
      <c r="A155" s="14"/>
      <c r="B155" s="245"/>
      <c r="C155" s="246"/>
      <c r="D155" s="236" t="s">
        <v>165</v>
      </c>
      <c r="E155" s="247" t="s">
        <v>19</v>
      </c>
      <c r="F155" s="248" t="s">
        <v>863</v>
      </c>
      <c r="G155" s="246"/>
      <c r="H155" s="249">
        <v>168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165</v>
      </c>
      <c r="AU155" s="255" t="s">
        <v>80</v>
      </c>
      <c r="AV155" s="14" t="s">
        <v>80</v>
      </c>
      <c r="AW155" s="14" t="s">
        <v>32</v>
      </c>
      <c r="AX155" s="14" t="s">
        <v>71</v>
      </c>
      <c r="AY155" s="255" t="s">
        <v>154</v>
      </c>
    </row>
    <row r="156" s="15" customFormat="1">
      <c r="A156" s="15"/>
      <c r="B156" s="256"/>
      <c r="C156" s="257"/>
      <c r="D156" s="236" t="s">
        <v>165</v>
      </c>
      <c r="E156" s="258" t="s">
        <v>105</v>
      </c>
      <c r="F156" s="259" t="s">
        <v>168</v>
      </c>
      <c r="G156" s="257"/>
      <c r="H156" s="260">
        <v>2984.4499999999998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165</v>
      </c>
      <c r="AU156" s="266" t="s">
        <v>80</v>
      </c>
      <c r="AV156" s="15" t="s">
        <v>161</v>
      </c>
      <c r="AW156" s="15" t="s">
        <v>32</v>
      </c>
      <c r="AX156" s="15" t="s">
        <v>78</v>
      </c>
      <c r="AY156" s="266" t="s">
        <v>154</v>
      </c>
    </row>
    <row r="157" s="2" customFormat="1" ht="37.8" customHeight="1">
      <c r="A157" s="40"/>
      <c r="B157" s="41"/>
      <c r="C157" s="216" t="s">
        <v>206</v>
      </c>
      <c r="D157" s="216" t="s">
        <v>156</v>
      </c>
      <c r="E157" s="217" t="s">
        <v>645</v>
      </c>
      <c r="F157" s="218" t="s">
        <v>646</v>
      </c>
      <c r="G157" s="219" t="s">
        <v>647</v>
      </c>
      <c r="H157" s="220">
        <v>1</v>
      </c>
      <c r="I157" s="221"/>
      <c r="J157" s="222">
        <f>ROUND(I157*H157,2)</f>
        <v>0</v>
      </c>
      <c r="K157" s="218" t="s">
        <v>160</v>
      </c>
      <c r="L157" s="46"/>
      <c r="M157" s="223" t="s">
        <v>19</v>
      </c>
      <c r="N157" s="224" t="s">
        <v>42</v>
      </c>
      <c r="O157" s="86"/>
      <c r="P157" s="225">
        <f>O157*H157</f>
        <v>0</v>
      </c>
      <c r="Q157" s="225">
        <v>0</v>
      </c>
      <c r="R157" s="225">
        <f>Q157*H157</f>
        <v>0</v>
      </c>
      <c r="S157" s="225">
        <v>0</v>
      </c>
      <c r="T157" s="22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7" t="s">
        <v>161</v>
      </c>
      <c r="AT157" s="227" t="s">
        <v>156</v>
      </c>
      <c r="AU157" s="227" t="s">
        <v>80</v>
      </c>
      <c r="AY157" s="19" t="s">
        <v>154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9" t="s">
        <v>78</v>
      </c>
      <c r="BK157" s="228">
        <f>ROUND(I157*H157,2)</f>
        <v>0</v>
      </c>
      <c r="BL157" s="19" t="s">
        <v>161</v>
      </c>
      <c r="BM157" s="227" t="s">
        <v>864</v>
      </c>
    </row>
    <row r="158" s="2" customFormat="1">
      <c r="A158" s="40"/>
      <c r="B158" s="41"/>
      <c r="C158" s="42"/>
      <c r="D158" s="229" t="s">
        <v>163</v>
      </c>
      <c r="E158" s="42"/>
      <c r="F158" s="230" t="s">
        <v>649</v>
      </c>
      <c r="G158" s="42"/>
      <c r="H158" s="42"/>
      <c r="I158" s="231"/>
      <c r="J158" s="42"/>
      <c r="K158" s="42"/>
      <c r="L158" s="46"/>
      <c r="M158" s="232"/>
      <c r="N158" s="23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163</v>
      </c>
      <c r="AU158" s="19" t="s">
        <v>80</v>
      </c>
    </row>
    <row r="159" s="13" customFormat="1">
      <c r="A159" s="13"/>
      <c r="B159" s="234"/>
      <c r="C159" s="235"/>
      <c r="D159" s="236" t="s">
        <v>165</v>
      </c>
      <c r="E159" s="237" t="s">
        <v>19</v>
      </c>
      <c r="F159" s="238" t="s">
        <v>865</v>
      </c>
      <c r="G159" s="235"/>
      <c r="H159" s="237" t="s">
        <v>19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165</v>
      </c>
      <c r="AU159" s="244" t="s">
        <v>80</v>
      </c>
      <c r="AV159" s="13" t="s">
        <v>78</v>
      </c>
      <c r="AW159" s="13" t="s">
        <v>32</v>
      </c>
      <c r="AX159" s="13" t="s">
        <v>71</v>
      </c>
      <c r="AY159" s="244" t="s">
        <v>154</v>
      </c>
    </row>
    <row r="160" s="14" customFormat="1">
      <c r="A160" s="14"/>
      <c r="B160" s="245"/>
      <c r="C160" s="246"/>
      <c r="D160" s="236" t="s">
        <v>165</v>
      </c>
      <c r="E160" s="247" t="s">
        <v>19</v>
      </c>
      <c r="F160" s="248" t="s">
        <v>78</v>
      </c>
      <c r="G160" s="246"/>
      <c r="H160" s="249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165</v>
      </c>
      <c r="AU160" s="255" t="s">
        <v>80</v>
      </c>
      <c r="AV160" s="14" t="s">
        <v>80</v>
      </c>
      <c r="AW160" s="14" t="s">
        <v>32</v>
      </c>
      <c r="AX160" s="14" t="s">
        <v>78</v>
      </c>
      <c r="AY160" s="255" t="s">
        <v>154</v>
      </c>
    </row>
    <row r="161" s="2" customFormat="1" ht="44.25" customHeight="1">
      <c r="A161" s="40"/>
      <c r="B161" s="41"/>
      <c r="C161" s="216" t="s">
        <v>213</v>
      </c>
      <c r="D161" s="216" t="s">
        <v>156</v>
      </c>
      <c r="E161" s="217" t="s">
        <v>650</v>
      </c>
      <c r="F161" s="218" t="s">
        <v>651</v>
      </c>
      <c r="G161" s="219" t="s">
        <v>339</v>
      </c>
      <c r="H161" s="220">
        <v>1</v>
      </c>
      <c r="I161" s="221"/>
      <c r="J161" s="222">
        <f>ROUND(I161*H161,2)</f>
        <v>0</v>
      </c>
      <c r="K161" s="218" t="s">
        <v>19</v>
      </c>
      <c r="L161" s="46"/>
      <c r="M161" s="223" t="s">
        <v>19</v>
      </c>
      <c r="N161" s="224" t="s">
        <v>42</v>
      </c>
      <c r="O161" s="86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7" t="s">
        <v>161</v>
      </c>
      <c r="AT161" s="227" t="s">
        <v>156</v>
      </c>
      <c r="AU161" s="227" t="s">
        <v>80</v>
      </c>
      <c r="AY161" s="19" t="s">
        <v>154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9" t="s">
        <v>78</v>
      </c>
      <c r="BK161" s="228">
        <f>ROUND(I161*H161,2)</f>
        <v>0</v>
      </c>
      <c r="BL161" s="19" t="s">
        <v>161</v>
      </c>
      <c r="BM161" s="227" t="s">
        <v>866</v>
      </c>
    </row>
    <row r="162" s="13" customFormat="1">
      <c r="A162" s="13"/>
      <c r="B162" s="234"/>
      <c r="C162" s="235"/>
      <c r="D162" s="236" t="s">
        <v>165</v>
      </c>
      <c r="E162" s="237" t="s">
        <v>19</v>
      </c>
      <c r="F162" s="238" t="s">
        <v>865</v>
      </c>
      <c r="G162" s="235"/>
      <c r="H162" s="237" t="s">
        <v>19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165</v>
      </c>
      <c r="AU162" s="244" t="s">
        <v>80</v>
      </c>
      <c r="AV162" s="13" t="s">
        <v>78</v>
      </c>
      <c r="AW162" s="13" t="s">
        <v>32</v>
      </c>
      <c r="AX162" s="13" t="s">
        <v>71</v>
      </c>
      <c r="AY162" s="244" t="s">
        <v>154</v>
      </c>
    </row>
    <row r="163" s="14" customFormat="1">
      <c r="A163" s="14"/>
      <c r="B163" s="245"/>
      <c r="C163" s="246"/>
      <c r="D163" s="236" t="s">
        <v>165</v>
      </c>
      <c r="E163" s="247" t="s">
        <v>19</v>
      </c>
      <c r="F163" s="248" t="s">
        <v>78</v>
      </c>
      <c r="G163" s="246"/>
      <c r="H163" s="249">
        <v>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165</v>
      </c>
      <c r="AU163" s="255" t="s">
        <v>80</v>
      </c>
      <c r="AV163" s="14" t="s">
        <v>80</v>
      </c>
      <c r="AW163" s="14" t="s">
        <v>32</v>
      </c>
      <c r="AX163" s="14" t="s">
        <v>78</v>
      </c>
      <c r="AY163" s="255" t="s">
        <v>154</v>
      </c>
    </row>
    <row r="164" s="12" customFormat="1" ht="22.8" customHeight="1">
      <c r="A164" s="12"/>
      <c r="B164" s="200"/>
      <c r="C164" s="201"/>
      <c r="D164" s="202" t="s">
        <v>70</v>
      </c>
      <c r="E164" s="214" t="s">
        <v>191</v>
      </c>
      <c r="F164" s="214" t="s">
        <v>192</v>
      </c>
      <c r="G164" s="201"/>
      <c r="H164" s="201"/>
      <c r="I164" s="204"/>
      <c r="J164" s="215">
        <f>BK164</f>
        <v>0</v>
      </c>
      <c r="K164" s="201"/>
      <c r="L164" s="206"/>
      <c r="M164" s="207"/>
      <c r="N164" s="208"/>
      <c r="O164" s="208"/>
      <c r="P164" s="209">
        <f>SUM(P165:P192)</f>
        <v>0</v>
      </c>
      <c r="Q164" s="208"/>
      <c r="R164" s="209">
        <f>SUM(R165:R192)</f>
        <v>591.24697249999997</v>
      </c>
      <c r="S164" s="208"/>
      <c r="T164" s="210">
        <f>SUM(T165:T192)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78</v>
      </c>
      <c r="AT164" s="212" t="s">
        <v>70</v>
      </c>
      <c r="AU164" s="212" t="s">
        <v>78</v>
      </c>
      <c r="AY164" s="211" t="s">
        <v>154</v>
      </c>
      <c r="BK164" s="213">
        <f>SUM(BK165:BK192)</f>
        <v>0</v>
      </c>
    </row>
    <row r="165" s="2" customFormat="1" ht="44.25" customHeight="1">
      <c r="A165" s="40"/>
      <c r="B165" s="41"/>
      <c r="C165" s="216" t="s">
        <v>211</v>
      </c>
      <c r="D165" s="216" t="s">
        <v>156</v>
      </c>
      <c r="E165" s="217" t="s">
        <v>487</v>
      </c>
      <c r="F165" s="218" t="s">
        <v>488</v>
      </c>
      <c r="G165" s="219" t="s">
        <v>159</v>
      </c>
      <c r="H165" s="220">
        <v>30.75</v>
      </c>
      <c r="I165" s="221"/>
      <c r="J165" s="222">
        <f>ROUND(I165*H165,2)</f>
        <v>0</v>
      </c>
      <c r="K165" s="218" t="s">
        <v>160</v>
      </c>
      <c r="L165" s="46"/>
      <c r="M165" s="223" t="s">
        <v>19</v>
      </c>
      <c r="N165" s="224" t="s">
        <v>42</v>
      </c>
      <c r="O165" s="86"/>
      <c r="P165" s="225">
        <f>O165*H165</f>
        <v>0</v>
      </c>
      <c r="Q165" s="225">
        <v>0.19800000000000001</v>
      </c>
      <c r="R165" s="225">
        <f>Q165*H165</f>
        <v>6.0885000000000007</v>
      </c>
      <c r="S165" s="225">
        <v>0</v>
      </c>
      <c r="T165" s="22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7" t="s">
        <v>161</v>
      </c>
      <c r="AT165" s="227" t="s">
        <v>156</v>
      </c>
      <c r="AU165" s="227" t="s">
        <v>80</v>
      </c>
      <c r="AY165" s="19" t="s">
        <v>154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9" t="s">
        <v>78</v>
      </c>
      <c r="BK165" s="228">
        <f>ROUND(I165*H165,2)</f>
        <v>0</v>
      </c>
      <c r="BL165" s="19" t="s">
        <v>161</v>
      </c>
      <c r="BM165" s="227" t="s">
        <v>867</v>
      </c>
    </row>
    <row r="166" s="2" customFormat="1">
      <c r="A166" s="40"/>
      <c r="B166" s="41"/>
      <c r="C166" s="42"/>
      <c r="D166" s="229" t="s">
        <v>163</v>
      </c>
      <c r="E166" s="42"/>
      <c r="F166" s="230" t="s">
        <v>490</v>
      </c>
      <c r="G166" s="42"/>
      <c r="H166" s="42"/>
      <c r="I166" s="231"/>
      <c r="J166" s="42"/>
      <c r="K166" s="42"/>
      <c r="L166" s="46"/>
      <c r="M166" s="232"/>
      <c r="N166" s="23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163</v>
      </c>
      <c r="AU166" s="19" t="s">
        <v>80</v>
      </c>
    </row>
    <row r="167" s="13" customFormat="1">
      <c r="A167" s="13"/>
      <c r="B167" s="234"/>
      <c r="C167" s="235"/>
      <c r="D167" s="236" t="s">
        <v>165</v>
      </c>
      <c r="E167" s="237" t="s">
        <v>19</v>
      </c>
      <c r="F167" s="238" t="s">
        <v>604</v>
      </c>
      <c r="G167" s="235"/>
      <c r="H167" s="237" t="s">
        <v>19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165</v>
      </c>
      <c r="AU167" s="244" t="s">
        <v>80</v>
      </c>
      <c r="AV167" s="13" t="s">
        <v>78</v>
      </c>
      <c r="AW167" s="13" t="s">
        <v>32</v>
      </c>
      <c r="AX167" s="13" t="s">
        <v>71</v>
      </c>
      <c r="AY167" s="244" t="s">
        <v>154</v>
      </c>
    </row>
    <row r="168" s="14" customFormat="1">
      <c r="A168" s="14"/>
      <c r="B168" s="245"/>
      <c r="C168" s="246"/>
      <c r="D168" s="236" t="s">
        <v>165</v>
      </c>
      <c r="E168" s="247" t="s">
        <v>19</v>
      </c>
      <c r="F168" s="248" t="s">
        <v>71</v>
      </c>
      <c r="G168" s="246"/>
      <c r="H168" s="249">
        <v>0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165</v>
      </c>
      <c r="AU168" s="255" t="s">
        <v>80</v>
      </c>
      <c r="AV168" s="14" t="s">
        <v>80</v>
      </c>
      <c r="AW168" s="14" t="s">
        <v>32</v>
      </c>
      <c r="AX168" s="14" t="s">
        <v>71</v>
      </c>
      <c r="AY168" s="255" t="s">
        <v>154</v>
      </c>
    </row>
    <row r="169" s="13" customFormat="1">
      <c r="A169" s="13"/>
      <c r="B169" s="234"/>
      <c r="C169" s="235"/>
      <c r="D169" s="236" t="s">
        <v>165</v>
      </c>
      <c r="E169" s="237" t="s">
        <v>19</v>
      </c>
      <c r="F169" s="238" t="s">
        <v>834</v>
      </c>
      <c r="G169" s="235"/>
      <c r="H169" s="237" t="s">
        <v>19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165</v>
      </c>
      <c r="AU169" s="244" t="s">
        <v>80</v>
      </c>
      <c r="AV169" s="13" t="s">
        <v>78</v>
      </c>
      <c r="AW169" s="13" t="s">
        <v>32</v>
      </c>
      <c r="AX169" s="13" t="s">
        <v>71</v>
      </c>
      <c r="AY169" s="244" t="s">
        <v>154</v>
      </c>
    </row>
    <row r="170" s="14" customFormat="1">
      <c r="A170" s="14"/>
      <c r="B170" s="245"/>
      <c r="C170" s="246"/>
      <c r="D170" s="236" t="s">
        <v>165</v>
      </c>
      <c r="E170" s="247" t="s">
        <v>19</v>
      </c>
      <c r="F170" s="248" t="s">
        <v>352</v>
      </c>
      <c r="G170" s="246"/>
      <c r="H170" s="249">
        <v>30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165</v>
      </c>
      <c r="AU170" s="255" t="s">
        <v>80</v>
      </c>
      <c r="AV170" s="14" t="s">
        <v>80</v>
      </c>
      <c r="AW170" s="14" t="s">
        <v>32</v>
      </c>
      <c r="AX170" s="14" t="s">
        <v>71</v>
      </c>
      <c r="AY170" s="255" t="s">
        <v>154</v>
      </c>
    </row>
    <row r="171" s="14" customFormat="1">
      <c r="A171" s="14"/>
      <c r="B171" s="245"/>
      <c r="C171" s="246"/>
      <c r="D171" s="236" t="s">
        <v>165</v>
      </c>
      <c r="E171" s="247" t="s">
        <v>19</v>
      </c>
      <c r="F171" s="248" t="s">
        <v>830</v>
      </c>
      <c r="G171" s="246"/>
      <c r="H171" s="249">
        <v>0.75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165</v>
      </c>
      <c r="AU171" s="255" t="s">
        <v>80</v>
      </c>
      <c r="AV171" s="14" t="s">
        <v>80</v>
      </c>
      <c r="AW171" s="14" t="s">
        <v>32</v>
      </c>
      <c r="AX171" s="14" t="s">
        <v>71</v>
      </c>
      <c r="AY171" s="255" t="s">
        <v>154</v>
      </c>
    </row>
    <row r="172" s="15" customFormat="1">
      <c r="A172" s="15"/>
      <c r="B172" s="256"/>
      <c r="C172" s="257"/>
      <c r="D172" s="236" t="s">
        <v>165</v>
      </c>
      <c r="E172" s="258" t="s">
        <v>19</v>
      </c>
      <c r="F172" s="259" t="s">
        <v>168</v>
      </c>
      <c r="G172" s="257"/>
      <c r="H172" s="260">
        <v>30.75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6" t="s">
        <v>165</v>
      </c>
      <c r="AU172" s="266" t="s">
        <v>80</v>
      </c>
      <c r="AV172" s="15" t="s">
        <v>161</v>
      </c>
      <c r="AW172" s="15" t="s">
        <v>32</v>
      </c>
      <c r="AX172" s="15" t="s">
        <v>78</v>
      </c>
      <c r="AY172" s="266" t="s">
        <v>154</v>
      </c>
    </row>
    <row r="173" s="2" customFormat="1" ht="49.05" customHeight="1">
      <c r="A173" s="40"/>
      <c r="B173" s="41"/>
      <c r="C173" s="216" t="s">
        <v>224</v>
      </c>
      <c r="D173" s="216" t="s">
        <v>156</v>
      </c>
      <c r="E173" s="217" t="s">
        <v>656</v>
      </c>
      <c r="F173" s="218" t="s">
        <v>657</v>
      </c>
      <c r="G173" s="219" t="s">
        <v>159</v>
      </c>
      <c r="H173" s="220">
        <v>114</v>
      </c>
      <c r="I173" s="221"/>
      <c r="J173" s="222">
        <f>ROUND(I173*H173,2)</f>
        <v>0</v>
      </c>
      <c r="K173" s="218" t="s">
        <v>160</v>
      </c>
      <c r="L173" s="46"/>
      <c r="M173" s="223" t="s">
        <v>19</v>
      </c>
      <c r="N173" s="224" t="s">
        <v>42</v>
      </c>
      <c r="O173" s="86"/>
      <c r="P173" s="225">
        <f>O173*H173</f>
        <v>0</v>
      </c>
      <c r="Q173" s="225">
        <v>0.13188</v>
      </c>
      <c r="R173" s="225">
        <f>Q173*H173</f>
        <v>15.034319999999999</v>
      </c>
      <c r="S173" s="225">
        <v>0</v>
      </c>
      <c r="T173" s="22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7" t="s">
        <v>161</v>
      </c>
      <c r="AT173" s="227" t="s">
        <v>156</v>
      </c>
      <c r="AU173" s="227" t="s">
        <v>80</v>
      </c>
      <c r="AY173" s="19" t="s">
        <v>154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9" t="s">
        <v>78</v>
      </c>
      <c r="BK173" s="228">
        <f>ROUND(I173*H173,2)</f>
        <v>0</v>
      </c>
      <c r="BL173" s="19" t="s">
        <v>161</v>
      </c>
      <c r="BM173" s="227" t="s">
        <v>868</v>
      </c>
    </row>
    <row r="174" s="2" customFormat="1">
      <c r="A174" s="40"/>
      <c r="B174" s="41"/>
      <c r="C174" s="42"/>
      <c r="D174" s="229" t="s">
        <v>163</v>
      </c>
      <c r="E174" s="42"/>
      <c r="F174" s="230" t="s">
        <v>659</v>
      </c>
      <c r="G174" s="42"/>
      <c r="H174" s="42"/>
      <c r="I174" s="231"/>
      <c r="J174" s="42"/>
      <c r="K174" s="42"/>
      <c r="L174" s="46"/>
      <c r="M174" s="232"/>
      <c r="N174" s="23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163</v>
      </c>
      <c r="AU174" s="19" t="s">
        <v>80</v>
      </c>
    </row>
    <row r="175" s="14" customFormat="1">
      <c r="A175" s="14"/>
      <c r="B175" s="245"/>
      <c r="C175" s="246"/>
      <c r="D175" s="236" t="s">
        <v>165</v>
      </c>
      <c r="E175" s="247" t="s">
        <v>19</v>
      </c>
      <c r="F175" s="248" t="s">
        <v>869</v>
      </c>
      <c r="G175" s="246"/>
      <c r="H175" s="249">
        <v>114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165</v>
      </c>
      <c r="AU175" s="255" t="s">
        <v>80</v>
      </c>
      <c r="AV175" s="14" t="s">
        <v>80</v>
      </c>
      <c r="AW175" s="14" t="s">
        <v>32</v>
      </c>
      <c r="AX175" s="14" t="s">
        <v>78</v>
      </c>
      <c r="AY175" s="255" t="s">
        <v>154</v>
      </c>
    </row>
    <row r="176" s="2" customFormat="1" ht="37.8" customHeight="1">
      <c r="A176" s="40"/>
      <c r="B176" s="41"/>
      <c r="C176" s="216" t="s">
        <v>219</v>
      </c>
      <c r="D176" s="216" t="s">
        <v>156</v>
      </c>
      <c r="E176" s="217" t="s">
        <v>193</v>
      </c>
      <c r="F176" s="218" t="s">
        <v>194</v>
      </c>
      <c r="G176" s="219" t="s">
        <v>159</v>
      </c>
      <c r="H176" s="220">
        <v>259.875</v>
      </c>
      <c r="I176" s="221"/>
      <c r="J176" s="222">
        <f>ROUND(I176*H176,2)</f>
        <v>0</v>
      </c>
      <c r="K176" s="218" t="s">
        <v>160</v>
      </c>
      <c r="L176" s="46"/>
      <c r="M176" s="223" t="s">
        <v>19</v>
      </c>
      <c r="N176" s="224" t="s">
        <v>42</v>
      </c>
      <c r="O176" s="86"/>
      <c r="P176" s="225">
        <f>O176*H176</f>
        <v>0</v>
      </c>
      <c r="Q176" s="225">
        <v>0.38313999999999998</v>
      </c>
      <c r="R176" s="225">
        <f>Q176*H176</f>
        <v>99.568507499999996</v>
      </c>
      <c r="S176" s="225">
        <v>0</v>
      </c>
      <c r="T176" s="22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7" t="s">
        <v>161</v>
      </c>
      <c r="AT176" s="227" t="s">
        <v>156</v>
      </c>
      <c r="AU176" s="227" t="s">
        <v>80</v>
      </c>
      <c r="AY176" s="19" t="s">
        <v>154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9" t="s">
        <v>78</v>
      </c>
      <c r="BK176" s="228">
        <f>ROUND(I176*H176,2)</f>
        <v>0</v>
      </c>
      <c r="BL176" s="19" t="s">
        <v>161</v>
      </c>
      <c r="BM176" s="227" t="s">
        <v>870</v>
      </c>
    </row>
    <row r="177" s="2" customFormat="1">
      <c r="A177" s="40"/>
      <c r="B177" s="41"/>
      <c r="C177" s="42"/>
      <c r="D177" s="229" t="s">
        <v>163</v>
      </c>
      <c r="E177" s="42"/>
      <c r="F177" s="230" t="s">
        <v>196</v>
      </c>
      <c r="G177" s="42"/>
      <c r="H177" s="42"/>
      <c r="I177" s="231"/>
      <c r="J177" s="42"/>
      <c r="K177" s="42"/>
      <c r="L177" s="46"/>
      <c r="M177" s="232"/>
      <c r="N177" s="23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163</v>
      </c>
      <c r="AU177" s="19" t="s">
        <v>80</v>
      </c>
    </row>
    <row r="178" s="14" customFormat="1">
      <c r="A178" s="14"/>
      <c r="B178" s="245"/>
      <c r="C178" s="246"/>
      <c r="D178" s="236" t="s">
        <v>165</v>
      </c>
      <c r="E178" s="247" t="s">
        <v>19</v>
      </c>
      <c r="F178" s="248" t="s">
        <v>114</v>
      </c>
      <c r="G178" s="246"/>
      <c r="H178" s="249">
        <v>62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165</v>
      </c>
      <c r="AU178" s="255" t="s">
        <v>80</v>
      </c>
      <c r="AV178" s="14" t="s">
        <v>80</v>
      </c>
      <c r="AW178" s="14" t="s">
        <v>32</v>
      </c>
      <c r="AX178" s="14" t="s">
        <v>71</v>
      </c>
      <c r="AY178" s="255" t="s">
        <v>154</v>
      </c>
    </row>
    <row r="179" s="14" customFormat="1">
      <c r="A179" s="14"/>
      <c r="B179" s="245"/>
      <c r="C179" s="246"/>
      <c r="D179" s="236" t="s">
        <v>165</v>
      </c>
      <c r="E179" s="247" t="s">
        <v>19</v>
      </c>
      <c r="F179" s="248" t="s">
        <v>854</v>
      </c>
      <c r="G179" s="246"/>
      <c r="H179" s="249">
        <v>36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165</v>
      </c>
      <c r="AU179" s="255" t="s">
        <v>80</v>
      </c>
      <c r="AV179" s="14" t="s">
        <v>80</v>
      </c>
      <c r="AW179" s="14" t="s">
        <v>32</v>
      </c>
      <c r="AX179" s="14" t="s">
        <v>71</v>
      </c>
      <c r="AY179" s="255" t="s">
        <v>154</v>
      </c>
    </row>
    <row r="180" s="14" customFormat="1">
      <c r="A180" s="14"/>
      <c r="B180" s="245"/>
      <c r="C180" s="246"/>
      <c r="D180" s="236" t="s">
        <v>165</v>
      </c>
      <c r="E180" s="247" t="s">
        <v>19</v>
      </c>
      <c r="F180" s="248" t="s">
        <v>858</v>
      </c>
      <c r="G180" s="246"/>
      <c r="H180" s="249">
        <v>42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165</v>
      </c>
      <c r="AU180" s="255" t="s">
        <v>80</v>
      </c>
      <c r="AV180" s="14" t="s">
        <v>80</v>
      </c>
      <c r="AW180" s="14" t="s">
        <v>32</v>
      </c>
      <c r="AX180" s="14" t="s">
        <v>71</v>
      </c>
      <c r="AY180" s="255" t="s">
        <v>154</v>
      </c>
    </row>
    <row r="181" s="14" customFormat="1">
      <c r="A181" s="14"/>
      <c r="B181" s="245"/>
      <c r="C181" s="246"/>
      <c r="D181" s="236" t="s">
        <v>165</v>
      </c>
      <c r="E181" s="247" t="s">
        <v>19</v>
      </c>
      <c r="F181" s="248" t="s">
        <v>871</v>
      </c>
      <c r="G181" s="246"/>
      <c r="H181" s="249">
        <v>13.125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165</v>
      </c>
      <c r="AU181" s="255" t="s">
        <v>80</v>
      </c>
      <c r="AV181" s="14" t="s">
        <v>80</v>
      </c>
      <c r="AW181" s="14" t="s">
        <v>32</v>
      </c>
      <c r="AX181" s="14" t="s">
        <v>71</v>
      </c>
      <c r="AY181" s="255" t="s">
        <v>154</v>
      </c>
    </row>
    <row r="182" s="14" customFormat="1">
      <c r="A182" s="14"/>
      <c r="B182" s="245"/>
      <c r="C182" s="246"/>
      <c r="D182" s="236" t="s">
        <v>165</v>
      </c>
      <c r="E182" s="247" t="s">
        <v>19</v>
      </c>
      <c r="F182" s="248" t="s">
        <v>352</v>
      </c>
      <c r="G182" s="246"/>
      <c r="H182" s="249">
        <v>30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165</v>
      </c>
      <c r="AU182" s="255" t="s">
        <v>80</v>
      </c>
      <c r="AV182" s="14" t="s">
        <v>80</v>
      </c>
      <c r="AW182" s="14" t="s">
        <v>32</v>
      </c>
      <c r="AX182" s="14" t="s">
        <v>71</v>
      </c>
      <c r="AY182" s="255" t="s">
        <v>154</v>
      </c>
    </row>
    <row r="183" s="15" customFormat="1">
      <c r="A183" s="15"/>
      <c r="B183" s="256"/>
      <c r="C183" s="257"/>
      <c r="D183" s="236" t="s">
        <v>165</v>
      </c>
      <c r="E183" s="258" t="s">
        <v>437</v>
      </c>
      <c r="F183" s="259" t="s">
        <v>168</v>
      </c>
      <c r="G183" s="257"/>
      <c r="H183" s="260">
        <v>183.125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6" t="s">
        <v>165</v>
      </c>
      <c r="AU183" s="266" t="s">
        <v>80</v>
      </c>
      <c r="AV183" s="15" t="s">
        <v>161</v>
      </c>
      <c r="AW183" s="15" t="s">
        <v>32</v>
      </c>
      <c r="AX183" s="15" t="s">
        <v>71</v>
      </c>
      <c r="AY183" s="266" t="s">
        <v>154</v>
      </c>
    </row>
    <row r="184" s="14" customFormat="1">
      <c r="A184" s="14"/>
      <c r="B184" s="245"/>
      <c r="C184" s="246"/>
      <c r="D184" s="236" t="s">
        <v>165</v>
      </c>
      <c r="E184" s="247" t="s">
        <v>19</v>
      </c>
      <c r="F184" s="248" t="s">
        <v>872</v>
      </c>
      <c r="G184" s="246"/>
      <c r="H184" s="249">
        <v>259.875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165</v>
      </c>
      <c r="AU184" s="255" t="s">
        <v>80</v>
      </c>
      <c r="AV184" s="14" t="s">
        <v>80</v>
      </c>
      <c r="AW184" s="14" t="s">
        <v>32</v>
      </c>
      <c r="AX184" s="14" t="s">
        <v>78</v>
      </c>
      <c r="AY184" s="255" t="s">
        <v>154</v>
      </c>
    </row>
    <row r="185" s="2" customFormat="1" ht="24.15" customHeight="1">
      <c r="A185" s="40"/>
      <c r="B185" s="41"/>
      <c r="C185" s="216" t="s">
        <v>233</v>
      </c>
      <c r="D185" s="216" t="s">
        <v>156</v>
      </c>
      <c r="E185" s="217" t="s">
        <v>202</v>
      </c>
      <c r="F185" s="218" t="s">
        <v>203</v>
      </c>
      <c r="G185" s="219" t="s">
        <v>159</v>
      </c>
      <c r="H185" s="220">
        <v>3014.4499999999998</v>
      </c>
      <c r="I185" s="221"/>
      <c r="J185" s="222">
        <f>ROUND(I185*H185,2)</f>
        <v>0</v>
      </c>
      <c r="K185" s="218" t="s">
        <v>160</v>
      </c>
      <c r="L185" s="46"/>
      <c r="M185" s="223" t="s">
        <v>19</v>
      </c>
      <c r="N185" s="224" t="s">
        <v>42</v>
      </c>
      <c r="O185" s="86"/>
      <c r="P185" s="225">
        <f>O185*H185</f>
        <v>0</v>
      </c>
      <c r="Q185" s="225">
        <v>0.00051000000000000004</v>
      </c>
      <c r="R185" s="225">
        <f>Q185*H185</f>
        <v>1.5373695000000001</v>
      </c>
      <c r="S185" s="225">
        <v>0</v>
      </c>
      <c r="T185" s="22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7" t="s">
        <v>161</v>
      </c>
      <c r="AT185" s="227" t="s">
        <v>156</v>
      </c>
      <c r="AU185" s="227" t="s">
        <v>80</v>
      </c>
      <c r="AY185" s="19" t="s">
        <v>154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9" t="s">
        <v>78</v>
      </c>
      <c r="BK185" s="228">
        <f>ROUND(I185*H185,2)</f>
        <v>0</v>
      </c>
      <c r="BL185" s="19" t="s">
        <v>161</v>
      </c>
      <c r="BM185" s="227" t="s">
        <v>873</v>
      </c>
    </row>
    <row r="186" s="2" customFormat="1">
      <c r="A186" s="40"/>
      <c r="B186" s="41"/>
      <c r="C186" s="42"/>
      <c r="D186" s="229" t="s">
        <v>163</v>
      </c>
      <c r="E186" s="42"/>
      <c r="F186" s="230" t="s">
        <v>205</v>
      </c>
      <c r="G186" s="42"/>
      <c r="H186" s="42"/>
      <c r="I186" s="231"/>
      <c r="J186" s="42"/>
      <c r="K186" s="42"/>
      <c r="L186" s="46"/>
      <c r="M186" s="232"/>
      <c r="N186" s="23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163</v>
      </c>
      <c r="AU186" s="19" t="s">
        <v>80</v>
      </c>
    </row>
    <row r="187" s="14" customFormat="1">
      <c r="A187" s="14"/>
      <c r="B187" s="245"/>
      <c r="C187" s="246"/>
      <c r="D187" s="236" t="s">
        <v>165</v>
      </c>
      <c r="E187" s="247" t="s">
        <v>19</v>
      </c>
      <c r="F187" s="248" t="s">
        <v>110</v>
      </c>
      <c r="G187" s="246"/>
      <c r="H187" s="249">
        <v>3014.4499999999998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165</v>
      </c>
      <c r="AU187" s="255" t="s">
        <v>80</v>
      </c>
      <c r="AV187" s="14" t="s">
        <v>80</v>
      </c>
      <c r="AW187" s="14" t="s">
        <v>32</v>
      </c>
      <c r="AX187" s="14" t="s">
        <v>78</v>
      </c>
      <c r="AY187" s="255" t="s">
        <v>154</v>
      </c>
    </row>
    <row r="188" s="2" customFormat="1" ht="49.05" customHeight="1">
      <c r="A188" s="40"/>
      <c r="B188" s="41"/>
      <c r="C188" s="216" t="s">
        <v>8</v>
      </c>
      <c r="D188" s="216" t="s">
        <v>156</v>
      </c>
      <c r="E188" s="217" t="s">
        <v>207</v>
      </c>
      <c r="F188" s="218" t="s">
        <v>208</v>
      </c>
      <c r="G188" s="219" t="s">
        <v>159</v>
      </c>
      <c r="H188" s="220">
        <v>3014.4499999999998</v>
      </c>
      <c r="I188" s="221"/>
      <c r="J188" s="222">
        <f>ROUND(I188*H188,2)</f>
        <v>0</v>
      </c>
      <c r="K188" s="218" t="s">
        <v>160</v>
      </c>
      <c r="L188" s="46"/>
      <c r="M188" s="223" t="s">
        <v>19</v>
      </c>
      <c r="N188" s="224" t="s">
        <v>42</v>
      </c>
      <c r="O188" s="86"/>
      <c r="P188" s="225">
        <f>O188*H188</f>
        <v>0</v>
      </c>
      <c r="Q188" s="225">
        <v>0.15559000000000001</v>
      </c>
      <c r="R188" s="225">
        <f>Q188*H188</f>
        <v>469.01827550000002</v>
      </c>
      <c r="S188" s="225">
        <v>0</v>
      </c>
      <c r="T188" s="22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7" t="s">
        <v>161</v>
      </c>
      <c r="AT188" s="227" t="s">
        <v>156</v>
      </c>
      <c r="AU188" s="227" t="s">
        <v>80</v>
      </c>
      <c r="AY188" s="19" t="s">
        <v>154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9" t="s">
        <v>78</v>
      </c>
      <c r="BK188" s="228">
        <f>ROUND(I188*H188,2)</f>
        <v>0</v>
      </c>
      <c r="BL188" s="19" t="s">
        <v>161</v>
      </c>
      <c r="BM188" s="227" t="s">
        <v>874</v>
      </c>
    </row>
    <row r="189" s="2" customFormat="1">
      <c r="A189" s="40"/>
      <c r="B189" s="41"/>
      <c r="C189" s="42"/>
      <c r="D189" s="229" t="s">
        <v>163</v>
      </c>
      <c r="E189" s="42"/>
      <c r="F189" s="230" t="s">
        <v>210</v>
      </c>
      <c r="G189" s="42"/>
      <c r="H189" s="42"/>
      <c r="I189" s="231"/>
      <c r="J189" s="42"/>
      <c r="K189" s="42"/>
      <c r="L189" s="46"/>
      <c r="M189" s="232"/>
      <c r="N189" s="23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163</v>
      </c>
      <c r="AU189" s="19" t="s">
        <v>80</v>
      </c>
    </row>
    <row r="190" s="14" customFormat="1">
      <c r="A190" s="14"/>
      <c r="B190" s="245"/>
      <c r="C190" s="246"/>
      <c r="D190" s="236" t="s">
        <v>165</v>
      </c>
      <c r="E190" s="247" t="s">
        <v>19</v>
      </c>
      <c r="F190" s="248" t="s">
        <v>110</v>
      </c>
      <c r="G190" s="246"/>
      <c r="H190" s="249">
        <v>3014.4499999999998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165</v>
      </c>
      <c r="AU190" s="255" t="s">
        <v>80</v>
      </c>
      <c r="AV190" s="14" t="s">
        <v>80</v>
      </c>
      <c r="AW190" s="14" t="s">
        <v>32</v>
      </c>
      <c r="AX190" s="14" t="s">
        <v>78</v>
      </c>
      <c r="AY190" s="255" t="s">
        <v>154</v>
      </c>
    </row>
    <row r="191" s="2" customFormat="1" ht="16.5" customHeight="1">
      <c r="A191" s="40"/>
      <c r="B191" s="41"/>
      <c r="C191" s="216" t="s">
        <v>246</v>
      </c>
      <c r="D191" s="216" t="s">
        <v>156</v>
      </c>
      <c r="E191" s="217" t="s">
        <v>664</v>
      </c>
      <c r="F191" s="218" t="s">
        <v>665</v>
      </c>
      <c r="G191" s="219" t="s">
        <v>19</v>
      </c>
      <c r="H191" s="220">
        <v>267.125</v>
      </c>
      <c r="I191" s="221"/>
      <c r="J191" s="222">
        <f>ROUND(I191*H191,2)</f>
        <v>0</v>
      </c>
      <c r="K191" s="218" t="s">
        <v>19</v>
      </c>
      <c r="L191" s="46"/>
      <c r="M191" s="223" t="s">
        <v>19</v>
      </c>
      <c r="N191" s="224" t="s">
        <v>42</v>
      </c>
      <c r="O191" s="86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7" t="s">
        <v>161</v>
      </c>
      <c r="AT191" s="227" t="s">
        <v>156</v>
      </c>
      <c r="AU191" s="227" t="s">
        <v>80</v>
      </c>
      <c r="AY191" s="19" t="s">
        <v>154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9" t="s">
        <v>78</v>
      </c>
      <c r="BK191" s="228">
        <f>ROUND(I191*H191,2)</f>
        <v>0</v>
      </c>
      <c r="BL191" s="19" t="s">
        <v>161</v>
      </c>
      <c r="BM191" s="227" t="s">
        <v>875</v>
      </c>
    </row>
    <row r="192" s="14" customFormat="1">
      <c r="A192" s="14"/>
      <c r="B192" s="245"/>
      <c r="C192" s="246"/>
      <c r="D192" s="236" t="s">
        <v>165</v>
      </c>
      <c r="E192" s="247" t="s">
        <v>19</v>
      </c>
      <c r="F192" s="248" t="s">
        <v>876</v>
      </c>
      <c r="G192" s="246"/>
      <c r="H192" s="249">
        <v>267.125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165</v>
      </c>
      <c r="AU192" s="255" t="s">
        <v>80</v>
      </c>
      <c r="AV192" s="14" t="s">
        <v>80</v>
      </c>
      <c r="AW192" s="14" t="s">
        <v>32</v>
      </c>
      <c r="AX192" s="14" t="s">
        <v>78</v>
      </c>
      <c r="AY192" s="255" t="s">
        <v>154</v>
      </c>
    </row>
    <row r="193" s="12" customFormat="1" ht="22.8" customHeight="1">
      <c r="A193" s="12"/>
      <c r="B193" s="200"/>
      <c r="C193" s="201"/>
      <c r="D193" s="202" t="s">
        <v>70</v>
      </c>
      <c r="E193" s="214" t="s">
        <v>211</v>
      </c>
      <c r="F193" s="214" t="s">
        <v>212</v>
      </c>
      <c r="G193" s="201"/>
      <c r="H193" s="201"/>
      <c r="I193" s="204"/>
      <c r="J193" s="215">
        <f>BK193</f>
        <v>0</v>
      </c>
      <c r="K193" s="201"/>
      <c r="L193" s="206"/>
      <c r="M193" s="207"/>
      <c r="N193" s="208"/>
      <c r="O193" s="208"/>
      <c r="P193" s="209">
        <f>SUM(P194:P228)</f>
        <v>0</v>
      </c>
      <c r="Q193" s="208"/>
      <c r="R193" s="209">
        <f>SUM(R194:R228)</f>
        <v>32.754089999999991</v>
      </c>
      <c r="S193" s="208"/>
      <c r="T193" s="210">
        <f>SUM(T194:T228)</f>
        <v>28.66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1" t="s">
        <v>78</v>
      </c>
      <c r="AT193" s="212" t="s">
        <v>70</v>
      </c>
      <c r="AU193" s="212" t="s">
        <v>78</v>
      </c>
      <c r="AY193" s="211" t="s">
        <v>154</v>
      </c>
      <c r="BK193" s="213">
        <f>SUM(BK194:BK228)</f>
        <v>0</v>
      </c>
    </row>
    <row r="194" s="2" customFormat="1" ht="24.15" customHeight="1">
      <c r="A194" s="40"/>
      <c r="B194" s="41"/>
      <c r="C194" s="216" t="s">
        <v>252</v>
      </c>
      <c r="D194" s="216" t="s">
        <v>156</v>
      </c>
      <c r="E194" s="217" t="s">
        <v>667</v>
      </c>
      <c r="F194" s="218" t="s">
        <v>668</v>
      </c>
      <c r="G194" s="219" t="s">
        <v>216</v>
      </c>
      <c r="H194" s="220">
        <v>1</v>
      </c>
      <c r="I194" s="221"/>
      <c r="J194" s="222">
        <f>ROUND(I194*H194,2)</f>
        <v>0</v>
      </c>
      <c r="K194" s="218" t="s">
        <v>160</v>
      </c>
      <c r="L194" s="46"/>
      <c r="M194" s="223" t="s">
        <v>19</v>
      </c>
      <c r="N194" s="224" t="s">
        <v>42</v>
      </c>
      <c r="O194" s="86"/>
      <c r="P194" s="225">
        <f>O194*H194</f>
        <v>0</v>
      </c>
      <c r="Q194" s="225">
        <v>0.12526000000000001</v>
      </c>
      <c r="R194" s="225">
        <f>Q194*H194</f>
        <v>0.12526000000000001</v>
      </c>
      <c r="S194" s="225">
        <v>0</v>
      </c>
      <c r="T194" s="22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7" t="s">
        <v>161</v>
      </c>
      <c r="AT194" s="227" t="s">
        <v>156</v>
      </c>
      <c r="AU194" s="227" t="s">
        <v>80</v>
      </c>
      <c r="AY194" s="19" t="s">
        <v>154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9" t="s">
        <v>78</v>
      </c>
      <c r="BK194" s="228">
        <f>ROUND(I194*H194,2)</f>
        <v>0</v>
      </c>
      <c r="BL194" s="19" t="s">
        <v>161</v>
      </c>
      <c r="BM194" s="227" t="s">
        <v>877</v>
      </c>
    </row>
    <row r="195" s="2" customFormat="1">
      <c r="A195" s="40"/>
      <c r="B195" s="41"/>
      <c r="C195" s="42"/>
      <c r="D195" s="229" t="s">
        <v>163</v>
      </c>
      <c r="E195" s="42"/>
      <c r="F195" s="230" t="s">
        <v>670</v>
      </c>
      <c r="G195" s="42"/>
      <c r="H195" s="42"/>
      <c r="I195" s="231"/>
      <c r="J195" s="42"/>
      <c r="K195" s="42"/>
      <c r="L195" s="46"/>
      <c r="M195" s="232"/>
      <c r="N195" s="23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163</v>
      </c>
      <c r="AU195" s="19" t="s">
        <v>80</v>
      </c>
    </row>
    <row r="196" s="13" customFormat="1">
      <c r="A196" s="13"/>
      <c r="B196" s="234"/>
      <c r="C196" s="235"/>
      <c r="D196" s="236" t="s">
        <v>165</v>
      </c>
      <c r="E196" s="237" t="s">
        <v>19</v>
      </c>
      <c r="F196" s="238" t="s">
        <v>878</v>
      </c>
      <c r="G196" s="235"/>
      <c r="H196" s="237" t="s">
        <v>19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165</v>
      </c>
      <c r="AU196" s="244" t="s">
        <v>80</v>
      </c>
      <c r="AV196" s="13" t="s">
        <v>78</v>
      </c>
      <c r="AW196" s="13" t="s">
        <v>32</v>
      </c>
      <c r="AX196" s="13" t="s">
        <v>71</v>
      </c>
      <c r="AY196" s="244" t="s">
        <v>154</v>
      </c>
    </row>
    <row r="197" s="14" customFormat="1">
      <c r="A197" s="14"/>
      <c r="B197" s="245"/>
      <c r="C197" s="246"/>
      <c r="D197" s="236" t="s">
        <v>165</v>
      </c>
      <c r="E197" s="247" t="s">
        <v>19</v>
      </c>
      <c r="F197" s="248" t="s">
        <v>78</v>
      </c>
      <c r="G197" s="246"/>
      <c r="H197" s="249">
        <v>1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165</v>
      </c>
      <c r="AU197" s="255" t="s">
        <v>80</v>
      </c>
      <c r="AV197" s="14" t="s">
        <v>80</v>
      </c>
      <c r="AW197" s="14" t="s">
        <v>32</v>
      </c>
      <c r="AX197" s="14" t="s">
        <v>71</v>
      </c>
      <c r="AY197" s="255" t="s">
        <v>154</v>
      </c>
    </row>
    <row r="198" s="15" customFormat="1">
      <c r="A198" s="15"/>
      <c r="B198" s="256"/>
      <c r="C198" s="257"/>
      <c r="D198" s="236" t="s">
        <v>165</v>
      </c>
      <c r="E198" s="258" t="s">
        <v>19</v>
      </c>
      <c r="F198" s="259" t="s">
        <v>168</v>
      </c>
      <c r="G198" s="257"/>
      <c r="H198" s="260">
        <v>1</v>
      </c>
      <c r="I198" s="261"/>
      <c r="J198" s="257"/>
      <c r="K198" s="257"/>
      <c r="L198" s="262"/>
      <c r="M198" s="263"/>
      <c r="N198" s="264"/>
      <c r="O198" s="264"/>
      <c r="P198" s="264"/>
      <c r="Q198" s="264"/>
      <c r="R198" s="264"/>
      <c r="S198" s="264"/>
      <c r="T198" s="26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6" t="s">
        <v>165</v>
      </c>
      <c r="AU198" s="266" t="s">
        <v>80</v>
      </c>
      <c r="AV198" s="15" t="s">
        <v>161</v>
      </c>
      <c r="AW198" s="15" t="s">
        <v>32</v>
      </c>
      <c r="AX198" s="15" t="s">
        <v>78</v>
      </c>
      <c r="AY198" s="266" t="s">
        <v>154</v>
      </c>
    </row>
    <row r="199" s="2" customFormat="1" ht="24.15" customHeight="1">
      <c r="A199" s="40"/>
      <c r="B199" s="41"/>
      <c r="C199" s="271" t="s">
        <v>258</v>
      </c>
      <c r="D199" s="271" t="s">
        <v>408</v>
      </c>
      <c r="E199" s="272" t="s">
        <v>673</v>
      </c>
      <c r="F199" s="273" t="s">
        <v>674</v>
      </c>
      <c r="G199" s="274" t="s">
        <v>216</v>
      </c>
      <c r="H199" s="275">
        <v>1</v>
      </c>
      <c r="I199" s="276"/>
      <c r="J199" s="277">
        <f>ROUND(I199*H199,2)</f>
        <v>0</v>
      </c>
      <c r="K199" s="273" t="s">
        <v>160</v>
      </c>
      <c r="L199" s="278"/>
      <c r="M199" s="279" t="s">
        <v>19</v>
      </c>
      <c r="N199" s="280" t="s">
        <v>42</v>
      </c>
      <c r="O199" s="86"/>
      <c r="P199" s="225">
        <f>O199*H199</f>
        <v>0</v>
      </c>
      <c r="Q199" s="225">
        <v>0.13500000000000001</v>
      </c>
      <c r="R199" s="225">
        <f>Q199*H199</f>
        <v>0.13500000000000001</v>
      </c>
      <c r="S199" s="225">
        <v>0</v>
      </c>
      <c r="T199" s="22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7" t="s">
        <v>211</v>
      </c>
      <c r="AT199" s="227" t="s">
        <v>408</v>
      </c>
      <c r="AU199" s="227" t="s">
        <v>80</v>
      </c>
      <c r="AY199" s="19" t="s">
        <v>154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9" t="s">
        <v>78</v>
      </c>
      <c r="BK199" s="228">
        <f>ROUND(I199*H199,2)</f>
        <v>0</v>
      </c>
      <c r="BL199" s="19" t="s">
        <v>161</v>
      </c>
      <c r="BM199" s="227" t="s">
        <v>879</v>
      </c>
    </row>
    <row r="200" s="2" customFormat="1" ht="24.15" customHeight="1">
      <c r="A200" s="40"/>
      <c r="B200" s="41"/>
      <c r="C200" s="216" t="s">
        <v>263</v>
      </c>
      <c r="D200" s="216" t="s">
        <v>156</v>
      </c>
      <c r="E200" s="217" t="s">
        <v>676</v>
      </c>
      <c r="F200" s="218" t="s">
        <v>677</v>
      </c>
      <c r="G200" s="219" t="s">
        <v>216</v>
      </c>
      <c r="H200" s="220">
        <v>1</v>
      </c>
      <c r="I200" s="221"/>
      <c r="J200" s="222">
        <f>ROUND(I200*H200,2)</f>
        <v>0</v>
      </c>
      <c r="K200" s="218" t="s">
        <v>160</v>
      </c>
      <c r="L200" s="46"/>
      <c r="M200" s="223" t="s">
        <v>19</v>
      </c>
      <c r="N200" s="224" t="s">
        <v>42</v>
      </c>
      <c r="O200" s="86"/>
      <c r="P200" s="225">
        <f>O200*H200</f>
        <v>0</v>
      </c>
      <c r="Q200" s="225">
        <v>0.030759999999999999</v>
      </c>
      <c r="R200" s="225">
        <f>Q200*H200</f>
        <v>0.030759999999999999</v>
      </c>
      <c r="S200" s="225">
        <v>0</v>
      </c>
      <c r="T200" s="22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7" t="s">
        <v>161</v>
      </c>
      <c r="AT200" s="227" t="s">
        <v>156</v>
      </c>
      <c r="AU200" s="227" t="s">
        <v>80</v>
      </c>
      <c r="AY200" s="19" t="s">
        <v>154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9" t="s">
        <v>78</v>
      </c>
      <c r="BK200" s="228">
        <f>ROUND(I200*H200,2)</f>
        <v>0</v>
      </c>
      <c r="BL200" s="19" t="s">
        <v>161</v>
      </c>
      <c r="BM200" s="227" t="s">
        <v>880</v>
      </c>
    </row>
    <row r="201" s="2" customFormat="1">
      <c r="A201" s="40"/>
      <c r="B201" s="41"/>
      <c r="C201" s="42"/>
      <c r="D201" s="229" t="s">
        <v>163</v>
      </c>
      <c r="E201" s="42"/>
      <c r="F201" s="230" t="s">
        <v>679</v>
      </c>
      <c r="G201" s="42"/>
      <c r="H201" s="42"/>
      <c r="I201" s="231"/>
      <c r="J201" s="42"/>
      <c r="K201" s="42"/>
      <c r="L201" s="46"/>
      <c r="M201" s="232"/>
      <c r="N201" s="23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163</v>
      </c>
      <c r="AU201" s="19" t="s">
        <v>80</v>
      </c>
    </row>
    <row r="202" s="14" customFormat="1">
      <c r="A202" s="14"/>
      <c r="B202" s="245"/>
      <c r="C202" s="246"/>
      <c r="D202" s="236" t="s">
        <v>165</v>
      </c>
      <c r="E202" s="247" t="s">
        <v>19</v>
      </c>
      <c r="F202" s="248" t="s">
        <v>78</v>
      </c>
      <c r="G202" s="246"/>
      <c r="H202" s="249">
        <v>1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165</v>
      </c>
      <c r="AU202" s="255" t="s">
        <v>80</v>
      </c>
      <c r="AV202" s="14" t="s">
        <v>80</v>
      </c>
      <c r="AW202" s="14" t="s">
        <v>32</v>
      </c>
      <c r="AX202" s="14" t="s">
        <v>78</v>
      </c>
      <c r="AY202" s="255" t="s">
        <v>154</v>
      </c>
    </row>
    <row r="203" s="2" customFormat="1" ht="24.15" customHeight="1">
      <c r="A203" s="40"/>
      <c r="B203" s="41"/>
      <c r="C203" s="271" t="s">
        <v>257</v>
      </c>
      <c r="D203" s="271" t="s">
        <v>408</v>
      </c>
      <c r="E203" s="272" t="s">
        <v>680</v>
      </c>
      <c r="F203" s="273" t="s">
        <v>681</v>
      </c>
      <c r="G203" s="274" t="s">
        <v>216</v>
      </c>
      <c r="H203" s="275">
        <v>1</v>
      </c>
      <c r="I203" s="276"/>
      <c r="J203" s="277">
        <f>ROUND(I203*H203,2)</f>
        <v>0</v>
      </c>
      <c r="K203" s="273" t="s">
        <v>160</v>
      </c>
      <c r="L203" s="278"/>
      <c r="M203" s="279" t="s">
        <v>19</v>
      </c>
      <c r="N203" s="280" t="s">
        <v>42</v>
      </c>
      <c r="O203" s="86"/>
      <c r="P203" s="225">
        <f>O203*H203</f>
        <v>0</v>
      </c>
      <c r="Q203" s="225">
        <v>0.070000000000000007</v>
      </c>
      <c r="R203" s="225">
        <f>Q203*H203</f>
        <v>0.070000000000000007</v>
      </c>
      <c r="S203" s="225">
        <v>0</v>
      </c>
      <c r="T203" s="22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7" t="s">
        <v>211</v>
      </c>
      <c r="AT203" s="227" t="s">
        <v>408</v>
      </c>
      <c r="AU203" s="227" t="s">
        <v>80</v>
      </c>
      <c r="AY203" s="19" t="s">
        <v>154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9" t="s">
        <v>78</v>
      </c>
      <c r="BK203" s="228">
        <f>ROUND(I203*H203,2)</f>
        <v>0</v>
      </c>
      <c r="BL203" s="19" t="s">
        <v>161</v>
      </c>
      <c r="BM203" s="227" t="s">
        <v>881</v>
      </c>
    </row>
    <row r="204" s="2" customFormat="1" ht="24.15" customHeight="1">
      <c r="A204" s="40"/>
      <c r="B204" s="41"/>
      <c r="C204" s="216" t="s">
        <v>273</v>
      </c>
      <c r="D204" s="216" t="s">
        <v>156</v>
      </c>
      <c r="E204" s="217" t="s">
        <v>683</v>
      </c>
      <c r="F204" s="218" t="s">
        <v>684</v>
      </c>
      <c r="G204" s="219" t="s">
        <v>216</v>
      </c>
      <c r="H204" s="220">
        <v>1</v>
      </c>
      <c r="I204" s="221"/>
      <c r="J204" s="222">
        <f>ROUND(I204*H204,2)</f>
        <v>0</v>
      </c>
      <c r="K204" s="218" t="s">
        <v>160</v>
      </c>
      <c r="L204" s="46"/>
      <c r="M204" s="223" t="s">
        <v>19</v>
      </c>
      <c r="N204" s="224" t="s">
        <v>42</v>
      </c>
      <c r="O204" s="86"/>
      <c r="P204" s="225">
        <f>O204*H204</f>
        <v>0</v>
      </c>
      <c r="Q204" s="225">
        <v>0.030759999999999999</v>
      </c>
      <c r="R204" s="225">
        <f>Q204*H204</f>
        <v>0.030759999999999999</v>
      </c>
      <c r="S204" s="225">
        <v>0</v>
      </c>
      <c r="T204" s="22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7" t="s">
        <v>161</v>
      </c>
      <c r="AT204" s="227" t="s">
        <v>156</v>
      </c>
      <c r="AU204" s="227" t="s">
        <v>80</v>
      </c>
      <c r="AY204" s="19" t="s">
        <v>154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9" t="s">
        <v>78</v>
      </c>
      <c r="BK204" s="228">
        <f>ROUND(I204*H204,2)</f>
        <v>0</v>
      </c>
      <c r="BL204" s="19" t="s">
        <v>161</v>
      </c>
      <c r="BM204" s="227" t="s">
        <v>882</v>
      </c>
    </row>
    <row r="205" s="2" customFormat="1">
      <c r="A205" s="40"/>
      <c r="B205" s="41"/>
      <c r="C205" s="42"/>
      <c r="D205" s="229" t="s">
        <v>163</v>
      </c>
      <c r="E205" s="42"/>
      <c r="F205" s="230" t="s">
        <v>686</v>
      </c>
      <c r="G205" s="42"/>
      <c r="H205" s="42"/>
      <c r="I205" s="231"/>
      <c r="J205" s="42"/>
      <c r="K205" s="42"/>
      <c r="L205" s="46"/>
      <c r="M205" s="232"/>
      <c r="N205" s="23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163</v>
      </c>
      <c r="AU205" s="19" t="s">
        <v>80</v>
      </c>
    </row>
    <row r="206" s="14" customFormat="1">
      <c r="A206" s="14"/>
      <c r="B206" s="245"/>
      <c r="C206" s="246"/>
      <c r="D206" s="236" t="s">
        <v>165</v>
      </c>
      <c r="E206" s="247" t="s">
        <v>19</v>
      </c>
      <c r="F206" s="248" t="s">
        <v>78</v>
      </c>
      <c r="G206" s="246"/>
      <c r="H206" s="249">
        <v>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165</v>
      </c>
      <c r="AU206" s="255" t="s">
        <v>80</v>
      </c>
      <c r="AV206" s="14" t="s">
        <v>80</v>
      </c>
      <c r="AW206" s="14" t="s">
        <v>32</v>
      </c>
      <c r="AX206" s="14" t="s">
        <v>78</v>
      </c>
      <c r="AY206" s="255" t="s">
        <v>154</v>
      </c>
    </row>
    <row r="207" s="2" customFormat="1" ht="24.15" customHeight="1">
      <c r="A207" s="40"/>
      <c r="B207" s="41"/>
      <c r="C207" s="271" t="s">
        <v>279</v>
      </c>
      <c r="D207" s="271" t="s">
        <v>408</v>
      </c>
      <c r="E207" s="272" t="s">
        <v>687</v>
      </c>
      <c r="F207" s="273" t="s">
        <v>688</v>
      </c>
      <c r="G207" s="274" t="s">
        <v>216</v>
      </c>
      <c r="H207" s="275">
        <v>1</v>
      </c>
      <c r="I207" s="276"/>
      <c r="J207" s="277">
        <f>ROUND(I207*H207,2)</f>
        <v>0</v>
      </c>
      <c r="K207" s="273" t="s">
        <v>160</v>
      </c>
      <c r="L207" s="278"/>
      <c r="M207" s="279" t="s">
        <v>19</v>
      </c>
      <c r="N207" s="280" t="s">
        <v>42</v>
      </c>
      <c r="O207" s="86"/>
      <c r="P207" s="225">
        <f>O207*H207</f>
        <v>0</v>
      </c>
      <c r="Q207" s="225">
        <v>0.155</v>
      </c>
      <c r="R207" s="225">
        <f>Q207*H207</f>
        <v>0.155</v>
      </c>
      <c r="S207" s="225">
        <v>0</v>
      </c>
      <c r="T207" s="22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7" t="s">
        <v>211</v>
      </c>
      <c r="AT207" s="227" t="s">
        <v>408</v>
      </c>
      <c r="AU207" s="227" t="s">
        <v>80</v>
      </c>
      <c r="AY207" s="19" t="s">
        <v>154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9" t="s">
        <v>78</v>
      </c>
      <c r="BK207" s="228">
        <f>ROUND(I207*H207,2)</f>
        <v>0</v>
      </c>
      <c r="BL207" s="19" t="s">
        <v>161</v>
      </c>
      <c r="BM207" s="227" t="s">
        <v>883</v>
      </c>
    </row>
    <row r="208" s="2" customFormat="1" ht="24.15" customHeight="1">
      <c r="A208" s="40"/>
      <c r="B208" s="41"/>
      <c r="C208" s="216" t="s">
        <v>284</v>
      </c>
      <c r="D208" s="216" t="s">
        <v>156</v>
      </c>
      <c r="E208" s="217" t="s">
        <v>690</v>
      </c>
      <c r="F208" s="218" t="s">
        <v>691</v>
      </c>
      <c r="G208" s="219" t="s">
        <v>216</v>
      </c>
      <c r="H208" s="220">
        <v>1</v>
      </c>
      <c r="I208" s="221"/>
      <c r="J208" s="222">
        <f>ROUND(I208*H208,2)</f>
        <v>0</v>
      </c>
      <c r="K208" s="218" t="s">
        <v>160</v>
      </c>
      <c r="L208" s="46"/>
      <c r="M208" s="223" t="s">
        <v>19</v>
      </c>
      <c r="N208" s="224" t="s">
        <v>42</v>
      </c>
      <c r="O208" s="86"/>
      <c r="P208" s="225">
        <f>O208*H208</f>
        <v>0</v>
      </c>
      <c r="Q208" s="225">
        <v>0.030759999999999999</v>
      </c>
      <c r="R208" s="225">
        <f>Q208*H208</f>
        <v>0.030759999999999999</v>
      </c>
      <c r="S208" s="225">
        <v>0</v>
      </c>
      <c r="T208" s="22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7" t="s">
        <v>161</v>
      </c>
      <c r="AT208" s="227" t="s">
        <v>156</v>
      </c>
      <c r="AU208" s="227" t="s">
        <v>80</v>
      </c>
      <c r="AY208" s="19" t="s">
        <v>154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9" t="s">
        <v>78</v>
      </c>
      <c r="BK208" s="228">
        <f>ROUND(I208*H208,2)</f>
        <v>0</v>
      </c>
      <c r="BL208" s="19" t="s">
        <v>161</v>
      </c>
      <c r="BM208" s="227" t="s">
        <v>884</v>
      </c>
    </row>
    <row r="209" s="2" customFormat="1">
      <c r="A209" s="40"/>
      <c r="B209" s="41"/>
      <c r="C209" s="42"/>
      <c r="D209" s="229" t="s">
        <v>163</v>
      </c>
      <c r="E209" s="42"/>
      <c r="F209" s="230" t="s">
        <v>693</v>
      </c>
      <c r="G209" s="42"/>
      <c r="H209" s="42"/>
      <c r="I209" s="231"/>
      <c r="J209" s="42"/>
      <c r="K209" s="42"/>
      <c r="L209" s="46"/>
      <c r="M209" s="232"/>
      <c r="N209" s="23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163</v>
      </c>
      <c r="AU209" s="19" t="s">
        <v>80</v>
      </c>
    </row>
    <row r="210" s="14" customFormat="1">
      <c r="A210" s="14"/>
      <c r="B210" s="245"/>
      <c r="C210" s="246"/>
      <c r="D210" s="236" t="s">
        <v>165</v>
      </c>
      <c r="E210" s="247" t="s">
        <v>19</v>
      </c>
      <c r="F210" s="248" t="s">
        <v>78</v>
      </c>
      <c r="G210" s="246"/>
      <c r="H210" s="249">
        <v>1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165</v>
      </c>
      <c r="AU210" s="255" t="s">
        <v>80</v>
      </c>
      <c r="AV210" s="14" t="s">
        <v>80</v>
      </c>
      <c r="AW210" s="14" t="s">
        <v>32</v>
      </c>
      <c r="AX210" s="14" t="s">
        <v>78</v>
      </c>
      <c r="AY210" s="255" t="s">
        <v>154</v>
      </c>
    </row>
    <row r="211" s="2" customFormat="1" ht="33" customHeight="1">
      <c r="A211" s="40"/>
      <c r="B211" s="41"/>
      <c r="C211" s="271" t="s">
        <v>7</v>
      </c>
      <c r="D211" s="271" t="s">
        <v>408</v>
      </c>
      <c r="E211" s="272" t="s">
        <v>694</v>
      </c>
      <c r="F211" s="273" t="s">
        <v>695</v>
      </c>
      <c r="G211" s="274" t="s">
        <v>216</v>
      </c>
      <c r="H211" s="275">
        <v>1</v>
      </c>
      <c r="I211" s="276"/>
      <c r="J211" s="277">
        <f>ROUND(I211*H211,2)</f>
        <v>0</v>
      </c>
      <c r="K211" s="273" t="s">
        <v>160</v>
      </c>
      <c r="L211" s="278"/>
      <c r="M211" s="279" t="s">
        <v>19</v>
      </c>
      <c r="N211" s="280" t="s">
        <v>42</v>
      </c>
      <c r="O211" s="86"/>
      <c r="P211" s="225">
        <f>O211*H211</f>
        <v>0</v>
      </c>
      <c r="Q211" s="225">
        <v>0.34999999999999998</v>
      </c>
      <c r="R211" s="225">
        <f>Q211*H211</f>
        <v>0.34999999999999998</v>
      </c>
      <c r="S211" s="225">
        <v>0</v>
      </c>
      <c r="T211" s="22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7" t="s">
        <v>211</v>
      </c>
      <c r="AT211" s="227" t="s">
        <v>408</v>
      </c>
      <c r="AU211" s="227" t="s">
        <v>80</v>
      </c>
      <c r="AY211" s="19" t="s">
        <v>154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9" t="s">
        <v>78</v>
      </c>
      <c r="BK211" s="228">
        <f>ROUND(I211*H211,2)</f>
        <v>0</v>
      </c>
      <c r="BL211" s="19" t="s">
        <v>161</v>
      </c>
      <c r="BM211" s="227" t="s">
        <v>885</v>
      </c>
    </row>
    <row r="212" s="2" customFormat="1" ht="37.8" customHeight="1">
      <c r="A212" s="40"/>
      <c r="B212" s="41"/>
      <c r="C212" s="216" t="s">
        <v>296</v>
      </c>
      <c r="D212" s="216" t="s">
        <v>156</v>
      </c>
      <c r="E212" s="217" t="s">
        <v>214</v>
      </c>
      <c r="F212" s="218" t="s">
        <v>215</v>
      </c>
      <c r="G212" s="219" t="s">
        <v>216</v>
      </c>
      <c r="H212" s="220">
        <v>29</v>
      </c>
      <c r="I212" s="221"/>
      <c r="J212" s="222">
        <f>ROUND(I212*H212,2)</f>
        <v>0</v>
      </c>
      <c r="K212" s="218" t="s">
        <v>160</v>
      </c>
      <c r="L212" s="46"/>
      <c r="M212" s="223" t="s">
        <v>19</v>
      </c>
      <c r="N212" s="224" t="s">
        <v>42</v>
      </c>
      <c r="O212" s="86"/>
      <c r="P212" s="225">
        <f>O212*H212</f>
        <v>0</v>
      </c>
      <c r="Q212" s="225">
        <v>0.74048000000000003</v>
      </c>
      <c r="R212" s="225">
        <f>Q212*H212</f>
        <v>21.47392</v>
      </c>
      <c r="S212" s="225">
        <v>0.73999999999999999</v>
      </c>
      <c r="T212" s="226">
        <f>S212*H212</f>
        <v>21.460000000000001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7" t="s">
        <v>161</v>
      </c>
      <c r="AT212" s="227" t="s">
        <v>156</v>
      </c>
      <c r="AU212" s="227" t="s">
        <v>80</v>
      </c>
      <c r="AY212" s="19" t="s">
        <v>154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9" t="s">
        <v>78</v>
      </c>
      <c r="BK212" s="228">
        <f>ROUND(I212*H212,2)</f>
        <v>0</v>
      </c>
      <c r="BL212" s="19" t="s">
        <v>161</v>
      </c>
      <c r="BM212" s="227" t="s">
        <v>886</v>
      </c>
    </row>
    <row r="213" s="2" customFormat="1">
      <c r="A213" s="40"/>
      <c r="B213" s="41"/>
      <c r="C213" s="42"/>
      <c r="D213" s="229" t="s">
        <v>163</v>
      </c>
      <c r="E213" s="42"/>
      <c r="F213" s="230" t="s">
        <v>218</v>
      </c>
      <c r="G213" s="42"/>
      <c r="H213" s="42"/>
      <c r="I213" s="231"/>
      <c r="J213" s="42"/>
      <c r="K213" s="42"/>
      <c r="L213" s="46"/>
      <c r="M213" s="232"/>
      <c r="N213" s="23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163</v>
      </c>
      <c r="AU213" s="19" t="s">
        <v>80</v>
      </c>
    </row>
    <row r="214" s="14" customFormat="1">
      <c r="A214" s="14"/>
      <c r="B214" s="245"/>
      <c r="C214" s="246"/>
      <c r="D214" s="236" t="s">
        <v>165</v>
      </c>
      <c r="E214" s="247" t="s">
        <v>19</v>
      </c>
      <c r="F214" s="248" t="s">
        <v>345</v>
      </c>
      <c r="G214" s="246"/>
      <c r="H214" s="249">
        <v>29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165</v>
      </c>
      <c r="AU214" s="255" t="s">
        <v>80</v>
      </c>
      <c r="AV214" s="14" t="s">
        <v>80</v>
      </c>
      <c r="AW214" s="14" t="s">
        <v>32</v>
      </c>
      <c r="AX214" s="14" t="s">
        <v>78</v>
      </c>
      <c r="AY214" s="255" t="s">
        <v>154</v>
      </c>
    </row>
    <row r="215" s="2" customFormat="1" ht="24.15" customHeight="1">
      <c r="A215" s="40"/>
      <c r="B215" s="41"/>
      <c r="C215" s="216" t="s">
        <v>302</v>
      </c>
      <c r="D215" s="216" t="s">
        <v>156</v>
      </c>
      <c r="E215" s="217" t="s">
        <v>220</v>
      </c>
      <c r="F215" s="218" t="s">
        <v>221</v>
      </c>
      <c r="G215" s="219" t="s">
        <v>216</v>
      </c>
      <c r="H215" s="220">
        <v>10</v>
      </c>
      <c r="I215" s="221"/>
      <c r="J215" s="222">
        <f>ROUND(I215*H215,2)</f>
        <v>0</v>
      </c>
      <c r="K215" s="218" t="s">
        <v>160</v>
      </c>
      <c r="L215" s="46"/>
      <c r="M215" s="223" t="s">
        <v>19</v>
      </c>
      <c r="N215" s="224" t="s">
        <v>42</v>
      </c>
      <c r="O215" s="86"/>
      <c r="P215" s="225">
        <f>O215*H215</f>
        <v>0</v>
      </c>
      <c r="Q215" s="225">
        <v>0.10037</v>
      </c>
      <c r="R215" s="225">
        <f>Q215*H215</f>
        <v>1.0037</v>
      </c>
      <c r="S215" s="225">
        <v>0.10000000000000001</v>
      </c>
      <c r="T215" s="226">
        <f>S215*H215</f>
        <v>1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7" t="s">
        <v>161</v>
      </c>
      <c r="AT215" s="227" t="s">
        <v>156</v>
      </c>
      <c r="AU215" s="227" t="s">
        <v>80</v>
      </c>
      <c r="AY215" s="19" t="s">
        <v>154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9" t="s">
        <v>78</v>
      </c>
      <c r="BK215" s="228">
        <f>ROUND(I215*H215,2)</f>
        <v>0</v>
      </c>
      <c r="BL215" s="19" t="s">
        <v>161</v>
      </c>
      <c r="BM215" s="227" t="s">
        <v>887</v>
      </c>
    </row>
    <row r="216" s="2" customFormat="1">
      <c r="A216" s="40"/>
      <c r="B216" s="41"/>
      <c r="C216" s="42"/>
      <c r="D216" s="229" t="s">
        <v>163</v>
      </c>
      <c r="E216" s="42"/>
      <c r="F216" s="230" t="s">
        <v>223</v>
      </c>
      <c r="G216" s="42"/>
      <c r="H216" s="42"/>
      <c r="I216" s="231"/>
      <c r="J216" s="42"/>
      <c r="K216" s="42"/>
      <c r="L216" s="46"/>
      <c r="M216" s="232"/>
      <c r="N216" s="23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163</v>
      </c>
      <c r="AU216" s="19" t="s">
        <v>80</v>
      </c>
    </row>
    <row r="217" s="14" customFormat="1">
      <c r="A217" s="14"/>
      <c r="B217" s="245"/>
      <c r="C217" s="246"/>
      <c r="D217" s="236" t="s">
        <v>165</v>
      </c>
      <c r="E217" s="247" t="s">
        <v>19</v>
      </c>
      <c r="F217" s="248" t="s">
        <v>219</v>
      </c>
      <c r="G217" s="246"/>
      <c r="H217" s="249">
        <v>10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165</v>
      </c>
      <c r="AU217" s="255" t="s">
        <v>80</v>
      </c>
      <c r="AV217" s="14" t="s">
        <v>80</v>
      </c>
      <c r="AW217" s="14" t="s">
        <v>32</v>
      </c>
      <c r="AX217" s="14" t="s">
        <v>78</v>
      </c>
      <c r="AY217" s="255" t="s">
        <v>154</v>
      </c>
    </row>
    <row r="218" s="2" customFormat="1" ht="24.15" customHeight="1">
      <c r="A218" s="40"/>
      <c r="B218" s="41"/>
      <c r="C218" s="216" t="s">
        <v>311</v>
      </c>
      <c r="D218" s="216" t="s">
        <v>156</v>
      </c>
      <c r="E218" s="217" t="s">
        <v>225</v>
      </c>
      <c r="F218" s="218" t="s">
        <v>226</v>
      </c>
      <c r="G218" s="219" t="s">
        <v>216</v>
      </c>
      <c r="H218" s="220">
        <v>11</v>
      </c>
      <c r="I218" s="221"/>
      <c r="J218" s="222">
        <f>ROUND(I218*H218,2)</f>
        <v>0</v>
      </c>
      <c r="K218" s="218" t="s">
        <v>160</v>
      </c>
      <c r="L218" s="46"/>
      <c r="M218" s="223" t="s">
        <v>19</v>
      </c>
      <c r="N218" s="224" t="s">
        <v>42</v>
      </c>
      <c r="O218" s="86"/>
      <c r="P218" s="225">
        <f>O218*H218</f>
        <v>0</v>
      </c>
      <c r="Q218" s="225">
        <v>0.10037</v>
      </c>
      <c r="R218" s="225">
        <f>Q218*H218</f>
        <v>1.1040700000000001</v>
      </c>
      <c r="S218" s="225">
        <v>0.10000000000000001</v>
      </c>
      <c r="T218" s="226">
        <f>S218*H218</f>
        <v>1.1000000000000001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7" t="s">
        <v>161</v>
      </c>
      <c r="AT218" s="227" t="s">
        <v>156</v>
      </c>
      <c r="AU218" s="227" t="s">
        <v>80</v>
      </c>
      <c r="AY218" s="19" t="s">
        <v>154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9" t="s">
        <v>78</v>
      </c>
      <c r="BK218" s="228">
        <f>ROUND(I218*H218,2)</f>
        <v>0</v>
      </c>
      <c r="BL218" s="19" t="s">
        <v>161</v>
      </c>
      <c r="BM218" s="227" t="s">
        <v>888</v>
      </c>
    </row>
    <row r="219" s="2" customFormat="1">
      <c r="A219" s="40"/>
      <c r="B219" s="41"/>
      <c r="C219" s="42"/>
      <c r="D219" s="229" t="s">
        <v>163</v>
      </c>
      <c r="E219" s="42"/>
      <c r="F219" s="230" t="s">
        <v>228</v>
      </c>
      <c r="G219" s="42"/>
      <c r="H219" s="42"/>
      <c r="I219" s="231"/>
      <c r="J219" s="42"/>
      <c r="K219" s="42"/>
      <c r="L219" s="46"/>
      <c r="M219" s="232"/>
      <c r="N219" s="23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163</v>
      </c>
      <c r="AU219" s="19" t="s">
        <v>80</v>
      </c>
    </row>
    <row r="220" s="14" customFormat="1">
      <c r="A220" s="14"/>
      <c r="B220" s="245"/>
      <c r="C220" s="246"/>
      <c r="D220" s="236" t="s">
        <v>165</v>
      </c>
      <c r="E220" s="247" t="s">
        <v>19</v>
      </c>
      <c r="F220" s="248" t="s">
        <v>233</v>
      </c>
      <c r="G220" s="246"/>
      <c r="H220" s="249">
        <v>11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165</v>
      </c>
      <c r="AU220" s="255" t="s">
        <v>80</v>
      </c>
      <c r="AV220" s="14" t="s">
        <v>80</v>
      </c>
      <c r="AW220" s="14" t="s">
        <v>32</v>
      </c>
      <c r="AX220" s="14" t="s">
        <v>78</v>
      </c>
      <c r="AY220" s="255" t="s">
        <v>154</v>
      </c>
    </row>
    <row r="221" s="2" customFormat="1" ht="24.15" customHeight="1">
      <c r="A221" s="40"/>
      <c r="B221" s="41"/>
      <c r="C221" s="216" t="s">
        <v>268</v>
      </c>
      <c r="D221" s="216" t="s">
        <v>156</v>
      </c>
      <c r="E221" s="217" t="s">
        <v>229</v>
      </c>
      <c r="F221" s="218" t="s">
        <v>230</v>
      </c>
      <c r="G221" s="219" t="s">
        <v>216</v>
      </c>
      <c r="H221" s="220">
        <v>8</v>
      </c>
      <c r="I221" s="221"/>
      <c r="J221" s="222">
        <f>ROUND(I221*H221,2)</f>
        <v>0</v>
      </c>
      <c r="K221" s="218" t="s">
        <v>160</v>
      </c>
      <c r="L221" s="46"/>
      <c r="M221" s="223" t="s">
        <v>19</v>
      </c>
      <c r="N221" s="224" t="s">
        <v>42</v>
      </c>
      <c r="O221" s="86"/>
      <c r="P221" s="225">
        <f>O221*H221</f>
        <v>0</v>
      </c>
      <c r="Q221" s="225">
        <v>0.15056</v>
      </c>
      <c r="R221" s="225">
        <f>Q221*H221</f>
        <v>1.20448</v>
      </c>
      <c r="S221" s="225">
        <v>0.14999999999999999</v>
      </c>
      <c r="T221" s="226">
        <f>S221*H221</f>
        <v>1.2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7" t="s">
        <v>161</v>
      </c>
      <c r="AT221" s="227" t="s">
        <v>156</v>
      </c>
      <c r="AU221" s="227" t="s">
        <v>80</v>
      </c>
      <c r="AY221" s="19" t="s">
        <v>154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9" t="s">
        <v>78</v>
      </c>
      <c r="BK221" s="228">
        <f>ROUND(I221*H221,2)</f>
        <v>0</v>
      </c>
      <c r="BL221" s="19" t="s">
        <v>161</v>
      </c>
      <c r="BM221" s="227" t="s">
        <v>889</v>
      </c>
    </row>
    <row r="222" s="2" customFormat="1">
      <c r="A222" s="40"/>
      <c r="B222" s="41"/>
      <c r="C222" s="42"/>
      <c r="D222" s="229" t="s">
        <v>163</v>
      </c>
      <c r="E222" s="42"/>
      <c r="F222" s="230" t="s">
        <v>232</v>
      </c>
      <c r="G222" s="42"/>
      <c r="H222" s="42"/>
      <c r="I222" s="231"/>
      <c r="J222" s="42"/>
      <c r="K222" s="42"/>
      <c r="L222" s="46"/>
      <c r="M222" s="232"/>
      <c r="N222" s="23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163</v>
      </c>
      <c r="AU222" s="19" t="s">
        <v>80</v>
      </c>
    </row>
    <row r="223" s="14" customFormat="1">
      <c r="A223" s="14"/>
      <c r="B223" s="245"/>
      <c r="C223" s="246"/>
      <c r="D223" s="236" t="s">
        <v>165</v>
      </c>
      <c r="E223" s="247" t="s">
        <v>19</v>
      </c>
      <c r="F223" s="248" t="s">
        <v>211</v>
      </c>
      <c r="G223" s="246"/>
      <c r="H223" s="249">
        <v>8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165</v>
      </c>
      <c r="AU223" s="255" t="s">
        <v>80</v>
      </c>
      <c r="AV223" s="14" t="s">
        <v>80</v>
      </c>
      <c r="AW223" s="14" t="s">
        <v>32</v>
      </c>
      <c r="AX223" s="14" t="s">
        <v>78</v>
      </c>
      <c r="AY223" s="255" t="s">
        <v>154</v>
      </c>
    </row>
    <row r="224" s="2" customFormat="1" ht="37.8" customHeight="1">
      <c r="A224" s="40"/>
      <c r="B224" s="41"/>
      <c r="C224" s="216" t="s">
        <v>321</v>
      </c>
      <c r="D224" s="216" t="s">
        <v>156</v>
      </c>
      <c r="E224" s="217" t="s">
        <v>234</v>
      </c>
      <c r="F224" s="218" t="s">
        <v>235</v>
      </c>
      <c r="G224" s="219" t="s">
        <v>216</v>
      </c>
      <c r="H224" s="220">
        <v>13</v>
      </c>
      <c r="I224" s="221"/>
      <c r="J224" s="222">
        <f>ROUND(I224*H224,2)</f>
        <v>0</v>
      </c>
      <c r="K224" s="218" t="s">
        <v>160</v>
      </c>
      <c r="L224" s="46"/>
      <c r="M224" s="223" t="s">
        <v>19</v>
      </c>
      <c r="N224" s="224" t="s">
        <v>42</v>
      </c>
      <c r="O224" s="86"/>
      <c r="P224" s="225">
        <f>O224*H224</f>
        <v>0</v>
      </c>
      <c r="Q224" s="225">
        <v>0.53325999999999996</v>
      </c>
      <c r="R224" s="225">
        <f>Q224*H224</f>
        <v>6.9323799999999993</v>
      </c>
      <c r="S224" s="225">
        <v>0.29999999999999999</v>
      </c>
      <c r="T224" s="226">
        <f>S224*H224</f>
        <v>3.8999999999999999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7" t="s">
        <v>161</v>
      </c>
      <c r="AT224" s="227" t="s">
        <v>156</v>
      </c>
      <c r="AU224" s="227" t="s">
        <v>80</v>
      </c>
      <c r="AY224" s="19" t="s">
        <v>154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9" t="s">
        <v>78</v>
      </c>
      <c r="BK224" s="228">
        <f>ROUND(I224*H224,2)</f>
        <v>0</v>
      </c>
      <c r="BL224" s="19" t="s">
        <v>161</v>
      </c>
      <c r="BM224" s="227" t="s">
        <v>890</v>
      </c>
    </row>
    <row r="225" s="2" customFormat="1">
      <c r="A225" s="40"/>
      <c r="B225" s="41"/>
      <c r="C225" s="42"/>
      <c r="D225" s="229" t="s">
        <v>163</v>
      </c>
      <c r="E225" s="42"/>
      <c r="F225" s="230" t="s">
        <v>237</v>
      </c>
      <c r="G225" s="42"/>
      <c r="H225" s="42"/>
      <c r="I225" s="231"/>
      <c r="J225" s="42"/>
      <c r="K225" s="42"/>
      <c r="L225" s="46"/>
      <c r="M225" s="232"/>
      <c r="N225" s="23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163</v>
      </c>
      <c r="AU225" s="19" t="s">
        <v>80</v>
      </c>
    </row>
    <row r="226" s="14" customFormat="1">
      <c r="A226" s="14"/>
      <c r="B226" s="245"/>
      <c r="C226" s="246"/>
      <c r="D226" s="236" t="s">
        <v>165</v>
      </c>
      <c r="E226" s="247" t="s">
        <v>19</v>
      </c>
      <c r="F226" s="248" t="s">
        <v>246</v>
      </c>
      <c r="G226" s="246"/>
      <c r="H226" s="249">
        <v>13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165</v>
      </c>
      <c r="AU226" s="255" t="s">
        <v>80</v>
      </c>
      <c r="AV226" s="14" t="s">
        <v>80</v>
      </c>
      <c r="AW226" s="14" t="s">
        <v>32</v>
      </c>
      <c r="AX226" s="14" t="s">
        <v>78</v>
      </c>
      <c r="AY226" s="255" t="s">
        <v>154</v>
      </c>
    </row>
    <row r="227" s="2" customFormat="1" ht="24.15" customHeight="1">
      <c r="A227" s="40"/>
      <c r="B227" s="41"/>
      <c r="C227" s="271" t="s">
        <v>245</v>
      </c>
      <c r="D227" s="271" t="s">
        <v>408</v>
      </c>
      <c r="E227" s="272" t="s">
        <v>708</v>
      </c>
      <c r="F227" s="273" t="s">
        <v>709</v>
      </c>
      <c r="G227" s="274" t="s">
        <v>216</v>
      </c>
      <c r="H227" s="275">
        <v>1</v>
      </c>
      <c r="I227" s="276"/>
      <c r="J227" s="277">
        <f>ROUND(I227*H227,2)</f>
        <v>0</v>
      </c>
      <c r="K227" s="273" t="s">
        <v>160</v>
      </c>
      <c r="L227" s="278"/>
      <c r="M227" s="279" t="s">
        <v>19</v>
      </c>
      <c r="N227" s="280" t="s">
        <v>42</v>
      </c>
      <c r="O227" s="86"/>
      <c r="P227" s="225">
        <f>O227*H227</f>
        <v>0</v>
      </c>
      <c r="Q227" s="225">
        <v>0.108</v>
      </c>
      <c r="R227" s="225">
        <f>Q227*H227</f>
        <v>0.108</v>
      </c>
      <c r="S227" s="225">
        <v>0</v>
      </c>
      <c r="T227" s="22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7" t="s">
        <v>211</v>
      </c>
      <c r="AT227" s="227" t="s">
        <v>408</v>
      </c>
      <c r="AU227" s="227" t="s">
        <v>80</v>
      </c>
      <c r="AY227" s="19" t="s">
        <v>154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9" t="s">
        <v>78</v>
      </c>
      <c r="BK227" s="228">
        <f>ROUND(I227*H227,2)</f>
        <v>0</v>
      </c>
      <c r="BL227" s="19" t="s">
        <v>161</v>
      </c>
      <c r="BM227" s="227" t="s">
        <v>891</v>
      </c>
    </row>
    <row r="228" s="14" customFormat="1">
      <c r="A228" s="14"/>
      <c r="B228" s="245"/>
      <c r="C228" s="246"/>
      <c r="D228" s="236" t="s">
        <v>165</v>
      </c>
      <c r="E228" s="247" t="s">
        <v>19</v>
      </c>
      <c r="F228" s="248" t="s">
        <v>78</v>
      </c>
      <c r="G228" s="246"/>
      <c r="H228" s="249">
        <v>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165</v>
      </c>
      <c r="AU228" s="255" t="s">
        <v>80</v>
      </c>
      <c r="AV228" s="14" t="s">
        <v>80</v>
      </c>
      <c r="AW228" s="14" t="s">
        <v>32</v>
      </c>
      <c r="AX228" s="14" t="s">
        <v>78</v>
      </c>
      <c r="AY228" s="255" t="s">
        <v>154</v>
      </c>
    </row>
    <row r="229" s="12" customFormat="1" ht="22.8" customHeight="1">
      <c r="A229" s="12"/>
      <c r="B229" s="200"/>
      <c r="C229" s="201"/>
      <c r="D229" s="202" t="s">
        <v>70</v>
      </c>
      <c r="E229" s="214" t="s">
        <v>224</v>
      </c>
      <c r="F229" s="214" t="s">
        <v>238</v>
      </c>
      <c r="G229" s="201"/>
      <c r="H229" s="201"/>
      <c r="I229" s="204"/>
      <c r="J229" s="215">
        <f>BK229</f>
        <v>0</v>
      </c>
      <c r="K229" s="201"/>
      <c r="L229" s="206"/>
      <c r="M229" s="207"/>
      <c r="N229" s="208"/>
      <c r="O229" s="208"/>
      <c r="P229" s="209">
        <f>SUM(P230:P257)</f>
        <v>0</v>
      </c>
      <c r="Q229" s="208"/>
      <c r="R229" s="209">
        <f>SUM(R230:R257)</f>
        <v>0.077003000000000002</v>
      </c>
      <c r="S229" s="208"/>
      <c r="T229" s="210">
        <f>SUM(T230:T257)</f>
        <v>47.652500000000003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1" t="s">
        <v>78</v>
      </c>
      <c r="AT229" s="212" t="s">
        <v>70</v>
      </c>
      <c r="AU229" s="212" t="s">
        <v>78</v>
      </c>
      <c r="AY229" s="211" t="s">
        <v>154</v>
      </c>
      <c r="BK229" s="213">
        <f>SUM(BK230:BK257)</f>
        <v>0</v>
      </c>
    </row>
    <row r="230" s="2" customFormat="1" ht="24.15" customHeight="1">
      <c r="A230" s="40"/>
      <c r="B230" s="41"/>
      <c r="C230" s="216" t="s">
        <v>336</v>
      </c>
      <c r="D230" s="216" t="s">
        <v>156</v>
      </c>
      <c r="E230" s="217" t="s">
        <v>239</v>
      </c>
      <c r="F230" s="218" t="s">
        <v>240</v>
      </c>
      <c r="G230" s="219" t="s">
        <v>241</v>
      </c>
      <c r="H230" s="220">
        <v>60</v>
      </c>
      <c r="I230" s="221"/>
      <c r="J230" s="222">
        <f>ROUND(I230*H230,2)</f>
        <v>0</v>
      </c>
      <c r="K230" s="218" t="s">
        <v>160</v>
      </c>
      <c r="L230" s="46"/>
      <c r="M230" s="223" t="s">
        <v>19</v>
      </c>
      <c r="N230" s="224" t="s">
        <v>42</v>
      </c>
      <c r="O230" s="86"/>
      <c r="P230" s="225">
        <f>O230*H230</f>
        <v>0</v>
      </c>
      <c r="Q230" s="225">
        <v>0.00040000000000000002</v>
      </c>
      <c r="R230" s="225">
        <f>Q230*H230</f>
        <v>0.024</v>
      </c>
      <c r="S230" s="225">
        <v>0</v>
      </c>
      <c r="T230" s="22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7" t="s">
        <v>161</v>
      </c>
      <c r="AT230" s="227" t="s">
        <v>156</v>
      </c>
      <c r="AU230" s="227" t="s">
        <v>80</v>
      </c>
      <c r="AY230" s="19" t="s">
        <v>154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9" t="s">
        <v>78</v>
      </c>
      <c r="BK230" s="228">
        <f>ROUND(I230*H230,2)</f>
        <v>0</v>
      </c>
      <c r="BL230" s="19" t="s">
        <v>161</v>
      </c>
      <c r="BM230" s="227" t="s">
        <v>892</v>
      </c>
    </row>
    <row r="231" s="2" customFormat="1">
      <c r="A231" s="40"/>
      <c r="B231" s="41"/>
      <c r="C231" s="42"/>
      <c r="D231" s="229" t="s">
        <v>163</v>
      </c>
      <c r="E231" s="42"/>
      <c r="F231" s="230" t="s">
        <v>243</v>
      </c>
      <c r="G231" s="42"/>
      <c r="H231" s="42"/>
      <c r="I231" s="231"/>
      <c r="J231" s="42"/>
      <c r="K231" s="42"/>
      <c r="L231" s="46"/>
      <c r="M231" s="232"/>
      <c r="N231" s="23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163</v>
      </c>
      <c r="AU231" s="19" t="s">
        <v>80</v>
      </c>
    </row>
    <row r="232" s="14" customFormat="1">
      <c r="A232" s="14"/>
      <c r="B232" s="245"/>
      <c r="C232" s="246"/>
      <c r="D232" s="236" t="s">
        <v>165</v>
      </c>
      <c r="E232" s="247" t="s">
        <v>19</v>
      </c>
      <c r="F232" s="248" t="s">
        <v>893</v>
      </c>
      <c r="G232" s="246"/>
      <c r="H232" s="249">
        <v>60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165</v>
      </c>
      <c r="AU232" s="255" t="s">
        <v>80</v>
      </c>
      <c r="AV232" s="14" t="s">
        <v>80</v>
      </c>
      <c r="AW232" s="14" t="s">
        <v>32</v>
      </c>
      <c r="AX232" s="14" t="s">
        <v>78</v>
      </c>
      <c r="AY232" s="255" t="s">
        <v>154</v>
      </c>
    </row>
    <row r="233" s="2" customFormat="1" ht="33" customHeight="1">
      <c r="A233" s="40"/>
      <c r="B233" s="41"/>
      <c r="C233" s="216" t="s">
        <v>345</v>
      </c>
      <c r="D233" s="216" t="s">
        <v>156</v>
      </c>
      <c r="E233" s="217" t="s">
        <v>247</v>
      </c>
      <c r="F233" s="218" t="s">
        <v>248</v>
      </c>
      <c r="G233" s="219" t="s">
        <v>241</v>
      </c>
      <c r="H233" s="220">
        <v>60</v>
      </c>
      <c r="I233" s="221"/>
      <c r="J233" s="222">
        <f>ROUND(I233*H233,2)</f>
        <v>0</v>
      </c>
      <c r="K233" s="218" t="s">
        <v>160</v>
      </c>
      <c r="L233" s="46"/>
      <c r="M233" s="223" t="s">
        <v>19</v>
      </c>
      <c r="N233" s="224" t="s">
        <v>42</v>
      </c>
      <c r="O233" s="86"/>
      <c r="P233" s="225">
        <f>O233*H233</f>
        <v>0</v>
      </c>
      <c r="Q233" s="225">
        <v>0.00064999999999999997</v>
      </c>
      <c r="R233" s="225">
        <f>Q233*H233</f>
        <v>0.039</v>
      </c>
      <c r="S233" s="225">
        <v>0</v>
      </c>
      <c r="T233" s="22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7" t="s">
        <v>161</v>
      </c>
      <c r="AT233" s="227" t="s">
        <v>156</v>
      </c>
      <c r="AU233" s="227" t="s">
        <v>80</v>
      </c>
      <c r="AY233" s="19" t="s">
        <v>154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9" t="s">
        <v>78</v>
      </c>
      <c r="BK233" s="228">
        <f>ROUND(I233*H233,2)</f>
        <v>0</v>
      </c>
      <c r="BL233" s="19" t="s">
        <v>161</v>
      </c>
      <c r="BM233" s="227" t="s">
        <v>894</v>
      </c>
    </row>
    <row r="234" s="2" customFormat="1">
      <c r="A234" s="40"/>
      <c r="B234" s="41"/>
      <c r="C234" s="42"/>
      <c r="D234" s="229" t="s">
        <v>163</v>
      </c>
      <c r="E234" s="42"/>
      <c r="F234" s="230" t="s">
        <v>250</v>
      </c>
      <c r="G234" s="42"/>
      <c r="H234" s="42"/>
      <c r="I234" s="231"/>
      <c r="J234" s="42"/>
      <c r="K234" s="42"/>
      <c r="L234" s="46"/>
      <c r="M234" s="232"/>
      <c r="N234" s="23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163</v>
      </c>
      <c r="AU234" s="19" t="s">
        <v>80</v>
      </c>
    </row>
    <row r="235" s="14" customFormat="1">
      <c r="A235" s="14"/>
      <c r="B235" s="245"/>
      <c r="C235" s="246"/>
      <c r="D235" s="236" t="s">
        <v>165</v>
      </c>
      <c r="E235" s="247" t="s">
        <v>19</v>
      </c>
      <c r="F235" s="248" t="s">
        <v>895</v>
      </c>
      <c r="G235" s="246"/>
      <c r="H235" s="249">
        <v>60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165</v>
      </c>
      <c r="AU235" s="255" t="s">
        <v>80</v>
      </c>
      <c r="AV235" s="14" t="s">
        <v>80</v>
      </c>
      <c r="AW235" s="14" t="s">
        <v>32</v>
      </c>
      <c r="AX235" s="14" t="s">
        <v>78</v>
      </c>
      <c r="AY235" s="255" t="s">
        <v>154</v>
      </c>
    </row>
    <row r="236" s="2" customFormat="1" ht="33" customHeight="1">
      <c r="A236" s="40"/>
      <c r="B236" s="41"/>
      <c r="C236" s="216" t="s">
        <v>352</v>
      </c>
      <c r="D236" s="216" t="s">
        <v>156</v>
      </c>
      <c r="E236" s="217" t="s">
        <v>274</v>
      </c>
      <c r="F236" s="218" t="s">
        <v>275</v>
      </c>
      <c r="G236" s="219" t="s">
        <v>241</v>
      </c>
      <c r="H236" s="220">
        <v>73.700000000000003</v>
      </c>
      <c r="I236" s="221"/>
      <c r="J236" s="222">
        <f>ROUND(I236*H236,2)</f>
        <v>0</v>
      </c>
      <c r="K236" s="218" t="s">
        <v>160</v>
      </c>
      <c r="L236" s="46"/>
      <c r="M236" s="223" t="s">
        <v>19</v>
      </c>
      <c r="N236" s="224" t="s">
        <v>42</v>
      </c>
      <c r="O236" s="86"/>
      <c r="P236" s="225">
        <f>O236*H236</f>
        <v>0</v>
      </c>
      <c r="Q236" s="225">
        <v>1.0000000000000001E-05</v>
      </c>
      <c r="R236" s="225">
        <f>Q236*H236</f>
        <v>0.00073700000000000013</v>
      </c>
      <c r="S236" s="225">
        <v>0</v>
      </c>
      <c r="T236" s="22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7" t="s">
        <v>161</v>
      </c>
      <c r="AT236" s="227" t="s">
        <v>156</v>
      </c>
      <c r="AU236" s="227" t="s">
        <v>80</v>
      </c>
      <c r="AY236" s="19" t="s">
        <v>154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9" t="s">
        <v>78</v>
      </c>
      <c r="BK236" s="228">
        <f>ROUND(I236*H236,2)</f>
        <v>0</v>
      </c>
      <c r="BL236" s="19" t="s">
        <v>161</v>
      </c>
      <c r="BM236" s="227" t="s">
        <v>896</v>
      </c>
    </row>
    <row r="237" s="2" customFormat="1">
      <c r="A237" s="40"/>
      <c r="B237" s="41"/>
      <c r="C237" s="42"/>
      <c r="D237" s="229" t="s">
        <v>163</v>
      </c>
      <c r="E237" s="42"/>
      <c r="F237" s="230" t="s">
        <v>277</v>
      </c>
      <c r="G237" s="42"/>
      <c r="H237" s="42"/>
      <c r="I237" s="231"/>
      <c r="J237" s="42"/>
      <c r="K237" s="42"/>
      <c r="L237" s="46"/>
      <c r="M237" s="232"/>
      <c r="N237" s="23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163</v>
      </c>
      <c r="AU237" s="19" t="s">
        <v>80</v>
      </c>
    </row>
    <row r="238" s="14" customFormat="1">
      <c r="A238" s="14"/>
      <c r="B238" s="245"/>
      <c r="C238" s="246"/>
      <c r="D238" s="236" t="s">
        <v>165</v>
      </c>
      <c r="E238" s="247" t="s">
        <v>111</v>
      </c>
      <c r="F238" s="248" t="s">
        <v>897</v>
      </c>
      <c r="G238" s="246"/>
      <c r="H238" s="249">
        <v>73.700000000000003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165</v>
      </c>
      <c r="AU238" s="255" t="s">
        <v>80</v>
      </c>
      <c r="AV238" s="14" t="s">
        <v>80</v>
      </c>
      <c r="AW238" s="14" t="s">
        <v>32</v>
      </c>
      <c r="AX238" s="14" t="s">
        <v>78</v>
      </c>
      <c r="AY238" s="255" t="s">
        <v>154</v>
      </c>
    </row>
    <row r="239" s="2" customFormat="1" ht="55.5" customHeight="1">
      <c r="A239" s="40"/>
      <c r="B239" s="41"/>
      <c r="C239" s="216" t="s">
        <v>358</v>
      </c>
      <c r="D239" s="216" t="s">
        <v>156</v>
      </c>
      <c r="E239" s="217" t="s">
        <v>280</v>
      </c>
      <c r="F239" s="218" t="s">
        <v>281</v>
      </c>
      <c r="G239" s="219" t="s">
        <v>241</v>
      </c>
      <c r="H239" s="220">
        <v>73.700000000000003</v>
      </c>
      <c r="I239" s="221"/>
      <c r="J239" s="222">
        <f>ROUND(I239*H239,2)</f>
        <v>0</v>
      </c>
      <c r="K239" s="218" t="s">
        <v>160</v>
      </c>
      <c r="L239" s="46"/>
      <c r="M239" s="223" t="s">
        <v>19</v>
      </c>
      <c r="N239" s="224" t="s">
        <v>42</v>
      </c>
      <c r="O239" s="86"/>
      <c r="P239" s="225">
        <f>O239*H239</f>
        <v>0</v>
      </c>
      <c r="Q239" s="225">
        <v>0.00018000000000000001</v>
      </c>
      <c r="R239" s="225">
        <f>Q239*H239</f>
        <v>0.013266000000000002</v>
      </c>
      <c r="S239" s="225">
        <v>0</v>
      </c>
      <c r="T239" s="22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7" t="s">
        <v>161</v>
      </c>
      <c r="AT239" s="227" t="s">
        <v>156</v>
      </c>
      <c r="AU239" s="227" t="s">
        <v>80</v>
      </c>
      <c r="AY239" s="19" t="s">
        <v>154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19" t="s">
        <v>78</v>
      </c>
      <c r="BK239" s="228">
        <f>ROUND(I239*H239,2)</f>
        <v>0</v>
      </c>
      <c r="BL239" s="19" t="s">
        <v>161</v>
      </c>
      <c r="BM239" s="227" t="s">
        <v>898</v>
      </c>
    </row>
    <row r="240" s="2" customFormat="1">
      <c r="A240" s="40"/>
      <c r="B240" s="41"/>
      <c r="C240" s="42"/>
      <c r="D240" s="229" t="s">
        <v>163</v>
      </c>
      <c r="E240" s="42"/>
      <c r="F240" s="230" t="s">
        <v>283</v>
      </c>
      <c r="G240" s="42"/>
      <c r="H240" s="42"/>
      <c r="I240" s="231"/>
      <c r="J240" s="42"/>
      <c r="K240" s="42"/>
      <c r="L240" s="46"/>
      <c r="M240" s="232"/>
      <c r="N240" s="23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163</v>
      </c>
      <c r="AU240" s="19" t="s">
        <v>80</v>
      </c>
    </row>
    <row r="241" s="14" customFormat="1">
      <c r="A241" s="14"/>
      <c r="B241" s="245"/>
      <c r="C241" s="246"/>
      <c r="D241" s="236" t="s">
        <v>165</v>
      </c>
      <c r="E241" s="247" t="s">
        <v>19</v>
      </c>
      <c r="F241" s="248" t="s">
        <v>111</v>
      </c>
      <c r="G241" s="246"/>
      <c r="H241" s="249">
        <v>73.700000000000003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165</v>
      </c>
      <c r="AU241" s="255" t="s">
        <v>80</v>
      </c>
      <c r="AV241" s="14" t="s">
        <v>80</v>
      </c>
      <c r="AW241" s="14" t="s">
        <v>32</v>
      </c>
      <c r="AX241" s="14" t="s">
        <v>78</v>
      </c>
      <c r="AY241" s="255" t="s">
        <v>154</v>
      </c>
    </row>
    <row r="242" s="2" customFormat="1" ht="33" customHeight="1">
      <c r="A242" s="40"/>
      <c r="B242" s="41"/>
      <c r="C242" s="216" t="s">
        <v>573</v>
      </c>
      <c r="D242" s="216" t="s">
        <v>156</v>
      </c>
      <c r="E242" s="217" t="s">
        <v>285</v>
      </c>
      <c r="F242" s="218" t="s">
        <v>286</v>
      </c>
      <c r="G242" s="219" t="s">
        <v>159</v>
      </c>
      <c r="H242" s="220">
        <v>2984.4499999999998</v>
      </c>
      <c r="I242" s="221"/>
      <c r="J242" s="222">
        <f>ROUND(I242*H242,2)</f>
        <v>0</v>
      </c>
      <c r="K242" s="218" t="s">
        <v>160</v>
      </c>
      <c r="L242" s="46"/>
      <c r="M242" s="223" t="s">
        <v>19</v>
      </c>
      <c r="N242" s="224" t="s">
        <v>42</v>
      </c>
      <c r="O242" s="86"/>
      <c r="P242" s="225">
        <f>O242*H242</f>
        <v>0</v>
      </c>
      <c r="Q242" s="225">
        <v>0</v>
      </c>
      <c r="R242" s="225">
        <f>Q242*H242</f>
        <v>0</v>
      </c>
      <c r="S242" s="225">
        <v>0.01</v>
      </c>
      <c r="T242" s="226">
        <f>S242*H242</f>
        <v>29.8445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7" t="s">
        <v>161</v>
      </c>
      <c r="AT242" s="227" t="s">
        <v>156</v>
      </c>
      <c r="AU242" s="227" t="s">
        <v>80</v>
      </c>
      <c r="AY242" s="19" t="s">
        <v>154</v>
      </c>
      <c r="BE242" s="228">
        <f>IF(N242="základní",J242,0)</f>
        <v>0</v>
      </c>
      <c r="BF242" s="228">
        <f>IF(N242="snížená",J242,0)</f>
        <v>0</v>
      </c>
      <c r="BG242" s="228">
        <f>IF(N242="zákl. přenesená",J242,0)</f>
        <v>0</v>
      </c>
      <c r="BH242" s="228">
        <f>IF(N242="sníž. přenesená",J242,0)</f>
        <v>0</v>
      </c>
      <c r="BI242" s="228">
        <f>IF(N242="nulová",J242,0)</f>
        <v>0</v>
      </c>
      <c r="BJ242" s="19" t="s">
        <v>78</v>
      </c>
      <c r="BK242" s="228">
        <f>ROUND(I242*H242,2)</f>
        <v>0</v>
      </c>
      <c r="BL242" s="19" t="s">
        <v>161</v>
      </c>
      <c r="BM242" s="227" t="s">
        <v>899</v>
      </c>
    </row>
    <row r="243" s="2" customFormat="1">
      <c r="A243" s="40"/>
      <c r="B243" s="41"/>
      <c r="C243" s="42"/>
      <c r="D243" s="229" t="s">
        <v>163</v>
      </c>
      <c r="E243" s="42"/>
      <c r="F243" s="230" t="s">
        <v>288</v>
      </c>
      <c r="G243" s="42"/>
      <c r="H243" s="42"/>
      <c r="I243" s="231"/>
      <c r="J243" s="42"/>
      <c r="K243" s="42"/>
      <c r="L243" s="46"/>
      <c r="M243" s="232"/>
      <c r="N243" s="23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163</v>
      </c>
      <c r="AU243" s="19" t="s">
        <v>80</v>
      </c>
    </row>
    <row r="244" s="14" customFormat="1">
      <c r="A244" s="14"/>
      <c r="B244" s="245"/>
      <c r="C244" s="246"/>
      <c r="D244" s="236" t="s">
        <v>165</v>
      </c>
      <c r="E244" s="247" t="s">
        <v>19</v>
      </c>
      <c r="F244" s="248" t="s">
        <v>105</v>
      </c>
      <c r="G244" s="246"/>
      <c r="H244" s="249">
        <v>2984.4499999999998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165</v>
      </c>
      <c r="AU244" s="255" t="s">
        <v>80</v>
      </c>
      <c r="AV244" s="14" t="s">
        <v>80</v>
      </c>
      <c r="AW244" s="14" t="s">
        <v>32</v>
      </c>
      <c r="AX244" s="14" t="s">
        <v>71</v>
      </c>
      <c r="AY244" s="255" t="s">
        <v>154</v>
      </c>
    </row>
    <row r="245" s="15" customFormat="1">
      <c r="A245" s="15"/>
      <c r="B245" s="256"/>
      <c r="C245" s="257"/>
      <c r="D245" s="236" t="s">
        <v>165</v>
      </c>
      <c r="E245" s="258" t="s">
        <v>113</v>
      </c>
      <c r="F245" s="259" t="s">
        <v>168</v>
      </c>
      <c r="G245" s="257"/>
      <c r="H245" s="260">
        <v>2984.4499999999998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6" t="s">
        <v>165</v>
      </c>
      <c r="AU245" s="266" t="s">
        <v>80</v>
      </c>
      <c r="AV245" s="15" t="s">
        <v>161</v>
      </c>
      <c r="AW245" s="15" t="s">
        <v>32</v>
      </c>
      <c r="AX245" s="15" t="s">
        <v>78</v>
      </c>
      <c r="AY245" s="266" t="s">
        <v>154</v>
      </c>
    </row>
    <row r="246" s="14" customFormat="1">
      <c r="A246" s="14"/>
      <c r="B246" s="245"/>
      <c r="C246" s="246"/>
      <c r="D246" s="236" t="s">
        <v>165</v>
      </c>
      <c r="E246" s="247" t="s">
        <v>19</v>
      </c>
      <c r="F246" s="248" t="s">
        <v>113</v>
      </c>
      <c r="G246" s="246"/>
      <c r="H246" s="249">
        <v>2984.4499999999998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165</v>
      </c>
      <c r="AU246" s="255" t="s">
        <v>80</v>
      </c>
      <c r="AV246" s="14" t="s">
        <v>80</v>
      </c>
      <c r="AW246" s="14" t="s">
        <v>32</v>
      </c>
      <c r="AX246" s="14" t="s">
        <v>71</v>
      </c>
      <c r="AY246" s="255" t="s">
        <v>154</v>
      </c>
    </row>
    <row r="247" s="13" customFormat="1">
      <c r="A247" s="13"/>
      <c r="B247" s="234"/>
      <c r="C247" s="235"/>
      <c r="D247" s="236" t="s">
        <v>165</v>
      </c>
      <c r="E247" s="237" t="s">
        <v>19</v>
      </c>
      <c r="F247" s="238" t="s">
        <v>834</v>
      </c>
      <c r="G247" s="235"/>
      <c r="H247" s="237" t="s">
        <v>19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165</v>
      </c>
      <c r="AU247" s="244" t="s">
        <v>80</v>
      </c>
      <c r="AV247" s="13" t="s">
        <v>78</v>
      </c>
      <c r="AW247" s="13" t="s">
        <v>32</v>
      </c>
      <c r="AX247" s="13" t="s">
        <v>71</v>
      </c>
      <c r="AY247" s="244" t="s">
        <v>154</v>
      </c>
    </row>
    <row r="248" s="14" customFormat="1">
      <c r="A248" s="14"/>
      <c r="B248" s="245"/>
      <c r="C248" s="246"/>
      <c r="D248" s="236" t="s">
        <v>165</v>
      </c>
      <c r="E248" s="247" t="s">
        <v>19</v>
      </c>
      <c r="F248" s="248" t="s">
        <v>352</v>
      </c>
      <c r="G248" s="246"/>
      <c r="H248" s="249">
        <v>30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165</v>
      </c>
      <c r="AU248" s="255" t="s">
        <v>80</v>
      </c>
      <c r="AV248" s="14" t="s">
        <v>80</v>
      </c>
      <c r="AW248" s="14" t="s">
        <v>32</v>
      </c>
      <c r="AX248" s="14" t="s">
        <v>71</v>
      </c>
      <c r="AY248" s="255" t="s">
        <v>154</v>
      </c>
    </row>
    <row r="249" s="15" customFormat="1">
      <c r="A249" s="15"/>
      <c r="B249" s="256"/>
      <c r="C249" s="257"/>
      <c r="D249" s="236" t="s">
        <v>165</v>
      </c>
      <c r="E249" s="258" t="s">
        <v>110</v>
      </c>
      <c r="F249" s="259" t="s">
        <v>168</v>
      </c>
      <c r="G249" s="257"/>
      <c r="H249" s="260">
        <v>3014.4499999999998</v>
      </c>
      <c r="I249" s="261"/>
      <c r="J249" s="257"/>
      <c r="K249" s="257"/>
      <c r="L249" s="262"/>
      <c r="M249" s="263"/>
      <c r="N249" s="264"/>
      <c r="O249" s="264"/>
      <c r="P249" s="264"/>
      <c r="Q249" s="264"/>
      <c r="R249" s="264"/>
      <c r="S249" s="264"/>
      <c r="T249" s="26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6" t="s">
        <v>165</v>
      </c>
      <c r="AU249" s="266" t="s">
        <v>80</v>
      </c>
      <c r="AV249" s="15" t="s">
        <v>161</v>
      </c>
      <c r="AW249" s="15" t="s">
        <v>32</v>
      </c>
      <c r="AX249" s="15" t="s">
        <v>71</v>
      </c>
      <c r="AY249" s="266" t="s">
        <v>154</v>
      </c>
    </row>
    <row r="250" s="2" customFormat="1" ht="62.7" customHeight="1">
      <c r="A250" s="40"/>
      <c r="B250" s="41"/>
      <c r="C250" s="216" t="s">
        <v>580</v>
      </c>
      <c r="D250" s="216" t="s">
        <v>156</v>
      </c>
      <c r="E250" s="217" t="s">
        <v>543</v>
      </c>
      <c r="F250" s="218" t="s">
        <v>544</v>
      </c>
      <c r="G250" s="219" t="s">
        <v>159</v>
      </c>
      <c r="H250" s="220">
        <v>168</v>
      </c>
      <c r="I250" s="221"/>
      <c r="J250" s="222">
        <f>ROUND(I250*H250,2)</f>
        <v>0</v>
      </c>
      <c r="K250" s="218" t="s">
        <v>160</v>
      </c>
      <c r="L250" s="46"/>
      <c r="M250" s="223" t="s">
        <v>19</v>
      </c>
      <c r="N250" s="224" t="s">
        <v>42</v>
      </c>
      <c r="O250" s="86"/>
      <c r="P250" s="225">
        <f>O250*H250</f>
        <v>0</v>
      </c>
      <c r="Q250" s="225">
        <v>0</v>
      </c>
      <c r="R250" s="225">
        <f>Q250*H250</f>
        <v>0</v>
      </c>
      <c r="S250" s="225">
        <v>0.01</v>
      </c>
      <c r="T250" s="226">
        <f>S250*H250</f>
        <v>1.6799999999999999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7" t="s">
        <v>161</v>
      </c>
      <c r="AT250" s="227" t="s">
        <v>156</v>
      </c>
      <c r="AU250" s="227" t="s">
        <v>80</v>
      </c>
      <c r="AY250" s="19" t="s">
        <v>154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9" t="s">
        <v>78</v>
      </c>
      <c r="BK250" s="228">
        <f>ROUND(I250*H250,2)</f>
        <v>0</v>
      </c>
      <c r="BL250" s="19" t="s">
        <v>161</v>
      </c>
      <c r="BM250" s="227" t="s">
        <v>900</v>
      </c>
    </row>
    <row r="251" s="2" customFormat="1">
      <c r="A251" s="40"/>
      <c r="B251" s="41"/>
      <c r="C251" s="42"/>
      <c r="D251" s="229" t="s">
        <v>163</v>
      </c>
      <c r="E251" s="42"/>
      <c r="F251" s="230" t="s">
        <v>546</v>
      </c>
      <c r="G251" s="42"/>
      <c r="H251" s="42"/>
      <c r="I251" s="231"/>
      <c r="J251" s="42"/>
      <c r="K251" s="42"/>
      <c r="L251" s="46"/>
      <c r="M251" s="232"/>
      <c r="N251" s="23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163</v>
      </c>
      <c r="AU251" s="19" t="s">
        <v>80</v>
      </c>
    </row>
    <row r="252" s="13" customFormat="1">
      <c r="A252" s="13"/>
      <c r="B252" s="234"/>
      <c r="C252" s="235"/>
      <c r="D252" s="236" t="s">
        <v>165</v>
      </c>
      <c r="E252" s="237" t="s">
        <v>19</v>
      </c>
      <c r="F252" s="238" t="s">
        <v>839</v>
      </c>
      <c r="G252" s="235"/>
      <c r="H252" s="237" t="s">
        <v>19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165</v>
      </c>
      <c r="AU252" s="244" t="s">
        <v>80</v>
      </c>
      <c r="AV252" s="13" t="s">
        <v>78</v>
      </c>
      <c r="AW252" s="13" t="s">
        <v>32</v>
      </c>
      <c r="AX252" s="13" t="s">
        <v>71</v>
      </c>
      <c r="AY252" s="244" t="s">
        <v>154</v>
      </c>
    </row>
    <row r="253" s="14" customFormat="1">
      <c r="A253" s="14"/>
      <c r="B253" s="245"/>
      <c r="C253" s="246"/>
      <c r="D253" s="236" t="s">
        <v>165</v>
      </c>
      <c r="E253" s="247" t="s">
        <v>19</v>
      </c>
      <c r="F253" s="248" t="s">
        <v>901</v>
      </c>
      <c r="G253" s="246"/>
      <c r="H253" s="249">
        <v>168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165</v>
      </c>
      <c r="AU253" s="255" t="s">
        <v>80</v>
      </c>
      <c r="AV253" s="14" t="s">
        <v>80</v>
      </c>
      <c r="AW253" s="14" t="s">
        <v>32</v>
      </c>
      <c r="AX253" s="14" t="s">
        <v>78</v>
      </c>
      <c r="AY253" s="255" t="s">
        <v>154</v>
      </c>
    </row>
    <row r="254" s="2" customFormat="1" ht="66.75" customHeight="1">
      <c r="A254" s="40"/>
      <c r="B254" s="41"/>
      <c r="C254" s="216" t="s">
        <v>582</v>
      </c>
      <c r="D254" s="216" t="s">
        <v>156</v>
      </c>
      <c r="E254" s="217" t="s">
        <v>289</v>
      </c>
      <c r="F254" s="218" t="s">
        <v>290</v>
      </c>
      <c r="G254" s="219" t="s">
        <v>159</v>
      </c>
      <c r="H254" s="220">
        <v>64</v>
      </c>
      <c r="I254" s="221"/>
      <c r="J254" s="222">
        <f>ROUND(I254*H254,2)</f>
        <v>0</v>
      </c>
      <c r="K254" s="218" t="s">
        <v>160</v>
      </c>
      <c r="L254" s="46"/>
      <c r="M254" s="223" t="s">
        <v>19</v>
      </c>
      <c r="N254" s="224" t="s">
        <v>42</v>
      </c>
      <c r="O254" s="86"/>
      <c r="P254" s="225">
        <f>O254*H254</f>
        <v>0</v>
      </c>
      <c r="Q254" s="225">
        <v>0</v>
      </c>
      <c r="R254" s="225">
        <f>Q254*H254</f>
        <v>0</v>
      </c>
      <c r="S254" s="225">
        <v>0.252</v>
      </c>
      <c r="T254" s="226">
        <f>S254*H254</f>
        <v>16.128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7" t="s">
        <v>161</v>
      </c>
      <c r="AT254" s="227" t="s">
        <v>156</v>
      </c>
      <c r="AU254" s="227" t="s">
        <v>80</v>
      </c>
      <c r="AY254" s="19" t="s">
        <v>154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9" t="s">
        <v>78</v>
      </c>
      <c r="BK254" s="228">
        <f>ROUND(I254*H254,2)</f>
        <v>0</v>
      </c>
      <c r="BL254" s="19" t="s">
        <v>161</v>
      </c>
      <c r="BM254" s="227" t="s">
        <v>902</v>
      </c>
    </row>
    <row r="255" s="2" customFormat="1">
      <c r="A255" s="40"/>
      <c r="B255" s="41"/>
      <c r="C255" s="42"/>
      <c r="D255" s="229" t="s">
        <v>163</v>
      </c>
      <c r="E255" s="42"/>
      <c r="F255" s="230" t="s">
        <v>292</v>
      </c>
      <c r="G255" s="42"/>
      <c r="H255" s="42"/>
      <c r="I255" s="231"/>
      <c r="J255" s="42"/>
      <c r="K255" s="42"/>
      <c r="L255" s="46"/>
      <c r="M255" s="232"/>
      <c r="N255" s="23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163</v>
      </c>
      <c r="AU255" s="19" t="s">
        <v>80</v>
      </c>
    </row>
    <row r="256" s="13" customFormat="1">
      <c r="A256" s="13"/>
      <c r="B256" s="234"/>
      <c r="C256" s="235"/>
      <c r="D256" s="236" t="s">
        <v>165</v>
      </c>
      <c r="E256" s="237" t="s">
        <v>19</v>
      </c>
      <c r="F256" s="238" t="s">
        <v>903</v>
      </c>
      <c r="G256" s="235"/>
      <c r="H256" s="237" t="s">
        <v>19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165</v>
      </c>
      <c r="AU256" s="244" t="s">
        <v>80</v>
      </c>
      <c r="AV256" s="13" t="s">
        <v>78</v>
      </c>
      <c r="AW256" s="13" t="s">
        <v>32</v>
      </c>
      <c r="AX256" s="13" t="s">
        <v>71</v>
      </c>
      <c r="AY256" s="244" t="s">
        <v>154</v>
      </c>
    </row>
    <row r="257" s="14" customFormat="1">
      <c r="A257" s="14"/>
      <c r="B257" s="245"/>
      <c r="C257" s="246"/>
      <c r="D257" s="236" t="s">
        <v>165</v>
      </c>
      <c r="E257" s="247" t="s">
        <v>19</v>
      </c>
      <c r="F257" s="248" t="s">
        <v>904</v>
      </c>
      <c r="G257" s="246"/>
      <c r="H257" s="249">
        <v>64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165</v>
      </c>
      <c r="AU257" s="255" t="s">
        <v>80</v>
      </c>
      <c r="AV257" s="14" t="s">
        <v>80</v>
      </c>
      <c r="AW257" s="14" t="s">
        <v>32</v>
      </c>
      <c r="AX257" s="14" t="s">
        <v>78</v>
      </c>
      <c r="AY257" s="255" t="s">
        <v>154</v>
      </c>
    </row>
    <row r="258" s="12" customFormat="1" ht="22.8" customHeight="1">
      <c r="A258" s="12"/>
      <c r="B258" s="200"/>
      <c r="C258" s="201"/>
      <c r="D258" s="202" t="s">
        <v>70</v>
      </c>
      <c r="E258" s="214" t="s">
        <v>294</v>
      </c>
      <c r="F258" s="214" t="s">
        <v>295</v>
      </c>
      <c r="G258" s="201"/>
      <c r="H258" s="201"/>
      <c r="I258" s="204"/>
      <c r="J258" s="215">
        <f>BK258</f>
        <v>0</v>
      </c>
      <c r="K258" s="201"/>
      <c r="L258" s="206"/>
      <c r="M258" s="207"/>
      <c r="N258" s="208"/>
      <c r="O258" s="208"/>
      <c r="P258" s="209">
        <f>SUM(P259:P289)</f>
        <v>0</v>
      </c>
      <c r="Q258" s="208"/>
      <c r="R258" s="209">
        <f>SUM(R259:R289)</f>
        <v>0</v>
      </c>
      <c r="S258" s="208"/>
      <c r="T258" s="210">
        <f>SUM(T259:T289)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1" t="s">
        <v>78</v>
      </c>
      <c r="AT258" s="212" t="s">
        <v>70</v>
      </c>
      <c r="AU258" s="212" t="s">
        <v>78</v>
      </c>
      <c r="AY258" s="211" t="s">
        <v>154</v>
      </c>
      <c r="BK258" s="213">
        <f>SUM(BK259:BK289)</f>
        <v>0</v>
      </c>
    </row>
    <row r="259" s="2" customFormat="1" ht="37.8" customHeight="1">
      <c r="A259" s="40"/>
      <c r="B259" s="41"/>
      <c r="C259" s="216" t="s">
        <v>584</v>
      </c>
      <c r="D259" s="216" t="s">
        <v>156</v>
      </c>
      <c r="E259" s="217" t="s">
        <v>297</v>
      </c>
      <c r="F259" s="218" t="s">
        <v>298</v>
      </c>
      <c r="G259" s="219" t="s">
        <v>299</v>
      </c>
      <c r="H259" s="220">
        <v>552.69100000000003</v>
      </c>
      <c r="I259" s="221"/>
      <c r="J259" s="222">
        <f>ROUND(I259*H259,2)</f>
        <v>0</v>
      </c>
      <c r="K259" s="218" t="s">
        <v>160</v>
      </c>
      <c r="L259" s="46"/>
      <c r="M259" s="223" t="s">
        <v>19</v>
      </c>
      <c r="N259" s="224" t="s">
        <v>42</v>
      </c>
      <c r="O259" s="86"/>
      <c r="P259" s="225">
        <f>O259*H259</f>
        <v>0</v>
      </c>
      <c r="Q259" s="225">
        <v>0</v>
      </c>
      <c r="R259" s="225">
        <f>Q259*H259</f>
        <v>0</v>
      </c>
      <c r="S259" s="225">
        <v>0</v>
      </c>
      <c r="T259" s="22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7" t="s">
        <v>161</v>
      </c>
      <c r="AT259" s="227" t="s">
        <v>156</v>
      </c>
      <c r="AU259" s="227" t="s">
        <v>80</v>
      </c>
      <c r="AY259" s="19" t="s">
        <v>154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9" t="s">
        <v>78</v>
      </c>
      <c r="BK259" s="228">
        <f>ROUND(I259*H259,2)</f>
        <v>0</v>
      </c>
      <c r="BL259" s="19" t="s">
        <v>161</v>
      </c>
      <c r="BM259" s="227" t="s">
        <v>905</v>
      </c>
    </row>
    <row r="260" s="2" customFormat="1">
      <c r="A260" s="40"/>
      <c r="B260" s="41"/>
      <c r="C260" s="42"/>
      <c r="D260" s="229" t="s">
        <v>163</v>
      </c>
      <c r="E260" s="42"/>
      <c r="F260" s="230" t="s">
        <v>301</v>
      </c>
      <c r="G260" s="42"/>
      <c r="H260" s="42"/>
      <c r="I260" s="231"/>
      <c r="J260" s="42"/>
      <c r="K260" s="42"/>
      <c r="L260" s="46"/>
      <c r="M260" s="232"/>
      <c r="N260" s="23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163</v>
      </c>
      <c r="AU260" s="19" t="s">
        <v>80</v>
      </c>
    </row>
    <row r="261" s="2" customFormat="1" ht="37.8" customHeight="1">
      <c r="A261" s="40"/>
      <c r="B261" s="41"/>
      <c r="C261" s="216" t="s">
        <v>586</v>
      </c>
      <c r="D261" s="216" t="s">
        <v>156</v>
      </c>
      <c r="E261" s="217" t="s">
        <v>303</v>
      </c>
      <c r="F261" s="218" t="s">
        <v>304</v>
      </c>
      <c r="G261" s="219" t="s">
        <v>299</v>
      </c>
      <c r="H261" s="220">
        <v>1901.5899999999999</v>
      </c>
      <c r="I261" s="221"/>
      <c r="J261" s="222">
        <f>ROUND(I261*H261,2)</f>
        <v>0</v>
      </c>
      <c r="K261" s="218" t="s">
        <v>160</v>
      </c>
      <c r="L261" s="46"/>
      <c r="M261" s="223" t="s">
        <v>19</v>
      </c>
      <c r="N261" s="224" t="s">
        <v>42</v>
      </c>
      <c r="O261" s="86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7" t="s">
        <v>161</v>
      </c>
      <c r="AT261" s="227" t="s">
        <v>156</v>
      </c>
      <c r="AU261" s="227" t="s">
        <v>80</v>
      </c>
      <c r="AY261" s="19" t="s">
        <v>154</v>
      </c>
      <c r="BE261" s="228">
        <f>IF(N261="základní",J261,0)</f>
        <v>0</v>
      </c>
      <c r="BF261" s="228">
        <f>IF(N261="snížená",J261,0)</f>
        <v>0</v>
      </c>
      <c r="BG261" s="228">
        <f>IF(N261="zákl. přenesená",J261,0)</f>
        <v>0</v>
      </c>
      <c r="BH261" s="228">
        <f>IF(N261="sníž. přenesená",J261,0)</f>
        <v>0</v>
      </c>
      <c r="BI261" s="228">
        <f>IF(N261="nulová",J261,0)</f>
        <v>0</v>
      </c>
      <c r="BJ261" s="19" t="s">
        <v>78</v>
      </c>
      <c r="BK261" s="228">
        <f>ROUND(I261*H261,2)</f>
        <v>0</v>
      </c>
      <c r="BL261" s="19" t="s">
        <v>161</v>
      </c>
      <c r="BM261" s="227" t="s">
        <v>906</v>
      </c>
    </row>
    <row r="262" s="2" customFormat="1">
      <c r="A262" s="40"/>
      <c r="B262" s="41"/>
      <c r="C262" s="42"/>
      <c r="D262" s="229" t="s">
        <v>163</v>
      </c>
      <c r="E262" s="42"/>
      <c r="F262" s="230" t="s">
        <v>306</v>
      </c>
      <c r="G262" s="42"/>
      <c r="H262" s="42"/>
      <c r="I262" s="231"/>
      <c r="J262" s="42"/>
      <c r="K262" s="42"/>
      <c r="L262" s="46"/>
      <c r="M262" s="232"/>
      <c r="N262" s="23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163</v>
      </c>
      <c r="AU262" s="19" t="s">
        <v>80</v>
      </c>
    </row>
    <row r="263" s="14" customFormat="1">
      <c r="A263" s="14"/>
      <c r="B263" s="245"/>
      <c r="C263" s="246"/>
      <c r="D263" s="236" t="s">
        <v>165</v>
      </c>
      <c r="E263" s="247" t="s">
        <v>19</v>
      </c>
      <c r="F263" s="248" t="s">
        <v>907</v>
      </c>
      <c r="G263" s="246"/>
      <c r="H263" s="249">
        <v>552.69100000000003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165</v>
      </c>
      <c r="AU263" s="255" t="s">
        <v>80</v>
      </c>
      <c r="AV263" s="14" t="s">
        <v>80</v>
      </c>
      <c r="AW263" s="14" t="s">
        <v>32</v>
      </c>
      <c r="AX263" s="14" t="s">
        <v>71</v>
      </c>
      <c r="AY263" s="255" t="s">
        <v>154</v>
      </c>
    </row>
    <row r="264" s="14" customFormat="1">
      <c r="A264" s="14"/>
      <c r="B264" s="245"/>
      <c r="C264" s="246"/>
      <c r="D264" s="236" t="s">
        <v>165</v>
      </c>
      <c r="E264" s="247" t="s">
        <v>19</v>
      </c>
      <c r="F264" s="248" t="s">
        <v>555</v>
      </c>
      <c r="G264" s="246"/>
      <c r="H264" s="249">
        <v>-362.53199999999998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165</v>
      </c>
      <c r="AU264" s="255" t="s">
        <v>80</v>
      </c>
      <c r="AV264" s="14" t="s">
        <v>80</v>
      </c>
      <c r="AW264" s="14" t="s">
        <v>32</v>
      </c>
      <c r="AX264" s="14" t="s">
        <v>71</v>
      </c>
      <c r="AY264" s="255" t="s">
        <v>154</v>
      </c>
    </row>
    <row r="265" s="15" customFormat="1">
      <c r="A265" s="15"/>
      <c r="B265" s="256"/>
      <c r="C265" s="257"/>
      <c r="D265" s="236" t="s">
        <v>165</v>
      </c>
      <c r="E265" s="258" t="s">
        <v>19</v>
      </c>
      <c r="F265" s="259" t="s">
        <v>168</v>
      </c>
      <c r="G265" s="257"/>
      <c r="H265" s="260">
        <v>190.15899999999999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6" t="s">
        <v>165</v>
      </c>
      <c r="AU265" s="266" t="s">
        <v>80</v>
      </c>
      <c r="AV265" s="15" t="s">
        <v>161</v>
      </c>
      <c r="AW265" s="15" t="s">
        <v>32</v>
      </c>
      <c r="AX265" s="15" t="s">
        <v>78</v>
      </c>
      <c r="AY265" s="266" t="s">
        <v>154</v>
      </c>
    </row>
    <row r="266" s="14" customFormat="1">
      <c r="A266" s="14"/>
      <c r="B266" s="245"/>
      <c r="C266" s="246"/>
      <c r="D266" s="236" t="s">
        <v>165</v>
      </c>
      <c r="E266" s="246"/>
      <c r="F266" s="248" t="s">
        <v>908</v>
      </c>
      <c r="G266" s="246"/>
      <c r="H266" s="249">
        <v>1901.5899999999999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165</v>
      </c>
      <c r="AU266" s="255" t="s">
        <v>80</v>
      </c>
      <c r="AV266" s="14" t="s">
        <v>80</v>
      </c>
      <c r="AW266" s="14" t="s">
        <v>4</v>
      </c>
      <c r="AX266" s="14" t="s">
        <v>78</v>
      </c>
      <c r="AY266" s="255" t="s">
        <v>154</v>
      </c>
    </row>
    <row r="267" s="2" customFormat="1" ht="37.8" customHeight="1">
      <c r="A267" s="40"/>
      <c r="B267" s="41"/>
      <c r="C267" s="216" t="s">
        <v>588</v>
      </c>
      <c r="D267" s="216" t="s">
        <v>156</v>
      </c>
      <c r="E267" s="217" t="s">
        <v>303</v>
      </c>
      <c r="F267" s="218" t="s">
        <v>304</v>
      </c>
      <c r="G267" s="219" t="s">
        <v>299</v>
      </c>
      <c r="H267" s="220">
        <v>725.06399999999996</v>
      </c>
      <c r="I267" s="221"/>
      <c r="J267" s="222">
        <f>ROUND(I267*H267,2)</f>
        <v>0</v>
      </c>
      <c r="K267" s="218" t="s">
        <v>160</v>
      </c>
      <c r="L267" s="46"/>
      <c r="M267" s="223" t="s">
        <v>19</v>
      </c>
      <c r="N267" s="224" t="s">
        <v>42</v>
      </c>
      <c r="O267" s="86"/>
      <c r="P267" s="225">
        <f>O267*H267</f>
        <v>0</v>
      </c>
      <c r="Q267" s="225">
        <v>0</v>
      </c>
      <c r="R267" s="225">
        <f>Q267*H267</f>
        <v>0</v>
      </c>
      <c r="S267" s="225">
        <v>0</v>
      </c>
      <c r="T267" s="22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7" t="s">
        <v>161</v>
      </c>
      <c r="AT267" s="227" t="s">
        <v>156</v>
      </c>
      <c r="AU267" s="227" t="s">
        <v>80</v>
      </c>
      <c r="AY267" s="19" t="s">
        <v>154</v>
      </c>
      <c r="BE267" s="228">
        <f>IF(N267="základní",J267,0)</f>
        <v>0</v>
      </c>
      <c r="BF267" s="228">
        <f>IF(N267="snížená",J267,0)</f>
        <v>0</v>
      </c>
      <c r="BG267" s="228">
        <f>IF(N267="zákl. přenesená",J267,0)</f>
        <v>0</v>
      </c>
      <c r="BH267" s="228">
        <f>IF(N267="sníž. přenesená",J267,0)</f>
        <v>0</v>
      </c>
      <c r="BI267" s="228">
        <f>IF(N267="nulová",J267,0)</f>
        <v>0</v>
      </c>
      <c r="BJ267" s="19" t="s">
        <v>78</v>
      </c>
      <c r="BK267" s="228">
        <f>ROUND(I267*H267,2)</f>
        <v>0</v>
      </c>
      <c r="BL267" s="19" t="s">
        <v>161</v>
      </c>
      <c r="BM267" s="227" t="s">
        <v>909</v>
      </c>
    </row>
    <row r="268" s="2" customFormat="1">
      <c r="A268" s="40"/>
      <c r="B268" s="41"/>
      <c r="C268" s="42"/>
      <c r="D268" s="229" t="s">
        <v>163</v>
      </c>
      <c r="E268" s="42"/>
      <c r="F268" s="230" t="s">
        <v>306</v>
      </c>
      <c r="G268" s="42"/>
      <c r="H268" s="42"/>
      <c r="I268" s="231"/>
      <c r="J268" s="42"/>
      <c r="K268" s="42"/>
      <c r="L268" s="46"/>
      <c r="M268" s="232"/>
      <c r="N268" s="23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163</v>
      </c>
      <c r="AU268" s="19" t="s">
        <v>80</v>
      </c>
    </row>
    <row r="269" s="13" customFormat="1">
      <c r="A269" s="13"/>
      <c r="B269" s="234"/>
      <c r="C269" s="235"/>
      <c r="D269" s="236" t="s">
        <v>165</v>
      </c>
      <c r="E269" s="237" t="s">
        <v>19</v>
      </c>
      <c r="F269" s="238" t="s">
        <v>313</v>
      </c>
      <c r="G269" s="235"/>
      <c r="H269" s="237" t="s">
        <v>19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165</v>
      </c>
      <c r="AU269" s="244" t="s">
        <v>80</v>
      </c>
      <c r="AV269" s="13" t="s">
        <v>78</v>
      </c>
      <c r="AW269" s="13" t="s">
        <v>32</v>
      </c>
      <c r="AX269" s="13" t="s">
        <v>71</v>
      </c>
      <c r="AY269" s="244" t="s">
        <v>154</v>
      </c>
    </row>
    <row r="270" s="14" customFormat="1">
      <c r="A270" s="14"/>
      <c r="B270" s="245"/>
      <c r="C270" s="246"/>
      <c r="D270" s="236" t="s">
        <v>165</v>
      </c>
      <c r="E270" s="247" t="s">
        <v>314</v>
      </c>
      <c r="F270" s="248" t="s">
        <v>910</v>
      </c>
      <c r="G270" s="246"/>
      <c r="H270" s="249">
        <v>362.53199999999998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165</v>
      </c>
      <c r="AU270" s="255" t="s">
        <v>80</v>
      </c>
      <c r="AV270" s="14" t="s">
        <v>80</v>
      </c>
      <c r="AW270" s="14" t="s">
        <v>32</v>
      </c>
      <c r="AX270" s="14" t="s">
        <v>78</v>
      </c>
      <c r="AY270" s="255" t="s">
        <v>154</v>
      </c>
    </row>
    <row r="271" s="14" customFormat="1">
      <c r="A271" s="14"/>
      <c r="B271" s="245"/>
      <c r="C271" s="246"/>
      <c r="D271" s="236" t="s">
        <v>165</v>
      </c>
      <c r="E271" s="246"/>
      <c r="F271" s="248" t="s">
        <v>911</v>
      </c>
      <c r="G271" s="246"/>
      <c r="H271" s="249">
        <v>725.06399999999996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165</v>
      </c>
      <c r="AU271" s="255" t="s">
        <v>80</v>
      </c>
      <c r="AV271" s="14" t="s">
        <v>80</v>
      </c>
      <c r="AW271" s="14" t="s">
        <v>4</v>
      </c>
      <c r="AX271" s="14" t="s">
        <v>78</v>
      </c>
      <c r="AY271" s="255" t="s">
        <v>154</v>
      </c>
    </row>
    <row r="272" s="2" customFormat="1" ht="24.15" customHeight="1">
      <c r="A272" s="40"/>
      <c r="B272" s="41"/>
      <c r="C272" s="216" t="s">
        <v>726</v>
      </c>
      <c r="D272" s="216" t="s">
        <v>156</v>
      </c>
      <c r="E272" s="217" t="s">
        <v>317</v>
      </c>
      <c r="F272" s="218" t="s">
        <v>318</v>
      </c>
      <c r="G272" s="219" t="s">
        <v>299</v>
      </c>
      <c r="H272" s="220">
        <v>190.15899999999999</v>
      </c>
      <c r="I272" s="221"/>
      <c r="J272" s="222">
        <f>ROUND(I272*H272,2)</f>
        <v>0</v>
      </c>
      <c r="K272" s="218" t="s">
        <v>160</v>
      </c>
      <c r="L272" s="46"/>
      <c r="M272" s="223" t="s">
        <v>19</v>
      </c>
      <c r="N272" s="224" t="s">
        <v>42</v>
      </c>
      <c r="O272" s="86"/>
      <c r="P272" s="225">
        <f>O272*H272</f>
        <v>0</v>
      </c>
      <c r="Q272" s="225">
        <v>0</v>
      </c>
      <c r="R272" s="225">
        <f>Q272*H272</f>
        <v>0</v>
      </c>
      <c r="S272" s="225">
        <v>0</v>
      </c>
      <c r="T272" s="22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7" t="s">
        <v>161</v>
      </c>
      <c r="AT272" s="227" t="s">
        <v>156</v>
      </c>
      <c r="AU272" s="227" t="s">
        <v>80</v>
      </c>
      <c r="AY272" s="19" t="s">
        <v>154</v>
      </c>
      <c r="BE272" s="228">
        <f>IF(N272="základní",J272,0)</f>
        <v>0</v>
      </c>
      <c r="BF272" s="228">
        <f>IF(N272="snížená",J272,0)</f>
        <v>0</v>
      </c>
      <c r="BG272" s="228">
        <f>IF(N272="zákl. přenesená",J272,0)</f>
        <v>0</v>
      </c>
      <c r="BH272" s="228">
        <f>IF(N272="sníž. přenesená",J272,0)</f>
        <v>0</v>
      </c>
      <c r="BI272" s="228">
        <f>IF(N272="nulová",J272,0)</f>
        <v>0</v>
      </c>
      <c r="BJ272" s="19" t="s">
        <v>78</v>
      </c>
      <c r="BK272" s="228">
        <f>ROUND(I272*H272,2)</f>
        <v>0</v>
      </c>
      <c r="BL272" s="19" t="s">
        <v>161</v>
      </c>
      <c r="BM272" s="227" t="s">
        <v>912</v>
      </c>
    </row>
    <row r="273" s="2" customFormat="1">
      <c r="A273" s="40"/>
      <c r="B273" s="41"/>
      <c r="C273" s="42"/>
      <c r="D273" s="229" t="s">
        <v>163</v>
      </c>
      <c r="E273" s="42"/>
      <c r="F273" s="230" t="s">
        <v>320</v>
      </c>
      <c r="G273" s="42"/>
      <c r="H273" s="42"/>
      <c r="I273" s="231"/>
      <c r="J273" s="42"/>
      <c r="K273" s="42"/>
      <c r="L273" s="46"/>
      <c r="M273" s="232"/>
      <c r="N273" s="23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163</v>
      </c>
      <c r="AU273" s="19" t="s">
        <v>80</v>
      </c>
    </row>
    <row r="274" s="14" customFormat="1">
      <c r="A274" s="14"/>
      <c r="B274" s="245"/>
      <c r="C274" s="246"/>
      <c r="D274" s="236" t="s">
        <v>165</v>
      </c>
      <c r="E274" s="247" t="s">
        <v>19</v>
      </c>
      <c r="F274" s="248" t="s">
        <v>907</v>
      </c>
      <c r="G274" s="246"/>
      <c r="H274" s="249">
        <v>552.69100000000003</v>
      </c>
      <c r="I274" s="250"/>
      <c r="J274" s="246"/>
      <c r="K274" s="246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165</v>
      </c>
      <c r="AU274" s="255" t="s">
        <v>80</v>
      </c>
      <c r="AV274" s="14" t="s">
        <v>80</v>
      </c>
      <c r="AW274" s="14" t="s">
        <v>32</v>
      </c>
      <c r="AX274" s="14" t="s">
        <v>71</v>
      </c>
      <c r="AY274" s="255" t="s">
        <v>154</v>
      </c>
    </row>
    <row r="275" s="14" customFormat="1">
      <c r="A275" s="14"/>
      <c r="B275" s="245"/>
      <c r="C275" s="246"/>
      <c r="D275" s="236" t="s">
        <v>165</v>
      </c>
      <c r="E275" s="247" t="s">
        <v>19</v>
      </c>
      <c r="F275" s="248" t="s">
        <v>555</v>
      </c>
      <c r="G275" s="246"/>
      <c r="H275" s="249">
        <v>-362.53199999999998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165</v>
      </c>
      <c r="AU275" s="255" t="s">
        <v>80</v>
      </c>
      <c r="AV275" s="14" t="s">
        <v>80</v>
      </c>
      <c r="AW275" s="14" t="s">
        <v>32</v>
      </c>
      <c r="AX275" s="14" t="s">
        <v>71</v>
      </c>
      <c r="AY275" s="255" t="s">
        <v>154</v>
      </c>
    </row>
    <row r="276" s="15" customFormat="1">
      <c r="A276" s="15"/>
      <c r="B276" s="256"/>
      <c r="C276" s="257"/>
      <c r="D276" s="236" t="s">
        <v>165</v>
      </c>
      <c r="E276" s="258" t="s">
        <v>19</v>
      </c>
      <c r="F276" s="259" t="s">
        <v>168</v>
      </c>
      <c r="G276" s="257"/>
      <c r="H276" s="260">
        <v>190.15899999999999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6" t="s">
        <v>165</v>
      </c>
      <c r="AU276" s="266" t="s">
        <v>80</v>
      </c>
      <c r="AV276" s="15" t="s">
        <v>161</v>
      </c>
      <c r="AW276" s="15" t="s">
        <v>32</v>
      </c>
      <c r="AX276" s="15" t="s">
        <v>78</v>
      </c>
      <c r="AY276" s="266" t="s">
        <v>154</v>
      </c>
    </row>
    <row r="277" s="2" customFormat="1" ht="44.25" customHeight="1">
      <c r="A277" s="40"/>
      <c r="B277" s="41"/>
      <c r="C277" s="216" t="s">
        <v>729</v>
      </c>
      <c r="D277" s="216" t="s">
        <v>156</v>
      </c>
      <c r="E277" s="217" t="s">
        <v>560</v>
      </c>
      <c r="F277" s="218" t="s">
        <v>561</v>
      </c>
      <c r="G277" s="219" t="s">
        <v>299</v>
      </c>
      <c r="H277" s="220">
        <v>4.7939999999999996</v>
      </c>
      <c r="I277" s="221"/>
      <c r="J277" s="222">
        <f>ROUND(I277*H277,2)</f>
        <v>0</v>
      </c>
      <c r="K277" s="218" t="s">
        <v>160</v>
      </c>
      <c r="L277" s="46"/>
      <c r="M277" s="223" t="s">
        <v>19</v>
      </c>
      <c r="N277" s="224" t="s">
        <v>42</v>
      </c>
      <c r="O277" s="86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7" t="s">
        <v>161</v>
      </c>
      <c r="AT277" s="227" t="s">
        <v>156</v>
      </c>
      <c r="AU277" s="227" t="s">
        <v>80</v>
      </c>
      <c r="AY277" s="19" t="s">
        <v>154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19" t="s">
        <v>78</v>
      </c>
      <c r="BK277" s="228">
        <f>ROUND(I277*H277,2)</f>
        <v>0</v>
      </c>
      <c r="BL277" s="19" t="s">
        <v>161</v>
      </c>
      <c r="BM277" s="227" t="s">
        <v>913</v>
      </c>
    </row>
    <row r="278" s="2" customFormat="1">
      <c r="A278" s="40"/>
      <c r="B278" s="41"/>
      <c r="C278" s="42"/>
      <c r="D278" s="229" t="s">
        <v>163</v>
      </c>
      <c r="E278" s="42"/>
      <c r="F278" s="230" t="s">
        <v>563</v>
      </c>
      <c r="G278" s="42"/>
      <c r="H278" s="42"/>
      <c r="I278" s="231"/>
      <c r="J278" s="42"/>
      <c r="K278" s="42"/>
      <c r="L278" s="46"/>
      <c r="M278" s="232"/>
      <c r="N278" s="23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163</v>
      </c>
      <c r="AU278" s="19" t="s">
        <v>80</v>
      </c>
    </row>
    <row r="279" s="14" customFormat="1">
      <c r="A279" s="14"/>
      <c r="B279" s="245"/>
      <c r="C279" s="246"/>
      <c r="D279" s="236" t="s">
        <v>165</v>
      </c>
      <c r="E279" s="247" t="s">
        <v>19</v>
      </c>
      <c r="F279" s="248" t="s">
        <v>914</v>
      </c>
      <c r="G279" s="246"/>
      <c r="H279" s="249">
        <v>4.7939999999999996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165</v>
      </c>
      <c r="AU279" s="255" t="s">
        <v>80</v>
      </c>
      <c r="AV279" s="14" t="s">
        <v>80</v>
      </c>
      <c r="AW279" s="14" t="s">
        <v>32</v>
      </c>
      <c r="AX279" s="14" t="s">
        <v>78</v>
      </c>
      <c r="AY279" s="255" t="s">
        <v>154</v>
      </c>
    </row>
    <row r="280" s="2" customFormat="1" ht="44.25" customHeight="1">
      <c r="A280" s="40"/>
      <c r="B280" s="41"/>
      <c r="C280" s="216" t="s">
        <v>733</v>
      </c>
      <c r="D280" s="216" t="s">
        <v>156</v>
      </c>
      <c r="E280" s="217" t="s">
        <v>322</v>
      </c>
      <c r="F280" s="218" t="s">
        <v>323</v>
      </c>
      <c r="G280" s="219" t="s">
        <v>299</v>
      </c>
      <c r="H280" s="220">
        <v>56.353000000000002</v>
      </c>
      <c r="I280" s="221"/>
      <c r="J280" s="222">
        <f>ROUND(I280*H280,2)</f>
        <v>0</v>
      </c>
      <c r="K280" s="218" t="s">
        <v>160</v>
      </c>
      <c r="L280" s="46"/>
      <c r="M280" s="223" t="s">
        <v>19</v>
      </c>
      <c r="N280" s="224" t="s">
        <v>42</v>
      </c>
      <c r="O280" s="86"/>
      <c r="P280" s="225">
        <f>O280*H280</f>
        <v>0</v>
      </c>
      <c r="Q280" s="225">
        <v>0</v>
      </c>
      <c r="R280" s="225">
        <f>Q280*H280</f>
        <v>0</v>
      </c>
      <c r="S280" s="225">
        <v>0</v>
      </c>
      <c r="T280" s="22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7" t="s">
        <v>161</v>
      </c>
      <c r="AT280" s="227" t="s">
        <v>156</v>
      </c>
      <c r="AU280" s="227" t="s">
        <v>80</v>
      </c>
      <c r="AY280" s="19" t="s">
        <v>154</v>
      </c>
      <c r="BE280" s="228">
        <f>IF(N280="základní",J280,0)</f>
        <v>0</v>
      </c>
      <c r="BF280" s="228">
        <f>IF(N280="snížená",J280,0)</f>
        <v>0</v>
      </c>
      <c r="BG280" s="228">
        <f>IF(N280="zákl. přenesená",J280,0)</f>
        <v>0</v>
      </c>
      <c r="BH280" s="228">
        <f>IF(N280="sníž. přenesená",J280,0)</f>
        <v>0</v>
      </c>
      <c r="BI280" s="228">
        <f>IF(N280="nulová",J280,0)</f>
        <v>0</v>
      </c>
      <c r="BJ280" s="19" t="s">
        <v>78</v>
      </c>
      <c r="BK280" s="228">
        <f>ROUND(I280*H280,2)</f>
        <v>0</v>
      </c>
      <c r="BL280" s="19" t="s">
        <v>161</v>
      </c>
      <c r="BM280" s="227" t="s">
        <v>915</v>
      </c>
    </row>
    <row r="281" s="2" customFormat="1">
      <c r="A281" s="40"/>
      <c r="B281" s="41"/>
      <c r="C281" s="42"/>
      <c r="D281" s="229" t="s">
        <v>163</v>
      </c>
      <c r="E281" s="42"/>
      <c r="F281" s="230" t="s">
        <v>325</v>
      </c>
      <c r="G281" s="42"/>
      <c r="H281" s="42"/>
      <c r="I281" s="231"/>
      <c r="J281" s="42"/>
      <c r="K281" s="42"/>
      <c r="L281" s="46"/>
      <c r="M281" s="232"/>
      <c r="N281" s="23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163</v>
      </c>
      <c r="AU281" s="19" t="s">
        <v>80</v>
      </c>
    </row>
    <row r="282" s="14" customFormat="1">
      <c r="A282" s="14"/>
      <c r="B282" s="245"/>
      <c r="C282" s="246"/>
      <c r="D282" s="236" t="s">
        <v>165</v>
      </c>
      <c r="E282" s="247" t="s">
        <v>19</v>
      </c>
      <c r="F282" s="248" t="s">
        <v>916</v>
      </c>
      <c r="G282" s="246"/>
      <c r="H282" s="249">
        <v>8.6999999999999993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165</v>
      </c>
      <c r="AU282" s="255" t="s">
        <v>80</v>
      </c>
      <c r="AV282" s="14" t="s">
        <v>80</v>
      </c>
      <c r="AW282" s="14" t="s">
        <v>32</v>
      </c>
      <c r="AX282" s="14" t="s">
        <v>71</v>
      </c>
      <c r="AY282" s="255" t="s">
        <v>154</v>
      </c>
    </row>
    <row r="283" s="14" customFormat="1">
      <c r="A283" s="14"/>
      <c r="B283" s="245"/>
      <c r="C283" s="246"/>
      <c r="D283" s="236" t="s">
        <v>165</v>
      </c>
      <c r="E283" s="247" t="s">
        <v>19</v>
      </c>
      <c r="F283" s="248" t="s">
        <v>917</v>
      </c>
      <c r="G283" s="246"/>
      <c r="H283" s="249">
        <v>47.652999999999999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165</v>
      </c>
      <c r="AU283" s="255" t="s">
        <v>80</v>
      </c>
      <c r="AV283" s="14" t="s">
        <v>80</v>
      </c>
      <c r="AW283" s="14" t="s">
        <v>32</v>
      </c>
      <c r="AX283" s="14" t="s">
        <v>71</v>
      </c>
      <c r="AY283" s="255" t="s">
        <v>154</v>
      </c>
    </row>
    <row r="284" s="15" customFormat="1">
      <c r="A284" s="15"/>
      <c r="B284" s="256"/>
      <c r="C284" s="257"/>
      <c r="D284" s="236" t="s">
        <v>165</v>
      </c>
      <c r="E284" s="258" t="s">
        <v>19</v>
      </c>
      <c r="F284" s="259" t="s">
        <v>168</v>
      </c>
      <c r="G284" s="257"/>
      <c r="H284" s="260">
        <v>56.353000000000002</v>
      </c>
      <c r="I284" s="261"/>
      <c r="J284" s="257"/>
      <c r="K284" s="257"/>
      <c r="L284" s="262"/>
      <c r="M284" s="263"/>
      <c r="N284" s="264"/>
      <c r="O284" s="264"/>
      <c r="P284" s="264"/>
      <c r="Q284" s="264"/>
      <c r="R284" s="264"/>
      <c r="S284" s="264"/>
      <c r="T284" s="26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6" t="s">
        <v>165</v>
      </c>
      <c r="AU284" s="266" t="s">
        <v>80</v>
      </c>
      <c r="AV284" s="15" t="s">
        <v>161</v>
      </c>
      <c r="AW284" s="15" t="s">
        <v>32</v>
      </c>
      <c r="AX284" s="15" t="s">
        <v>78</v>
      </c>
      <c r="AY284" s="266" t="s">
        <v>154</v>
      </c>
    </row>
    <row r="285" s="2" customFormat="1" ht="44.25" customHeight="1">
      <c r="A285" s="40"/>
      <c r="B285" s="41"/>
      <c r="C285" s="216" t="s">
        <v>736</v>
      </c>
      <c r="D285" s="216" t="s">
        <v>156</v>
      </c>
      <c r="E285" s="217" t="s">
        <v>574</v>
      </c>
      <c r="F285" s="218" t="s">
        <v>575</v>
      </c>
      <c r="G285" s="219" t="s">
        <v>299</v>
      </c>
      <c r="H285" s="220">
        <v>115.37300000000001</v>
      </c>
      <c r="I285" s="221"/>
      <c r="J285" s="222">
        <f>ROUND(I285*H285,2)</f>
        <v>0</v>
      </c>
      <c r="K285" s="218" t="s">
        <v>160</v>
      </c>
      <c r="L285" s="46"/>
      <c r="M285" s="223" t="s">
        <v>19</v>
      </c>
      <c r="N285" s="224" t="s">
        <v>42</v>
      </c>
      <c r="O285" s="86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7" t="s">
        <v>161</v>
      </c>
      <c r="AT285" s="227" t="s">
        <v>156</v>
      </c>
      <c r="AU285" s="227" t="s">
        <v>80</v>
      </c>
      <c r="AY285" s="19" t="s">
        <v>154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19" t="s">
        <v>78</v>
      </c>
      <c r="BK285" s="228">
        <f>ROUND(I285*H285,2)</f>
        <v>0</v>
      </c>
      <c r="BL285" s="19" t="s">
        <v>161</v>
      </c>
      <c r="BM285" s="227" t="s">
        <v>918</v>
      </c>
    </row>
    <row r="286" s="2" customFormat="1">
      <c r="A286" s="40"/>
      <c r="B286" s="41"/>
      <c r="C286" s="42"/>
      <c r="D286" s="229" t="s">
        <v>163</v>
      </c>
      <c r="E286" s="42"/>
      <c r="F286" s="230" t="s">
        <v>577</v>
      </c>
      <c r="G286" s="42"/>
      <c r="H286" s="42"/>
      <c r="I286" s="231"/>
      <c r="J286" s="42"/>
      <c r="K286" s="42"/>
      <c r="L286" s="46"/>
      <c r="M286" s="232"/>
      <c r="N286" s="23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163</v>
      </c>
      <c r="AU286" s="19" t="s">
        <v>80</v>
      </c>
    </row>
    <row r="287" s="14" customFormat="1">
      <c r="A287" s="14"/>
      <c r="B287" s="245"/>
      <c r="C287" s="246"/>
      <c r="D287" s="236" t="s">
        <v>165</v>
      </c>
      <c r="E287" s="247" t="s">
        <v>19</v>
      </c>
      <c r="F287" s="248" t="s">
        <v>919</v>
      </c>
      <c r="G287" s="246"/>
      <c r="H287" s="249">
        <v>86.712999999999994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165</v>
      </c>
      <c r="AU287" s="255" t="s">
        <v>80</v>
      </c>
      <c r="AV287" s="14" t="s">
        <v>80</v>
      </c>
      <c r="AW287" s="14" t="s">
        <v>32</v>
      </c>
      <c r="AX287" s="14" t="s">
        <v>71</v>
      </c>
      <c r="AY287" s="255" t="s">
        <v>154</v>
      </c>
    </row>
    <row r="288" s="14" customFormat="1">
      <c r="A288" s="14"/>
      <c r="B288" s="245"/>
      <c r="C288" s="246"/>
      <c r="D288" s="236" t="s">
        <v>165</v>
      </c>
      <c r="E288" s="247" t="s">
        <v>19</v>
      </c>
      <c r="F288" s="248" t="s">
        <v>920</v>
      </c>
      <c r="G288" s="246"/>
      <c r="H288" s="249">
        <v>28.66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165</v>
      </c>
      <c r="AU288" s="255" t="s">
        <v>80</v>
      </c>
      <c r="AV288" s="14" t="s">
        <v>80</v>
      </c>
      <c r="AW288" s="14" t="s">
        <v>32</v>
      </c>
      <c r="AX288" s="14" t="s">
        <v>71</v>
      </c>
      <c r="AY288" s="255" t="s">
        <v>154</v>
      </c>
    </row>
    <row r="289" s="15" customFormat="1">
      <c r="A289" s="15"/>
      <c r="B289" s="256"/>
      <c r="C289" s="257"/>
      <c r="D289" s="236" t="s">
        <v>165</v>
      </c>
      <c r="E289" s="258" t="s">
        <v>19</v>
      </c>
      <c r="F289" s="259" t="s">
        <v>168</v>
      </c>
      <c r="G289" s="257"/>
      <c r="H289" s="260">
        <v>115.37300000000001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6" t="s">
        <v>165</v>
      </c>
      <c r="AU289" s="266" t="s">
        <v>80</v>
      </c>
      <c r="AV289" s="15" t="s">
        <v>161</v>
      </c>
      <c r="AW289" s="15" t="s">
        <v>32</v>
      </c>
      <c r="AX289" s="15" t="s">
        <v>78</v>
      </c>
      <c r="AY289" s="266" t="s">
        <v>154</v>
      </c>
    </row>
    <row r="290" s="12" customFormat="1" ht="22.8" customHeight="1">
      <c r="A290" s="12"/>
      <c r="B290" s="200"/>
      <c r="C290" s="201"/>
      <c r="D290" s="202" t="s">
        <v>70</v>
      </c>
      <c r="E290" s="214" t="s">
        <v>326</v>
      </c>
      <c r="F290" s="214" t="s">
        <v>327</v>
      </c>
      <c r="G290" s="201"/>
      <c r="H290" s="201"/>
      <c r="I290" s="204"/>
      <c r="J290" s="215">
        <f>BK290</f>
        <v>0</v>
      </c>
      <c r="K290" s="201"/>
      <c r="L290" s="206"/>
      <c r="M290" s="207"/>
      <c r="N290" s="208"/>
      <c r="O290" s="208"/>
      <c r="P290" s="209">
        <f>SUM(P291:P292)</f>
        <v>0</v>
      </c>
      <c r="Q290" s="208"/>
      <c r="R290" s="209">
        <f>SUM(R291:R292)</f>
        <v>0</v>
      </c>
      <c r="S290" s="208"/>
      <c r="T290" s="210">
        <f>SUM(T291:T292)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1" t="s">
        <v>78</v>
      </c>
      <c r="AT290" s="212" t="s">
        <v>70</v>
      </c>
      <c r="AU290" s="212" t="s">
        <v>78</v>
      </c>
      <c r="AY290" s="211" t="s">
        <v>154</v>
      </c>
      <c r="BK290" s="213">
        <f>SUM(BK291:BK292)</f>
        <v>0</v>
      </c>
    </row>
    <row r="291" s="2" customFormat="1" ht="44.25" customHeight="1">
      <c r="A291" s="40"/>
      <c r="B291" s="41"/>
      <c r="C291" s="216" t="s">
        <v>738</v>
      </c>
      <c r="D291" s="216" t="s">
        <v>156</v>
      </c>
      <c r="E291" s="217" t="s">
        <v>328</v>
      </c>
      <c r="F291" s="218" t="s">
        <v>329</v>
      </c>
      <c r="G291" s="219" t="s">
        <v>299</v>
      </c>
      <c r="H291" s="220">
        <v>624.11000000000001</v>
      </c>
      <c r="I291" s="221"/>
      <c r="J291" s="222">
        <f>ROUND(I291*H291,2)</f>
        <v>0</v>
      </c>
      <c r="K291" s="218" t="s">
        <v>160</v>
      </c>
      <c r="L291" s="46"/>
      <c r="M291" s="223" t="s">
        <v>19</v>
      </c>
      <c r="N291" s="224" t="s">
        <v>42</v>
      </c>
      <c r="O291" s="86"/>
      <c r="P291" s="225">
        <f>O291*H291</f>
        <v>0</v>
      </c>
      <c r="Q291" s="225">
        <v>0</v>
      </c>
      <c r="R291" s="225">
        <f>Q291*H291</f>
        <v>0</v>
      </c>
      <c r="S291" s="225">
        <v>0</v>
      </c>
      <c r="T291" s="22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7" t="s">
        <v>161</v>
      </c>
      <c r="AT291" s="227" t="s">
        <v>156</v>
      </c>
      <c r="AU291" s="227" t="s">
        <v>80</v>
      </c>
      <c r="AY291" s="19" t="s">
        <v>154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19" t="s">
        <v>78</v>
      </c>
      <c r="BK291" s="228">
        <f>ROUND(I291*H291,2)</f>
        <v>0</v>
      </c>
      <c r="BL291" s="19" t="s">
        <v>161</v>
      </c>
      <c r="BM291" s="227" t="s">
        <v>921</v>
      </c>
    </row>
    <row r="292" s="2" customFormat="1">
      <c r="A292" s="40"/>
      <c r="B292" s="41"/>
      <c r="C292" s="42"/>
      <c r="D292" s="229" t="s">
        <v>163</v>
      </c>
      <c r="E292" s="42"/>
      <c r="F292" s="230" t="s">
        <v>331</v>
      </c>
      <c r="G292" s="42"/>
      <c r="H292" s="42"/>
      <c r="I292" s="231"/>
      <c r="J292" s="42"/>
      <c r="K292" s="42"/>
      <c r="L292" s="46"/>
      <c r="M292" s="232"/>
      <c r="N292" s="23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163</v>
      </c>
      <c r="AU292" s="19" t="s">
        <v>80</v>
      </c>
    </row>
    <row r="293" s="12" customFormat="1" ht="25.92" customHeight="1">
      <c r="A293" s="12"/>
      <c r="B293" s="200"/>
      <c r="C293" s="201"/>
      <c r="D293" s="202" t="s">
        <v>70</v>
      </c>
      <c r="E293" s="203" t="s">
        <v>332</v>
      </c>
      <c r="F293" s="203" t="s">
        <v>333</v>
      </c>
      <c r="G293" s="201"/>
      <c r="H293" s="201"/>
      <c r="I293" s="204"/>
      <c r="J293" s="205">
        <f>BK293</f>
        <v>0</v>
      </c>
      <c r="K293" s="201"/>
      <c r="L293" s="206"/>
      <c r="M293" s="207"/>
      <c r="N293" s="208"/>
      <c r="O293" s="208"/>
      <c r="P293" s="209">
        <f>P294+P297+P300+P303</f>
        <v>0</v>
      </c>
      <c r="Q293" s="208"/>
      <c r="R293" s="209">
        <f>R294+R297+R300+R303</f>
        <v>0</v>
      </c>
      <c r="S293" s="208"/>
      <c r="T293" s="210">
        <f>T294+T297+T300+T303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1" t="s">
        <v>191</v>
      </c>
      <c r="AT293" s="212" t="s">
        <v>70</v>
      </c>
      <c r="AU293" s="212" t="s">
        <v>71</v>
      </c>
      <c r="AY293" s="211" t="s">
        <v>154</v>
      </c>
      <c r="BK293" s="213">
        <f>BK294+BK297+BK300+BK303</f>
        <v>0</v>
      </c>
    </row>
    <row r="294" s="12" customFormat="1" ht="22.8" customHeight="1">
      <c r="A294" s="12"/>
      <c r="B294" s="200"/>
      <c r="C294" s="201"/>
      <c r="D294" s="202" t="s">
        <v>70</v>
      </c>
      <c r="E294" s="214" t="s">
        <v>334</v>
      </c>
      <c r="F294" s="214" t="s">
        <v>335</v>
      </c>
      <c r="G294" s="201"/>
      <c r="H294" s="201"/>
      <c r="I294" s="204"/>
      <c r="J294" s="215">
        <f>BK294</f>
        <v>0</v>
      </c>
      <c r="K294" s="201"/>
      <c r="L294" s="206"/>
      <c r="M294" s="207"/>
      <c r="N294" s="208"/>
      <c r="O294" s="208"/>
      <c r="P294" s="209">
        <f>SUM(P295:P296)</f>
        <v>0</v>
      </c>
      <c r="Q294" s="208"/>
      <c r="R294" s="209">
        <f>SUM(R295:R296)</f>
        <v>0</v>
      </c>
      <c r="S294" s="208"/>
      <c r="T294" s="210">
        <f>SUM(T295:T296)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1" t="s">
        <v>191</v>
      </c>
      <c r="AT294" s="212" t="s">
        <v>70</v>
      </c>
      <c r="AU294" s="212" t="s">
        <v>78</v>
      </c>
      <c r="AY294" s="211" t="s">
        <v>154</v>
      </c>
      <c r="BK294" s="213">
        <f>SUM(BK295:BK296)</f>
        <v>0</v>
      </c>
    </row>
    <row r="295" s="2" customFormat="1" ht="16.5" customHeight="1">
      <c r="A295" s="40"/>
      <c r="B295" s="41"/>
      <c r="C295" s="216" t="s">
        <v>740</v>
      </c>
      <c r="D295" s="216" t="s">
        <v>156</v>
      </c>
      <c r="E295" s="217" t="s">
        <v>337</v>
      </c>
      <c r="F295" s="218" t="s">
        <v>338</v>
      </c>
      <c r="G295" s="219" t="s">
        <v>339</v>
      </c>
      <c r="H295" s="220">
        <v>1</v>
      </c>
      <c r="I295" s="221"/>
      <c r="J295" s="222">
        <f>ROUND(I295*H295,2)</f>
        <v>0</v>
      </c>
      <c r="K295" s="218" t="s">
        <v>160</v>
      </c>
      <c r="L295" s="46"/>
      <c r="M295" s="223" t="s">
        <v>19</v>
      </c>
      <c r="N295" s="224" t="s">
        <v>42</v>
      </c>
      <c r="O295" s="86"/>
      <c r="P295" s="225">
        <f>O295*H295</f>
        <v>0</v>
      </c>
      <c r="Q295" s="225">
        <v>0</v>
      </c>
      <c r="R295" s="225">
        <f>Q295*H295</f>
        <v>0</v>
      </c>
      <c r="S295" s="225">
        <v>0</v>
      </c>
      <c r="T295" s="22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7" t="s">
        <v>340</v>
      </c>
      <c r="AT295" s="227" t="s">
        <v>156</v>
      </c>
      <c r="AU295" s="227" t="s">
        <v>80</v>
      </c>
      <c r="AY295" s="19" t="s">
        <v>154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9" t="s">
        <v>78</v>
      </c>
      <c r="BK295" s="228">
        <f>ROUND(I295*H295,2)</f>
        <v>0</v>
      </c>
      <c r="BL295" s="19" t="s">
        <v>340</v>
      </c>
      <c r="BM295" s="227" t="s">
        <v>922</v>
      </c>
    </row>
    <row r="296" s="2" customFormat="1">
      <c r="A296" s="40"/>
      <c r="B296" s="41"/>
      <c r="C296" s="42"/>
      <c r="D296" s="229" t="s">
        <v>163</v>
      </c>
      <c r="E296" s="42"/>
      <c r="F296" s="230" t="s">
        <v>342</v>
      </c>
      <c r="G296" s="42"/>
      <c r="H296" s="42"/>
      <c r="I296" s="231"/>
      <c r="J296" s="42"/>
      <c r="K296" s="42"/>
      <c r="L296" s="46"/>
      <c r="M296" s="232"/>
      <c r="N296" s="23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163</v>
      </c>
      <c r="AU296" s="19" t="s">
        <v>80</v>
      </c>
    </row>
    <row r="297" s="12" customFormat="1" ht="22.8" customHeight="1">
      <c r="A297" s="12"/>
      <c r="B297" s="200"/>
      <c r="C297" s="201"/>
      <c r="D297" s="202" t="s">
        <v>70</v>
      </c>
      <c r="E297" s="214" t="s">
        <v>343</v>
      </c>
      <c r="F297" s="214" t="s">
        <v>344</v>
      </c>
      <c r="G297" s="201"/>
      <c r="H297" s="201"/>
      <c r="I297" s="204"/>
      <c r="J297" s="215">
        <f>BK297</f>
        <v>0</v>
      </c>
      <c r="K297" s="201"/>
      <c r="L297" s="206"/>
      <c r="M297" s="207"/>
      <c r="N297" s="208"/>
      <c r="O297" s="208"/>
      <c r="P297" s="209">
        <f>SUM(P298:P299)</f>
        <v>0</v>
      </c>
      <c r="Q297" s="208"/>
      <c r="R297" s="209">
        <f>SUM(R298:R299)</f>
        <v>0</v>
      </c>
      <c r="S297" s="208"/>
      <c r="T297" s="210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1" t="s">
        <v>191</v>
      </c>
      <c r="AT297" s="212" t="s">
        <v>70</v>
      </c>
      <c r="AU297" s="212" t="s">
        <v>78</v>
      </c>
      <c r="AY297" s="211" t="s">
        <v>154</v>
      </c>
      <c r="BK297" s="213">
        <f>SUM(BK298:BK299)</f>
        <v>0</v>
      </c>
    </row>
    <row r="298" s="2" customFormat="1" ht="16.5" customHeight="1">
      <c r="A298" s="40"/>
      <c r="B298" s="41"/>
      <c r="C298" s="216" t="s">
        <v>742</v>
      </c>
      <c r="D298" s="216" t="s">
        <v>156</v>
      </c>
      <c r="E298" s="217" t="s">
        <v>346</v>
      </c>
      <c r="F298" s="218" t="s">
        <v>347</v>
      </c>
      <c r="G298" s="219" t="s">
        <v>339</v>
      </c>
      <c r="H298" s="220">
        <v>1</v>
      </c>
      <c r="I298" s="221"/>
      <c r="J298" s="222">
        <f>ROUND(I298*H298,2)</f>
        <v>0</v>
      </c>
      <c r="K298" s="218" t="s">
        <v>160</v>
      </c>
      <c r="L298" s="46"/>
      <c r="M298" s="223" t="s">
        <v>19</v>
      </c>
      <c r="N298" s="224" t="s">
        <v>42</v>
      </c>
      <c r="O298" s="86"/>
      <c r="P298" s="225">
        <f>O298*H298</f>
        <v>0</v>
      </c>
      <c r="Q298" s="225">
        <v>0</v>
      </c>
      <c r="R298" s="225">
        <f>Q298*H298</f>
        <v>0</v>
      </c>
      <c r="S298" s="225">
        <v>0</v>
      </c>
      <c r="T298" s="22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7" t="s">
        <v>340</v>
      </c>
      <c r="AT298" s="227" t="s">
        <v>156</v>
      </c>
      <c r="AU298" s="227" t="s">
        <v>80</v>
      </c>
      <c r="AY298" s="19" t="s">
        <v>154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19" t="s">
        <v>78</v>
      </c>
      <c r="BK298" s="228">
        <f>ROUND(I298*H298,2)</f>
        <v>0</v>
      </c>
      <c r="BL298" s="19" t="s">
        <v>340</v>
      </c>
      <c r="BM298" s="227" t="s">
        <v>923</v>
      </c>
    </row>
    <row r="299" s="2" customFormat="1">
      <c r="A299" s="40"/>
      <c r="B299" s="41"/>
      <c r="C299" s="42"/>
      <c r="D299" s="229" t="s">
        <v>163</v>
      </c>
      <c r="E299" s="42"/>
      <c r="F299" s="230" t="s">
        <v>349</v>
      </c>
      <c r="G299" s="42"/>
      <c r="H299" s="42"/>
      <c r="I299" s="231"/>
      <c r="J299" s="42"/>
      <c r="K299" s="42"/>
      <c r="L299" s="46"/>
      <c r="M299" s="232"/>
      <c r="N299" s="23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163</v>
      </c>
      <c r="AU299" s="19" t="s">
        <v>80</v>
      </c>
    </row>
    <row r="300" s="12" customFormat="1" ht="22.8" customHeight="1">
      <c r="A300" s="12"/>
      <c r="B300" s="200"/>
      <c r="C300" s="201"/>
      <c r="D300" s="202" t="s">
        <v>70</v>
      </c>
      <c r="E300" s="214" t="s">
        <v>350</v>
      </c>
      <c r="F300" s="214" t="s">
        <v>351</v>
      </c>
      <c r="G300" s="201"/>
      <c r="H300" s="201"/>
      <c r="I300" s="204"/>
      <c r="J300" s="215">
        <f>BK300</f>
        <v>0</v>
      </c>
      <c r="K300" s="201"/>
      <c r="L300" s="206"/>
      <c r="M300" s="207"/>
      <c r="N300" s="208"/>
      <c r="O300" s="208"/>
      <c r="P300" s="209">
        <f>SUM(P301:P302)</f>
        <v>0</v>
      </c>
      <c r="Q300" s="208"/>
      <c r="R300" s="209">
        <f>SUM(R301:R302)</f>
        <v>0</v>
      </c>
      <c r="S300" s="208"/>
      <c r="T300" s="210">
        <f>SUM(T301:T302)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1" t="s">
        <v>191</v>
      </c>
      <c r="AT300" s="212" t="s">
        <v>70</v>
      </c>
      <c r="AU300" s="212" t="s">
        <v>78</v>
      </c>
      <c r="AY300" s="211" t="s">
        <v>154</v>
      </c>
      <c r="BK300" s="213">
        <f>SUM(BK301:BK302)</f>
        <v>0</v>
      </c>
    </row>
    <row r="301" s="2" customFormat="1" ht="16.5" customHeight="1">
      <c r="A301" s="40"/>
      <c r="B301" s="41"/>
      <c r="C301" s="216" t="s">
        <v>744</v>
      </c>
      <c r="D301" s="216" t="s">
        <v>156</v>
      </c>
      <c r="E301" s="217" t="s">
        <v>353</v>
      </c>
      <c r="F301" s="218" t="s">
        <v>351</v>
      </c>
      <c r="G301" s="219" t="s">
        <v>339</v>
      </c>
      <c r="H301" s="220">
        <v>1</v>
      </c>
      <c r="I301" s="221"/>
      <c r="J301" s="222">
        <f>ROUND(I301*H301,2)</f>
        <v>0</v>
      </c>
      <c r="K301" s="218" t="s">
        <v>160</v>
      </c>
      <c r="L301" s="46"/>
      <c r="M301" s="223" t="s">
        <v>19</v>
      </c>
      <c r="N301" s="224" t="s">
        <v>42</v>
      </c>
      <c r="O301" s="86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7" t="s">
        <v>340</v>
      </c>
      <c r="AT301" s="227" t="s">
        <v>156</v>
      </c>
      <c r="AU301" s="227" t="s">
        <v>80</v>
      </c>
      <c r="AY301" s="19" t="s">
        <v>154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19" t="s">
        <v>78</v>
      </c>
      <c r="BK301" s="228">
        <f>ROUND(I301*H301,2)</f>
        <v>0</v>
      </c>
      <c r="BL301" s="19" t="s">
        <v>340</v>
      </c>
      <c r="BM301" s="227" t="s">
        <v>924</v>
      </c>
    </row>
    <row r="302" s="2" customFormat="1">
      <c r="A302" s="40"/>
      <c r="B302" s="41"/>
      <c r="C302" s="42"/>
      <c r="D302" s="229" t="s">
        <v>163</v>
      </c>
      <c r="E302" s="42"/>
      <c r="F302" s="230" t="s">
        <v>355</v>
      </c>
      <c r="G302" s="42"/>
      <c r="H302" s="42"/>
      <c r="I302" s="231"/>
      <c r="J302" s="42"/>
      <c r="K302" s="42"/>
      <c r="L302" s="46"/>
      <c r="M302" s="232"/>
      <c r="N302" s="23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163</v>
      </c>
      <c r="AU302" s="19" t="s">
        <v>80</v>
      </c>
    </row>
    <row r="303" s="12" customFormat="1" ht="22.8" customHeight="1">
      <c r="A303" s="12"/>
      <c r="B303" s="200"/>
      <c r="C303" s="201"/>
      <c r="D303" s="202" t="s">
        <v>70</v>
      </c>
      <c r="E303" s="214" t="s">
        <v>356</v>
      </c>
      <c r="F303" s="214" t="s">
        <v>357</v>
      </c>
      <c r="G303" s="201"/>
      <c r="H303" s="201"/>
      <c r="I303" s="204"/>
      <c r="J303" s="215">
        <f>BK303</f>
        <v>0</v>
      </c>
      <c r="K303" s="201"/>
      <c r="L303" s="206"/>
      <c r="M303" s="207"/>
      <c r="N303" s="208"/>
      <c r="O303" s="208"/>
      <c r="P303" s="209">
        <f>SUM(P304:P305)</f>
        <v>0</v>
      </c>
      <c r="Q303" s="208"/>
      <c r="R303" s="209">
        <f>SUM(R304:R305)</f>
        <v>0</v>
      </c>
      <c r="S303" s="208"/>
      <c r="T303" s="210">
        <f>SUM(T304:T305)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1" t="s">
        <v>191</v>
      </c>
      <c r="AT303" s="212" t="s">
        <v>70</v>
      </c>
      <c r="AU303" s="212" t="s">
        <v>78</v>
      </c>
      <c r="AY303" s="211" t="s">
        <v>154</v>
      </c>
      <c r="BK303" s="213">
        <f>SUM(BK304:BK305)</f>
        <v>0</v>
      </c>
    </row>
    <row r="304" s="2" customFormat="1" ht="16.5" customHeight="1">
      <c r="A304" s="40"/>
      <c r="B304" s="41"/>
      <c r="C304" s="216" t="s">
        <v>925</v>
      </c>
      <c r="D304" s="216" t="s">
        <v>156</v>
      </c>
      <c r="E304" s="217" t="s">
        <v>359</v>
      </c>
      <c r="F304" s="218" t="s">
        <v>360</v>
      </c>
      <c r="G304" s="219" t="s">
        <v>339</v>
      </c>
      <c r="H304" s="220">
        <v>1</v>
      </c>
      <c r="I304" s="221"/>
      <c r="J304" s="222">
        <f>ROUND(I304*H304,2)</f>
        <v>0</v>
      </c>
      <c r="K304" s="218" t="s">
        <v>160</v>
      </c>
      <c r="L304" s="46"/>
      <c r="M304" s="223" t="s">
        <v>19</v>
      </c>
      <c r="N304" s="224" t="s">
        <v>42</v>
      </c>
      <c r="O304" s="86"/>
      <c r="P304" s="225">
        <f>O304*H304</f>
        <v>0</v>
      </c>
      <c r="Q304" s="225">
        <v>0</v>
      </c>
      <c r="R304" s="225">
        <f>Q304*H304</f>
        <v>0</v>
      </c>
      <c r="S304" s="225">
        <v>0</v>
      </c>
      <c r="T304" s="22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7" t="s">
        <v>340</v>
      </c>
      <c r="AT304" s="227" t="s">
        <v>156</v>
      </c>
      <c r="AU304" s="227" t="s">
        <v>80</v>
      </c>
      <c r="AY304" s="19" t="s">
        <v>154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19" t="s">
        <v>78</v>
      </c>
      <c r="BK304" s="228">
        <f>ROUND(I304*H304,2)</f>
        <v>0</v>
      </c>
      <c r="BL304" s="19" t="s">
        <v>340</v>
      </c>
      <c r="BM304" s="227" t="s">
        <v>926</v>
      </c>
    </row>
    <row r="305" s="2" customFormat="1">
      <c r="A305" s="40"/>
      <c r="B305" s="41"/>
      <c r="C305" s="42"/>
      <c r="D305" s="229" t="s">
        <v>163</v>
      </c>
      <c r="E305" s="42"/>
      <c r="F305" s="230" t="s">
        <v>362</v>
      </c>
      <c r="G305" s="42"/>
      <c r="H305" s="42"/>
      <c r="I305" s="231"/>
      <c r="J305" s="42"/>
      <c r="K305" s="42"/>
      <c r="L305" s="46"/>
      <c r="M305" s="267"/>
      <c r="N305" s="268"/>
      <c r="O305" s="269"/>
      <c r="P305" s="269"/>
      <c r="Q305" s="269"/>
      <c r="R305" s="269"/>
      <c r="S305" s="269"/>
      <c r="T305" s="27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163</v>
      </c>
      <c r="AU305" s="19" t="s">
        <v>80</v>
      </c>
    </row>
    <row r="306" s="2" customFormat="1" ht="6.96" customHeight="1">
      <c r="A306" s="40"/>
      <c r="B306" s="61"/>
      <c r="C306" s="62"/>
      <c r="D306" s="62"/>
      <c r="E306" s="62"/>
      <c r="F306" s="62"/>
      <c r="G306" s="62"/>
      <c r="H306" s="62"/>
      <c r="I306" s="62"/>
      <c r="J306" s="62"/>
      <c r="K306" s="62"/>
      <c r="L306" s="46"/>
      <c r="M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</row>
  </sheetData>
  <sheetProtection sheet="1" autoFilter="0" formatColumns="0" formatRows="0" objects="1" scenarios="1" spinCount="100000" saltValue="kRxXsF1g0Bzc5A+o1nAPrO+xmOzm90Fmtcjk/L9kQTmxfenf+dIEKfcZ77RM6MtZchMqS/o/SZLYfw3NSc9AmA==" hashValue="a0nI9nPBHF+zQlBAEM4cozNINyz4SaKmKX27VfOY+f97gl5EflOdK3/Aa/LFc/cZW2lzwgHTPC6vOSDN75qejA==" algorithmName="SHA-512" password="CC35"/>
  <autoFilter ref="C102:K305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9:H89"/>
    <mergeCell ref="E93:H93"/>
    <mergeCell ref="E91:H91"/>
    <mergeCell ref="E95:H95"/>
    <mergeCell ref="L2:V2"/>
  </mergeCells>
  <hyperlinks>
    <hyperlink ref="F107" r:id="rId1" display="https://podminky.urs.cz/item/CS_URS_2024_02/113107122"/>
    <hyperlink ref="F113" r:id="rId2" display="https://podminky.urs.cz/item/CS_URS_2024_02/113107131"/>
    <hyperlink ref="F120" r:id="rId3" display="https://podminky.urs.cz/item/CS_URS_2024_02/113107142"/>
    <hyperlink ref="F133" r:id="rId4" display="https://podminky.urs.cz/item/CS_URS_2024_02/113154518"/>
    <hyperlink ref="F141" r:id="rId5" display="https://podminky.urs.cz/item/CS_URS_2024_02/113154523"/>
    <hyperlink ref="F158" r:id="rId6" display="https://podminky.urs.cz/item/CS_URS_2024_02/139001101"/>
    <hyperlink ref="F166" r:id="rId7" display="https://podminky.urs.cz/item/CS_URS_2024_02/564730101"/>
    <hyperlink ref="F174" r:id="rId8" display="https://podminky.urs.cz/item/CS_URS_2024_02/565135101"/>
    <hyperlink ref="F177" r:id="rId9" display="https://podminky.urs.cz/item/CS_URS_2024_02/567122114"/>
    <hyperlink ref="F186" r:id="rId10" display="https://podminky.urs.cz/item/CS_URS_2024_02/573211109"/>
    <hyperlink ref="F189" r:id="rId11" display="https://podminky.urs.cz/item/CS_URS_2024_02/577154121"/>
    <hyperlink ref="F195" r:id="rId12" display="https://podminky.urs.cz/item/CS_URS_2024_02/895941341"/>
    <hyperlink ref="F201" r:id="rId13" display="https://podminky.urs.cz/item/CS_URS_2024_02/895941351"/>
    <hyperlink ref="F205" r:id="rId14" display="https://podminky.urs.cz/item/CS_URS_2024_02/895941362"/>
    <hyperlink ref="F209" r:id="rId15" display="https://podminky.urs.cz/item/CS_URS_2024_02/895941367"/>
    <hyperlink ref="F213" r:id="rId16" display="https://podminky.urs.cz/item/CS_URS_2024_02/899132122"/>
    <hyperlink ref="F216" r:id="rId17" display="https://podminky.urs.cz/item/CS_URS_2024_02/899132211"/>
    <hyperlink ref="F219" r:id="rId18" display="https://podminky.urs.cz/item/CS_URS_2024_02/899132212"/>
    <hyperlink ref="F222" r:id="rId19" display="https://podminky.urs.cz/item/CS_URS_2024_02/899132213"/>
    <hyperlink ref="F225" r:id="rId20" display="https://podminky.urs.cz/item/CS_URS_2024_02/899133211"/>
    <hyperlink ref="F231" r:id="rId21" display="https://podminky.urs.cz/item/CS_URS_2024_02/915221111"/>
    <hyperlink ref="F234" r:id="rId22" display="https://podminky.urs.cz/item/CS_URS_2024_02/915221112"/>
    <hyperlink ref="F237" r:id="rId23" display="https://podminky.urs.cz/item/CS_URS_2024_02/919112114"/>
    <hyperlink ref="F240" r:id="rId24" display="https://podminky.urs.cz/item/CS_URS_2024_02/919121122"/>
    <hyperlink ref="F243" r:id="rId25" display="https://podminky.urs.cz/item/CS_URS_2024_02/938908411"/>
    <hyperlink ref="F251" r:id="rId26" display="https://podminky.urs.cz/item/CS_URS_2024_02/938909311"/>
    <hyperlink ref="F255" r:id="rId27" display="https://podminky.urs.cz/item/CS_URS_2024_02/938909612"/>
    <hyperlink ref="F260" r:id="rId28" display="https://podminky.urs.cz/item/CS_URS_2024_02/997221551"/>
    <hyperlink ref="F262" r:id="rId29" display="https://podminky.urs.cz/item/CS_URS_2024_02/997221559"/>
    <hyperlink ref="F268" r:id="rId30" display="https://podminky.urs.cz/item/CS_URS_2024_02/997221559"/>
    <hyperlink ref="F273" r:id="rId31" display="https://podminky.urs.cz/item/CS_URS_2024_02/997221611"/>
    <hyperlink ref="F278" r:id="rId32" display="https://podminky.urs.cz/item/CS_URS_2024_02/997221861"/>
    <hyperlink ref="F281" r:id="rId33" display="https://podminky.urs.cz/item/CS_URS_2024_02/997221873"/>
    <hyperlink ref="F286" r:id="rId34" display="https://podminky.urs.cz/item/CS_URS_2024_02/997221875"/>
    <hyperlink ref="F292" r:id="rId35" display="https://podminky.urs.cz/item/CS_URS_2024_02/998225111"/>
    <hyperlink ref="F296" r:id="rId36" display="https://podminky.urs.cz/item/CS_URS_2024_02/010001000"/>
    <hyperlink ref="F299" r:id="rId37" display="https://podminky.urs.cz/item/CS_URS_2024_02/020001000"/>
    <hyperlink ref="F302" r:id="rId38" display="https://podminky.urs.cz/item/CS_URS_2024_02/030001000"/>
    <hyperlink ref="F305" r:id="rId39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104</v>
      </c>
      <c r="AZ2" s="141" t="s">
        <v>363</v>
      </c>
      <c r="BA2" s="141" t="s">
        <v>19</v>
      </c>
      <c r="BB2" s="141" t="s">
        <v>19</v>
      </c>
      <c r="BC2" s="141" t="s">
        <v>927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80</v>
      </c>
      <c r="AZ3" s="141" t="s">
        <v>438</v>
      </c>
      <c r="BA3" s="141" t="s">
        <v>19</v>
      </c>
      <c r="BB3" s="141" t="s">
        <v>19</v>
      </c>
      <c r="BC3" s="141" t="s">
        <v>928</v>
      </c>
      <c r="BD3" s="141" t="s">
        <v>80</v>
      </c>
    </row>
    <row r="4" s="1" customFormat="1" ht="24.96" customHeight="1">
      <c r="B4" s="22"/>
      <c r="D4" s="144" t="s">
        <v>109</v>
      </c>
      <c r="L4" s="22"/>
      <c r="M4" s="145" t="s">
        <v>10</v>
      </c>
      <c r="AT4" s="19" t="s">
        <v>4</v>
      </c>
      <c r="AZ4" s="141" t="s">
        <v>365</v>
      </c>
      <c r="BA4" s="141" t="s">
        <v>19</v>
      </c>
      <c r="BB4" s="141" t="s">
        <v>19</v>
      </c>
      <c r="BC4" s="141" t="s">
        <v>71</v>
      </c>
      <c r="BD4" s="141" t="s">
        <v>97</v>
      </c>
    </row>
    <row r="5" s="1" customFormat="1" ht="6.96" customHeight="1">
      <c r="B5" s="22"/>
      <c r="L5" s="22"/>
      <c r="AZ5" s="141" t="s">
        <v>749</v>
      </c>
      <c r="BA5" s="141" t="s">
        <v>19</v>
      </c>
      <c r="BB5" s="141" t="s">
        <v>19</v>
      </c>
      <c r="BC5" s="141" t="s">
        <v>71</v>
      </c>
      <c r="BD5" s="141" t="s">
        <v>80</v>
      </c>
    </row>
    <row r="6" s="1" customFormat="1" ht="12" customHeight="1">
      <c r="B6" s="22"/>
      <c r="D6" s="146" t="s">
        <v>16</v>
      </c>
      <c r="L6" s="22"/>
      <c r="AZ6" s="141" t="s">
        <v>750</v>
      </c>
      <c r="BA6" s="141" t="s">
        <v>19</v>
      </c>
      <c r="BB6" s="141" t="s">
        <v>19</v>
      </c>
      <c r="BC6" s="141" t="s">
        <v>211</v>
      </c>
      <c r="BD6" s="141" t="s">
        <v>80</v>
      </c>
    </row>
    <row r="7" s="1" customFormat="1" ht="16.5" customHeight="1">
      <c r="B7" s="22"/>
      <c r="E7" s="147" t="str">
        <f>'Rekapitulace stavby'!K6</f>
        <v>Oprava komunikací a chodníků Čížová</v>
      </c>
      <c r="F7" s="146"/>
      <c r="G7" s="146"/>
      <c r="H7" s="146"/>
      <c r="L7" s="22"/>
      <c r="AZ7" s="141" t="s">
        <v>119</v>
      </c>
      <c r="BA7" s="141" t="s">
        <v>19</v>
      </c>
      <c r="BB7" s="141" t="s">
        <v>19</v>
      </c>
      <c r="BC7" s="141" t="s">
        <v>929</v>
      </c>
      <c r="BD7" s="141" t="s">
        <v>80</v>
      </c>
    </row>
    <row r="8">
      <c r="B8" s="22"/>
      <c r="D8" s="146" t="s">
        <v>115</v>
      </c>
      <c r="L8" s="22"/>
    </row>
    <row r="9" s="1" customFormat="1" ht="16.5" customHeight="1">
      <c r="B9" s="22"/>
      <c r="E9" s="147" t="s">
        <v>596</v>
      </c>
      <c r="F9" s="1"/>
      <c r="G9" s="1"/>
      <c r="H9" s="1"/>
      <c r="L9" s="22"/>
    </row>
    <row r="10" s="1" customFormat="1" ht="12" customHeight="1">
      <c r="B10" s="22"/>
      <c r="D10" s="146" t="s">
        <v>121</v>
      </c>
      <c r="L10" s="22"/>
    </row>
    <row r="11" s="2" customFormat="1" ht="16.5" customHeight="1">
      <c r="A11" s="40"/>
      <c r="B11" s="46"/>
      <c r="C11" s="40"/>
      <c r="D11" s="40"/>
      <c r="E11" s="159" t="s">
        <v>829</v>
      </c>
      <c r="F11" s="40"/>
      <c r="G11" s="40"/>
      <c r="H11" s="40"/>
      <c r="I11" s="40"/>
      <c r="J11" s="40"/>
      <c r="K11" s="40"/>
      <c r="L11" s="148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6" t="s">
        <v>602</v>
      </c>
      <c r="E12" s="40"/>
      <c r="F12" s="40"/>
      <c r="G12" s="40"/>
      <c r="H12" s="40"/>
      <c r="I12" s="40"/>
      <c r="J12" s="40"/>
      <c r="K12" s="40"/>
      <c r="L12" s="148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49" t="s">
        <v>752</v>
      </c>
      <c r="F13" s="40"/>
      <c r="G13" s="40"/>
      <c r="H13" s="40"/>
      <c r="I13" s="40"/>
      <c r="J13" s="40"/>
      <c r="K13" s="40"/>
      <c r="L13" s="148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8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6" t="s">
        <v>18</v>
      </c>
      <c r="E15" s="40"/>
      <c r="F15" s="135" t="s">
        <v>19</v>
      </c>
      <c r="G15" s="40"/>
      <c r="H15" s="40"/>
      <c r="I15" s="146" t="s">
        <v>20</v>
      </c>
      <c r="J15" s="135" t="s">
        <v>19</v>
      </c>
      <c r="K15" s="40"/>
      <c r="L15" s="148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21</v>
      </c>
      <c r="E16" s="40"/>
      <c r="F16" s="135" t="s">
        <v>22</v>
      </c>
      <c r="G16" s="40"/>
      <c r="H16" s="40"/>
      <c r="I16" s="146" t="s">
        <v>23</v>
      </c>
      <c r="J16" s="150" t="str">
        <f>'Rekapitulace stavby'!AN8</f>
        <v>25. 7. 2024</v>
      </c>
      <c r="K16" s="40"/>
      <c r="L16" s="148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8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6" t="s">
        <v>25</v>
      </c>
      <c r="E18" s="40"/>
      <c r="F18" s="40"/>
      <c r="G18" s="40"/>
      <c r="H18" s="40"/>
      <c r="I18" s="146" t="s">
        <v>26</v>
      </c>
      <c r="J18" s="135" t="s">
        <v>19</v>
      </c>
      <c r="K18" s="40"/>
      <c r="L18" s="148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27</v>
      </c>
      <c r="F19" s="40"/>
      <c r="G19" s="40"/>
      <c r="H19" s="40"/>
      <c r="I19" s="146" t="s">
        <v>28</v>
      </c>
      <c r="J19" s="135" t="s">
        <v>19</v>
      </c>
      <c r="K19" s="40"/>
      <c r="L19" s="148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8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6" t="s">
        <v>29</v>
      </c>
      <c r="E21" s="40"/>
      <c r="F21" s="40"/>
      <c r="G21" s="40"/>
      <c r="H21" s="40"/>
      <c r="I21" s="146" t="s">
        <v>26</v>
      </c>
      <c r="J21" s="35" t="str">
        <f>'Rekapitulace stavby'!AN13</f>
        <v>Vyplň údaj</v>
      </c>
      <c r="K21" s="40"/>
      <c r="L21" s="148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6" t="s">
        <v>28</v>
      </c>
      <c r="J22" s="35" t="str">
        <f>'Rekapitulace stavby'!AN14</f>
        <v>Vyplň údaj</v>
      </c>
      <c r="K22" s="40"/>
      <c r="L22" s="14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8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6" t="s">
        <v>31</v>
      </c>
      <c r="E24" s="40"/>
      <c r="F24" s="40"/>
      <c r="G24" s="40"/>
      <c r="H24" s="40"/>
      <c r="I24" s="146" t="s">
        <v>26</v>
      </c>
      <c r="J24" s="135" t="str">
        <f>IF('Rekapitulace stavby'!AN16="","",'Rekapitulace stavby'!AN16)</f>
        <v/>
      </c>
      <c r="K24" s="40"/>
      <c r="L24" s="148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6" t="s">
        <v>28</v>
      </c>
      <c r="J25" s="135" t="str">
        <f>IF('Rekapitulace stavby'!AN17="","",'Rekapitulace stavby'!AN17)</f>
        <v/>
      </c>
      <c r="K25" s="40"/>
      <c r="L25" s="148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8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6" t="s">
        <v>33</v>
      </c>
      <c r="E27" s="40"/>
      <c r="F27" s="40"/>
      <c r="G27" s="40"/>
      <c r="H27" s="40"/>
      <c r="I27" s="146" t="s">
        <v>26</v>
      </c>
      <c r="J27" s="135" t="s">
        <v>19</v>
      </c>
      <c r="K27" s="40"/>
      <c r="L27" s="148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34</v>
      </c>
      <c r="F28" s="40"/>
      <c r="G28" s="40"/>
      <c r="H28" s="40"/>
      <c r="I28" s="146" t="s">
        <v>28</v>
      </c>
      <c r="J28" s="135" t="s">
        <v>19</v>
      </c>
      <c r="K28" s="40"/>
      <c r="L28" s="148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8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40"/>
      <c r="K30" s="40"/>
      <c r="L30" s="148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8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6" t="s">
        <v>37</v>
      </c>
      <c r="E34" s="40"/>
      <c r="F34" s="40"/>
      <c r="G34" s="40"/>
      <c r="H34" s="40"/>
      <c r="I34" s="40"/>
      <c r="J34" s="157">
        <f>ROUND(J103, 2)</f>
        <v>0</v>
      </c>
      <c r="K34" s="40"/>
      <c r="L34" s="148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5"/>
      <c r="E35" s="155"/>
      <c r="F35" s="155"/>
      <c r="G35" s="155"/>
      <c r="H35" s="155"/>
      <c r="I35" s="155"/>
      <c r="J35" s="155"/>
      <c r="K35" s="155"/>
      <c r="L35" s="148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8" t="s">
        <v>39</v>
      </c>
      <c r="G36" s="40"/>
      <c r="H36" s="40"/>
      <c r="I36" s="158" t="s">
        <v>38</v>
      </c>
      <c r="J36" s="158" t="s">
        <v>40</v>
      </c>
      <c r="K36" s="40"/>
      <c r="L36" s="148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59" t="s">
        <v>41</v>
      </c>
      <c r="E37" s="146" t="s">
        <v>42</v>
      </c>
      <c r="F37" s="160">
        <f>ROUND((SUM(BE103:BE223)),  2)</f>
        <v>0</v>
      </c>
      <c r="G37" s="40"/>
      <c r="H37" s="40"/>
      <c r="I37" s="161">
        <v>0.20999999999999999</v>
      </c>
      <c r="J37" s="160">
        <f>ROUND(((SUM(BE103:BE223))*I37),  2)</f>
        <v>0</v>
      </c>
      <c r="K37" s="40"/>
      <c r="L37" s="148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6" t="s">
        <v>43</v>
      </c>
      <c r="F38" s="160">
        <f>ROUND((SUM(BF103:BF223)),  2)</f>
        <v>0</v>
      </c>
      <c r="G38" s="40"/>
      <c r="H38" s="40"/>
      <c r="I38" s="161">
        <v>0.12</v>
      </c>
      <c r="J38" s="160">
        <f>ROUND(((SUM(BF103:BF223))*I38),  2)</f>
        <v>0</v>
      </c>
      <c r="K38" s="40"/>
      <c r="L38" s="148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44</v>
      </c>
      <c r="F39" s="160">
        <f>ROUND((SUM(BG103:BG223)),  2)</f>
        <v>0</v>
      </c>
      <c r="G39" s="40"/>
      <c r="H39" s="40"/>
      <c r="I39" s="161">
        <v>0.20999999999999999</v>
      </c>
      <c r="J39" s="160">
        <f>0</f>
        <v>0</v>
      </c>
      <c r="K39" s="40"/>
      <c r="L39" s="148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6" t="s">
        <v>45</v>
      </c>
      <c r="F40" s="160">
        <f>ROUND((SUM(BH103:BH223)),  2)</f>
        <v>0</v>
      </c>
      <c r="G40" s="40"/>
      <c r="H40" s="40"/>
      <c r="I40" s="161">
        <v>0.12</v>
      </c>
      <c r="J40" s="160">
        <f>0</f>
        <v>0</v>
      </c>
      <c r="K40" s="40"/>
      <c r="L40" s="148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6" t="s">
        <v>46</v>
      </c>
      <c r="F41" s="160">
        <f>ROUND((SUM(BI103:BI223)),  2)</f>
        <v>0</v>
      </c>
      <c r="G41" s="40"/>
      <c r="H41" s="40"/>
      <c r="I41" s="161">
        <v>0</v>
      </c>
      <c r="J41" s="160">
        <f>0</f>
        <v>0</v>
      </c>
      <c r="K41" s="40"/>
      <c r="L41" s="148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8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2"/>
      <c r="D43" s="163" t="s">
        <v>47</v>
      </c>
      <c r="E43" s="164"/>
      <c r="F43" s="164"/>
      <c r="G43" s="165" t="s">
        <v>48</v>
      </c>
      <c r="H43" s="166" t="s">
        <v>49</v>
      </c>
      <c r="I43" s="164"/>
      <c r="J43" s="167">
        <f>SUM(J34:J41)</f>
        <v>0</v>
      </c>
      <c r="K43" s="168"/>
      <c r="L43" s="148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123</v>
      </c>
      <c r="D49" s="42"/>
      <c r="E49" s="42"/>
      <c r="F49" s="42"/>
      <c r="G49" s="42"/>
      <c r="H49" s="42"/>
      <c r="I49" s="42"/>
      <c r="J49" s="42"/>
      <c r="K49" s="42"/>
      <c r="L49" s="148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3" t="str">
        <f>E7</f>
        <v>Oprava komunikací a chodníků Čížová</v>
      </c>
      <c r="F52" s="34"/>
      <c r="G52" s="34"/>
      <c r="H52" s="34"/>
      <c r="I52" s="42"/>
      <c r="J52" s="42"/>
      <c r="K52" s="42"/>
      <c r="L52" s="14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115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3" t="s">
        <v>596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121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281" t="s">
        <v>829</v>
      </c>
      <c r="F56" s="42"/>
      <c r="G56" s="42"/>
      <c r="H56" s="42"/>
      <c r="I56" s="42"/>
      <c r="J56" s="42"/>
      <c r="K56" s="42"/>
      <c r="L56" s="14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602</v>
      </c>
      <c r="D57" s="42"/>
      <c r="E57" s="42"/>
      <c r="F57" s="42"/>
      <c r="G57" s="42"/>
      <c r="H57" s="42"/>
      <c r="I57" s="42"/>
      <c r="J57" s="42"/>
      <c r="K57" s="42"/>
      <c r="L57" s="14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02 - Chodníky</v>
      </c>
      <c r="F58" s="42"/>
      <c r="G58" s="42"/>
      <c r="H58" s="42"/>
      <c r="I58" s="42"/>
      <c r="J58" s="42"/>
      <c r="K58" s="42"/>
      <c r="L58" s="14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 xml:space="preserve"> </v>
      </c>
      <c r="G60" s="42"/>
      <c r="H60" s="42"/>
      <c r="I60" s="34" t="s">
        <v>23</v>
      </c>
      <c r="J60" s="74" t="str">
        <f>IF(J16="","",J16)</f>
        <v>25. 7. 2024</v>
      </c>
      <c r="K60" s="42"/>
      <c r="L60" s="14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Obec Čížová</v>
      </c>
      <c r="G62" s="42"/>
      <c r="H62" s="42"/>
      <c r="I62" s="34" t="s">
        <v>31</v>
      </c>
      <c r="J62" s="38" t="str">
        <f>E25</f>
        <v xml:space="preserve"> </v>
      </c>
      <c r="K62" s="42"/>
      <c r="L62" s="14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5.65" customHeight="1">
      <c r="A63" s="40"/>
      <c r="B63" s="41"/>
      <c r="C63" s="34" t="s">
        <v>29</v>
      </c>
      <c r="D63" s="42"/>
      <c r="E63" s="42"/>
      <c r="F63" s="29" t="str">
        <f>IF(E22="","",E22)</f>
        <v>Vyplň údaj</v>
      </c>
      <c r="G63" s="42"/>
      <c r="H63" s="42"/>
      <c r="I63" s="34" t="s">
        <v>33</v>
      </c>
      <c r="J63" s="38" t="str">
        <f>E28</f>
        <v>Ing. Jitka Kubec Dupalová</v>
      </c>
      <c r="K63" s="42"/>
      <c r="L63" s="14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4" t="s">
        <v>124</v>
      </c>
      <c r="D65" s="175"/>
      <c r="E65" s="175"/>
      <c r="F65" s="175"/>
      <c r="G65" s="175"/>
      <c r="H65" s="175"/>
      <c r="I65" s="175"/>
      <c r="J65" s="176" t="s">
        <v>125</v>
      </c>
      <c r="K65" s="175"/>
      <c r="L65" s="14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7" t="s">
        <v>69</v>
      </c>
      <c r="D67" s="42"/>
      <c r="E67" s="42"/>
      <c r="F67" s="42"/>
      <c r="G67" s="42"/>
      <c r="H67" s="42"/>
      <c r="I67" s="42"/>
      <c r="J67" s="104">
        <f>J103</f>
        <v>0</v>
      </c>
      <c r="K67" s="42"/>
      <c r="L67" s="14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126</v>
      </c>
    </row>
    <row r="68" s="9" customFormat="1" ht="24.96" customHeight="1">
      <c r="A68" s="9"/>
      <c r="B68" s="178"/>
      <c r="C68" s="179"/>
      <c r="D68" s="180" t="s">
        <v>127</v>
      </c>
      <c r="E68" s="181"/>
      <c r="F68" s="181"/>
      <c r="G68" s="181"/>
      <c r="H68" s="181"/>
      <c r="I68" s="181"/>
      <c r="J68" s="182">
        <f>J104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7"/>
      <c r="D69" s="185" t="s">
        <v>128</v>
      </c>
      <c r="E69" s="186"/>
      <c r="F69" s="186"/>
      <c r="G69" s="186"/>
      <c r="H69" s="186"/>
      <c r="I69" s="186"/>
      <c r="J69" s="187">
        <f>J105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7"/>
      <c r="D70" s="185" t="s">
        <v>129</v>
      </c>
      <c r="E70" s="186"/>
      <c r="F70" s="186"/>
      <c r="G70" s="186"/>
      <c r="H70" s="186"/>
      <c r="I70" s="186"/>
      <c r="J70" s="187">
        <f>J133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7"/>
      <c r="D71" s="185" t="s">
        <v>130</v>
      </c>
      <c r="E71" s="186"/>
      <c r="F71" s="186"/>
      <c r="G71" s="186"/>
      <c r="H71" s="186"/>
      <c r="I71" s="186"/>
      <c r="J71" s="187">
        <f>J154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7"/>
      <c r="D72" s="185" t="s">
        <v>131</v>
      </c>
      <c r="E72" s="186"/>
      <c r="F72" s="186"/>
      <c r="G72" s="186"/>
      <c r="H72" s="186"/>
      <c r="I72" s="186"/>
      <c r="J72" s="187">
        <f>J155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7"/>
      <c r="D73" s="185" t="s">
        <v>132</v>
      </c>
      <c r="E73" s="186"/>
      <c r="F73" s="186"/>
      <c r="G73" s="186"/>
      <c r="H73" s="186"/>
      <c r="I73" s="186"/>
      <c r="J73" s="187">
        <f>J180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7"/>
      <c r="D74" s="185" t="s">
        <v>133</v>
      </c>
      <c r="E74" s="186"/>
      <c r="F74" s="186"/>
      <c r="G74" s="186"/>
      <c r="H74" s="186"/>
      <c r="I74" s="186"/>
      <c r="J74" s="187">
        <f>J208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8"/>
      <c r="C75" s="179"/>
      <c r="D75" s="180" t="s">
        <v>134</v>
      </c>
      <c r="E75" s="181"/>
      <c r="F75" s="181"/>
      <c r="G75" s="181"/>
      <c r="H75" s="181"/>
      <c r="I75" s="181"/>
      <c r="J75" s="182">
        <f>J211</f>
        <v>0</v>
      </c>
      <c r="K75" s="179"/>
      <c r="L75" s="18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4"/>
      <c r="C76" s="127"/>
      <c r="D76" s="185" t="s">
        <v>135</v>
      </c>
      <c r="E76" s="186"/>
      <c r="F76" s="186"/>
      <c r="G76" s="186"/>
      <c r="H76" s="186"/>
      <c r="I76" s="186"/>
      <c r="J76" s="187">
        <f>J212</f>
        <v>0</v>
      </c>
      <c r="K76" s="127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7"/>
      <c r="D77" s="185" t="s">
        <v>136</v>
      </c>
      <c r="E77" s="186"/>
      <c r="F77" s="186"/>
      <c r="G77" s="186"/>
      <c r="H77" s="186"/>
      <c r="I77" s="186"/>
      <c r="J77" s="187">
        <f>J215</f>
        <v>0</v>
      </c>
      <c r="K77" s="127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7"/>
      <c r="D78" s="185" t="s">
        <v>137</v>
      </c>
      <c r="E78" s="186"/>
      <c r="F78" s="186"/>
      <c r="G78" s="186"/>
      <c r="H78" s="186"/>
      <c r="I78" s="186"/>
      <c r="J78" s="187">
        <f>J218</f>
        <v>0</v>
      </c>
      <c r="K78" s="127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7"/>
      <c r="D79" s="185" t="s">
        <v>138</v>
      </c>
      <c r="E79" s="186"/>
      <c r="F79" s="186"/>
      <c r="G79" s="186"/>
      <c r="H79" s="186"/>
      <c r="I79" s="186"/>
      <c r="J79" s="187">
        <f>J221</f>
        <v>0</v>
      </c>
      <c r="K79" s="127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4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4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139</v>
      </c>
      <c r="D86" s="42"/>
      <c r="E86" s="42"/>
      <c r="F86" s="42"/>
      <c r="G86" s="42"/>
      <c r="H86" s="42"/>
      <c r="I86" s="42"/>
      <c r="J86" s="42"/>
      <c r="K86" s="42"/>
      <c r="L86" s="14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16</v>
      </c>
      <c r="D88" s="42"/>
      <c r="E88" s="42"/>
      <c r="F88" s="42"/>
      <c r="G88" s="42"/>
      <c r="H88" s="42"/>
      <c r="I88" s="42"/>
      <c r="J88" s="42"/>
      <c r="K88" s="42"/>
      <c r="L88" s="14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73" t="str">
        <f>E7</f>
        <v>Oprava komunikací a chodníků Čížová</v>
      </c>
      <c r="F89" s="34"/>
      <c r="G89" s="34"/>
      <c r="H89" s="34"/>
      <c r="I89" s="42"/>
      <c r="J89" s="42"/>
      <c r="K89" s="42"/>
      <c r="L89" s="14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" customFormat="1" ht="12" customHeight="1">
      <c r="B90" s="23"/>
      <c r="C90" s="34" t="s">
        <v>115</v>
      </c>
      <c r="D90" s="24"/>
      <c r="E90" s="24"/>
      <c r="F90" s="24"/>
      <c r="G90" s="24"/>
      <c r="H90" s="24"/>
      <c r="I90" s="24"/>
      <c r="J90" s="24"/>
      <c r="K90" s="24"/>
      <c r="L90" s="22"/>
    </row>
    <row r="91" s="1" customFormat="1" ht="16.5" customHeight="1">
      <c r="B91" s="23"/>
      <c r="C91" s="24"/>
      <c r="D91" s="24"/>
      <c r="E91" s="173" t="s">
        <v>596</v>
      </c>
      <c r="F91" s="24"/>
      <c r="G91" s="24"/>
      <c r="H91" s="24"/>
      <c r="I91" s="24"/>
      <c r="J91" s="24"/>
      <c r="K91" s="24"/>
      <c r="L91" s="22"/>
    </row>
    <row r="92" s="1" customFormat="1" ht="12" customHeight="1">
      <c r="B92" s="23"/>
      <c r="C92" s="34" t="s">
        <v>121</v>
      </c>
      <c r="D92" s="24"/>
      <c r="E92" s="24"/>
      <c r="F92" s="24"/>
      <c r="G92" s="24"/>
      <c r="H92" s="24"/>
      <c r="I92" s="24"/>
      <c r="J92" s="24"/>
      <c r="K92" s="24"/>
      <c r="L92" s="22"/>
    </row>
    <row r="93" s="2" customFormat="1" ht="16.5" customHeight="1">
      <c r="A93" s="40"/>
      <c r="B93" s="41"/>
      <c r="C93" s="42"/>
      <c r="D93" s="42"/>
      <c r="E93" s="281" t="s">
        <v>829</v>
      </c>
      <c r="F93" s="42"/>
      <c r="G93" s="42"/>
      <c r="H93" s="42"/>
      <c r="I93" s="42"/>
      <c r="J93" s="42"/>
      <c r="K93" s="42"/>
      <c r="L93" s="14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602</v>
      </c>
      <c r="D94" s="42"/>
      <c r="E94" s="42"/>
      <c r="F94" s="42"/>
      <c r="G94" s="42"/>
      <c r="H94" s="42"/>
      <c r="I94" s="42"/>
      <c r="J94" s="42"/>
      <c r="K94" s="42"/>
      <c r="L94" s="14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E13</f>
        <v>02 - Chodníky</v>
      </c>
      <c r="F95" s="42"/>
      <c r="G95" s="42"/>
      <c r="H95" s="42"/>
      <c r="I95" s="42"/>
      <c r="J95" s="42"/>
      <c r="K95" s="42"/>
      <c r="L95" s="14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8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F16</f>
        <v xml:space="preserve"> </v>
      </c>
      <c r="G97" s="42"/>
      <c r="H97" s="42"/>
      <c r="I97" s="34" t="s">
        <v>23</v>
      </c>
      <c r="J97" s="74" t="str">
        <f>IF(J16="","",J16)</f>
        <v>25. 7. 2024</v>
      </c>
      <c r="K97" s="42"/>
      <c r="L97" s="148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E19</f>
        <v>Obec Čížová</v>
      </c>
      <c r="G99" s="42"/>
      <c r="H99" s="42"/>
      <c r="I99" s="34" t="s">
        <v>31</v>
      </c>
      <c r="J99" s="38" t="str">
        <f>E25</f>
        <v xml:space="preserve"> </v>
      </c>
      <c r="K99" s="42"/>
      <c r="L99" s="148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5.65" customHeight="1">
      <c r="A100" s="40"/>
      <c r="B100" s="41"/>
      <c r="C100" s="34" t="s">
        <v>29</v>
      </c>
      <c r="D100" s="42"/>
      <c r="E100" s="42"/>
      <c r="F100" s="29" t="str">
        <f>IF(E22="","",E22)</f>
        <v>Vyplň údaj</v>
      </c>
      <c r="G100" s="42"/>
      <c r="H100" s="42"/>
      <c r="I100" s="34" t="s">
        <v>33</v>
      </c>
      <c r="J100" s="38" t="str">
        <f>E28</f>
        <v>Ing. Jitka Kubec Dupalová</v>
      </c>
      <c r="K100" s="42"/>
      <c r="L100" s="148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8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89"/>
      <c r="B102" s="190"/>
      <c r="C102" s="191" t="s">
        <v>140</v>
      </c>
      <c r="D102" s="192" t="s">
        <v>56</v>
      </c>
      <c r="E102" s="192" t="s">
        <v>52</v>
      </c>
      <c r="F102" s="192" t="s">
        <v>53</v>
      </c>
      <c r="G102" s="192" t="s">
        <v>141</v>
      </c>
      <c r="H102" s="192" t="s">
        <v>142</v>
      </c>
      <c r="I102" s="192" t="s">
        <v>143</v>
      </c>
      <c r="J102" s="192" t="s">
        <v>125</v>
      </c>
      <c r="K102" s="193" t="s">
        <v>144</v>
      </c>
      <c r="L102" s="194"/>
      <c r="M102" s="94" t="s">
        <v>19</v>
      </c>
      <c r="N102" s="95" t="s">
        <v>41</v>
      </c>
      <c r="O102" s="95" t="s">
        <v>145</v>
      </c>
      <c r="P102" s="95" t="s">
        <v>146</v>
      </c>
      <c r="Q102" s="95" t="s">
        <v>147</v>
      </c>
      <c r="R102" s="95" t="s">
        <v>148</v>
      </c>
      <c r="S102" s="95" t="s">
        <v>149</v>
      </c>
      <c r="T102" s="96" t="s">
        <v>150</v>
      </c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</row>
    <row r="103" s="2" customFormat="1" ht="22.8" customHeight="1">
      <c r="A103" s="40"/>
      <c r="B103" s="41"/>
      <c r="C103" s="101" t="s">
        <v>151</v>
      </c>
      <c r="D103" s="42"/>
      <c r="E103" s="42"/>
      <c r="F103" s="42"/>
      <c r="G103" s="42"/>
      <c r="H103" s="42"/>
      <c r="I103" s="42"/>
      <c r="J103" s="195">
        <f>BK103</f>
        <v>0</v>
      </c>
      <c r="K103" s="42"/>
      <c r="L103" s="46"/>
      <c r="M103" s="97"/>
      <c r="N103" s="196"/>
      <c r="O103" s="98"/>
      <c r="P103" s="197">
        <f>P104+P211</f>
        <v>0</v>
      </c>
      <c r="Q103" s="98"/>
      <c r="R103" s="197">
        <f>R104+R211</f>
        <v>85.051007200000001</v>
      </c>
      <c r="S103" s="98"/>
      <c r="T103" s="198">
        <f>T104+T211</f>
        <v>70.259999999999991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70</v>
      </c>
      <c r="AU103" s="19" t="s">
        <v>126</v>
      </c>
      <c r="BK103" s="199">
        <f>BK104+BK211</f>
        <v>0</v>
      </c>
    </row>
    <row r="104" s="12" customFormat="1" ht="25.92" customHeight="1">
      <c r="A104" s="12"/>
      <c r="B104" s="200"/>
      <c r="C104" s="201"/>
      <c r="D104" s="202" t="s">
        <v>70</v>
      </c>
      <c r="E104" s="203" t="s">
        <v>152</v>
      </c>
      <c r="F104" s="203" t="s">
        <v>153</v>
      </c>
      <c r="G104" s="201"/>
      <c r="H104" s="201"/>
      <c r="I104" s="204"/>
      <c r="J104" s="205">
        <f>BK104</f>
        <v>0</v>
      </c>
      <c r="K104" s="201"/>
      <c r="L104" s="206"/>
      <c r="M104" s="207"/>
      <c r="N104" s="208"/>
      <c r="O104" s="208"/>
      <c r="P104" s="209">
        <f>P105+P133+P154+P155+P180+P208</f>
        <v>0</v>
      </c>
      <c r="Q104" s="208"/>
      <c r="R104" s="209">
        <f>R105+R133+R154+R155+R180+R208</f>
        <v>85.051007200000001</v>
      </c>
      <c r="S104" s="208"/>
      <c r="T104" s="210">
        <f>T105+T133+T154+T155+T180+T208</f>
        <v>70.259999999999991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78</v>
      </c>
      <c r="AT104" s="212" t="s">
        <v>70</v>
      </c>
      <c r="AU104" s="212" t="s">
        <v>71</v>
      </c>
      <c r="AY104" s="211" t="s">
        <v>154</v>
      </c>
      <c r="BK104" s="213">
        <f>BK105+BK133+BK154+BK155+BK180+BK208</f>
        <v>0</v>
      </c>
    </row>
    <row r="105" s="12" customFormat="1" ht="22.8" customHeight="1">
      <c r="A105" s="12"/>
      <c r="B105" s="200"/>
      <c r="C105" s="201"/>
      <c r="D105" s="202" t="s">
        <v>70</v>
      </c>
      <c r="E105" s="214" t="s">
        <v>78</v>
      </c>
      <c r="F105" s="214" t="s">
        <v>155</v>
      </c>
      <c r="G105" s="201"/>
      <c r="H105" s="201"/>
      <c r="I105" s="204"/>
      <c r="J105" s="215">
        <f>BK105</f>
        <v>0</v>
      </c>
      <c r="K105" s="201"/>
      <c r="L105" s="206"/>
      <c r="M105" s="207"/>
      <c r="N105" s="208"/>
      <c r="O105" s="208"/>
      <c r="P105" s="209">
        <f>SUM(P106:P132)</f>
        <v>0</v>
      </c>
      <c r="Q105" s="208"/>
      <c r="R105" s="209">
        <f>SUM(R106:R132)</f>
        <v>0</v>
      </c>
      <c r="S105" s="208"/>
      <c r="T105" s="210">
        <f>SUM(T106:T132)</f>
        <v>70.259999999999991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1" t="s">
        <v>78</v>
      </c>
      <c r="AT105" s="212" t="s">
        <v>70</v>
      </c>
      <c r="AU105" s="212" t="s">
        <v>78</v>
      </c>
      <c r="AY105" s="211" t="s">
        <v>154</v>
      </c>
      <c r="BK105" s="213">
        <f>SUM(BK106:BK132)</f>
        <v>0</v>
      </c>
    </row>
    <row r="106" s="2" customFormat="1" ht="62.7" customHeight="1">
      <c r="A106" s="40"/>
      <c r="B106" s="41"/>
      <c r="C106" s="216" t="s">
        <v>78</v>
      </c>
      <c r="D106" s="216" t="s">
        <v>156</v>
      </c>
      <c r="E106" s="217" t="s">
        <v>369</v>
      </c>
      <c r="F106" s="218" t="s">
        <v>370</v>
      </c>
      <c r="G106" s="219" t="s">
        <v>159</v>
      </c>
      <c r="H106" s="220">
        <v>134</v>
      </c>
      <c r="I106" s="221"/>
      <c r="J106" s="222">
        <f>ROUND(I106*H106,2)</f>
        <v>0</v>
      </c>
      <c r="K106" s="218" t="s">
        <v>160</v>
      </c>
      <c r="L106" s="46"/>
      <c r="M106" s="223" t="s">
        <v>19</v>
      </c>
      <c r="N106" s="224" t="s">
        <v>42</v>
      </c>
      <c r="O106" s="86"/>
      <c r="P106" s="225">
        <f>O106*H106</f>
        <v>0</v>
      </c>
      <c r="Q106" s="225">
        <v>0</v>
      </c>
      <c r="R106" s="225">
        <f>Q106*H106</f>
        <v>0</v>
      </c>
      <c r="S106" s="225">
        <v>0.26000000000000001</v>
      </c>
      <c r="T106" s="226">
        <f>S106*H106</f>
        <v>34.840000000000003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161</v>
      </c>
      <c r="AT106" s="227" t="s">
        <v>156</v>
      </c>
      <c r="AU106" s="227" t="s">
        <v>80</v>
      </c>
      <c r="AY106" s="19" t="s">
        <v>154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78</v>
      </c>
      <c r="BK106" s="228">
        <f>ROUND(I106*H106,2)</f>
        <v>0</v>
      </c>
      <c r="BL106" s="19" t="s">
        <v>161</v>
      </c>
      <c r="BM106" s="227" t="s">
        <v>930</v>
      </c>
    </row>
    <row r="107" s="2" customFormat="1">
      <c r="A107" s="40"/>
      <c r="B107" s="41"/>
      <c r="C107" s="42"/>
      <c r="D107" s="229" t="s">
        <v>163</v>
      </c>
      <c r="E107" s="42"/>
      <c r="F107" s="230" t="s">
        <v>372</v>
      </c>
      <c r="G107" s="42"/>
      <c r="H107" s="42"/>
      <c r="I107" s="231"/>
      <c r="J107" s="42"/>
      <c r="K107" s="42"/>
      <c r="L107" s="46"/>
      <c r="M107" s="232"/>
      <c r="N107" s="23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163</v>
      </c>
      <c r="AU107" s="19" t="s">
        <v>80</v>
      </c>
    </row>
    <row r="108" s="13" customFormat="1">
      <c r="A108" s="13"/>
      <c r="B108" s="234"/>
      <c r="C108" s="235"/>
      <c r="D108" s="236" t="s">
        <v>165</v>
      </c>
      <c r="E108" s="237" t="s">
        <v>19</v>
      </c>
      <c r="F108" s="238" t="s">
        <v>931</v>
      </c>
      <c r="G108" s="235"/>
      <c r="H108" s="237" t="s">
        <v>19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165</v>
      </c>
      <c r="AU108" s="244" t="s">
        <v>80</v>
      </c>
      <c r="AV108" s="13" t="s">
        <v>78</v>
      </c>
      <c r="AW108" s="13" t="s">
        <v>32</v>
      </c>
      <c r="AX108" s="13" t="s">
        <v>71</v>
      </c>
      <c r="AY108" s="244" t="s">
        <v>154</v>
      </c>
    </row>
    <row r="109" s="14" customFormat="1">
      <c r="A109" s="14"/>
      <c r="B109" s="245"/>
      <c r="C109" s="246"/>
      <c r="D109" s="236" t="s">
        <v>165</v>
      </c>
      <c r="E109" s="247" t="s">
        <v>19</v>
      </c>
      <c r="F109" s="248" t="s">
        <v>8</v>
      </c>
      <c r="G109" s="246"/>
      <c r="H109" s="249">
        <v>12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165</v>
      </c>
      <c r="AU109" s="255" t="s">
        <v>80</v>
      </c>
      <c r="AV109" s="14" t="s">
        <v>80</v>
      </c>
      <c r="AW109" s="14" t="s">
        <v>32</v>
      </c>
      <c r="AX109" s="14" t="s">
        <v>71</v>
      </c>
      <c r="AY109" s="255" t="s">
        <v>154</v>
      </c>
    </row>
    <row r="110" s="13" customFormat="1">
      <c r="A110" s="13"/>
      <c r="B110" s="234"/>
      <c r="C110" s="235"/>
      <c r="D110" s="236" t="s">
        <v>165</v>
      </c>
      <c r="E110" s="237" t="s">
        <v>19</v>
      </c>
      <c r="F110" s="238" t="s">
        <v>932</v>
      </c>
      <c r="G110" s="235"/>
      <c r="H110" s="237" t="s">
        <v>19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165</v>
      </c>
      <c r="AU110" s="244" t="s">
        <v>80</v>
      </c>
      <c r="AV110" s="13" t="s">
        <v>78</v>
      </c>
      <c r="AW110" s="13" t="s">
        <v>32</v>
      </c>
      <c r="AX110" s="13" t="s">
        <v>71</v>
      </c>
      <c r="AY110" s="244" t="s">
        <v>154</v>
      </c>
    </row>
    <row r="111" s="14" customFormat="1">
      <c r="A111" s="14"/>
      <c r="B111" s="245"/>
      <c r="C111" s="246"/>
      <c r="D111" s="236" t="s">
        <v>165</v>
      </c>
      <c r="E111" s="247" t="s">
        <v>19</v>
      </c>
      <c r="F111" s="248" t="s">
        <v>895</v>
      </c>
      <c r="G111" s="246"/>
      <c r="H111" s="249">
        <v>60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165</v>
      </c>
      <c r="AU111" s="255" t="s">
        <v>80</v>
      </c>
      <c r="AV111" s="14" t="s">
        <v>80</v>
      </c>
      <c r="AW111" s="14" t="s">
        <v>32</v>
      </c>
      <c r="AX111" s="14" t="s">
        <v>71</v>
      </c>
      <c r="AY111" s="255" t="s">
        <v>154</v>
      </c>
    </row>
    <row r="112" s="13" customFormat="1">
      <c r="A112" s="13"/>
      <c r="B112" s="234"/>
      <c r="C112" s="235"/>
      <c r="D112" s="236" t="s">
        <v>165</v>
      </c>
      <c r="E112" s="237" t="s">
        <v>19</v>
      </c>
      <c r="F112" s="238" t="s">
        <v>933</v>
      </c>
      <c r="G112" s="235"/>
      <c r="H112" s="237" t="s">
        <v>19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165</v>
      </c>
      <c r="AU112" s="244" t="s">
        <v>80</v>
      </c>
      <c r="AV112" s="13" t="s">
        <v>78</v>
      </c>
      <c r="AW112" s="13" t="s">
        <v>32</v>
      </c>
      <c r="AX112" s="13" t="s">
        <v>71</v>
      </c>
      <c r="AY112" s="244" t="s">
        <v>154</v>
      </c>
    </row>
    <row r="113" s="14" customFormat="1">
      <c r="A113" s="14"/>
      <c r="B113" s="245"/>
      <c r="C113" s="246"/>
      <c r="D113" s="236" t="s">
        <v>165</v>
      </c>
      <c r="E113" s="247" t="s">
        <v>19</v>
      </c>
      <c r="F113" s="248" t="s">
        <v>821</v>
      </c>
      <c r="G113" s="246"/>
      <c r="H113" s="249">
        <v>62</v>
      </c>
      <c r="I113" s="250"/>
      <c r="J113" s="246"/>
      <c r="K113" s="246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165</v>
      </c>
      <c r="AU113" s="255" t="s">
        <v>80</v>
      </c>
      <c r="AV113" s="14" t="s">
        <v>80</v>
      </c>
      <c r="AW113" s="14" t="s">
        <v>32</v>
      </c>
      <c r="AX113" s="14" t="s">
        <v>71</v>
      </c>
      <c r="AY113" s="255" t="s">
        <v>154</v>
      </c>
    </row>
    <row r="114" s="15" customFormat="1">
      <c r="A114" s="15"/>
      <c r="B114" s="256"/>
      <c r="C114" s="257"/>
      <c r="D114" s="236" t="s">
        <v>165</v>
      </c>
      <c r="E114" s="258" t="s">
        <v>363</v>
      </c>
      <c r="F114" s="259" t="s">
        <v>168</v>
      </c>
      <c r="G114" s="257"/>
      <c r="H114" s="260">
        <v>134</v>
      </c>
      <c r="I114" s="261"/>
      <c r="J114" s="257"/>
      <c r="K114" s="257"/>
      <c r="L114" s="262"/>
      <c r="M114" s="263"/>
      <c r="N114" s="264"/>
      <c r="O114" s="264"/>
      <c r="P114" s="264"/>
      <c r="Q114" s="264"/>
      <c r="R114" s="264"/>
      <c r="S114" s="264"/>
      <c r="T114" s="26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6" t="s">
        <v>165</v>
      </c>
      <c r="AU114" s="266" t="s">
        <v>80</v>
      </c>
      <c r="AV114" s="15" t="s">
        <v>161</v>
      </c>
      <c r="AW114" s="15" t="s">
        <v>32</v>
      </c>
      <c r="AX114" s="15" t="s">
        <v>78</v>
      </c>
      <c r="AY114" s="266" t="s">
        <v>154</v>
      </c>
    </row>
    <row r="115" s="2" customFormat="1" ht="55.5" customHeight="1">
      <c r="A115" s="40"/>
      <c r="B115" s="41"/>
      <c r="C115" s="216" t="s">
        <v>80</v>
      </c>
      <c r="D115" s="216" t="s">
        <v>156</v>
      </c>
      <c r="E115" s="217" t="s">
        <v>387</v>
      </c>
      <c r="F115" s="218" t="s">
        <v>388</v>
      </c>
      <c r="G115" s="219" t="s">
        <v>159</v>
      </c>
      <c r="H115" s="220">
        <v>38.5</v>
      </c>
      <c r="I115" s="221"/>
      <c r="J115" s="222">
        <f>ROUND(I115*H115,2)</f>
        <v>0</v>
      </c>
      <c r="K115" s="218" t="s">
        <v>160</v>
      </c>
      <c r="L115" s="46"/>
      <c r="M115" s="223" t="s">
        <v>19</v>
      </c>
      <c r="N115" s="224" t="s">
        <v>42</v>
      </c>
      <c r="O115" s="86"/>
      <c r="P115" s="225">
        <f>O115*H115</f>
        <v>0</v>
      </c>
      <c r="Q115" s="225">
        <v>0</v>
      </c>
      <c r="R115" s="225">
        <f>Q115*H115</f>
        <v>0</v>
      </c>
      <c r="S115" s="225">
        <v>0.28999999999999998</v>
      </c>
      <c r="T115" s="226">
        <f>S115*H115</f>
        <v>11.164999999999999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7" t="s">
        <v>161</v>
      </c>
      <c r="AT115" s="227" t="s">
        <v>156</v>
      </c>
      <c r="AU115" s="227" t="s">
        <v>80</v>
      </c>
      <c r="AY115" s="19" t="s">
        <v>154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19" t="s">
        <v>78</v>
      </c>
      <c r="BK115" s="228">
        <f>ROUND(I115*H115,2)</f>
        <v>0</v>
      </c>
      <c r="BL115" s="19" t="s">
        <v>161</v>
      </c>
      <c r="BM115" s="227" t="s">
        <v>934</v>
      </c>
    </row>
    <row r="116" s="2" customFormat="1">
      <c r="A116" s="40"/>
      <c r="B116" s="41"/>
      <c r="C116" s="42"/>
      <c r="D116" s="229" t="s">
        <v>163</v>
      </c>
      <c r="E116" s="42"/>
      <c r="F116" s="230" t="s">
        <v>390</v>
      </c>
      <c r="G116" s="42"/>
      <c r="H116" s="42"/>
      <c r="I116" s="231"/>
      <c r="J116" s="42"/>
      <c r="K116" s="42"/>
      <c r="L116" s="46"/>
      <c r="M116" s="232"/>
      <c r="N116" s="23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163</v>
      </c>
      <c r="AU116" s="19" t="s">
        <v>80</v>
      </c>
    </row>
    <row r="117" s="13" customFormat="1">
      <c r="A117" s="13"/>
      <c r="B117" s="234"/>
      <c r="C117" s="235"/>
      <c r="D117" s="236" t="s">
        <v>165</v>
      </c>
      <c r="E117" s="237" t="s">
        <v>19</v>
      </c>
      <c r="F117" s="238" t="s">
        <v>169</v>
      </c>
      <c r="G117" s="235"/>
      <c r="H117" s="237" t="s">
        <v>19</v>
      </c>
      <c r="I117" s="239"/>
      <c r="J117" s="235"/>
      <c r="K117" s="235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165</v>
      </c>
      <c r="AU117" s="244" t="s">
        <v>80</v>
      </c>
      <c r="AV117" s="13" t="s">
        <v>78</v>
      </c>
      <c r="AW117" s="13" t="s">
        <v>32</v>
      </c>
      <c r="AX117" s="13" t="s">
        <v>71</v>
      </c>
      <c r="AY117" s="244" t="s">
        <v>154</v>
      </c>
    </row>
    <row r="118" s="14" customFormat="1">
      <c r="A118" s="14"/>
      <c r="B118" s="245"/>
      <c r="C118" s="246"/>
      <c r="D118" s="236" t="s">
        <v>165</v>
      </c>
      <c r="E118" s="247" t="s">
        <v>19</v>
      </c>
      <c r="F118" s="248" t="s">
        <v>551</v>
      </c>
      <c r="G118" s="246"/>
      <c r="H118" s="249">
        <v>38.5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165</v>
      </c>
      <c r="AU118" s="255" t="s">
        <v>80</v>
      </c>
      <c r="AV118" s="14" t="s">
        <v>80</v>
      </c>
      <c r="AW118" s="14" t="s">
        <v>32</v>
      </c>
      <c r="AX118" s="14" t="s">
        <v>78</v>
      </c>
      <c r="AY118" s="255" t="s">
        <v>154</v>
      </c>
    </row>
    <row r="119" s="2" customFormat="1" ht="49.05" customHeight="1">
      <c r="A119" s="40"/>
      <c r="B119" s="41"/>
      <c r="C119" s="216" t="s">
        <v>97</v>
      </c>
      <c r="D119" s="216" t="s">
        <v>156</v>
      </c>
      <c r="E119" s="217" t="s">
        <v>157</v>
      </c>
      <c r="F119" s="218" t="s">
        <v>158</v>
      </c>
      <c r="G119" s="219" t="s">
        <v>159</v>
      </c>
      <c r="H119" s="220">
        <v>38.5</v>
      </c>
      <c r="I119" s="221"/>
      <c r="J119" s="222">
        <f>ROUND(I119*H119,2)</f>
        <v>0</v>
      </c>
      <c r="K119" s="218" t="s">
        <v>160</v>
      </c>
      <c r="L119" s="46"/>
      <c r="M119" s="223" t="s">
        <v>19</v>
      </c>
      <c r="N119" s="224" t="s">
        <v>42</v>
      </c>
      <c r="O119" s="86"/>
      <c r="P119" s="225">
        <f>O119*H119</f>
        <v>0</v>
      </c>
      <c r="Q119" s="225">
        <v>0</v>
      </c>
      <c r="R119" s="225">
        <f>Q119*H119</f>
        <v>0</v>
      </c>
      <c r="S119" s="225">
        <v>0.22</v>
      </c>
      <c r="T119" s="226">
        <f>S119*H119</f>
        <v>8.4700000000000006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7" t="s">
        <v>161</v>
      </c>
      <c r="AT119" s="227" t="s">
        <v>156</v>
      </c>
      <c r="AU119" s="227" t="s">
        <v>80</v>
      </c>
      <c r="AY119" s="19" t="s">
        <v>154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19" t="s">
        <v>78</v>
      </c>
      <c r="BK119" s="228">
        <f>ROUND(I119*H119,2)</f>
        <v>0</v>
      </c>
      <c r="BL119" s="19" t="s">
        <v>161</v>
      </c>
      <c r="BM119" s="227" t="s">
        <v>935</v>
      </c>
    </row>
    <row r="120" s="2" customFormat="1">
      <c r="A120" s="40"/>
      <c r="B120" s="41"/>
      <c r="C120" s="42"/>
      <c r="D120" s="229" t="s">
        <v>163</v>
      </c>
      <c r="E120" s="42"/>
      <c r="F120" s="230" t="s">
        <v>164</v>
      </c>
      <c r="G120" s="42"/>
      <c r="H120" s="42"/>
      <c r="I120" s="231"/>
      <c r="J120" s="42"/>
      <c r="K120" s="42"/>
      <c r="L120" s="46"/>
      <c r="M120" s="232"/>
      <c r="N120" s="23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163</v>
      </c>
      <c r="AU120" s="19" t="s">
        <v>80</v>
      </c>
    </row>
    <row r="121" s="13" customFormat="1">
      <c r="A121" s="13"/>
      <c r="B121" s="234"/>
      <c r="C121" s="235"/>
      <c r="D121" s="236" t="s">
        <v>165</v>
      </c>
      <c r="E121" s="237" t="s">
        <v>19</v>
      </c>
      <c r="F121" s="238" t="s">
        <v>169</v>
      </c>
      <c r="G121" s="235"/>
      <c r="H121" s="237" t="s">
        <v>19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165</v>
      </c>
      <c r="AU121" s="244" t="s">
        <v>80</v>
      </c>
      <c r="AV121" s="13" t="s">
        <v>78</v>
      </c>
      <c r="AW121" s="13" t="s">
        <v>32</v>
      </c>
      <c r="AX121" s="13" t="s">
        <v>71</v>
      </c>
      <c r="AY121" s="244" t="s">
        <v>154</v>
      </c>
    </row>
    <row r="122" s="14" customFormat="1">
      <c r="A122" s="14"/>
      <c r="B122" s="245"/>
      <c r="C122" s="246"/>
      <c r="D122" s="236" t="s">
        <v>165</v>
      </c>
      <c r="E122" s="247" t="s">
        <v>19</v>
      </c>
      <c r="F122" s="248" t="s">
        <v>551</v>
      </c>
      <c r="G122" s="246"/>
      <c r="H122" s="249">
        <v>38.5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165</v>
      </c>
      <c r="AU122" s="255" t="s">
        <v>80</v>
      </c>
      <c r="AV122" s="14" t="s">
        <v>80</v>
      </c>
      <c r="AW122" s="14" t="s">
        <v>32</v>
      </c>
      <c r="AX122" s="14" t="s">
        <v>78</v>
      </c>
      <c r="AY122" s="255" t="s">
        <v>154</v>
      </c>
    </row>
    <row r="123" s="2" customFormat="1" ht="37.8" customHeight="1">
      <c r="A123" s="40"/>
      <c r="B123" s="41"/>
      <c r="C123" s="216" t="s">
        <v>161</v>
      </c>
      <c r="D123" s="216" t="s">
        <v>156</v>
      </c>
      <c r="E123" s="217" t="s">
        <v>391</v>
      </c>
      <c r="F123" s="218" t="s">
        <v>392</v>
      </c>
      <c r="G123" s="219" t="s">
        <v>159</v>
      </c>
      <c r="H123" s="220">
        <v>134</v>
      </c>
      <c r="I123" s="221"/>
      <c r="J123" s="222">
        <f>ROUND(I123*H123,2)</f>
        <v>0</v>
      </c>
      <c r="K123" s="218" t="s">
        <v>160</v>
      </c>
      <c r="L123" s="46"/>
      <c r="M123" s="223" t="s">
        <v>19</v>
      </c>
      <c r="N123" s="224" t="s">
        <v>42</v>
      </c>
      <c r="O123" s="86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7" t="s">
        <v>161</v>
      </c>
      <c r="AT123" s="227" t="s">
        <v>156</v>
      </c>
      <c r="AU123" s="227" t="s">
        <v>80</v>
      </c>
      <c r="AY123" s="19" t="s">
        <v>154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19" t="s">
        <v>78</v>
      </c>
      <c r="BK123" s="228">
        <f>ROUND(I123*H123,2)</f>
        <v>0</v>
      </c>
      <c r="BL123" s="19" t="s">
        <v>161</v>
      </c>
      <c r="BM123" s="227" t="s">
        <v>936</v>
      </c>
    </row>
    <row r="124" s="2" customFormat="1">
      <c r="A124" s="40"/>
      <c r="B124" s="41"/>
      <c r="C124" s="42"/>
      <c r="D124" s="229" t="s">
        <v>163</v>
      </c>
      <c r="E124" s="42"/>
      <c r="F124" s="230" t="s">
        <v>394</v>
      </c>
      <c r="G124" s="42"/>
      <c r="H124" s="42"/>
      <c r="I124" s="231"/>
      <c r="J124" s="42"/>
      <c r="K124" s="42"/>
      <c r="L124" s="46"/>
      <c r="M124" s="232"/>
      <c r="N124" s="23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163</v>
      </c>
      <c r="AU124" s="19" t="s">
        <v>80</v>
      </c>
    </row>
    <row r="125" s="14" customFormat="1">
      <c r="A125" s="14"/>
      <c r="B125" s="245"/>
      <c r="C125" s="246"/>
      <c r="D125" s="236" t="s">
        <v>165</v>
      </c>
      <c r="E125" s="247" t="s">
        <v>19</v>
      </c>
      <c r="F125" s="248" t="s">
        <v>363</v>
      </c>
      <c r="G125" s="246"/>
      <c r="H125" s="249">
        <v>134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165</v>
      </c>
      <c r="AU125" s="255" t="s">
        <v>80</v>
      </c>
      <c r="AV125" s="14" t="s">
        <v>80</v>
      </c>
      <c r="AW125" s="14" t="s">
        <v>32</v>
      </c>
      <c r="AX125" s="14" t="s">
        <v>78</v>
      </c>
      <c r="AY125" s="255" t="s">
        <v>154</v>
      </c>
    </row>
    <row r="126" s="2" customFormat="1" ht="49.05" customHeight="1">
      <c r="A126" s="40"/>
      <c r="B126" s="41"/>
      <c r="C126" s="216" t="s">
        <v>191</v>
      </c>
      <c r="D126" s="216" t="s">
        <v>156</v>
      </c>
      <c r="E126" s="217" t="s">
        <v>483</v>
      </c>
      <c r="F126" s="218" t="s">
        <v>484</v>
      </c>
      <c r="G126" s="219" t="s">
        <v>241</v>
      </c>
      <c r="H126" s="220">
        <v>77</v>
      </c>
      <c r="I126" s="221"/>
      <c r="J126" s="222">
        <f>ROUND(I126*H126,2)</f>
        <v>0</v>
      </c>
      <c r="K126" s="218" t="s">
        <v>160</v>
      </c>
      <c r="L126" s="46"/>
      <c r="M126" s="223" t="s">
        <v>19</v>
      </c>
      <c r="N126" s="224" t="s">
        <v>42</v>
      </c>
      <c r="O126" s="86"/>
      <c r="P126" s="225">
        <f>O126*H126</f>
        <v>0</v>
      </c>
      <c r="Q126" s="225">
        <v>0</v>
      </c>
      <c r="R126" s="225">
        <f>Q126*H126</f>
        <v>0</v>
      </c>
      <c r="S126" s="225">
        <v>0.20499999999999999</v>
      </c>
      <c r="T126" s="226">
        <f>S126*H126</f>
        <v>15.784999999999998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7" t="s">
        <v>161</v>
      </c>
      <c r="AT126" s="227" t="s">
        <v>156</v>
      </c>
      <c r="AU126" s="227" t="s">
        <v>80</v>
      </c>
      <c r="AY126" s="19" t="s">
        <v>154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9" t="s">
        <v>78</v>
      </c>
      <c r="BK126" s="228">
        <f>ROUND(I126*H126,2)</f>
        <v>0</v>
      </c>
      <c r="BL126" s="19" t="s">
        <v>161</v>
      </c>
      <c r="BM126" s="227" t="s">
        <v>937</v>
      </c>
    </row>
    <row r="127" s="2" customFormat="1">
      <c r="A127" s="40"/>
      <c r="B127" s="41"/>
      <c r="C127" s="42"/>
      <c r="D127" s="229" t="s">
        <v>163</v>
      </c>
      <c r="E127" s="42"/>
      <c r="F127" s="230" t="s">
        <v>486</v>
      </c>
      <c r="G127" s="42"/>
      <c r="H127" s="42"/>
      <c r="I127" s="231"/>
      <c r="J127" s="42"/>
      <c r="K127" s="42"/>
      <c r="L127" s="46"/>
      <c r="M127" s="232"/>
      <c r="N127" s="23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163</v>
      </c>
      <c r="AU127" s="19" t="s">
        <v>80</v>
      </c>
    </row>
    <row r="128" s="13" customFormat="1">
      <c r="A128" s="13"/>
      <c r="B128" s="234"/>
      <c r="C128" s="235"/>
      <c r="D128" s="236" t="s">
        <v>165</v>
      </c>
      <c r="E128" s="237" t="s">
        <v>19</v>
      </c>
      <c r="F128" s="238" t="s">
        <v>938</v>
      </c>
      <c r="G128" s="235"/>
      <c r="H128" s="237" t="s">
        <v>19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165</v>
      </c>
      <c r="AU128" s="244" t="s">
        <v>80</v>
      </c>
      <c r="AV128" s="13" t="s">
        <v>78</v>
      </c>
      <c r="AW128" s="13" t="s">
        <v>32</v>
      </c>
      <c r="AX128" s="13" t="s">
        <v>71</v>
      </c>
      <c r="AY128" s="244" t="s">
        <v>154</v>
      </c>
    </row>
    <row r="129" s="14" customFormat="1">
      <c r="A129" s="14"/>
      <c r="B129" s="245"/>
      <c r="C129" s="246"/>
      <c r="D129" s="236" t="s">
        <v>165</v>
      </c>
      <c r="E129" s="247" t="s">
        <v>19</v>
      </c>
      <c r="F129" s="248" t="s">
        <v>211</v>
      </c>
      <c r="G129" s="246"/>
      <c r="H129" s="249">
        <v>8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165</v>
      </c>
      <c r="AU129" s="255" t="s">
        <v>80</v>
      </c>
      <c r="AV129" s="14" t="s">
        <v>80</v>
      </c>
      <c r="AW129" s="14" t="s">
        <v>32</v>
      </c>
      <c r="AX129" s="14" t="s">
        <v>71</v>
      </c>
      <c r="AY129" s="255" t="s">
        <v>154</v>
      </c>
    </row>
    <row r="130" s="13" customFormat="1">
      <c r="A130" s="13"/>
      <c r="B130" s="234"/>
      <c r="C130" s="235"/>
      <c r="D130" s="236" t="s">
        <v>165</v>
      </c>
      <c r="E130" s="237" t="s">
        <v>19</v>
      </c>
      <c r="F130" s="238" t="s">
        <v>939</v>
      </c>
      <c r="G130" s="235"/>
      <c r="H130" s="237" t="s">
        <v>19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165</v>
      </c>
      <c r="AU130" s="244" t="s">
        <v>80</v>
      </c>
      <c r="AV130" s="13" t="s">
        <v>78</v>
      </c>
      <c r="AW130" s="13" t="s">
        <v>32</v>
      </c>
      <c r="AX130" s="13" t="s">
        <v>71</v>
      </c>
      <c r="AY130" s="244" t="s">
        <v>154</v>
      </c>
    </row>
    <row r="131" s="14" customFormat="1">
      <c r="A131" s="14"/>
      <c r="B131" s="245"/>
      <c r="C131" s="246"/>
      <c r="D131" s="236" t="s">
        <v>165</v>
      </c>
      <c r="E131" s="247" t="s">
        <v>19</v>
      </c>
      <c r="F131" s="248" t="s">
        <v>940</v>
      </c>
      <c r="G131" s="246"/>
      <c r="H131" s="249">
        <v>69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165</v>
      </c>
      <c r="AU131" s="255" t="s">
        <v>80</v>
      </c>
      <c r="AV131" s="14" t="s">
        <v>80</v>
      </c>
      <c r="AW131" s="14" t="s">
        <v>32</v>
      </c>
      <c r="AX131" s="14" t="s">
        <v>71</v>
      </c>
      <c r="AY131" s="255" t="s">
        <v>154</v>
      </c>
    </row>
    <row r="132" s="15" customFormat="1">
      <c r="A132" s="15"/>
      <c r="B132" s="256"/>
      <c r="C132" s="257"/>
      <c r="D132" s="236" t="s">
        <v>165</v>
      </c>
      <c r="E132" s="258" t="s">
        <v>438</v>
      </c>
      <c r="F132" s="259" t="s">
        <v>168</v>
      </c>
      <c r="G132" s="257"/>
      <c r="H132" s="260">
        <v>77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165</v>
      </c>
      <c r="AU132" s="266" t="s">
        <v>80</v>
      </c>
      <c r="AV132" s="15" t="s">
        <v>161</v>
      </c>
      <c r="AW132" s="15" t="s">
        <v>32</v>
      </c>
      <c r="AX132" s="15" t="s">
        <v>78</v>
      </c>
      <c r="AY132" s="266" t="s">
        <v>154</v>
      </c>
    </row>
    <row r="133" s="12" customFormat="1" ht="22.8" customHeight="1">
      <c r="A133" s="12"/>
      <c r="B133" s="200"/>
      <c r="C133" s="201"/>
      <c r="D133" s="202" t="s">
        <v>70</v>
      </c>
      <c r="E133" s="214" t="s">
        <v>191</v>
      </c>
      <c r="F133" s="214" t="s">
        <v>192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SUM(P134:P153)</f>
        <v>0</v>
      </c>
      <c r="Q133" s="208"/>
      <c r="R133" s="209">
        <f>SUM(R134:R153)</f>
        <v>66.918170000000003</v>
      </c>
      <c r="S133" s="208"/>
      <c r="T133" s="210">
        <f>SUM(T134:T153)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78</v>
      </c>
      <c r="AT133" s="212" t="s">
        <v>70</v>
      </c>
      <c r="AU133" s="212" t="s">
        <v>78</v>
      </c>
      <c r="AY133" s="211" t="s">
        <v>154</v>
      </c>
      <c r="BK133" s="213">
        <f>SUM(BK134:BK153)</f>
        <v>0</v>
      </c>
    </row>
    <row r="134" s="2" customFormat="1" ht="44.25" customHeight="1">
      <c r="A134" s="40"/>
      <c r="B134" s="41"/>
      <c r="C134" s="216" t="s">
        <v>206</v>
      </c>
      <c r="D134" s="216" t="s">
        <v>156</v>
      </c>
      <c r="E134" s="217" t="s">
        <v>487</v>
      </c>
      <c r="F134" s="218" t="s">
        <v>488</v>
      </c>
      <c r="G134" s="219" t="s">
        <v>159</v>
      </c>
      <c r="H134" s="220">
        <v>38.5</v>
      </c>
      <c r="I134" s="221"/>
      <c r="J134" s="222">
        <f>ROUND(I134*H134,2)</f>
        <v>0</v>
      </c>
      <c r="K134" s="218" t="s">
        <v>160</v>
      </c>
      <c r="L134" s="46"/>
      <c r="M134" s="223" t="s">
        <v>19</v>
      </c>
      <c r="N134" s="224" t="s">
        <v>42</v>
      </c>
      <c r="O134" s="86"/>
      <c r="P134" s="225">
        <f>O134*H134</f>
        <v>0</v>
      </c>
      <c r="Q134" s="225">
        <v>0.19800000000000001</v>
      </c>
      <c r="R134" s="225">
        <f>Q134*H134</f>
        <v>7.6230000000000002</v>
      </c>
      <c r="S134" s="225">
        <v>0</v>
      </c>
      <c r="T134" s="22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7" t="s">
        <v>161</v>
      </c>
      <c r="AT134" s="227" t="s">
        <v>156</v>
      </c>
      <c r="AU134" s="227" t="s">
        <v>80</v>
      </c>
      <c r="AY134" s="19" t="s">
        <v>154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78</v>
      </c>
      <c r="BK134" s="228">
        <f>ROUND(I134*H134,2)</f>
        <v>0</v>
      </c>
      <c r="BL134" s="19" t="s">
        <v>161</v>
      </c>
      <c r="BM134" s="227" t="s">
        <v>941</v>
      </c>
    </row>
    <row r="135" s="2" customFormat="1">
      <c r="A135" s="40"/>
      <c r="B135" s="41"/>
      <c r="C135" s="42"/>
      <c r="D135" s="229" t="s">
        <v>163</v>
      </c>
      <c r="E135" s="42"/>
      <c r="F135" s="230" t="s">
        <v>490</v>
      </c>
      <c r="G135" s="42"/>
      <c r="H135" s="42"/>
      <c r="I135" s="231"/>
      <c r="J135" s="42"/>
      <c r="K135" s="42"/>
      <c r="L135" s="46"/>
      <c r="M135" s="232"/>
      <c r="N135" s="23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163</v>
      </c>
      <c r="AU135" s="19" t="s">
        <v>80</v>
      </c>
    </row>
    <row r="136" s="13" customFormat="1">
      <c r="A136" s="13"/>
      <c r="B136" s="234"/>
      <c r="C136" s="235"/>
      <c r="D136" s="236" t="s">
        <v>165</v>
      </c>
      <c r="E136" s="237" t="s">
        <v>19</v>
      </c>
      <c r="F136" s="238" t="s">
        <v>169</v>
      </c>
      <c r="G136" s="235"/>
      <c r="H136" s="237" t="s">
        <v>19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165</v>
      </c>
      <c r="AU136" s="244" t="s">
        <v>80</v>
      </c>
      <c r="AV136" s="13" t="s">
        <v>78</v>
      </c>
      <c r="AW136" s="13" t="s">
        <v>32</v>
      </c>
      <c r="AX136" s="13" t="s">
        <v>71</v>
      </c>
      <c r="AY136" s="244" t="s">
        <v>154</v>
      </c>
    </row>
    <row r="137" s="14" customFormat="1">
      <c r="A137" s="14"/>
      <c r="B137" s="245"/>
      <c r="C137" s="246"/>
      <c r="D137" s="236" t="s">
        <v>165</v>
      </c>
      <c r="E137" s="247" t="s">
        <v>19</v>
      </c>
      <c r="F137" s="248" t="s">
        <v>551</v>
      </c>
      <c r="G137" s="246"/>
      <c r="H137" s="249">
        <v>38.5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165</v>
      </c>
      <c r="AU137" s="255" t="s">
        <v>80</v>
      </c>
      <c r="AV137" s="14" t="s">
        <v>80</v>
      </c>
      <c r="AW137" s="14" t="s">
        <v>32</v>
      </c>
      <c r="AX137" s="14" t="s">
        <v>78</v>
      </c>
      <c r="AY137" s="255" t="s">
        <v>154</v>
      </c>
    </row>
    <row r="138" s="2" customFormat="1" ht="33" customHeight="1">
      <c r="A138" s="40"/>
      <c r="B138" s="41"/>
      <c r="C138" s="216" t="s">
        <v>213</v>
      </c>
      <c r="D138" s="216" t="s">
        <v>156</v>
      </c>
      <c r="E138" s="217" t="s">
        <v>395</v>
      </c>
      <c r="F138" s="218" t="s">
        <v>396</v>
      </c>
      <c r="G138" s="219" t="s">
        <v>159</v>
      </c>
      <c r="H138" s="220">
        <v>134</v>
      </c>
      <c r="I138" s="221"/>
      <c r="J138" s="222">
        <f>ROUND(I138*H138,2)</f>
        <v>0</v>
      </c>
      <c r="K138" s="218" t="s">
        <v>160</v>
      </c>
      <c r="L138" s="46"/>
      <c r="M138" s="223" t="s">
        <v>19</v>
      </c>
      <c r="N138" s="224" t="s">
        <v>42</v>
      </c>
      <c r="O138" s="86"/>
      <c r="P138" s="225">
        <f>O138*H138</f>
        <v>0</v>
      </c>
      <c r="Q138" s="225">
        <v>0.23000000000000001</v>
      </c>
      <c r="R138" s="225">
        <f>Q138*H138</f>
        <v>30.82</v>
      </c>
      <c r="S138" s="225">
        <v>0</v>
      </c>
      <c r="T138" s="22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7" t="s">
        <v>161</v>
      </c>
      <c r="AT138" s="227" t="s">
        <v>156</v>
      </c>
      <c r="AU138" s="227" t="s">
        <v>80</v>
      </c>
      <c r="AY138" s="19" t="s">
        <v>154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9" t="s">
        <v>78</v>
      </c>
      <c r="BK138" s="228">
        <f>ROUND(I138*H138,2)</f>
        <v>0</v>
      </c>
      <c r="BL138" s="19" t="s">
        <v>161</v>
      </c>
      <c r="BM138" s="227" t="s">
        <v>942</v>
      </c>
    </row>
    <row r="139" s="2" customFormat="1">
      <c r="A139" s="40"/>
      <c r="B139" s="41"/>
      <c r="C139" s="42"/>
      <c r="D139" s="229" t="s">
        <v>163</v>
      </c>
      <c r="E139" s="42"/>
      <c r="F139" s="230" t="s">
        <v>398</v>
      </c>
      <c r="G139" s="42"/>
      <c r="H139" s="42"/>
      <c r="I139" s="231"/>
      <c r="J139" s="42"/>
      <c r="K139" s="42"/>
      <c r="L139" s="46"/>
      <c r="M139" s="232"/>
      <c r="N139" s="23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163</v>
      </c>
      <c r="AU139" s="19" t="s">
        <v>80</v>
      </c>
    </row>
    <row r="140" s="14" customFormat="1">
      <c r="A140" s="14"/>
      <c r="B140" s="245"/>
      <c r="C140" s="246"/>
      <c r="D140" s="236" t="s">
        <v>165</v>
      </c>
      <c r="E140" s="247" t="s">
        <v>19</v>
      </c>
      <c r="F140" s="248" t="s">
        <v>363</v>
      </c>
      <c r="G140" s="246"/>
      <c r="H140" s="249">
        <v>134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165</v>
      </c>
      <c r="AU140" s="255" t="s">
        <v>80</v>
      </c>
      <c r="AV140" s="14" t="s">
        <v>80</v>
      </c>
      <c r="AW140" s="14" t="s">
        <v>32</v>
      </c>
      <c r="AX140" s="14" t="s">
        <v>71</v>
      </c>
      <c r="AY140" s="255" t="s">
        <v>154</v>
      </c>
    </row>
    <row r="141" s="14" customFormat="1">
      <c r="A141" s="14"/>
      <c r="B141" s="245"/>
      <c r="C141" s="246"/>
      <c r="D141" s="236" t="s">
        <v>165</v>
      </c>
      <c r="E141" s="247" t="s">
        <v>19</v>
      </c>
      <c r="F141" s="248" t="s">
        <v>399</v>
      </c>
      <c r="G141" s="246"/>
      <c r="H141" s="249">
        <v>0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165</v>
      </c>
      <c r="AU141" s="255" t="s">
        <v>80</v>
      </c>
      <c r="AV141" s="14" t="s">
        <v>80</v>
      </c>
      <c r="AW141" s="14" t="s">
        <v>32</v>
      </c>
      <c r="AX141" s="14" t="s">
        <v>71</v>
      </c>
      <c r="AY141" s="255" t="s">
        <v>154</v>
      </c>
    </row>
    <row r="142" s="15" customFormat="1">
      <c r="A142" s="15"/>
      <c r="B142" s="256"/>
      <c r="C142" s="257"/>
      <c r="D142" s="236" t="s">
        <v>165</v>
      </c>
      <c r="E142" s="258" t="s">
        <v>19</v>
      </c>
      <c r="F142" s="259" t="s">
        <v>168</v>
      </c>
      <c r="G142" s="257"/>
      <c r="H142" s="260">
        <v>134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6" t="s">
        <v>165</v>
      </c>
      <c r="AU142" s="266" t="s">
        <v>80</v>
      </c>
      <c r="AV142" s="15" t="s">
        <v>161</v>
      </c>
      <c r="AW142" s="15" t="s">
        <v>32</v>
      </c>
      <c r="AX142" s="15" t="s">
        <v>78</v>
      </c>
      <c r="AY142" s="266" t="s">
        <v>154</v>
      </c>
    </row>
    <row r="143" s="2" customFormat="1" ht="37.8" customHeight="1">
      <c r="A143" s="40"/>
      <c r="B143" s="41"/>
      <c r="C143" s="216" t="s">
        <v>211</v>
      </c>
      <c r="D143" s="216" t="s">
        <v>156</v>
      </c>
      <c r="E143" s="217" t="s">
        <v>193</v>
      </c>
      <c r="F143" s="218" t="s">
        <v>194</v>
      </c>
      <c r="G143" s="219" t="s">
        <v>159</v>
      </c>
      <c r="H143" s="220">
        <v>38.5</v>
      </c>
      <c r="I143" s="221"/>
      <c r="J143" s="222">
        <f>ROUND(I143*H143,2)</f>
        <v>0</v>
      </c>
      <c r="K143" s="218" t="s">
        <v>160</v>
      </c>
      <c r="L143" s="46"/>
      <c r="M143" s="223" t="s">
        <v>19</v>
      </c>
      <c r="N143" s="224" t="s">
        <v>42</v>
      </c>
      <c r="O143" s="86"/>
      <c r="P143" s="225">
        <f>O143*H143</f>
        <v>0</v>
      </c>
      <c r="Q143" s="225">
        <v>0.38313999999999998</v>
      </c>
      <c r="R143" s="225">
        <f>Q143*H143</f>
        <v>14.75089</v>
      </c>
      <c r="S143" s="225">
        <v>0</v>
      </c>
      <c r="T143" s="22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7" t="s">
        <v>161</v>
      </c>
      <c r="AT143" s="227" t="s">
        <v>156</v>
      </c>
      <c r="AU143" s="227" t="s">
        <v>80</v>
      </c>
      <c r="AY143" s="19" t="s">
        <v>154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9" t="s">
        <v>78</v>
      </c>
      <c r="BK143" s="228">
        <f>ROUND(I143*H143,2)</f>
        <v>0</v>
      </c>
      <c r="BL143" s="19" t="s">
        <v>161</v>
      </c>
      <c r="BM143" s="227" t="s">
        <v>943</v>
      </c>
    </row>
    <row r="144" s="2" customFormat="1">
      <c r="A144" s="40"/>
      <c r="B144" s="41"/>
      <c r="C144" s="42"/>
      <c r="D144" s="229" t="s">
        <v>163</v>
      </c>
      <c r="E144" s="42"/>
      <c r="F144" s="230" t="s">
        <v>196</v>
      </c>
      <c r="G144" s="42"/>
      <c r="H144" s="42"/>
      <c r="I144" s="231"/>
      <c r="J144" s="42"/>
      <c r="K144" s="42"/>
      <c r="L144" s="46"/>
      <c r="M144" s="232"/>
      <c r="N144" s="23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163</v>
      </c>
      <c r="AU144" s="19" t="s">
        <v>80</v>
      </c>
    </row>
    <row r="145" s="13" customFormat="1">
      <c r="A145" s="13"/>
      <c r="B145" s="234"/>
      <c r="C145" s="235"/>
      <c r="D145" s="236" t="s">
        <v>165</v>
      </c>
      <c r="E145" s="237" t="s">
        <v>19</v>
      </c>
      <c r="F145" s="238" t="s">
        <v>169</v>
      </c>
      <c r="G145" s="235"/>
      <c r="H145" s="237" t="s">
        <v>19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165</v>
      </c>
      <c r="AU145" s="244" t="s">
        <v>80</v>
      </c>
      <c r="AV145" s="13" t="s">
        <v>78</v>
      </c>
      <c r="AW145" s="13" t="s">
        <v>32</v>
      </c>
      <c r="AX145" s="13" t="s">
        <v>71</v>
      </c>
      <c r="AY145" s="244" t="s">
        <v>154</v>
      </c>
    </row>
    <row r="146" s="14" customFormat="1">
      <c r="A146" s="14"/>
      <c r="B146" s="245"/>
      <c r="C146" s="246"/>
      <c r="D146" s="236" t="s">
        <v>165</v>
      </c>
      <c r="E146" s="247" t="s">
        <v>19</v>
      </c>
      <c r="F146" s="248" t="s">
        <v>551</v>
      </c>
      <c r="G146" s="246"/>
      <c r="H146" s="249">
        <v>38.5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165</v>
      </c>
      <c r="AU146" s="255" t="s">
        <v>80</v>
      </c>
      <c r="AV146" s="14" t="s">
        <v>80</v>
      </c>
      <c r="AW146" s="14" t="s">
        <v>32</v>
      </c>
      <c r="AX146" s="14" t="s">
        <v>78</v>
      </c>
      <c r="AY146" s="255" t="s">
        <v>154</v>
      </c>
    </row>
    <row r="147" s="2" customFormat="1" ht="78" customHeight="1">
      <c r="A147" s="40"/>
      <c r="B147" s="41"/>
      <c r="C147" s="216" t="s">
        <v>224</v>
      </c>
      <c r="D147" s="216" t="s">
        <v>156</v>
      </c>
      <c r="E147" s="217" t="s">
        <v>404</v>
      </c>
      <c r="F147" s="218" t="s">
        <v>405</v>
      </c>
      <c r="G147" s="219" t="s">
        <v>159</v>
      </c>
      <c r="H147" s="220">
        <v>134</v>
      </c>
      <c r="I147" s="221"/>
      <c r="J147" s="222">
        <f>ROUND(I147*H147,2)</f>
        <v>0</v>
      </c>
      <c r="K147" s="218" t="s">
        <v>160</v>
      </c>
      <c r="L147" s="46"/>
      <c r="M147" s="223" t="s">
        <v>19</v>
      </c>
      <c r="N147" s="224" t="s">
        <v>42</v>
      </c>
      <c r="O147" s="86"/>
      <c r="P147" s="225">
        <f>O147*H147</f>
        <v>0</v>
      </c>
      <c r="Q147" s="225">
        <v>0.089219999999999994</v>
      </c>
      <c r="R147" s="225">
        <f>Q147*H147</f>
        <v>11.95548</v>
      </c>
      <c r="S147" s="225">
        <v>0</v>
      </c>
      <c r="T147" s="22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7" t="s">
        <v>161</v>
      </c>
      <c r="AT147" s="227" t="s">
        <v>156</v>
      </c>
      <c r="AU147" s="227" t="s">
        <v>80</v>
      </c>
      <c r="AY147" s="19" t="s">
        <v>154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9" t="s">
        <v>78</v>
      </c>
      <c r="BK147" s="228">
        <f>ROUND(I147*H147,2)</f>
        <v>0</v>
      </c>
      <c r="BL147" s="19" t="s">
        <v>161</v>
      </c>
      <c r="BM147" s="227" t="s">
        <v>944</v>
      </c>
    </row>
    <row r="148" s="2" customFormat="1">
      <c r="A148" s="40"/>
      <c r="B148" s="41"/>
      <c r="C148" s="42"/>
      <c r="D148" s="229" t="s">
        <v>163</v>
      </c>
      <c r="E148" s="42"/>
      <c r="F148" s="230" t="s">
        <v>407</v>
      </c>
      <c r="G148" s="42"/>
      <c r="H148" s="42"/>
      <c r="I148" s="231"/>
      <c r="J148" s="42"/>
      <c r="K148" s="42"/>
      <c r="L148" s="46"/>
      <c r="M148" s="232"/>
      <c r="N148" s="23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163</v>
      </c>
      <c r="AU148" s="19" t="s">
        <v>80</v>
      </c>
    </row>
    <row r="149" s="14" customFormat="1">
      <c r="A149" s="14"/>
      <c r="B149" s="245"/>
      <c r="C149" s="246"/>
      <c r="D149" s="236" t="s">
        <v>165</v>
      </c>
      <c r="E149" s="247" t="s">
        <v>19</v>
      </c>
      <c r="F149" s="248" t="s">
        <v>363</v>
      </c>
      <c r="G149" s="246"/>
      <c r="H149" s="249">
        <v>134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165</v>
      </c>
      <c r="AU149" s="255" t="s">
        <v>80</v>
      </c>
      <c r="AV149" s="14" t="s">
        <v>80</v>
      </c>
      <c r="AW149" s="14" t="s">
        <v>32</v>
      </c>
      <c r="AX149" s="14" t="s">
        <v>78</v>
      </c>
      <c r="AY149" s="255" t="s">
        <v>154</v>
      </c>
    </row>
    <row r="150" s="2" customFormat="1" ht="24.15" customHeight="1">
      <c r="A150" s="40"/>
      <c r="B150" s="41"/>
      <c r="C150" s="271" t="s">
        <v>219</v>
      </c>
      <c r="D150" s="271" t="s">
        <v>408</v>
      </c>
      <c r="E150" s="272" t="s">
        <v>409</v>
      </c>
      <c r="F150" s="273" t="s">
        <v>410</v>
      </c>
      <c r="G150" s="274" t="s">
        <v>159</v>
      </c>
      <c r="H150" s="275">
        <v>13.4</v>
      </c>
      <c r="I150" s="276"/>
      <c r="J150" s="277">
        <f>ROUND(I150*H150,2)</f>
        <v>0</v>
      </c>
      <c r="K150" s="273" t="s">
        <v>160</v>
      </c>
      <c r="L150" s="278"/>
      <c r="M150" s="279" t="s">
        <v>19</v>
      </c>
      <c r="N150" s="280" t="s">
        <v>42</v>
      </c>
      <c r="O150" s="86"/>
      <c r="P150" s="225">
        <f>O150*H150</f>
        <v>0</v>
      </c>
      <c r="Q150" s="225">
        <v>0.13200000000000001</v>
      </c>
      <c r="R150" s="225">
        <f>Q150*H150</f>
        <v>1.7688000000000002</v>
      </c>
      <c r="S150" s="225">
        <v>0</v>
      </c>
      <c r="T150" s="22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7" t="s">
        <v>211</v>
      </c>
      <c r="AT150" s="227" t="s">
        <v>408</v>
      </c>
      <c r="AU150" s="227" t="s">
        <v>80</v>
      </c>
      <c r="AY150" s="19" t="s">
        <v>154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9" t="s">
        <v>78</v>
      </c>
      <c r="BK150" s="228">
        <f>ROUND(I150*H150,2)</f>
        <v>0</v>
      </c>
      <c r="BL150" s="19" t="s">
        <v>161</v>
      </c>
      <c r="BM150" s="227" t="s">
        <v>945</v>
      </c>
    </row>
    <row r="151" s="13" customFormat="1">
      <c r="A151" s="13"/>
      <c r="B151" s="234"/>
      <c r="C151" s="235"/>
      <c r="D151" s="236" t="s">
        <v>165</v>
      </c>
      <c r="E151" s="237" t="s">
        <v>19</v>
      </c>
      <c r="F151" s="238" t="s">
        <v>412</v>
      </c>
      <c r="G151" s="235"/>
      <c r="H151" s="237" t="s">
        <v>19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165</v>
      </c>
      <c r="AU151" s="244" t="s">
        <v>80</v>
      </c>
      <c r="AV151" s="13" t="s">
        <v>78</v>
      </c>
      <c r="AW151" s="13" t="s">
        <v>32</v>
      </c>
      <c r="AX151" s="13" t="s">
        <v>71</v>
      </c>
      <c r="AY151" s="244" t="s">
        <v>154</v>
      </c>
    </row>
    <row r="152" s="14" customFormat="1">
      <c r="A152" s="14"/>
      <c r="B152" s="245"/>
      <c r="C152" s="246"/>
      <c r="D152" s="236" t="s">
        <v>165</v>
      </c>
      <c r="E152" s="247" t="s">
        <v>19</v>
      </c>
      <c r="F152" s="248" t="s">
        <v>363</v>
      </c>
      <c r="G152" s="246"/>
      <c r="H152" s="249">
        <v>134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165</v>
      </c>
      <c r="AU152" s="255" t="s">
        <v>80</v>
      </c>
      <c r="AV152" s="14" t="s">
        <v>80</v>
      </c>
      <c r="AW152" s="14" t="s">
        <v>32</v>
      </c>
      <c r="AX152" s="14" t="s">
        <v>78</v>
      </c>
      <c r="AY152" s="255" t="s">
        <v>154</v>
      </c>
    </row>
    <row r="153" s="14" customFormat="1">
      <c r="A153" s="14"/>
      <c r="B153" s="245"/>
      <c r="C153" s="246"/>
      <c r="D153" s="236" t="s">
        <v>165</v>
      </c>
      <c r="E153" s="246"/>
      <c r="F153" s="248" t="s">
        <v>946</v>
      </c>
      <c r="G153" s="246"/>
      <c r="H153" s="249">
        <v>13.4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165</v>
      </c>
      <c r="AU153" s="255" t="s">
        <v>80</v>
      </c>
      <c r="AV153" s="14" t="s">
        <v>80</v>
      </c>
      <c r="AW153" s="14" t="s">
        <v>4</v>
      </c>
      <c r="AX153" s="14" t="s">
        <v>78</v>
      </c>
      <c r="AY153" s="255" t="s">
        <v>154</v>
      </c>
    </row>
    <row r="154" s="12" customFormat="1" ht="22.8" customHeight="1">
      <c r="A154" s="12"/>
      <c r="B154" s="200"/>
      <c r="C154" s="201"/>
      <c r="D154" s="202" t="s">
        <v>70</v>
      </c>
      <c r="E154" s="214" t="s">
        <v>211</v>
      </c>
      <c r="F154" s="214" t="s">
        <v>212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v>0</v>
      </c>
      <c r="Q154" s="208"/>
      <c r="R154" s="209">
        <v>0</v>
      </c>
      <c r="S154" s="208"/>
      <c r="T154" s="210"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78</v>
      </c>
      <c r="AT154" s="212" t="s">
        <v>70</v>
      </c>
      <c r="AU154" s="212" t="s">
        <v>78</v>
      </c>
      <c r="AY154" s="211" t="s">
        <v>154</v>
      </c>
      <c r="BK154" s="213">
        <v>0</v>
      </c>
    </row>
    <row r="155" s="12" customFormat="1" ht="22.8" customHeight="1">
      <c r="A155" s="12"/>
      <c r="B155" s="200"/>
      <c r="C155" s="201"/>
      <c r="D155" s="202" t="s">
        <v>70</v>
      </c>
      <c r="E155" s="214" t="s">
        <v>224</v>
      </c>
      <c r="F155" s="214" t="s">
        <v>238</v>
      </c>
      <c r="G155" s="201"/>
      <c r="H155" s="201"/>
      <c r="I155" s="204"/>
      <c r="J155" s="215">
        <f>BK155</f>
        <v>0</v>
      </c>
      <c r="K155" s="201"/>
      <c r="L155" s="206"/>
      <c r="M155" s="207"/>
      <c r="N155" s="208"/>
      <c r="O155" s="208"/>
      <c r="P155" s="209">
        <f>SUM(P156:P179)</f>
        <v>0</v>
      </c>
      <c r="Q155" s="208"/>
      <c r="R155" s="209">
        <f>SUM(R156:R179)</f>
        <v>18.132837200000001</v>
      </c>
      <c r="S155" s="208"/>
      <c r="T155" s="210">
        <f>SUM(T156:T179)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1" t="s">
        <v>78</v>
      </c>
      <c r="AT155" s="212" t="s">
        <v>70</v>
      </c>
      <c r="AU155" s="212" t="s">
        <v>78</v>
      </c>
      <c r="AY155" s="211" t="s">
        <v>154</v>
      </c>
      <c r="BK155" s="213">
        <f>SUM(BK156:BK179)</f>
        <v>0</v>
      </c>
    </row>
    <row r="156" s="2" customFormat="1" ht="49.05" customHeight="1">
      <c r="A156" s="40"/>
      <c r="B156" s="41"/>
      <c r="C156" s="216" t="s">
        <v>233</v>
      </c>
      <c r="D156" s="216" t="s">
        <v>156</v>
      </c>
      <c r="E156" s="217" t="s">
        <v>518</v>
      </c>
      <c r="F156" s="218" t="s">
        <v>519</v>
      </c>
      <c r="G156" s="219" t="s">
        <v>241</v>
      </c>
      <c r="H156" s="220">
        <v>69</v>
      </c>
      <c r="I156" s="221"/>
      <c r="J156" s="222">
        <f>ROUND(I156*H156,2)</f>
        <v>0</v>
      </c>
      <c r="K156" s="218" t="s">
        <v>160</v>
      </c>
      <c r="L156" s="46"/>
      <c r="M156" s="223" t="s">
        <v>19</v>
      </c>
      <c r="N156" s="224" t="s">
        <v>42</v>
      </c>
      <c r="O156" s="86"/>
      <c r="P156" s="225">
        <f>O156*H156</f>
        <v>0</v>
      </c>
      <c r="Q156" s="225">
        <v>0.15540000000000001</v>
      </c>
      <c r="R156" s="225">
        <f>Q156*H156</f>
        <v>10.7226</v>
      </c>
      <c r="S156" s="225">
        <v>0</v>
      </c>
      <c r="T156" s="22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7" t="s">
        <v>161</v>
      </c>
      <c r="AT156" s="227" t="s">
        <v>156</v>
      </c>
      <c r="AU156" s="227" t="s">
        <v>80</v>
      </c>
      <c r="AY156" s="19" t="s">
        <v>154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9" t="s">
        <v>78</v>
      </c>
      <c r="BK156" s="228">
        <f>ROUND(I156*H156,2)</f>
        <v>0</v>
      </c>
      <c r="BL156" s="19" t="s">
        <v>161</v>
      </c>
      <c r="BM156" s="227" t="s">
        <v>947</v>
      </c>
    </row>
    <row r="157" s="2" customFormat="1">
      <c r="A157" s="40"/>
      <c r="B157" s="41"/>
      <c r="C157" s="42"/>
      <c r="D157" s="229" t="s">
        <v>163</v>
      </c>
      <c r="E157" s="42"/>
      <c r="F157" s="230" t="s">
        <v>521</v>
      </c>
      <c r="G157" s="42"/>
      <c r="H157" s="42"/>
      <c r="I157" s="231"/>
      <c r="J157" s="42"/>
      <c r="K157" s="42"/>
      <c r="L157" s="46"/>
      <c r="M157" s="232"/>
      <c r="N157" s="23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163</v>
      </c>
      <c r="AU157" s="19" t="s">
        <v>80</v>
      </c>
    </row>
    <row r="158" s="14" customFormat="1">
      <c r="A158" s="14"/>
      <c r="B158" s="245"/>
      <c r="C158" s="246"/>
      <c r="D158" s="236" t="s">
        <v>165</v>
      </c>
      <c r="E158" s="247" t="s">
        <v>19</v>
      </c>
      <c r="F158" s="248" t="s">
        <v>438</v>
      </c>
      <c r="G158" s="246"/>
      <c r="H158" s="249">
        <v>77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165</v>
      </c>
      <c r="AU158" s="255" t="s">
        <v>80</v>
      </c>
      <c r="AV158" s="14" t="s">
        <v>80</v>
      </c>
      <c r="AW158" s="14" t="s">
        <v>32</v>
      </c>
      <c r="AX158" s="14" t="s">
        <v>71</v>
      </c>
      <c r="AY158" s="255" t="s">
        <v>154</v>
      </c>
    </row>
    <row r="159" s="14" customFormat="1">
      <c r="A159" s="14"/>
      <c r="B159" s="245"/>
      <c r="C159" s="246"/>
      <c r="D159" s="236" t="s">
        <v>165</v>
      </c>
      <c r="E159" s="247" t="s">
        <v>19</v>
      </c>
      <c r="F159" s="248" t="s">
        <v>787</v>
      </c>
      <c r="G159" s="246"/>
      <c r="H159" s="249">
        <v>0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165</v>
      </c>
      <c r="AU159" s="255" t="s">
        <v>80</v>
      </c>
      <c r="AV159" s="14" t="s">
        <v>80</v>
      </c>
      <c r="AW159" s="14" t="s">
        <v>32</v>
      </c>
      <c r="AX159" s="14" t="s">
        <v>71</v>
      </c>
      <c r="AY159" s="255" t="s">
        <v>154</v>
      </c>
    </row>
    <row r="160" s="14" customFormat="1">
      <c r="A160" s="14"/>
      <c r="B160" s="245"/>
      <c r="C160" s="246"/>
      <c r="D160" s="236" t="s">
        <v>165</v>
      </c>
      <c r="E160" s="247" t="s">
        <v>19</v>
      </c>
      <c r="F160" s="248" t="s">
        <v>788</v>
      </c>
      <c r="G160" s="246"/>
      <c r="H160" s="249">
        <v>-8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165</v>
      </c>
      <c r="AU160" s="255" t="s">
        <v>80</v>
      </c>
      <c r="AV160" s="14" t="s">
        <v>80</v>
      </c>
      <c r="AW160" s="14" t="s">
        <v>32</v>
      </c>
      <c r="AX160" s="14" t="s">
        <v>71</v>
      </c>
      <c r="AY160" s="255" t="s">
        <v>154</v>
      </c>
    </row>
    <row r="161" s="15" customFormat="1">
      <c r="A161" s="15"/>
      <c r="B161" s="256"/>
      <c r="C161" s="257"/>
      <c r="D161" s="236" t="s">
        <v>165</v>
      </c>
      <c r="E161" s="258" t="s">
        <v>19</v>
      </c>
      <c r="F161" s="259" t="s">
        <v>168</v>
      </c>
      <c r="G161" s="257"/>
      <c r="H161" s="260">
        <v>69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6" t="s">
        <v>165</v>
      </c>
      <c r="AU161" s="266" t="s">
        <v>80</v>
      </c>
      <c r="AV161" s="15" t="s">
        <v>161</v>
      </c>
      <c r="AW161" s="15" t="s">
        <v>32</v>
      </c>
      <c r="AX161" s="15" t="s">
        <v>78</v>
      </c>
      <c r="AY161" s="266" t="s">
        <v>154</v>
      </c>
    </row>
    <row r="162" s="2" customFormat="1" ht="16.5" customHeight="1">
      <c r="A162" s="40"/>
      <c r="B162" s="41"/>
      <c r="C162" s="271" t="s">
        <v>8</v>
      </c>
      <c r="D162" s="271" t="s">
        <v>408</v>
      </c>
      <c r="E162" s="272" t="s">
        <v>789</v>
      </c>
      <c r="F162" s="273" t="s">
        <v>790</v>
      </c>
      <c r="G162" s="274" t="s">
        <v>241</v>
      </c>
      <c r="H162" s="275">
        <v>70.379999999999995</v>
      </c>
      <c r="I162" s="276"/>
      <c r="J162" s="277">
        <f>ROUND(I162*H162,2)</f>
        <v>0</v>
      </c>
      <c r="K162" s="273" t="s">
        <v>160</v>
      </c>
      <c r="L162" s="278"/>
      <c r="M162" s="279" t="s">
        <v>19</v>
      </c>
      <c r="N162" s="280" t="s">
        <v>42</v>
      </c>
      <c r="O162" s="86"/>
      <c r="P162" s="225">
        <f>O162*H162</f>
        <v>0</v>
      </c>
      <c r="Q162" s="225">
        <v>0.080000000000000002</v>
      </c>
      <c r="R162" s="225">
        <f>Q162*H162</f>
        <v>5.6303999999999998</v>
      </c>
      <c r="S162" s="225">
        <v>0</v>
      </c>
      <c r="T162" s="22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7" t="s">
        <v>211</v>
      </c>
      <c r="AT162" s="227" t="s">
        <v>408</v>
      </c>
      <c r="AU162" s="227" t="s">
        <v>80</v>
      </c>
      <c r="AY162" s="19" t="s">
        <v>154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9" t="s">
        <v>78</v>
      </c>
      <c r="BK162" s="228">
        <f>ROUND(I162*H162,2)</f>
        <v>0</v>
      </c>
      <c r="BL162" s="19" t="s">
        <v>161</v>
      </c>
      <c r="BM162" s="227" t="s">
        <v>948</v>
      </c>
    </row>
    <row r="163" s="14" customFormat="1">
      <c r="A163" s="14"/>
      <c r="B163" s="245"/>
      <c r="C163" s="246"/>
      <c r="D163" s="236" t="s">
        <v>165</v>
      </c>
      <c r="E163" s="247" t="s">
        <v>19</v>
      </c>
      <c r="F163" s="248" t="s">
        <v>438</v>
      </c>
      <c r="G163" s="246"/>
      <c r="H163" s="249">
        <v>77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165</v>
      </c>
      <c r="AU163" s="255" t="s">
        <v>80</v>
      </c>
      <c r="AV163" s="14" t="s">
        <v>80</v>
      </c>
      <c r="AW163" s="14" t="s">
        <v>32</v>
      </c>
      <c r="AX163" s="14" t="s">
        <v>71</v>
      </c>
      <c r="AY163" s="255" t="s">
        <v>154</v>
      </c>
    </row>
    <row r="164" s="14" customFormat="1">
      <c r="A164" s="14"/>
      <c r="B164" s="245"/>
      <c r="C164" s="246"/>
      <c r="D164" s="236" t="s">
        <v>165</v>
      </c>
      <c r="E164" s="247" t="s">
        <v>19</v>
      </c>
      <c r="F164" s="248" t="s">
        <v>787</v>
      </c>
      <c r="G164" s="246"/>
      <c r="H164" s="249">
        <v>0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165</v>
      </c>
      <c r="AU164" s="255" t="s">
        <v>80</v>
      </c>
      <c r="AV164" s="14" t="s">
        <v>80</v>
      </c>
      <c r="AW164" s="14" t="s">
        <v>32</v>
      </c>
      <c r="AX164" s="14" t="s">
        <v>71</v>
      </c>
      <c r="AY164" s="255" t="s">
        <v>154</v>
      </c>
    </row>
    <row r="165" s="14" customFormat="1">
      <c r="A165" s="14"/>
      <c r="B165" s="245"/>
      <c r="C165" s="246"/>
      <c r="D165" s="236" t="s">
        <v>165</v>
      </c>
      <c r="E165" s="247" t="s">
        <v>19</v>
      </c>
      <c r="F165" s="248" t="s">
        <v>788</v>
      </c>
      <c r="G165" s="246"/>
      <c r="H165" s="249">
        <v>-8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165</v>
      </c>
      <c r="AU165" s="255" t="s">
        <v>80</v>
      </c>
      <c r="AV165" s="14" t="s">
        <v>80</v>
      </c>
      <c r="AW165" s="14" t="s">
        <v>32</v>
      </c>
      <c r="AX165" s="14" t="s">
        <v>71</v>
      </c>
      <c r="AY165" s="255" t="s">
        <v>154</v>
      </c>
    </row>
    <row r="166" s="15" customFormat="1">
      <c r="A166" s="15"/>
      <c r="B166" s="256"/>
      <c r="C166" s="257"/>
      <c r="D166" s="236" t="s">
        <v>165</v>
      </c>
      <c r="E166" s="258" t="s">
        <v>19</v>
      </c>
      <c r="F166" s="259" t="s">
        <v>168</v>
      </c>
      <c r="G166" s="257"/>
      <c r="H166" s="260">
        <v>69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6" t="s">
        <v>165</v>
      </c>
      <c r="AU166" s="266" t="s">
        <v>80</v>
      </c>
      <c r="AV166" s="15" t="s">
        <v>161</v>
      </c>
      <c r="AW166" s="15" t="s">
        <v>32</v>
      </c>
      <c r="AX166" s="15" t="s">
        <v>78</v>
      </c>
      <c r="AY166" s="266" t="s">
        <v>154</v>
      </c>
    </row>
    <row r="167" s="14" customFormat="1">
      <c r="A167" s="14"/>
      <c r="B167" s="245"/>
      <c r="C167" s="246"/>
      <c r="D167" s="236" t="s">
        <v>165</v>
      </c>
      <c r="E167" s="246"/>
      <c r="F167" s="248" t="s">
        <v>949</v>
      </c>
      <c r="G167" s="246"/>
      <c r="H167" s="249">
        <v>70.379999999999995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165</v>
      </c>
      <c r="AU167" s="255" t="s">
        <v>80</v>
      </c>
      <c r="AV167" s="14" t="s">
        <v>80</v>
      </c>
      <c r="AW167" s="14" t="s">
        <v>4</v>
      </c>
      <c r="AX167" s="14" t="s">
        <v>78</v>
      </c>
      <c r="AY167" s="255" t="s">
        <v>154</v>
      </c>
    </row>
    <row r="168" s="2" customFormat="1" ht="49.05" customHeight="1">
      <c r="A168" s="40"/>
      <c r="B168" s="41"/>
      <c r="C168" s="216" t="s">
        <v>246</v>
      </c>
      <c r="D168" s="216" t="s">
        <v>156</v>
      </c>
      <c r="E168" s="217" t="s">
        <v>518</v>
      </c>
      <c r="F168" s="218" t="s">
        <v>519</v>
      </c>
      <c r="G168" s="219" t="s">
        <v>241</v>
      </c>
      <c r="H168" s="220">
        <v>8</v>
      </c>
      <c r="I168" s="221"/>
      <c r="J168" s="222">
        <f>ROUND(I168*H168,2)</f>
        <v>0</v>
      </c>
      <c r="K168" s="218" t="s">
        <v>160</v>
      </c>
      <c r="L168" s="46"/>
      <c r="M168" s="223" t="s">
        <v>19</v>
      </c>
      <c r="N168" s="224" t="s">
        <v>42</v>
      </c>
      <c r="O168" s="86"/>
      <c r="P168" s="225">
        <f>O168*H168</f>
        <v>0</v>
      </c>
      <c r="Q168" s="225">
        <v>0.15540000000000001</v>
      </c>
      <c r="R168" s="225">
        <f>Q168*H168</f>
        <v>1.2432000000000001</v>
      </c>
      <c r="S168" s="225">
        <v>0</v>
      </c>
      <c r="T168" s="22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7" t="s">
        <v>161</v>
      </c>
      <c r="AT168" s="227" t="s">
        <v>156</v>
      </c>
      <c r="AU168" s="227" t="s">
        <v>80</v>
      </c>
      <c r="AY168" s="19" t="s">
        <v>154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19" t="s">
        <v>78</v>
      </c>
      <c r="BK168" s="228">
        <f>ROUND(I168*H168,2)</f>
        <v>0</v>
      </c>
      <c r="BL168" s="19" t="s">
        <v>161</v>
      </c>
      <c r="BM168" s="227" t="s">
        <v>950</v>
      </c>
    </row>
    <row r="169" s="2" customFormat="1">
      <c r="A169" s="40"/>
      <c r="B169" s="41"/>
      <c r="C169" s="42"/>
      <c r="D169" s="229" t="s">
        <v>163</v>
      </c>
      <c r="E169" s="42"/>
      <c r="F169" s="230" t="s">
        <v>521</v>
      </c>
      <c r="G169" s="42"/>
      <c r="H169" s="42"/>
      <c r="I169" s="231"/>
      <c r="J169" s="42"/>
      <c r="K169" s="42"/>
      <c r="L169" s="46"/>
      <c r="M169" s="232"/>
      <c r="N169" s="23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163</v>
      </c>
      <c r="AU169" s="19" t="s">
        <v>80</v>
      </c>
    </row>
    <row r="170" s="13" customFormat="1">
      <c r="A170" s="13"/>
      <c r="B170" s="234"/>
      <c r="C170" s="235"/>
      <c r="D170" s="236" t="s">
        <v>165</v>
      </c>
      <c r="E170" s="237" t="s">
        <v>19</v>
      </c>
      <c r="F170" s="238" t="s">
        <v>951</v>
      </c>
      <c r="G170" s="235"/>
      <c r="H170" s="237" t="s">
        <v>19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165</v>
      </c>
      <c r="AU170" s="244" t="s">
        <v>80</v>
      </c>
      <c r="AV170" s="13" t="s">
        <v>78</v>
      </c>
      <c r="AW170" s="13" t="s">
        <v>32</v>
      </c>
      <c r="AX170" s="13" t="s">
        <v>71</v>
      </c>
      <c r="AY170" s="244" t="s">
        <v>154</v>
      </c>
    </row>
    <row r="171" s="14" customFormat="1">
      <c r="A171" s="14"/>
      <c r="B171" s="245"/>
      <c r="C171" s="246"/>
      <c r="D171" s="236" t="s">
        <v>165</v>
      </c>
      <c r="E171" s="247" t="s">
        <v>750</v>
      </c>
      <c r="F171" s="248" t="s">
        <v>952</v>
      </c>
      <c r="G171" s="246"/>
      <c r="H171" s="249">
        <v>8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165</v>
      </c>
      <c r="AU171" s="255" t="s">
        <v>80</v>
      </c>
      <c r="AV171" s="14" t="s">
        <v>80</v>
      </c>
      <c r="AW171" s="14" t="s">
        <v>32</v>
      </c>
      <c r="AX171" s="14" t="s">
        <v>78</v>
      </c>
      <c r="AY171" s="255" t="s">
        <v>154</v>
      </c>
    </row>
    <row r="172" s="2" customFormat="1" ht="24.15" customHeight="1">
      <c r="A172" s="40"/>
      <c r="B172" s="41"/>
      <c r="C172" s="271" t="s">
        <v>252</v>
      </c>
      <c r="D172" s="271" t="s">
        <v>408</v>
      </c>
      <c r="E172" s="272" t="s">
        <v>522</v>
      </c>
      <c r="F172" s="273" t="s">
        <v>523</v>
      </c>
      <c r="G172" s="274" t="s">
        <v>241</v>
      </c>
      <c r="H172" s="275">
        <v>8.1600000000000001</v>
      </c>
      <c r="I172" s="276"/>
      <c r="J172" s="277">
        <f>ROUND(I172*H172,2)</f>
        <v>0</v>
      </c>
      <c r="K172" s="273" t="s">
        <v>160</v>
      </c>
      <c r="L172" s="278"/>
      <c r="M172" s="279" t="s">
        <v>19</v>
      </c>
      <c r="N172" s="280" t="s">
        <v>42</v>
      </c>
      <c r="O172" s="86"/>
      <c r="P172" s="225">
        <f>O172*H172</f>
        <v>0</v>
      </c>
      <c r="Q172" s="225">
        <v>0.065670000000000006</v>
      </c>
      <c r="R172" s="225">
        <f>Q172*H172</f>
        <v>0.5358672000000001</v>
      </c>
      <c r="S172" s="225">
        <v>0</v>
      </c>
      <c r="T172" s="22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7" t="s">
        <v>211</v>
      </c>
      <c r="AT172" s="227" t="s">
        <v>408</v>
      </c>
      <c r="AU172" s="227" t="s">
        <v>80</v>
      </c>
      <c r="AY172" s="19" t="s">
        <v>154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9" t="s">
        <v>78</v>
      </c>
      <c r="BK172" s="228">
        <f>ROUND(I172*H172,2)</f>
        <v>0</v>
      </c>
      <c r="BL172" s="19" t="s">
        <v>161</v>
      </c>
      <c r="BM172" s="227" t="s">
        <v>953</v>
      </c>
    </row>
    <row r="173" s="14" customFormat="1">
      <c r="A173" s="14"/>
      <c r="B173" s="245"/>
      <c r="C173" s="246"/>
      <c r="D173" s="236" t="s">
        <v>165</v>
      </c>
      <c r="E173" s="246"/>
      <c r="F173" s="248" t="s">
        <v>954</v>
      </c>
      <c r="G173" s="246"/>
      <c r="H173" s="249">
        <v>8.1600000000000001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165</v>
      </c>
      <c r="AU173" s="255" t="s">
        <v>80</v>
      </c>
      <c r="AV173" s="14" t="s">
        <v>80</v>
      </c>
      <c r="AW173" s="14" t="s">
        <v>4</v>
      </c>
      <c r="AX173" s="14" t="s">
        <v>78</v>
      </c>
      <c r="AY173" s="255" t="s">
        <v>154</v>
      </c>
    </row>
    <row r="174" s="2" customFormat="1" ht="33" customHeight="1">
      <c r="A174" s="40"/>
      <c r="B174" s="41"/>
      <c r="C174" s="216" t="s">
        <v>258</v>
      </c>
      <c r="D174" s="216" t="s">
        <v>156</v>
      </c>
      <c r="E174" s="217" t="s">
        <v>274</v>
      </c>
      <c r="F174" s="218" t="s">
        <v>275</v>
      </c>
      <c r="G174" s="219" t="s">
        <v>241</v>
      </c>
      <c r="H174" s="220">
        <v>77</v>
      </c>
      <c r="I174" s="221"/>
      <c r="J174" s="222">
        <f>ROUND(I174*H174,2)</f>
        <v>0</v>
      </c>
      <c r="K174" s="218" t="s">
        <v>160</v>
      </c>
      <c r="L174" s="46"/>
      <c r="M174" s="223" t="s">
        <v>19</v>
      </c>
      <c r="N174" s="224" t="s">
        <v>42</v>
      </c>
      <c r="O174" s="86"/>
      <c r="P174" s="225">
        <f>O174*H174</f>
        <v>0</v>
      </c>
      <c r="Q174" s="225">
        <v>1.0000000000000001E-05</v>
      </c>
      <c r="R174" s="225">
        <f>Q174*H174</f>
        <v>0.00077000000000000007</v>
      </c>
      <c r="S174" s="225">
        <v>0</v>
      </c>
      <c r="T174" s="22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7" t="s">
        <v>161</v>
      </c>
      <c r="AT174" s="227" t="s">
        <v>156</v>
      </c>
      <c r="AU174" s="227" t="s">
        <v>80</v>
      </c>
      <c r="AY174" s="19" t="s">
        <v>154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9" t="s">
        <v>78</v>
      </c>
      <c r="BK174" s="228">
        <f>ROUND(I174*H174,2)</f>
        <v>0</v>
      </c>
      <c r="BL174" s="19" t="s">
        <v>161</v>
      </c>
      <c r="BM174" s="227" t="s">
        <v>955</v>
      </c>
    </row>
    <row r="175" s="2" customFormat="1">
      <c r="A175" s="40"/>
      <c r="B175" s="41"/>
      <c r="C175" s="42"/>
      <c r="D175" s="229" t="s">
        <v>163</v>
      </c>
      <c r="E175" s="42"/>
      <c r="F175" s="230" t="s">
        <v>277</v>
      </c>
      <c r="G175" s="42"/>
      <c r="H175" s="42"/>
      <c r="I175" s="231"/>
      <c r="J175" s="42"/>
      <c r="K175" s="42"/>
      <c r="L175" s="46"/>
      <c r="M175" s="232"/>
      <c r="N175" s="23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163</v>
      </c>
      <c r="AU175" s="19" t="s">
        <v>80</v>
      </c>
    </row>
    <row r="176" s="14" customFormat="1">
      <c r="A176" s="14"/>
      <c r="B176" s="245"/>
      <c r="C176" s="246"/>
      <c r="D176" s="236" t="s">
        <v>165</v>
      </c>
      <c r="E176" s="247" t="s">
        <v>111</v>
      </c>
      <c r="F176" s="248" t="s">
        <v>438</v>
      </c>
      <c r="G176" s="246"/>
      <c r="H176" s="249">
        <v>77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165</v>
      </c>
      <c r="AU176" s="255" t="s">
        <v>80</v>
      </c>
      <c r="AV176" s="14" t="s">
        <v>80</v>
      </c>
      <c r="AW176" s="14" t="s">
        <v>32</v>
      </c>
      <c r="AX176" s="14" t="s">
        <v>78</v>
      </c>
      <c r="AY176" s="255" t="s">
        <v>154</v>
      </c>
    </row>
    <row r="177" s="2" customFormat="1" ht="55.5" customHeight="1">
      <c r="A177" s="40"/>
      <c r="B177" s="41"/>
      <c r="C177" s="216" t="s">
        <v>263</v>
      </c>
      <c r="D177" s="216" t="s">
        <v>156</v>
      </c>
      <c r="E177" s="217" t="s">
        <v>417</v>
      </c>
      <c r="F177" s="218" t="s">
        <v>418</v>
      </c>
      <c r="G177" s="219" t="s">
        <v>159</v>
      </c>
      <c r="H177" s="220">
        <v>67</v>
      </c>
      <c r="I177" s="221"/>
      <c r="J177" s="222">
        <f>ROUND(I177*H177,2)</f>
        <v>0</v>
      </c>
      <c r="K177" s="218" t="s">
        <v>160</v>
      </c>
      <c r="L177" s="46"/>
      <c r="M177" s="223" t="s">
        <v>19</v>
      </c>
      <c r="N177" s="224" t="s">
        <v>42</v>
      </c>
      <c r="O177" s="86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7" t="s">
        <v>161</v>
      </c>
      <c r="AT177" s="227" t="s">
        <v>156</v>
      </c>
      <c r="AU177" s="227" t="s">
        <v>80</v>
      </c>
      <c r="AY177" s="19" t="s">
        <v>154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9" t="s">
        <v>78</v>
      </c>
      <c r="BK177" s="228">
        <f>ROUND(I177*H177,2)</f>
        <v>0</v>
      </c>
      <c r="BL177" s="19" t="s">
        <v>161</v>
      </c>
      <c r="BM177" s="227" t="s">
        <v>956</v>
      </c>
    </row>
    <row r="178" s="2" customFormat="1">
      <c r="A178" s="40"/>
      <c r="B178" s="41"/>
      <c r="C178" s="42"/>
      <c r="D178" s="229" t="s">
        <v>163</v>
      </c>
      <c r="E178" s="42"/>
      <c r="F178" s="230" t="s">
        <v>420</v>
      </c>
      <c r="G178" s="42"/>
      <c r="H178" s="42"/>
      <c r="I178" s="231"/>
      <c r="J178" s="42"/>
      <c r="K178" s="42"/>
      <c r="L178" s="46"/>
      <c r="M178" s="232"/>
      <c r="N178" s="23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163</v>
      </c>
      <c r="AU178" s="19" t="s">
        <v>80</v>
      </c>
    </row>
    <row r="179" s="14" customFormat="1">
      <c r="A179" s="14"/>
      <c r="B179" s="245"/>
      <c r="C179" s="246"/>
      <c r="D179" s="236" t="s">
        <v>165</v>
      </c>
      <c r="E179" s="247" t="s">
        <v>19</v>
      </c>
      <c r="F179" s="248" t="s">
        <v>421</v>
      </c>
      <c r="G179" s="246"/>
      <c r="H179" s="249">
        <v>67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165</v>
      </c>
      <c r="AU179" s="255" t="s">
        <v>80</v>
      </c>
      <c r="AV179" s="14" t="s">
        <v>80</v>
      </c>
      <c r="AW179" s="14" t="s">
        <v>32</v>
      </c>
      <c r="AX179" s="14" t="s">
        <v>78</v>
      </c>
      <c r="AY179" s="255" t="s">
        <v>154</v>
      </c>
    </row>
    <row r="180" s="12" customFormat="1" ht="22.8" customHeight="1">
      <c r="A180" s="12"/>
      <c r="B180" s="200"/>
      <c r="C180" s="201"/>
      <c r="D180" s="202" t="s">
        <v>70</v>
      </c>
      <c r="E180" s="214" t="s">
        <v>294</v>
      </c>
      <c r="F180" s="214" t="s">
        <v>295</v>
      </c>
      <c r="G180" s="201"/>
      <c r="H180" s="201"/>
      <c r="I180" s="204"/>
      <c r="J180" s="215">
        <f>BK180</f>
        <v>0</v>
      </c>
      <c r="K180" s="201"/>
      <c r="L180" s="206"/>
      <c r="M180" s="207"/>
      <c r="N180" s="208"/>
      <c r="O180" s="208"/>
      <c r="P180" s="209">
        <f>SUM(P181:P207)</f>
        <v>0</v>
      </c>
      <c r="Q180" s="208"/>
      <c r="R180" s="209">
        <f>SUM(R181:R207)</f>
        <v>0</v>
      </c>
      <c r="S180" s="208"/>
      <c r="T180" s="210">
        <f>SUM(T181:T207)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1" t="s">
        <v>78</v>
      </c>
      <c r="AT180" s="212" t="s">
        <v>70</v>
      </c>
      <c r="AU180" s="212" t="s">
        <v>78</v>
      </c>
      <c r="AY180" s="211" t="s">
        <v>154</v>
      </c>
      <c r="BK180" s="213">
        <f>SUM(BK181:BK207)</f>
        <v>0</v>
      </c>
    </row>
    <row r="181" s="2" customFormat="1" ht="37.8" customHeight="1">
      <c r="A181" s="40"/>
      <c r="B181" s="41"/>
      <c r="C181" s="216" t="s">
        <v>257</v>
      </c>
      <c r="D181" s="216" t="s">
        <v>156</v>
      </c>
      <c r="E181" s="217" t="s">
        <v>297</v>
      </c>
      <c r="F181" s="218" t="s">
        <v>298</v>
      </c>
      <c r="G181" s="219" t="s">
        <v>299</v>
      </c>
      <c r="H181" s="220">
        <v>35.420000000000002</v>
      </c>
      <c r="I181" s="221"/>
      <c r="J181" s="222">
        <f>ROUND(I181*H181,2)</f>
        <v>0</v>
      </c>
      <c r="K181" s="218" t="s">
        <v>160</v>
      </c>
      <c r="L181" s="46"/>
      <c r="M181" s="223" t="s">
        <v>19</v>
      </c>
      <c r="N181" s="224" t="s">
        <v>42</v>
      </c>
      <c r="O181" s="86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7" t="s">
        <v>161</v>
      </c>
      <c r="AT181" s="227" t="s">
        <v>156</v>
      </c>
      <c r="AU181" s="227" t="s">
        <v>80</v>
      </c>
      <c r="AY181" s="19" t="s">
        <v>154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9" t="s">
        <v>78</v>
      </c>
      <c r="BK181" s="228">
        <f>ROUND(I181*H181,2)</f>
        <v>0</v>
      </c>
      <c r="BL181" s="19" t="s">
        <v>161</v>
      </c>
      <c r="BM181" s="227" t="s">
        <v>957</v>
      </c>
    </row>
    <row r="182" s="2" customFormat="1">
      <c r="A182" s="40"/>
      <c r="B182" s="41"/>
      <c r="C182" s="42"/>
      <c r="D182" s="229" t="s">
        <v>163</v>
      </c>
      <c r="E182" s="42"/>
      <c r="F182" s="230" t="s">
        <v>301</v>
      </c>
      <c r="G182" s="42"/>
      <c r="H182" s="42"/>
      <c r="I182" s="231"/>
      <c r="J182" s="42"/>
      <c r="K182" s="42"/>
      <c r="L182" s="46"/>
      <c r="M182" s="232"/>
      <c r="N182" s="23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163</v>
      </c>
      <c r="AU182" s="19" t="s">
        <v>80</v>
      </c>
    </row>
    <row r="183" s="14" customFormat="1">
      <c r="A183" s="14"/>
      <c r="B183" s="245"/>
      <c r="C183" s="246"/>
      <c r="D183" s="236" t="s">
        <v>165</v>
      </c>
      <c r="E183" s="247" t="s">
        <v>19</v>
      </c>
      <c r="F183" s="248" t="s">
        <v>958</v>
      </c>
      <c r="G183" s="246"/>
      <c r="H183" s="249">
        <v>70.260000000000005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5" t="s">
        <v>165</v>
      </c>
      <c r="AU183" s="255" t="s">
        <v>80</v>
      </c>
      <c r="AV183" s="14" t="s">
        <v>80</v>
      </c>
      <c r="AW183" s="14" t="s">
        <v>32</v>
      </c>
      <c r="AX183" s="14" t="s">
        <v>71</v>
      </c>
      <c r="AY183" s="255" t="s">
        <v>154</v>
      </c>
    </row>
    <row r="184" s="14" customFormat="1">
      <c r="A184" s="14"/>
      <c r="B184" s="245"/>
      <c r="C184" s="246"/>
      <c r="D184" s="236" t="s">
        <v>165</v>
      </c>
      <c r="E184" s="247" t="s">
        <v>19</v>
      </c>
      <c r="F184" s="248" t="s">
        <v>959</v>
      </c>
      <c r="G184" s="246"/>
      <c r="H184" s="249">
        <v>-34.840000000000003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165</v>
      </c>
      <c r="AU184" s="255" t="s">
        <v>80</v>
      </c>
      <c r="AV184" s="14" t="s">
        <v>80</v>
      </c>
      <c r="AW184" s="14" t="s">
        <v>32</v>
      </c>
      <c r="AX184" s="14" t="s">
        <v>71</v>
      </c>
      <c r="AY184" s="255" t="s">
        <v>154</v>
      </c>
    </row>
    <row r="185" s="15" customFormat="1">
      <c r="A185" s="15"/>
      <c r="B185" s="256"/>
      <c r="C185" s="257"/>
      <c r="D185" s="236" t="s">
        <v>165</v>
      </c>
      <c r="E185" s="258" t="s">
        <v>119</v>
      </c>
      <c r="F185" s="259" t="s">
        <v>168</v>
      </c>
      <c r="G185" s="257"/>
      <c r="H185" s="260">
        <v>35.420000000000002</v>
      </c>
      <c r="I185" s="261"/>
      <c r="J185" s="257"/>
      <c r="K185" s="257"/>
      <c r="L185" s="262"/>
      <c r="M185" s="263"/>
      <c r="N185" s="264"/>
      <c r="O185" s="264"/>
      <c r="P185" s="264"/>
      <c r="Q185" s="264"/>
      <c r="R185" s="264"/>
      <c r="S185" s="264"/>
      <c r="T185" s="26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6" t="s">
        <v>165</v>
      </c>
      <c r="AU185" s="266" t="s">
        <v>80</v>
      </c>
      <c r="AV185" s="15" t="s">
        <v>161</v>
      </c>
      <c r="AW185" s="15" t="s">
        <v>32</v>
      </c>
      <c r="AX185" s="15" t="s">
        <v>78</v>
      </c>
      <c r="AY185" s="266" t="s">
        <v>154</v>
      </c>
    </row>
    <row r="186" s="2" customFormat="1" ht="37.8" customHeight="1">
      <c r="A186" s="40"/>
      <c r="B186" s="41"/>
      <c r="C186" s="216" t="s">
        <v>273</v>
      </c>
      <c r="D186" s="216" t="s">
        <v>156</v>
      </c>
      <c r="E186" s="217" t="s">
        <v>303</v>
      </c>
      <c r="F186" s="218" t="s">
        <v>304</v>
      </c>
      <c r="G186" s="219" t="s">
        <v>299</v>
      </c>
      <c r="H186" s="220">
        <v>242.55000000000001</v>
      </c>
      <c r="I186" s="221"/>
      <c r="J186" s="222">
        <f>ROUND(I186*H186,2)</f>
        <v>0</v>
      </c>
      <c r="K186" s="218" t="s">
        <v>160</v>
      </c>
      <c r="L186" s="46"/>
      <c r="M186" s="223" t="s">
        <v>19</v>
      </c>
      <c r="N186" s="224" t="s">
        <v>42</v>
      </c>
      <c r="O186" s="86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7" t="s">
        <v>161</v>
      </c>
      <c r="AT186" s="227" t="s">
        <v>156</v>
      </c>
      <c r="AU186" s="227" t="s">
        <v>80</v>
      </c>
      <c r="AY186" s="19" t="s">
        <v>154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9" t="s">
        <v>78</v>
      </c>
      <c r="BK186" s="228">
        <f>ROUND(I186*H186,2)</f>
        <v>0</v>
      </c>
      <c r="BL186" s="19" t="s">
        <v>161</v>
      </c>
      <c r="BM186" s="227" t="s">
        <v>960</v>
      </c>
    </row>
    <row r="187" s="2" customFormat="1">
      <c r="A187" s="40"/>
      <c r="B187" s="41"/>
      <c r="C187" s="42"/>
      <c r="D187" s="229" t="s">
        <v>163</v>
      </c>
      <c r="E187" s="42"/>
      <c r="F187" s="230" t="s">
        <v>306</v>
      </c>
      <c r="G187" s="42"/>
      <c r="H187" s="42"/>
      <c r="I187" s="231"/>
      <c r="J187" s="42"/>
      <c r="K187" s="42"/>
      <c r="L187" s="46"/>
      <c r="M187" s="232"/>
      <c r="N187" s="23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163</v>
      </c>
      <c r="AU187" s="19" t="s">
        <v>80</v>
      </c>
    </row>
    <row r="188" s="14" customFormat="1">
      <c r="A188" s="14"/>
      <c r="B188" s="245"/>
      <c r="C188" s="246"/>
      <c r="D188" s="236" t="s">
        <v>165</v>
      </c>
      <c r="E188" s="247" t="s">
        <v>19</v>
      </c>
      <c r="F188" s="248" t="s">
        <v>119</v>
      </c>
      <c r="G188" s="246"/>
      <c r="H188" s="249">
        <v>35.420000000000002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165</v>
      </c>
      <c r="AU188" s="255" t="s">
        <v>80</v>
      </c>
      <c r="AV188" s="14" t="s">
        <v>80</v>
      </c>
      <c r="AW188" s="14" t="s">
        <v>32</v>
      </c>
      <c r="AX188" s="14" t="s">
        <v>71</v>
      </c>
      <c r="AY188" s="255" t="s">
        <v>154</v>
      </c>
    </row>
    <row r="189" s="13" customFormat="1">
      <c r="A189" s="13"/>
      <c r="B189" s="234"/>
      <c r="C189" s="235"/>
      <c r="D189" s="236" t="s">
        <v>165</v>
      </c>
      <c r="E189" s="237" t="s">
        <v>19</v>
      </c>
      <c r="F189" s="238" t="s">
        <v>804</v>
      </c>
      <c r="G189" s="235"/>
      <c r="H189" s="237" t="s">
        <v>19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165</v>
      </c>
      <c r="AU189" s="244" t="s">
        <v>80</v>
      </c>
      <c r="AV189" s="13" t="s">
        <v>78</v>
      </c>
      <c r="AW189" s="13" t="s">
        <v>32</v>
      </c>
      <c r="AX189" s="13" t="s">
        <v>71</v>
      </c>
      <c r="AY189" s="244" t="s">
        <v>154</v>
      </c>
    </row>
    <row r="190" s="14" customFormat="1">
      <c r="A190" s="14"/>
      <c r="B190" s="245"/>
      <c r="C190" s="246"/>
      <c r="D190" s="236" t="s">
        <v>165</v>
      </c>
      <c r="E190" s="247" t="s">
        <v>19</v>
      </c>
      <c r="F190" s="248" t="s">
        <v>961</v>
      </c>
      <c r="G190" s="246"/>
      <c r="H190" s="249">
        <v>-11.164999999999999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165</v>
      </c>
      <c r="AU190" s="255" t="s">
        <v>80</v>
      </c>
      <c r="AV190" s="14" t="s">
        <v>80</v>
      </c>
      <c r="AW190" s="14" t="s">
        <v>32</v>
      </c>
      <c r="AX190" s="14" t="s">
        <v>71</v>
      </c>
      <c r="AY190" s="255" t="s">
        <v>154</v>
      </c>
    </row>
    <row r="191" s="15" customFormat="1">
      <c r="A191" s="15"/>
      <c r="B191" s="256"/>
      <c r="C191" s="257"/>
      <c r="D191" s="236" t="s">
        <v>165</v>
      </c>
      <c r="E191" s="258" t="s">
        <v>19</v>
      </c>
      <c r="F191" s="259" t="s">
        <v>168</v>
      </c>
      <c r="G191" s="257"/>
      <c r="H191" s="260">
        <v>24.254999999999999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6" t="s">
        <v>165</v>
      </c>
      <c r="AU191" s="266" t="s">
        <v>80</v>
      </c>
      <c r="AV191" s="15" t="s">
        <v>161</v>
      </c>
      <c r="AW191" s="15" t="s">
        <v>32</v>
      </c>
      <c r="AX191" s="15" t="s">
        <v>78</v>
      </c>
      <c r="AY191" s="266" t="s">
        <v>154</v>
      </c>
    </row>
    <row r="192" s="14" customFormat="1">
      <c r="A192" s="14"/>
      <c r="B192" s="245"/>
      <c r="C192" s="246"/>
      <c r="D192" s="236" t="s">
        <v>165</v>
      </c>
      <c r="E192" s="246"/>
      <c r="F192" s="248" t="s">
        <v>962</v>
      </c>
      <c r="G192" s="246"/>
      <c r="H192" s="249">
        <v>242.55000000000001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165</v>
      </c>
      <c r="AU192" s="255" t="s">
        <v>80</v>
      </c>
      <c r="AV192" s="14" t="s">
        <v>80</v>
      </c>
      <c r="AW192" s="14" t="s">
        <v>4</v>
      </c>
      <c r="AX192" s="14" t="s">
        <v>78</v>
      </c>
      <c r="AY192" s="255" t="s">
        <v>154</v>
      </c>
    </row>
    <row r="193" s="2" customFormat="1" ht="37.8" customHeight="1">
      <c r="A193" s="40"/>
      <c r="B193" s="41"/>
      <c r="C193" s="216" t="s">
        <v>279</v>
      </c>
      <c r="D193" s="216" t="s">
        <v>156</v>
      </c>
      <c r="E193" s="217" t="s">
        <v>303</v>
      </c>
      <c r="F193" s="218" t="s">
        <v>304</v>
      </c>
      <c r="G193" s="219" t="s">
        <v>299</v>
      </c>
      <c r="H193" s="220">
        <v>22.329999999999998</v>
      </c>
      <c r="I193" s="221"/>
      <c r="J193" s="222">
        <f>ROUND(I193*H193,2)</f>
        <v>0</v>
      </c>
      <c r="K193" s="218" t="s">
        <v>160</v>
      </c>
      <c r="L193" s="46"/>
      <c r="M193" s="223" t="s">
        <v>19</v>
      </c>
      <c r="N193" s="224" t="s">
        <v>42</v>
      </c>
      <c r="O193" s="86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7" t="s">
        <v>161</v>
      </c>
      <c r="AT193" s="227" t="s">
        <v>156</v>
      </c>
      <c r="AU193" s="227" t="s">
        <v>80</v>
      </c>
      <c r="AY193" s="19" t="s">
        <v>154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9" t="s">
        <v>78</v>
      </c>
      <c r="BK193" s="228">
        <f>ROUND(I193*H193,2)</f>
        <v>0</v>
      </c>
      <c r="BL193" s="19" t="s">
        <v>161</v>
      </c>
      <c r="BM193" s="227" t="s">
        <v>963</v>
      </c>
    </row>
    <row r="194" s="2" customFormat="1">
      <c r="A194" s="40"/>
      <c r="B194" s="41"/>
      <c r="C194" s="42"/>
      <c r="D194" s="229" t="s">
        <v>163</v>
      </c>
      <c r="E194" s="42"/>
      <c r="F194" s="230" t="s">
        <v>306</v>
      </c>
      <c r="G194" s="42"/>
      <c r="H194" s="42"/>
      <c r="I194" s="231"/>
      <c r="J194" s="42"/>
      <c r="K194" s="42"/>
      <c r="L194" s="46"/>
      <c r="M194" s="232"/>
      <c r="N194" s="23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163</v>
      </c>
      <c r="AU194" s="19" t="s">
        <v>80</v>
      </c>
    </row>
    <row r="195" s="13" customFormat="1">
      <c r="A195" s="13"/>
      <c r="B195" s="234"/>
      <c r="C195" s="235"/>
      <c r="D195" s="236" t="s">
        <v>165</v>
      </c>
      <c r="E195" s="237" t="s">
        <v>19</v>
      </c>
      <c r="F195" s="238" t="s">
        <v>804</v>
      </c>
      <c r="G195" s="235"/>
      <c r="H195" s="237" t="s">
        <v>19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165</v>
      </c>
      <c r="AU195" s="244" t="s">
        <v>80</v>
      </c>
      <c r="AV195" s="13" t="s">
        <v>78</v>
      </c>
      <c r="AW195" s="13" t="s">
        <v>32</v>
      </c>
      <c r="AX195" s="13" t="s">
        <v>71</v>
      </c>
      <c r="AY195" s="244" t="s">
        <v>154</v>
      </c>
    </row>
    <row r="196" s="14" customFormat="1">
      <c r="A196" s="14"/>
      <c r="B196" s="245"/>
      <c r="C196" s="246"/>
      <c r="D196" s="236" t="s">
        <v>165</v>
      </c>
      <c r="E196" s="247" t="s">
        <v>19</v>
      </c>
      <c r="F196" s="248" t="s">
        <v>964</v>
      </c>
      <c r="G196" s="246"/>
      <c r="H196" s="249">
        <v>11.164999999999999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165</v>
      </c>
      <c r="AU196" s="255" t="s">
        <v>80</v>
      </c>
      <c r="AV196" s="14" t="s">
        <v>80</v>
      </c>
      <c r="AW196" s="14" t="s">
        <v>32</v>
      </c>
      <c r="AX196" s="14" t="s">
        <v>78</v>
      </c>
      <c r="AY196" s="255" t="s">
        <v>154</v>
      </c>
    </row>
    <row r="197" s="14" customFormat="1">
      <c r="A197" s="14"/>
      <c r="B197" s="245"/>
      <c r="C197" s="246"/>
      <c r="D197" s="236" t="s">
        <v>165</v>
      </c>
      <c r="E197" s="246"/>
      <c r="F197" s="248" t="s">
        <v>965</v>
      </c>
      <c r="G197" s="246"/>
      <c r="H197" s="249">
        <v>22.329999999999998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165</v>
      </c>
      <c r="AU197" s="255" t="s">
        <v>80</v>
      </c>
      <c r="AV197" s="14" t="s">
        <v>80</v>
      </c>
      <c r="AW197" s="14" t="s">
        <v>4</v>
      </c>
      <c r="AX197" s="14" t="s">
        <v>78</v>
      </c>
      <c r="AY197" s="255" t="s">
        <v>154</v>
      </c>
    </row>
    <row r="198" s="2" customFormat="1" ht="24.15" customHeight="1">
      <c r="A198" s="40"/>
      <c r="B198" s="41"/>
      <c r="C198" s="216" t="s">
        <v>284</v>
      </c>
      <c r="D198" s="216" t="s">
        <v>156</v>
      </c>
      <c r="E198" s="217" t="s">
        <v>317</v>
      </c>
      <c r="F198" s="218" t="s">
        <v>318</v>
      </c>
      <c r="G198" s="219" t="s">
        <v>299</v>
      </c>
      <c r="H198" s="220">
        <v>35.420000000000002</v>
      </c>
      <c r="I198" s="221"/>
      <c r="J198" s="222">
        <f>ROUND(I198*H198,2)</f>
        <v>0</v>
      </c>
      <c r="K198" s="218" t="s">
        <v>160</v>
      </c>
      <c r="L198" s="46"/>
      <c r="M198" s="223" t="s">
        <v>19</v>
      </c>
      <c r="N198" s="224" t="s">
        <v>42</v>
      </c>
      <c r="O198" s="86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7" t="s">
        <v>161</v>
      </c>
      <c r="AT198" s="227" t="s">
        <v>156</v>
      </c>
      <c r="AU198" s="227" t="s">
        <v>80</v>
      </c>
      <c r="AY198" s="19" t="s">
        <v>154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9" t="s">
        <v>78</v>
      </c>
      <c r="BK198" s="228">
        <f>ROUND(I198*H198,2)</f>
        <v>0</v>
      </c>
      <c r="BL198" s="19" t="s">
        <v>161</v>
      </c>
      <c r="BM198" s="227" t="s">
        <v>966</v>
      </c>
    </row>
    <row r="199" s="2" customFormat="1">
      <c r="A199" s="40"/>
      <c r="B199" s="41"/>
      <c r="C199" s="42"/>
      <c r="D199" s="229" t="s">
        <v>163</v>
      </c>
      <c r="E199" s="42"/>
      <c r="F199" s="230" t="s">
        <v>320</v>
      </c>
      <c r="G199" s="42"/>
      <c r="H199" s="42"/>
      <c r="I199" s="231"/>
      <c r="J199" s="42"/>
      <c r="K199" s="42"/>
      <c r="L199" s="46"/>
      <c r="M199" s="232"/>
      <c r="N199" s="23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163</v>
      </c>
      <c r="AU199" s="19" t="s">
        <v>80</v>
      </c>
    </row>
    <row r="200" s="14" customFormat="1">
      <c r="A200" s="14"/>
      <c r="B200" s="245"/>
      <c r="C200" s="246"/>
      <c r="D200" s="236" t="s">
        <v>165</v>
      </c>
      <c r="E200" s="247" t="s">
        <v>19</v>
      </c>
      <c r="F200" s="248" t="s">
        <v>119</v>
      </c>
      <c r="G200" s="246"/>
      <c r="H200" s="249">
        <v>35.420000000000002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165</v>
      </c>
      <c r="AU200" s="255" t="s">
        <v>80</v>
      </c>
      <c r="AV200" s="14" t="s">
        <v>80</v>
      </c>
      <c r="AW200" s="14" t="s">
        <v>32</v>
      </c>
      <c r="AX200" s="14" t="s">
        <v>78</v>
      </c>
      <c r="AY200" s="255" t="s">
        <v>154</v>
      </c>
    </row>
    <row r="201" s="2" customFormat="1" ht="44.25" customHeight="1">
      <c r="A201" s="40"/>
      <c r="B201" s="41"/>
      <c r="C201" s="216" t="s">
        <v>7</v>
      </c>
      <c r="D201" s="216" t="s">
        <v>156</v>
      </c>
      <c r="E201" s="217" t="s">
        <v>560</v>
      </c>
      <c r="F201" s="218" t="s">
        <v>561</v>
      </c>
      <c r="G201" s="219" t="s">
        <v>299</v>
      </c>
      <c r="H201" s="220">
        <v>15.785</v>
      </c>
      <c r="I201" s="221"/>
      <c r="J201" s="222">
        <f>ROUND(I201*H201,2)</f>
        <v>0</v>
      </c>
      <c r="K201" s="218" t="s">
        <v>160</v>
      </c>
      <c r="L201" s="46"/>
      <c r="M201" s="223" t="s">
        <v>19</v>
      </c>
      <c r="N201" s="224" t="s">
        <v>42</v>
      </c>
      <c r="O201" s="86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7" t="s">
        <v>161</v>
      </c>
      <c r="AT201" s="227" t="s">
        <v>156</v>
      </c>
      <c r="AU201" s="227" t="s">
        <v>80</v>
      </c>
      <c r="AY201" s="19" t="s">
        <v>154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9" t="s">
        <v>78</v>
      </c>
      <c r="BK201" s="228">
        <f>ROUND(I201*H201,2)</f>
        <v>0</v>
      </c>
      <c r="BL201" s="19" t="s">
        <v>161</v>
      </c>
      <c r="BM201" s="227" t="s">
        <v>967</v>
      </c>
    </row>
    <row r="202" s="2" customFormat="1">
      <c r="A202" s="40"/>
      <c r="B202" s="41"/>
      <c r="C202" s="42"/>
      <c r="D202" s="229" t="s">
        <v>163</v>
      </c>
      <c r="E202" s="42"/>
      <c r="F202" s="230" t="s">
        <v>563</v>
      </c>
      <c r="G202" s="42"/>
      <c r="H202" s="42"/>
      <c r="I202" s="231"/>
      <c r="J202" s="42"/>
      <c r="K202" s="42"/>
      <c r="L202" s="46"/>
      <c r="M202" s="232"/>
      <c r="N202" s="23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163</v>
      </c>
      <c r="AU202" s="19" t="s">
        <v>80</v>
      </c>
    </row>
    <row r="203" s="13" customFormat="1">
      <c r="A203" s="13"/>
      <c r="B203" s="234"/>
      <c r="C203" s="235"/>
      <c r="D203" s="236" t="s">
        <v>165</v>
      </c>
      <c r="E203" s="237" t="s">
        <v>19</v>
      </c>
      <c r="F203" s="238" t="s">
        <v>812</v>
      </c>
      <c r="G203" s="235"/>
      <c r="H203" s="237" t="s">
        <v>19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165</v>
      </c>
      <c r="AU203" s="244" t="s">
        <v>80</v>
      </c>
      <c r="AV203" s="13" t="s">
        <v>78</v>
      </c>
      <c r="AW203" s="13" t="s">
        <v>32</v>
      </c>
      <c r="AX203" s="13" t="s">
        <v>71</v>
      </c>
      <c r="AY203" s="244" t="s">
        <v>154</v>
      </c>
    </row>
    <row r="204" s="14" customFormat="1">
      <c r="A204" s="14"/>
      <c r="B204" s="245"/>
      <c r="C204" s="246"/>
      <c r="D204" s="236" t="s">
        <v>165</v>
      </c>
      <c r="E204" s="247" t="s">
        <v>19</v>
      </c>
      <c r="F204" s="248" t="s">
        <v>968</v>
      </c>
      <c r="G204" s="246"/>
      <c r="H204" s="249">
        <v>15.785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165</v>
      </c>
      <c r="AU204" s="255" t="s">
        <v>80</v>
      </c>
      <c r="AV204" s="14" t="s">
        <v>80</v>
      </c>
      <c r="AW204" s="14" t="s">
        <v>32</v>
      </c>
      <c r="AX204" s="14" t="s">
        <v>78</v>
      </c>
      <c r="AY204" s="255" t="s">
        <v>154</v>
      </c>
    </row>
    <row r="205" s="2" customFormat="1" ht="44.25" customHeight="1">
      <c r="A205" s="40"/>
      <c r="B205" s="41"/>
      <c r="C205" s="216" t="s">
        <v>296</v>
      </c>
      <c r="D205" s="216" t="s">
        <v>156</v>
      </c>
      <c r="E205" s="217" t="s">
        <v>574</v>
      </c>
      <c r="F205" s="218" t="s">
        <v>575</v>
      </c>
      <c r="G205" s="219" t="s">
        <v>299</v>
      </c>
      <c r="H205" s="220">
        <v>8.4700000000000006</v>
      </c>
      <c r="I205" s="221"/>
      <c r="J205" s="222">
        <f>ROUND(I205*H205,2)</f>
        <v>0</v>
      </c>
      <c r="K205" s="218" t="s">
        <v>160</v>
      </c>
      <c r="L205" s="46"/>
      <c r="M205" s="223" t="s">
        <v>19</v>
      </c>
      <c r="N205" s="224" t="s">
        <v>42</v>
      </c>
      <c r="O205" s="86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7" t="s">
        <v>161</v>
      </c>
      <c r="AT205" s="227" t="s">
        <v>156</v>
      </c>
      <c r="AU205" s="227" t="s">
        <v>80</v>
      </c>
      <c r="AY205" s="19" t="s">
        <v>154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9" t="s">
        <v>78</v>
      </c>
      <c r="BK205" s="228">
        <f>ROUND(I205*H205,2)</f>
        <v>0</v>
      </c>
      <c r="BL205" s="19" t="s">
        <v>161</v>
      </c>
      <c r="BM205" s="227" t="s">
        <v>969</v>
      </c>
    </row>
    <row r="206" s="2" customFormat="1">
      <c r="A206" s="40"/>
      <c r="B206" s="41"/>
      <c r="C206" s="42"/>
      <c r="D206" s="229" t="s">
        <v>163</v>
      </c>
      <c r="E206" s="42"/>
      <c r="F206" s="230" t="s">
        <v>577</v>
      </c>
      <c r="G206" s="42"/>
      <c r="H206" s="42"/>
      <c r="I206" s="231"/>
      <c r="J206" s="42"/>
      <c r="K206" s="42"/>
      <c r="L206" s="46"/>
      <c r="M206" s="232"/>
      <c r="N206" s="23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163</v>
      </c>
      <c r="AU206" s="19" t="s">
        <v>80</v>
      </c>
    </row>
    <row r="207" s="14" customFormat="1">
      <c r="A207" s="14"/>
      <c r="B207" s="245"/>
      <c r="C207" s="246"/>
      <c r="D207" s="236" t="s">
        <v>165</v>
      </c>
      <c r="E207" s="247" t="s">
        <v>19</v>
      </c>
      <c r="F207" s="248" t="s">
        <v>970</v>
      </c>
      <c r="G207" s="246"/>
      <c r="H207" s="249">
        <v>8.4700000000000006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165</v>
      </c>
      <c r="AU207" s="255" t="s">
        <v>80</v>
      </c>
      <c r="AV207" s="14" t="s">
        <v>80</v>
      </c>
      <c r="AW207" s="14" t="s">
        <v>32</v>
      </c>
      <c r="AX207" s="14" t="s">
        <v>78</v>
      </c>
      <c r="AY207" s="255" t="s">
        <v>154</v>
      </c>
    </row>
    <row r="208" s="12" customFormat="1" ht="22.8" customHeight="1">
      <c r="A208" s="12"/>
      <c r="B208" s="200"/>
      <c r="C208" s="201"/>
      <c r="D208" s="202" t="s">
        <v>70</v>
      </c>
      <c r="E208" s="214" t="s">
        <v>326</v>
      </c>
      <c r="F208" s="214" t="s">
        <v>327</v>
      </c>
      <c r="G208" s="201"/>
      <c r="H208" s="201"/>
      <c r="I208" s="204"/>
      <c r="J208" s="215">
        <f>BK208</f>
        <v>0</v>
      </c>
      <c r="K208" s="201"/>
      <c r="L208" s="206"/>
      <c r="M208" s="207"/>
      <c r="N208" s="208"/>
      <c r="O208" s="208"/>
      <c r="P208" s="209">
        <f>SUM(P209:P210)</f>
        <v>0</v>
      </c>
      <c r="Q208" s="208"/>
      <c r="R208" s="209">
        <f>SUM(R209:R210)</f>
        <v>0</v>
      </c>
      <c r="S208" s="208"/>
      <c r="T208" s="210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1" t="s">
        <v>78</v>
      </c>
      <c r="AT208" s="212" t="s">
        <v>70</v>
      </c>
      <c r="AU208" s="212" t="s">
        <v>78</v>
      </c>
      <c r="AY208" s="211" t="s">
        <v>154</v>
      </c>
      <c r="BK208" s="213">
        <f>SUM(BK209:BK210)</f>
        <v>0</v>
      </c>
    </row>
    <row r="209" s="2" customFormat="1" ht="44.25" customHeight="1">
      <c r="A209" s="40"/>
      <c r="B209" s="41"/>
      <c r="C209" s="216" t="s">
        <v>302</v>
      </c>
      <c r="D209" s="216" t="s">
        <v>156</v>
      </c>
      <c r="E209" s="217" t="s">
        <v>328</v>
      </c>
      <c r="F209" s="218" t="s">
        <v>329</v>
      </c>
      <c r="G209" s="219" t="s">
        <v>299</v>
      </c>
      <c r="H209" s="220">
        <v>85.051000000000002</v>
      </c>
      <c r="I209" s="221"/>
      <c r="J209" s="222">
        <f>ROUND(I209*H209,2)</f>
        <v>0</v>
      </c>
      <c r="K209" s="218" t="s">
        <v>160</v>
      </c>
      <c r="L209" s="46"/>
      <c r="M209" s="223" t="s">
        <v>19</v>
      </c>
      <c r="N209" s="224" t="s">
        <v>42</v>
      </c>
      <c r="O209" s="86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7" t="s">
        <v>161</v>
      </c>
      <c r="AT209" s="227" t="s">
        <v>156</v>
      </c>
      <c r="AU209" s="227" t="s">
        <v>80</v>
      </c>
      <c r="AY209" s="19" t="s">
        <v>154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9" t="s">
        <v>78</v>
      </c>
      <c r="BK209" s="228">
        <f>ROUND(I209*H209,2)</f>
        <v>0</v>
      </c>
      <c r="BL209" s="19" t="s">
        <v>161</v>
      </c>
      <c r="BM209" s="227" t="s">
        <v>971</v>
      </c>
    </row>
    <row r="210" s="2" customFormat="1">
      <c r="A210" s="40"/>
      <c r="B210" s="41"/>
      <c r="C210" s="42"/>
      <c r="D210" s="229" t="s">
        <v>163</v>
      </c>
      <c r="E210" s="42"/>
      <c r="F210" s="230" t="s">
        <v>331</v>
      </c>
      <c r="G210" s="42"/>
      <c r="H210" s="42"/>
      <c r="I210" s="231"/>
      <c r="J210" s="42"/>
      <c r="K210" s="42"/>
      <c r="L210" s="46"/>
      <c r="M210" s="232"/>
      <c r="N210" s="23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163</v>
      </c>
      <c r="AU210" s="19" t="s">
        <v>80</v>
      </c>
    </row>
    <row r="211" s="12" customFormat="1" ht="25.92" customHeight="1">
      <c r="A211" s="12"/>
      <c r="B211" s="200"/>
      <c r="C211" s="201"/>
      <c r="D211" s="202" t="s">
        <v>70</v>
      </c>
      <c r="E211" s="203" t="s">
        <v>332</v>
      </c>
      <c r="F211" s="203" t="s">
        <v>333</v>
      </c>
      <c r="G211" s="201"/>
      <c r="H211" s="201"/>
      <c r="I211" s="204"/>
      <c r="J211" s="205">
        <f>BK211</f>
        <v>0</v>
      </c>
      <c r="K211" s="201"/>
      <c r="L211" s="206"/>
      <c r="M211" s="207"/>
      <c r="N211" s="208"/>
      <c r="O211" s="208"/>
      <c r="P211" s="209">
        <f>P212+P215+P218+P221</f>
        <v>0</v>
      </c>
      <c r="Q211" s="208"/>
      <c r="R211" s="209">
        <f>R212+R215+R218+R221</f>
        <v>0</v>
      </c>
      <c r="S211" s="208"/>
      <c r="T211" s="210">
        <f>T212+T215+T218+T221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1" t="s">
        <v>191</v>
      </c>
      <c r="AT211" s="212" t="s">
        <v>70</v>
      </c>
      <c r="AU211" s="212" t="s">
        <v>71</v>
      </c>
      <c r="AY211" s="211" t="s">
        <v>154</v>
      </c>
      <c r="BK211" s="213">
        <f>BK212+BK215+BK218+BK221</f>
        <v>0</v>
      </c>
    </row>
    <row r="212" s="12" customFormat="1" ht="22.8" customHeight="1">
      <c r="A212" s="12"/>
      <c r="B212" s="200"/>
      <c r="C212" s="201"/>
      <c r="D212" s="202" t="s">
        <v>70</v>
      </c>
      <c r="E212" s="214" t="s">
        <v>334</v>
      </c>
      <c r="F212" s="214" t="s">
        <v>335</v>
      </c>
      <c r="G212" s="201"/>
      <c r="H212" s="201"/>
      <c r="I212" s="204"/>
      <c r="J212" s="215">
        <f>BK212</f>
        <v>0</v>
      </c>
      <c r="K212" s="201"/>
      <c r="L212" s="206"/>
      <c r="M212" s="207"/>
      <c r="N212" s="208"/>
      <c r="O212" s="208"/>
      <c r="P212" s="209">
        <f>SUM(P213:P214)</f>
        <v>0</v>
      </c>
      <c r="Q212" s="208"/>
      <c r="R212" s="209">
        <f>SUM(R213:R214)</f>
        <v>0</v>
      </c>
      <c r="S212" s="208"/>
      <c r="T212" s="210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1" t="s">
        <v>191</v>
      </c>
      <c r="AT212" s="212" t="s">
        <v>70</v>
      </c>
      <c r="AU212" s="212" t="s">
        <v>78</v>
      </c>
      <c r="AY212" s="211" t="s">
        <v>154</v>
      </c>
      <c r="BK212" s="213">
        <f>SUM(BK213:BK214)</f>
        <v>0</v>
      </c>
    </row>
    <row r="213" s="2" customFormat="1" ht="16.5" customHeight="1">
      <c r="A213" s="40"/>
      <c r="B213" s="41"/>
      <c r="C213" s="216" t="s">
        <v>311</v>
      </c>
      <c r="D213" s="216" t="s">
        <v>156</v>
      </c>
      <c r="E213" s="217" t="s">
        <v>337</v>
      </c>
      <c r="F213" s="218" t="s">
        <v>338</v>
      </c>
      <c r="G213" s="219" t="s">
        <v>339</v>
      </c>
      <c r="H213" s="220">
        <v>1</v>
      </c>
      <c r="I213" s="221"/>
      <c r="J213" s="222">
        <f>ROUND(I213*H213,2)</f>
        <v>0</v>
      </c>
      <c r="K213" s="218" t="s">
        <v>160</v>
      </c>
      <c r="L213" s="46"/>
      <c r="M213" s="223" t="s">
        <v>19</v>
      </c>
      <c r="N213" s="224" t="s">
        <v>42</v>
      </c>
      <c r="O213" s="86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7" t="s">
        <v>340</v>
      </c>
      <c r="AT213" s="227" t="s">
        <v>156</v>
      </c>
      <c r="AU213" s="227" t="s">
        <v>80</v>
      </c>
      <c r="AY213" s="19" t="s">
        <v>154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19" t="s">
        <v>78</v>
      </c>
      <c r="BK213" s="228">
        <f>ROUND(I213*H213,2)</f>
        <v>0</v>
      </c>
      <c r="BL213" s="19" t="s">
        <v>340</v>
      </c>
      <c r="BM213" s="227" t="s">
        <v>972</v>
      </c>
    </row>
    <row r="214" s="2" customFormat="1">
      <c r="A214" s="40"/>
      <c r="B214" s="41"/>
      <c r="C214" s="42"/>
      <c r="D214" s="229" t="s">
        <v>163</v>
      </c>
      <c r="E214" s="42"/>
      <c r="F214" s="230" t="s">
        <v>342</v>
      </c>
      <c r="G214" s="42"/>
      <c r="H214" s="42"/>
      <c r="I214" s="231"/>
      <c r="J214" s="42"/>
      <c r="K214" s="42"/>
      <c r="L214" s="46"/>
      <c r="M214" s="232"/>
      <c r="N214" s="23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163</v>
      </c>
      <c r="AU214" s="19" t="s">
        <v>80</v>
      </c>
    </row>
    <row r="215" s="12" customFormat="1" ht="22.8" customHeight="1">
      <c r="A215" s="12"/>
      <c r="B215" s="200"/>
      <c r="C215" s="201"/>
      <c r="D215" s="202" t="s">
        <v>70</v>
      </c>
      <c r="E215" s="214" t="s">
        <v>343</v>
      </c>
      <c r="F215" s="214" t="s">
        <v>344</v>
      </c>
      <c r="G215" s="201"/>
      <c r="H215" s="201"/>
      <c r="I215" s="204"/>
      <c r="J215" s="215">
        <f>BK215</f>
        <v>0</v>
      </c>
      <c r="K215" s="201"/>
      <c r="L215" s="206"/>
      <c r="M215" s="207"/>
      <c r="N215" s="208"/>
      <c r="O215" s="208"/>
      <c r="P215" s="209">
        <f>SUM(P216:P217)</f>
        <v>0</v>
      </c>
      <c r="Q215" s="208"/>
      <c r="R215" s="209">
        <f>SUM(R216:R217)</f>
        <v>0</v>
      </c>
      <c r="S215" s="208"/>
      <c r="T215" s="210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1" t="s">
        <v>191</v>
      </c>
      <c r="AT215" s="212" t="s">
        <v>70</v>
      </c>
      <c r="AU215" s="212" t="s">
        <v>78</v>
      </c>
      <c r="AY215" s="211" t="s">
        <v>154</v>
      </c>
      <c r="BK215" s="213">
        <f>SUM(BK216:BK217)</f>
        <v>0</v>
      </c>
    </row>
    <row r="216" s="2" customFormat="1" ht="16.5" customHeight="1">
      <c r="A216" s="40"/>
      <c r="B216" s="41"/>
      <c r="C216" s="216" t="s">
        <v>268</v>
      </c>
      <c r="D216" s="216" t="s">
        <v>156</v>
      </c>
      <c r="E216" s="217" t="s">
        <v>346</v>
      </c>
      <c r="F216" s="218" t="s">
        <v>347</v>
      </c>
      <c r="G216" s="219" t="s">
        <v>339</v>
      </c>
      <c r="H216" s="220">
        <v>1</v>
      </c>
      <c r="I216" s="221"/>
      <c r="J216" s="222">
        <f>ROUND(I216*H216,2)</f>
        <v>0</v>
      </c>
      <c r="K216" s="218" t="s">
        <v>160</v>
      </c>
      <c r="L216" s="46"/>
      <c r="M216" s="223" t="s">
        <v>19</v>
      </c>
      <c r="N216" s="224" t="s">
        <v>42</v>
      </c>
      <c r="O216" s="86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7" t="s">
        <v>340</v>
      </c>
      <c r="AT216" s="227" t="s">
        <v>156</v>
      </c>
      <c r="AU216" s="227" t="s">
        <v>80</v>
      </c>
      <c r="AY216" s="19" t="s">
        <v>154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9" t="s">
        <v>78</v>
      </c>
      <c r="BK216" s="228">
        <f>ROUND(I216*H216,2)</f>
        <v>0</v>
      </c>
      <c r="BL216" s="19" t="s">
        <v>340</v>
      </c>
      <c r="BM216" s="227" t="s">
        <v>973</v>
      </c>
    </row>
    <row r="217" s="2" customFormat="1">
      <c r="A217" s="40"/>
      <c r="B217" s="41"/>
      <c r="C217" s="42"/>
      <c r="D217" s="229" t="s">
        <v>163</v>
      </c>
      <c r="E217" s="42"/>
      <c r="F217" s="230" t="s">
        <v>349</v>
      </c>
      <c r="G217" s="42"/>
      <c r="H217" s="42"/>
      <c r="I217" s="231"/>
      <c r="J217" s="42"/>
      <c r="K217" s="42"/>
      <c r="L217" s="46"/>
      <c r="M217" s="232"/>
      <c r="N217" s="23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163</v>
      </c>
      <c r="AU217" s="19" t="s">
        <v>80</v>
      </c>
    </row>
    <row r="218" s="12" customFormat="1" ht="22.8" customHeight="1">
      <c r="A218" s="12"/>
      <c r="B218" s="200"/>
      <c r="C218" s="201"/>
      <c r="D218" s="202" t="s">
        <v>70</v>
      </c>
      <c r="E218" s="214" t="s">
        <v>350</v>
      </c>
      <c r="F218" s="214" t="s">
        <v>351</v>
      </c>
      <c r="G218" s="201"/>
      <c r="H218" s="201"/>
      <c r="I218" s="204"/>
      <c r="J218" s="215">
        <f>BK218</f>
        <v>0</v>
      </c>
      <c r="K218" s="201"/>
      <c r="L218" s="206"/>
      <c r="M218" s="207"/>
      <c r="N218" s="208"/>
      <c r="O218" s="208"/>
      <c r="P218" s="209">
        <f>SUM(P219:P220)</f>
        <v>0</v>
      </c>
      <c r="Q218" s="208"/>
      <c r="R218" s="209">
        <f>SUM(R219:R220)</f>
        <v>0</v>
      </c>
      <c r="S218" s="208"/>
      <c r="T218" s="210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1" t="s">
        <v>191</v>
      </c>
      <c r="AT218" s="212" t="s">
        <v>70</v>
      </c>
      <c r="AU218" s="212" t="s">
        <v>78</v>
      </c>
      <c r="AY218" s="211" t="s">
        <v>154</v>
      </c>
      <c r="BK218" s="213">
        <f>SUM(BK219:BK220)</f>
        <v>0</v>
      </c>
    </row>
    <row r="219" s="2" customFormat="1" ht="16.5" customHeight="1">
      <c r="A219" s="40"/>
      <c r="B219" s="41"/>
      <c r="C219" s="216" t="s">
        <v>321</v>
      </c>
      <c r="D219" s="216" t="s">
        <v>156</v>
      </c>
      <c r="E219" s="217" t="s">
        <v>353</v>
      </c>
      <c r="F219" s="218" t="s">
        <v>351</v>
      </c>
      <c r="G219" s="219" t="s">
        <v>339</v>
      </c>
      <c r="H219" s="220">
        <v>1</v>
      </c>
      <c r="I219" s="221"/>
      <c r="J219" s="222">
        <f>ROUND(I219*H219,2)</f>
        <v>0</v>
      </c>
      <c r="K219" s="218" t="s">
        <v>160</v>
      </c>
      <c r="L219" s="46"/>
      <c r="M219" s="223" t="s">
        <v>19</v>
      </c>
      <c r="N219" s="224" t="s">
        <v>42</v>
      </c>
      <c r="O219" s="86"/>
      <c r="P219" s="225">
        <f>O219*H219</f>
        <v>0</v>
      </c>
      <c r="Q219" s="225">
        <v>0</v>
      </c>
      <c r="R219" s="225">
        <f>Q219*H219</f>
        <v>0</v>
      </c>
      <c r="S219" s="225">
        <v>0</v>
      </c>
      <c r="T219" s="22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7" t="s">
        <v>340</v>
      </c>
      <c r="AT219" s="227" t="s">
        <v>156</v>
      </c>
      <c r="AU219" s="227" t="s">
        <v>80</v>
      </c>
      <c r="AY219" s="19" t="s">
        <v>154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9" t="s">
        <v>78</v>
      </c>
      <c r="BK219" s="228">
        <f>ROUND(I219*H219,2)</f>
        <v>0</v>
      </c>
      <c r="BL219" s="19" t="s">
        <v>340</v>
      </c>
      <c r="BM219" s="227" t="s">
        <v>974</v>
      </c>
    </row>
    <row r="220" s="2" customFormat="1">
      <c r="A220" s="40"/>
      <c r="B220" s="41"/>
      <c r="C220" s="42"/>
      <c r="D220" s="229" t="s">
        <v>163</v>
      </c>
      <c r="E220" s="42"/>
      <c r="F220" s="230" t="s">
        <v>355</v>
      </c>
      <c r="G220" s="42"/>
      <c r="H220" s="42"/>
      <c r="I220" s="231"/>
      <c r="J220" s="42"/>
      <c r="K220" s="42"/>
      <c r="L220" s="46"/>
      <c r="M220" s="232"/>
      <c r="N220" s="23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163</v>
      </c>
      <c r="AU220" s="19" t="s">
        <v>80</v>
      </c>
    </row>
    <row r="221" s="12" customFormat="1" ht="22.8" customHeight="1">
      <c r="A221" s="12"/>
      <c r="B221" s="200"/>
      <c r="C221" s="201"/>
      <c r="D221" s="202" t="s">
        <v>70</v>
      </c>
      <c r="E221" s="214" t="s">
        <v>356</v>
      </c>
      <c r="F221" s="214" t="s">
        <v>357</v>
      </c>
      <c r="G221" s="201"/>
      <c r="H221" s="201"/>
      <c r="I221" s="204"/>
      <c r="J221" s="215">
        <f>BK221</f>
        <v>0</v>
      </c>
      <c r="K221" s="201"/>
      <c r="L221" s="206"/>
      <c r="M221" s="207"/>
      <c r="N221" s="208"/>
      <c r="O221" s="208"/>
      <c r="P221" s="209">
        <f>SUM(P222:P223)</f>
        <v>0</v>
      </c>
      <c r="Q221" s="208"/>
      <c r="R221" s="209">
        <f>SUM(R222:R223)</f>
        <v>0</v>
      </c>
      <c r="S221" s="208"/>
      <c r="T221" s="210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1" t="s">
        <v>191</v>
      </c>
      <c r="AT221" s="212" t="s">
        <v>70</v>
      </c>
      <c r="AU221" s="212" t="s">
        <v>78</v>
      </c>
      <c r="AY221" s="211" t="s">
        <v>154</v>
      </c>
      <c r="BK221" s="213">
        <f>SUM(BK222:BK223)</f>
        <v>0</v>
      </c>
    </row>
    <row r="222" s="2" customFormat="1" ht="16.5" customHeight="1">
      <c r="A222" s="40"/>
      <c r="B222" s="41"/>
      <c r="C222" s="216" t="s">
        <v>245</v>
      </c>
      <c r="D222" s="216" t="s">
        <v>156</v>
      </c>
      <c r="E222" s="217" t="s">
        <v>359</v>
      </c>
      <c r="F222" s="218" t="s">
        <v>360</v>
      </c>
      <c r="G222" s="219" t="s">
        <v>339</v>
      </c>
      <c r="H222" s="220">
        <v>1</v>
      </c>
      <c r="I222" s="221"/>
      <c r="J222" s="222">
        <f>ROUND(I222*H222,2)</f>
        <v>0</v>
      </c>
      <c r="K222" s="218" t="s">
        <v>160</v>
      </c>
      <c r="L222" s="46"/>
      <c r="M222" s="223" t="s">
        <v>19</v>
      </c>
      <c r="N222" s="224" t="s">
        <v>42</v>
      </c>
      <c r="O222" s="86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7" t="s">
        <v>340</v>
      </c>
      <c r="AT222" s="227" t="s">
        <v>156</v>
      </c>
      <c r="AU222" s="227" t="s">
        <v>80</v>
      </c>
      <c r="AY222" s="19" t="s">
        <v>154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9" t="s">
        <v>78</v>
      </c>
      <c r="BK222" s="228">
        <f>ROUND(I222*H222,2)</f>
        <v>0</v>
      </c>
      <c r="BL222" s="19" t="s">
        <v>340</v>
      </c>
      <c r="BM222" s="227" t="s">
        <v>975</v>
      </c>
    </row>
    <row r="223" s="2" customFormat="1">
      <c r="A223" s="40"/>
      <c r="B223" s="41"/>
      <c r="C223" s="42"/>
      <c r="D223" s="229" t="s">
        <v>163</v>
      </c>
      <c r="E223" s="42"/>
      <c r="F223" s="230" t="s">
        <v>362</v>
      </c>
      <c r="G223" s="42"/>
      <c r="H223" s="42"/>
      <c r="I223" s="231"/>
      <c r="J223" s="42"/>
      <c r="K223" s="42"/>
      <c r="L223" s="46"/>
      <c r="M223" s="267"/>
      <c r="N223" s="268"/>
      <c r="O223" s="269"/>
      <c r="P223" s="269"/>
      <c r="Q223" s="269"/>
      <c r="R223" s="269"/>
      <c r="S223" s="269"/>
      <c r="T223" s="27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163</v>
      </c>
      <c r="AU223" s="19" t="s">
        <v>80</v>
      </c>
    </row>
    <row r="224" s="2" customFormat="1" ht="6.96" customHeight="1">
      <c r="A224" s="40"/>
      <c r="B224" s="61"/>
      <c r="C224" s="62"/>
      <c r="D224" s="62"/>
      <c r="E224" s="62"/>
      <c r="F224" s="62"/>
      <c r="G224" s="62"/>
      <c r="H224" s="62"/>
      <c r="I224" s="62"/>
      <c r="J224" s="62"/>
      <c r="K224" s="62"/>
      <c r="L224" s="46"/>
      <c r="M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</row>
  </sheetData>
  <sheetProtection sheet="1" autoFilter="0" formatColumns="0" formatRows="0" objects="1" scenarios="1" spinCount="100000" saltValue="kQhiwR0HTZ/3kVXTk7ewreSTbmb9BCE6umKFzj6FvLRCrzjdHM6JE5vTZzWhPK2cGbeGzXmHsrheoCcZnPXY8Q==" hashValue="PQwNih1VEdlrAgd5VRR1Wc6z+OZd9fGgtGv2DF1R9f9d1eQIIPHrMihGYijMdQdQc52hrJa1Ckc7hK7j72X2qQ==" algorithmName="SHA-512" password="CC35"/>
  <autoFilter ref="C102:K223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9:H89"/>
    <mergeCell ref="E93:H93"/>
    <mergeCell ref="E91:H91"/>
    <mergeCell ref="E95:H95"/>
    <mergeCell ref="L2:V2"/>
  </mergeCells>
  <hyperlinks>
    <hyperlink ref="F107" r:id="rId1" display="https://podminky.urs.cz/item/CS_URS_2024_02/113106123"/>
    <hyperlink ref="F116" r:id="rId2" display="https://podminky.urs.cz/item/CS_URS_2024_02/113107122"/>
    <hyperlink ref="F120" r:id="rId3" display="https://podminky.urs.cz/item/CS_URS_2024_02/113107142"/>
    <hyperlink ref="F124" r:id="rId4" display="https://podminky.urs.cz/item/CS_URS_2024_02/113108441"/>
    <hyperlink ref="F127" r:id="rId5" display="https://podminky.urs.cz/item/CS_URS_2024_02/113202111"/>
    <hyperlink ref="F135" r:id="rId6" display="https://podminky.urs.cz/item/CS_URS_2024_02/564730101"/>
    <hyperlink ref="F139" r:id="rId7" display="https://podminky.urs.cz/item/CS_URS_2024_02/564831011"/>
    <hyperlink ref="F144" r:id="rId8" display="https://podminky.urs.cz/item/CS_URS_2024_02/567122114"/>
    <hyperlink ref="F148" r:id="rId9" display="https://podminky.urs.cz/item/CS_URS_2024_02/596211110"/>
    <hyperlink ref="F157" r:id="rId10" display="https://podminky.urs.cz/item/CS_URS_2024_02/916131213"/>
    <hyperlink ref="F169" r:id="rId11" display="https://podminky.urs.cz/item/CS_URS_2024_02/916131213"/>
    <hyperlink ref="F175" r:id="rId12" display="https://podminky.urs.cz/item/CS_URS_2024_02/919112114"/>
    <hyperlink ref="F178" r:id="rId13" display="https://podminky.urs.cz/item/CS_URS_2024_02/979054451"/>
    <hyperlink ref="F182" r:id="rId14" display="https://podminky.urs.cz/item/CS_URS_2024_02/997221551"/>
    <hyperlink ref="F187" r:id="rId15" display="https://podminky.urs.cz/item/CS_URS_2024_02/997221559"/>
    <hyperlink ref="F194" r:id="rId16" display="https://podminky.urs.cz/item/CS_URS_2024_02/997221559"/>
    <hyperlink ref="F199" r:id="rId17" display="https://podminky.urs.cz/item/CS_URS_2024_02/997221611"/>
    <hyperlink ref="F202" r:id="rId18" display="https://podminky.urs.cz/item/CS_URS_2024_02/997221861"/>
    <hyperlink ref="F206" r:id="rId19" display="https://podminky.urs.cz/item/CS_URS_2024_02/997221875"/>
    <hyperlink ref="F210" r:id="rId20" display="https://podminky.urs.cz/item/CS_URS_2024_02/998225111"/>
    <hyperlink ref="F214" r:id="rId21" display="https://podminky.urs.cz/item/CS_URS_2024_02/010001000"/>
    <hyperlink ref="F217" r:id="rId22" display="https://podminky.urs.cz/item/CS_URS_2024_02/020001000"/>
    <hyperlink ref="F220" r:id="rId23" display="https://podminky.urs.cz/item/CS_URS_2024_02/030001000"/>
    <hyperlink ref="F223" r:id="rId24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2"/>
    </row>
    <row r="4" s="1" customFormat="1" ht="24.96" customHeight="1">
      <c r="B4" s="22"/>
      <c r="C4" s="144" t="s">
        <v>976</v>
      </c>
      <c r="H4" s="22"/>
    </row>
    <row r="5" s="1" customFormat="1" ht="12" customHeight="1">
      <c r="B5" s="22"/>
      <c r="C5" s="282" t="s">
        <v>13</v>
      </c>
      <c r="D5" s="153" t="s">
        <v>14</v>
      </c>
      <c r="E5" s="1"/>
      <c r="F5" s="1"/>
      <c r="H5" s="22"/>
    </row>
    <row r="6" s="1" customFormat="1" ht="36.96" customHeight="1">
      <c r="B6" s="22"/>
      <c r="C6" s="283" t="s">
        <v>16</v>
      </c>
      <c r="D6" s="284" t="s">
        <v>17</v>
      </c>
      <c r="E6" s="1"/>
      <c r="F6" s="1"/>
      <c r="H6" s="22"/>
    </row>
    <row r="7" s="1" customFormat="1" ht="16.5" customHeight="1">
      <c r="B7" s="22"/>
      <c r="C7" s="146" t="s">
        <v>23</v>
      </c>
      <c r="D7" s="150" t="str">
        <f>'Rekapitulace stavby'!AN8</f>
        <v>25. 7. 2024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9"/>
      <c r="B9" s="285"/>
      <c r="C9" s="286" t="s">
        <v>52</v>
      </c>
      <c r="D9" s="287" t="s">
        <v>53</v>
      </c>
      <c r="E9" s="287" t="s">
        <v>141</v>
      </c>
      <c r="F9" s="288" t="s">
        <v>977</v>
      </c>
      <c r="G9" s="189"/>
      <c r="H9" s="285"/>
    </row>
    <row r="10" s="2" customFormat="1" ht="26.4" customHeight="1">
      <c r="A10" s="40"/>
      <c r="B10" s="46"/>
      <c r="C10" s="289" t="s">
        <v>978</v>
      </c>
      <c r="D10" s="289" t="s">
        <v>83</v>
      </c>
      <c r="E10" s="40"/>
      <c r="F10" s="40"/>
      <c r="G10" s="40"/>
      <c r="H10" s="46"/>
    </row>
    <row r="11" s="2" customFormat="1" ht="16.8" customHeight="1">
      <c r="A11" s="40"/>
      <c r="B11" s="46"/>
      <c r="C11" s="290" t="s">
        <v>113</v>
      </c>
      <c r="D11" s="291" t="s">
        <v>19</v>
      </c>
      <c r="E11" s="292" t="s">
        <v>19</v>
      </c>
      <c r="F11" s="293">
        <v>2081.0419999999999</v>
      </c>
      <c r="G11" s="40"/>
      <c r="H11" s="46"/>
    </row>
    <row r="12" s="2" customFormat="1" ht="16.8" customHeight="1">
      <c r="A12" s="40"/>
      <c r="B12" s="46"/>
      <c r="C12" s="294" t="s">
        <v>19</v>
      </c>
      <c r="D12" s="294" t="s">
        <v>105</v>
      </c>
      <c r="E12" s="19" t="s">
        <v>19</v>
      </c>
      <c r="F12" s="295">
        <v>2081.0419999999999</v>
      </c>
      <c r="G12" s="40"/>
      <c r="H12" s="46"/>
    </row>
    <row r="13" s="2" customFormat="1" ht="16.8" customHeight="1">
      <c r="A13" s="40"/>
      <c r="B13" s="46"/>
      <c r="C13" s="294" t="s">
        <v>113</v>
      </c>
      <c r="D13" s="294" t="s">
        <v>168</v>
      </c>
      <c r="E13" s="19" t="s">
        <v>19</v>
      </c>
      <c r="F13" s="295">
        <v>2081.0419999999999</v>
      </c>
      <c r="G13" s="40"/>
      <c r="H13" s="46"/>
    </row>
    <row r="14" s="2" customFormat="1" ht="16.8" customHeight="1">
      <c r="A14" s="40"/>
      <c r="B14" s="46"/>
      <c r="C14" s="296" t="s">
        <v>979</v>
      </c>
      <c r="D14" s="40"/>
      <c r="E14" s="40"/>
      <c r="F14" s="40"/>
      <c r="G14" s="40"/>
      <c r="H14" s="46"/>
    </row>
    <row r="15" s="2" customFormat="1" ht="16.8" customHeight="1">
      <c r="A15" s="40"/>
      <c r="B15" s="46"/>
      <c r="C15" s="294" t="s">
        <v>285</v>
      </c>
      <c r="D15" s="294" t="s">
        <v>980</v>
      </c>
      <c r="E15" s="19" t="s">
        <v>159</v>
      </c>
      <c r="F15" s="295">
        <v>2081.0419999999999</v>
      </c>
      <c r="G15" s="40"/>
      <c r="H15" s="46"/>
    </row>
    <row r="16" s="2" customFormat="1" ht="16.8" customHeight="1">
      <c r="A16" s="40"/>
      <c r="B16" s="46"/>
      <c r="C16" s="290" t="s">
        <v>107</v>
      </c>
      <c r="D16" s="291" t="s">
        <v>19</v>
      </c>
      <c r="E16" s="292" t="s">
        <v>19</v>
      </c>
      <c r="F16" s="293">
        <v>128</v>
      </c>
      <c r="G16" s="40"/>
      <c r="H16" s="46"/>
    </row>
    <row r="17" s="2" customFormat="1" ht="16.8" customHeight="1">
      <c r="A17" s="40"/>
      <c r="B17" s="46"/>
      <c r="C17" s="294" t="s">
        <v>107</v>
      </c>
      <c r="D17" s="294" t="s">
        <v>293</v>
      </c>
      <c r="E17" s="19" t="s">
        <v>19</v>
      </c>
      <c r="F17" s="295">
        <v>128</v>
      </c>
      <c r="G17" s="40"/>
      <c r="H17" s="46"/>
    </row>
    <row r="18" s="2" customFormat="1" ht="16.8" customHeight="1">
      <c r="A18" s="40"/>
      <c r="B18" s="46"/>
      <c r="C18" s="296" t="s">
        <v>979</v>
      </c>
      <c r="D18" s="40"/>
      <c r="E18" s="40"/>
      <c r="F18" s="40"/>
      <c r="G18" s="40"/>
      <c r="H18" s="46"/>
    </row>
    <row r="19" s="2" customFormat="1" ht="16.8" customHeight="1">
      <c r="A19" s="40"/>
      <c r="B19" s="46"/>
      <c r="C19" s="294" t="s">
        <v>289</v>
      </c>
      <c r="D19" s="294" t="s">
        <v>981</v>
      </c>
      <c r="E19" s="19" t="s">
        <v>159</v>
      </c>
      <c r="F19" s="295">
        <v>38.399999999999999</v>
      </c>
      <c r="G19" s="40"/>
      <c r="H19" s="46"/>
    </row>
    <row r="20" s="2" customFormat="1" ht="16.8" customHeight="1">
      <c r="A20" s="40"/>
      <c r="B20" s="46"/>
      <c r="C20" s="294" t="s">
        <v>197</v>
      </c>
      <c r="D20" s="294" t="s">
        <v>982</v>
      </c>
      <c r="E20" s="19" t="s">
        <v>159</v>
      </c>
      <c r="F20" s="295">
        <v>38.399999999999999</v>
      </c>
      <c r="G20" s="40"/>
      <c r="H20" s="46"/>
    </row>
    <row r="21" s="2" customFormat="1" ht="16.8" customHeight="1">
      <c r="A21" s="40"/>
      <c r="B21" s="46"/>
      <c r="C21" s="290" t="s">
        <v>105</v>
      </c>
      <c r="D21" s="291" t="s">
        <v>19</v>
      </c>
      <c r="E21" s="292" t="s">
        <v>19</v>
      </c>
      <c r="F21" s="293">
        <v>2081.0419999999999</v>
      </c>
      <c r="G21" s="40"/>
      <c r="H21" s="46"/>
    </row>
    <row r="22" s="2" customFormat="1" ht="16.8" customHeight="1">
      <c r="A22" s="40"/>
      <c r="B22" s="46"/>
      <c r="C22" s="294" t="s">
        <v>19</v>
      </c>
      <c r="D22" s="294" t="s">
        <v>176</v>
      </c>
      <c r="E22" s="19" t="s">
        <v>19</v>
      </c>
      <c r="F22" s="295">
        <v>0</v>
      </c>
      <c r="G22" s="40"/>
      <c r="H22" s="46"/>
    </row>
    <row r="23" s="2" customFormat="1" ht="16.8" customHeight="1">
      <c r="A23" s="40"/>
      <c r="B23" s="46"/>
      <c r="C23" s="294" t="s">
        <v>19</v>
      </c>
      <c r="D23" s="294" t="s">
        <v>177</v>
      </c>
      <c r="E23" s="19" t="s">
        <v>19</v>
      </c>
      <c r="F23" s="295">
        <v>204.75</v>
      </c>
      <c r="G23" s="40"/>
      <c r="H23" s="46"/>
    </row>
    <row r="24" s="2" customFormat="1" ht="16.8" customHeight="1">
      <c r="A24" s="40"/>
      <c r="B24" s="46"/>
      <c r="C24" s="294" t="s">
        <v>19</v>
      </c>
      <c r="D24" s="294" t="s">
        <v>178</v>
      </c>
      <c r="E24" s="19" t="s">
        <v>19</v>
      </c>
      <c r="F24" s="295">
        <v>67.5</v>
      </c>
      <c r="G24" s="40"/>
      <c r="H24" s="46"/>
    </row>
    <row r="25" s="2" customFormat="1" ht="16.8" customHeight="1">
      <c r="A25" s="40"/>
      <c r="B25" s="46"/>
      <c r="C25" s="294" t="s">
        <v>19</v>
      </c>
      <c r="D25" s="294" t="s">
        <v>179</v>
      </c>
      <c r="E25" s="19" t="s">
        <v>19</v>
      </c>
      <c r="F25" s="295">
        <v>155.167</v>
      </c>
      <c r="G25" s="40"/>
      <c r="H25" s="46"/>
    </row>
    <row r="26" s="2" customFormat="1" ht="16.8" customHeight="1">
      <c r="A26" s="40"/>
      <c r="B26" s="46"/>
      <c r="C26" s="294" t="s">
        <v>19</v>
      </c>
      <c r="D26" s="294" t="s">
        <v>180</v>
      </c>
      <c r="E26" s="19" t="s">
        <v>19</v>
      </c>
      <c r="F26" s="295">
        <v>0</v>
      </c>
      <c r="G26" s="40"/>
      <c r="H26" s="46"/>
    </row>
    <row r="27" s="2" customFormat="1" ht="16.8" customHeight="1">
      <c r="A27" s="40"/>
      <c r="B27" s="46"/>
      <c r="C27" s="294" t="s">
        <v>19</v>
      </c>
      <c r="D27" s="294" t="s">
        <v>181</v>
      </c>
      <c r="E27" s="19" t="s">
        <v>19</v>
      </c>
      <c r="F27" s="295">
        <v>374.125</v>
      </c>
      <c r="G27" s="40"/>
      <c r="H27" s="46"/>
    </row>
    <row r="28" s="2" customFormat="1" ht="16.8" customHeight="1">
      <c r="A28" s="40"/>
      <c r="B28" s="46"/>
      <c r="C28" s="294" t="s">
        <v>19</v>
      </c>
      <c r="D28" s="294" t="s">
        <v>182</v>
      </c>
      <c r="E28" s="19" t="s">
        <v>19</v>
      </c>
      <c r="F28" s="295">
        <v>0</v>
      </c>
      <c r="G28" s="40"/>
      <c r="H28" s="46"/>
    </row>
    <row r="29" s="2" customFormat="1" ht="16.8" customHeight="1">
      <c r="A29" s="40"/>
      <c r="B29" s="46"/>
      <c r="C29" s="294" t="s">
        <v>19</v>
      </c>
      <c r="D29" s="294" t="s">
        <v>183</v>
      </c>
      <c r="E29" s="19" t="s">
        <v>19</v>
      </c>
      <c r="F29" s="295">
        <v>270</v>
      </c>
      <c r="G29" s="40"/>
      <c r="H29" s="46"/>
    </row>
    <row r="30" s="2" customFormat="1" ht="16.8" customHeight="1">
      <c r="A30" s="40"/>
      <c r="B30" s="46"/>
      <c r="C30" s="294" t="s">
        <v>19</v>
      </c>
      <c r="D30" s="294" t="s">
        <v>184</v>
      </c>
      <c r="E30" s="19" t="s">
        <v>19</v>
      </c>
      <c r="F30" s="295">
        <v>0</v>
      </c>
      <c r="G30" s="40"/>
      <c r="H30" s="46"/>
    </row>
    <row r="31" s="2" customFormat="1" ht="16.8" customHeight="1">
      <c r="A31" s="40"/>
      <c r="B31" s="46"/>
      <c r="C31" s="294" t="s">
        <v>19</v>
      </c>
      <c r="D31" s="294" t="s">
        <v>185</v>
      </c>
      <c r="E31" s="19" t="s">
        <v>19</v>
      </c>
      <c r="F31" s="295">
        <v>754</v>
      </c>
      <c r="G31" s="40"/>
      <c r="H31" s="46"/>
    </row>
    <row r="32" s="2" customFormat="1" ht="16.8" customHeight="1">
      <c r="A32" s="40"/>
      <c r="B32" s="46"/>
      <c r="C32" s="294" t="s">
        <v>19</v>
      </c>
      <c r="D32" s="294" t="s">
        <v>186</v>
      </c>
      <c r="E32" s="19" t="s">
        <v>19</v>
      </c>
      <c r="F32" s="295">
        <v>0</v>
      </c>
      <c r="G32" s="40"/>
      <c r="H32" s="46"/>
    </row>
    <row r="33" s="2" customFormat="1" ht="16.8" customHeight="1">
      <c r="A33" s="40"/>
      <c r="B33" s="46"/>
      <c r="C33" s="294" t="s">
        <v>19</v>
      </c>
      <c r="D33" s="294" t="s">
        <v>187</v>
      </c>
      <c r="E33" s="19" t="s">
        <v>19</v>
      </c>
      <c r="F33" s="295">
        <v>133</v>
      </c>
      <c r="G33" s="40"/>
      <c r="H33" s="46"/>
    </row>
    <row r="34" s="2" customFormat="1" ht="16.8" customHeight="1">
      <c r="A34" s="40"/>
      <c r="B34" s="46"/>
      <c r="C34" s="294" t="s">
        <v>19</v>
      </c>
      <c r="D34" s="294" t="s">
        <v>188</v>
      </c>
      <c r="E34" s="19" t="s">
        <v>19</v>
      </c>
      <c r="F34" s="295">
        <v>84</v>
      </c>
      <c r="G34" s="40"/>
      <c r="H34" s="46"/>
    </row>
    <row r="35" s="2" customFormat="1" ht="16.8" customHeight="1">
      <c r="A35" s="40"/>
      <c r="B35" s="46"/>
      <c r="C35" s="294" t="s">
        <v>19</v>
      </c>
      <c r="D35" s="294" t="s">
        <v>189</v>
      </c>
      <c r="E35" s="19" t="s">
        <v>19</v>
      </c>
      <c r="F35" s="295">
        <v>38.5</v>
      </c>
      <c r="G35" s="40"/>
      <c r="H35" s="46"/>
    </row>
    <row r="36" s="2" customFormat="1" ht="16.8" customHeight="1">
      <c r="A36" s="40"/>
      <c r="B36" s="46"/>
      <c r="C36" s="294" t="s">
        <v>105</v>
      </c>
      <c r="D36" s="294" t="s">
        <v>168</v>
      </c>
      <c r="E36" s="19" t="s">
        <v>19</v>
      </c>
      <c r="F36" s="295">
        <v>2081.0419999999999</v>
      </c>
      <c r="G36" s="40"/>
      <c r="H36" s="46"/>
    </row>
    <row r="37" s="2" customFormat="1" ht="16.8" customHeight="1">
      <c r="A37" s="40"/>
      <c r="B37" s="46"/>
      <c r="C37" s="296" t="s">
        <v>979</v>
      </c>
      <c r="D37" s="40"/>
      <c r="E37" s="40"/>
      <c r="F37" s="40"/>
      <c r="G37" s="40"/>
      <c r="H37" s="46"/>
    </row>
    <row r="38" s="2" customFormat="1" ht="16.8" customHeight="1">
      <c r="A38" s="40"/>
      <c r="B38" s="46"/>
      <c r="C38" s="294" t="s">
        <v>172</v>
      </c>
      <c r="D38" s="294" t="s">
        <v>983</v>
      </c>
      <c r="E38" s="19" t="s">
        <v>159</v>
      </c>
      <c r="F38" s="295">
        <v>1840.0419999999999</v>
      </c>
      <c r="G38" s="40"/>
      <c r="H38" s="46"/>
    </row>
    <row r="39" s="2" customFormat="1" ht="16.8" customHeight="1">
      <c r="A39" s="40"/>
      <c r="B39" s="46"/>
      <c r="C39" s="294" t="s">
        <v>285</v>
      </c>
      <c r="D39" s="294" t="s">
        <v>980</v>
      </c>
      <c r="E39" s="19" t="s">
        <v>159</v>
      </c>
      <c r="F39" s="295">
        <v>2081.0419999999999</v>
      </c>
      <c r="G39" s="40"/>
      <c r="H39" s="46"/>
    </row>
    <row r="40" s="2" customFormat="1" ht="16.8" customHeight="1">
      <c r="A40" s="40"/>
      <c r="B40" s="46"/>
      <c r="C40" s="290" t="s">
        <v>314</v>
      </c>
      <c r="D40" s="291" t="s">
        <v>19</v>
      </c>
      <c r="E40" s="292" t="s">
        <v>19</v>
      </c>
      <c r="F40" s="293">
        <v>211.60499999999999</v>
      </c>
      <c r="G40" s="40"/>
      <c r="H40" s="46"/>
    </row>
    <row r="41" s="2" customFormat="1" ht="16.8" customHeight="1">
      <c r="A41" s="40"/>
      <c r="B41" s="46"/>
      <c r="C41" s="294" t="s">
        <v>19</v>
      </c>
      <c r="D41" s="294" t="s">
        <v>313</v>
      </c>
      <c r="E41" s="19" t="s">
        <v>19</v>
      </c>
      <c r="F41" s="295">
        <v>0</v>
      </c>
      <c r="G41" s="40"/>
      <c r="H41" s="46"/>
    </row>
    <row r="42" s="2" customFormat="1" ht="16.8" customHeight="1">
      <c r="A42" s="40"/>
      <c r="B42" s="46"/>
      <c r="C42" s="294" t="s">
        <v>314</v>
      </c>
      <c r="D42" s="294" t="s">
        <v>315</v>
      </c>
      <c r="E42" s="19" t="s">
        <v>19</v>
      </c>
      <c r="F42" s="295">
        <v>211.60499999999999</v>
      </c>
      <c r="G42" s="40"/>
      <c r="H42" s="46"/>
    </row>
    <row r="43" s="2" customFormat="1" ht="16.8" customHeight="1">
      <c r="A43" s="40"/>
      <c r="B43" s="46"/>
      <c r="C43" s="290" t="s">
        <v>114</v>
      </c>
      <c r="D43" s="291" t="s">
        <v>19</v>
      </c>
      <c r="E43" s="292" t="s">
        <v>19</v>
      </c>
      <c r="F43" s="293">
        <v>21</v>
      </c>
      <c r="G43" s="40"/>
      <c r="H43" s="46"/>
    </row>
    <row r="44" s="2" customFormat="1" ht="16.8" customHeight="1">
      <c r="A44" s="40"/>
      <c r="B44" s="46"/>
      <c r="C44" s="294" t="s">
        <v>19</v>
      </c>
      <c r="D44" s="294" t="s">
        <v>166</v>
      </c>
      <c r="E44" s="19" t="s">
        <v>19</v>
      </c>
      <c r="F44" s="295">
        <v>0</v>
      </c>
      <c r="G44" s="40"/>
      <c r="H44" s="46"/>
    </row>
    <row r="45" s="2" customFormat="1" ht="16.8" customHeight="1">
      <c r="A45" s="40"/>
      <c r="B45" s="46"/>
      <c r="C45" s="294" t="s">
        <v>19</v>
      </c>
      <c r="D45" s="294" t="s">
        <v>167</v>
      </c>
      <c r="E45" s="19" t="s">
        <v>19</v>
      </c>
      <c r="F45" s="295">
        <v>21</v>
      </c>
      <c r="G45" s="40"/>
      <c r="H45" s="46"/>
    </row>
    <row r="46" s="2" customFormat="1" ht="16.8" customHeight="1">
      <c r="A46" s="40"/>
      <c r="B46" s="46"/>
      <c r="C46" s="294" t="s">
        <v>114</v>
      </c>
      <c r="D46" s="294" t="s">
        <v>168</v>
      </c>
      <c r="E46" s="19" t="s">
        <v>19</v>
      </c>
      <c r="F46" s="295">
        <v>21</v>
      </c>
      <c r="G46" s="40"/>
      <c r="H46" s="46"/>
    </row>
    <row r="47" s="2" customFormat="1" ht="16.8" customHeight="1">
      <c r="A47" s="40"/>
      <c r="B47" s="46"/>
      <c r="C47" s="296" t="s">
        <v>979</v>
      </c>
      <c r="D47" s="40"/>
      <c r="E47" s="40"/>
      <c r="F47" s="40"/>
      <c r="G47" s="40"/>
      <c r="H47" s="46"/>
    </row>
    <row r="48" s="2" customFormat="1" ht="16.8" customHeight="1">
      <c r="A48" s="40"/>
      <c r="B48" s="46"/>
      <c r="C48" s="294" t="s">
        <v>157</v>
      </c>
      <c r="D48" s="294" t="s">
        <v>984</v>
      </c>
      <c r="E48" s="19" t="s">
        <v>159</v>
      </c>
      <c r="F48" s="295">
        <v>241</v>
      </c>
      <c r="G48" s="40"/>
      <c r="H48" s="46"/>
    </row>
    <row r="49" s="2" customFormat="1" ht="16.8" customHeight="1">
      <c r="A49" s="40"/>
      <c r="B49" s="46"/>
      <c r="C49" s="294" t="s">
        <v>172</v>
      </c>
      <c r="D49" s="294" t="s">
        <v>983</v>
      </c>
      <c r="E49" s="19" t="s">
        <v>159</v>
      </c>
      <c r="F49" s="295">
        <v>1840.0419999999999</v>
      </c>
      <c r="G49" s="40"/>
      <c r="H49" s="46"/>
    </row>
    <row r="50" s="2" customFormat="1" ht="16.8" customHeight="1">
      <c r="A50" s="40"/>
      <c r="B50" s="46"/>
      <c r="C50" s="294" t="s">
        <v>193</v>
      </c>
      <c r="D50" s="294" t="s">
        <v>985</v>
      </c>
      <c r="E50" s="19" t="s">
        <v>159</v>
      </c>
      <c r="F50" s="295">
        <v>241</v>
      </c>
      <c r="G50" s="40"/>
      <c r="H50" s="46"/>
    </row>
    <row r="51" s="2" customFormat="1" ht="16.8" customHeight="1">
      <c r="A51" s="40"/>
      <c r="B51" s="46"/>
      <c r="C51" s="290" t="s">
        <v>110</v>
      </c>
      <c r="D51" s="291" t="s">
        <v>19</v>
      </c>
      <c r="E51" s="292" t="s">
        <v>19</v>
      </c>
      <c r="F51" s="293">
        <v>2081.0419999999999</v>
      </c>
      <c r="G51" s="40"/>
      <c r="H51" s="46"/>
    </row>
    <row r="52" s="2" customFormat="1" ht="16.8" customHeight="1">
      <c r="A52" s="40"/>
      <c r="B52" s="46"/>
      <c r="C52" s="294" t="s">
        <v>19</v>
      </c>
      <c r="D52" s="294" t="s">
        <v>113</v>
      </c>
      <c r="E52" s="19" t="s">
        <v>19</v>
      </c>
      <c r="F52" s="295">
        <v>2081.0419999999999</v>
      </c>
      <c r="G52" s="40"/>
      <c r="H52" s="46"/>
    </row>
    <row r="53" s="2" customFormat="1" ht="16.8" customHeight="1">
      <c r="A53" s="40"/>
      <c r="B53" s="46"/>
      <c r="C53" s="294" t="s">
        <v>110</v>
      </c>
      <c r="D53" s="294" t="s">
        <v>168</v>
      </c>
      <c r="E53" s="19" t="s">
        <v>19</v>
      </c>
      <c r="F53" s="295">
        <v>2081.0419999999999</v>
      </c>
      <c r="G53" s="40"/>
      <c r="H53" s="46"/>
    </row>
    <row r="54" s="2" customFormat="1" ht="16.8" customHeight="1">
      <c r="A54" s="40"/>
      <c r="B54" s="46"/>
      <c r="C54" s="296" t="s">
        <v>979</v>
      </c>
      <c r="D54" s="40"/>
      <c r="E54" s="40"/>
      <c r="F54" s="40"/>
      <c r="G54" s="40"/>
      <c r="H54" s="46"/>
    </row>
    <row r="55" s="2" customFormat="1" ht="16.8" customHeight="1">
      <c r="A55" s="40"/>
      <c r="B55" s="46"/>
      <c r="C55" s="294" t="s">
        <v>285</v>
      </c>
      <c r="D55" s="294" t="s">
        <v>980</v>
      </c>
      <c r="E55" s="19" t="s">
        <v>159</v>
      </c>
      <c r="F55" s="295">
        <v>2081.0419999999999</v>
      </c>
      <c r="G55" s="40"/>
      <c r="H55" s="46"/>
    </row>
    <row r="56" s="2" customFormat="1" ht="16.8" customHeight="1">
      <c r="A56" s="40"/>
      <c r="B56" s="46"/>
      <c r="C56" s="294" t="s">
        <v>202</v>
      </c>
      <c r="D56" s="294" t="s">
        <v>986</v>
      </c>
      <c r="E56" s="19" t="s">
        <v>159</v>
      </c>
      <c r="F56" s="295">
        <v>2081.0419999999999</v>
      </c>
      <c r="G56" s="40"/>
      <c r="H56" s="46"/>
    </row>
    <row r="57" s="2" customFormat="1">
      <c r="A57" s="40"/>
      <c r="B57" s="46"/>
      <c r="C57" s="294" t="s">
        <v>207</v>
      </c>
      <c r="D57" s="294" t="s">
        <v>987</v>
      </c>
      <c r="E57" s="19" t="s">
        <v>159</v>
      </c>
      <c r="F57" s="295">
        <v>2081.0419999999999</v>
      </c>
      <c r="G57" s="40"/>
      <c r="H57" s="46"/>
    </row>
    <row r="58" s="2" customFormat="1" ht="16.8" customHeight="1">
      <c r="A58" s="40"/>
      <c r="B58" s="46"/>
      <c r="C58" s="290" t="s">
        <v>116</v>
      </c>
      <c r="D58" s="291" t="s">
        <v>19</v>
      </c>
      <c r="E58" s="292" t="s">
        <v>19</v>
      </c>
      <c r="F58" s="293">
        <v>220</v>
      </c>
      <c r="G58" s="40"/>
      <c r="H58" s="46"/>
    </row>
    <row r="59" s="2" customFormat="1" ht="16.8" customHeight="1">
      <c r="A59" s="40"/>
      <c r="B59" s="46"/>
      <c r="C59" s="294" t="s">
        <v>19</v>
      </c>
      <c r="D59" s="294" t="s">
        <v>169</v>
      </c>
      <c r="E59" s="19" t="s">
        <v>19</v>
      </c>
      <c r="F59" s="295">
        <v>0</v>
      </c>
      <c r="G59" s="40"/>
      <c r="H59" s="46"/>
    </row>
    <row r="60" s="2" customFormat="1" ht="16.8" customHeight="1">
      <c r="A60" s="40"/>
      <c r="B60" s="46"/>
      <c r="C60" s="294" t="s">
        <v>19</v>
      </c>
      <c r="D60" s="294" t="s">
        <v>170</v>
      </c>
      <c r="E60" s="19" t="s">
        <v>19</v>
      </c>
      <c r="F60" s="295">
        <v>220</v>
      </c>
      <c r="G60" s="40"/>
      <c r="H60" s="46"/>
    </row>
    <row r="61" s="2" customFormat="1" ht="16.8" customHeight="1">
      <c r="A61" s="40"/>
      <c r="B61" s="46"/>
      <c r="C61" s="294" t="s">
        <v>116</v>
      </c>
      <c r="D61" s="294" t="s">
        <v>168</v>
      </c>
      <c r="E61" s="19" t="s">
        <v>19</v>
      </c>
      <c r="F61" s="295">
        <v>220</v>
      </c>
      <c r="G61" s="40"/>
      <c r="H61" s="46"/>
    </row>
    <row r="62" s="2" customFormat="1" ht="16.8" customHeight="1">
      <c r="A62" s="40"/>
      <c r="B62" s="46"/>
      <c r="C62" s="296" t="s">
        <v>979</v>
      </c>
      <c r="D62" s="40"/>
      <c r="E62" s="40"/>
      <c r="F62" s="40"/>
      <c r="G62" s="40"/>
      <c r="H62" s="46"/>
    </row>
    <row r="63" s="2" customFormat="1" ht="16.8" customHeight="1">
      <c r="A63" s="40"/>
      <c r="B63" s="46"/>
      <c r="C63" s="294" t="s">
        <v>157</v>
      </c>
      <c r="D63" s="294" t="s">
        <v>984</v>
      </c>
      <c r="E63" s="19" t="s">
        <v>159</v>
      </c>
      <c r="F63" s="295">
        <v>241</v>
      </c>
      <c r="G63" s="40"/>
      <c r="H63" s="46"/>
    </row>
    <row r="64" s="2" customFormat="1" ht="16.8" customHeight="1">
      <c r="A64" s="40"/>
      <c r="B64" s="46"/>
      <c r="C64" s="294" t="s">
        <v>172</v>
      </c>
      <c r="D64" s="294" t="s">
        <v>983</v>
      </c>
      <c r="E64" s="19" t="s">
        <v>159</v>
      </c>
      <c r="F64" s="295">
        <v>1840.0419999999999</v>
      </c>
      <c r="G64" s="40"/>
      <c r="H64" s="46"/>
    </row>
    <row r="65" s="2" customFormat="1" ht="16.8" customHeight="1">
      <c r="A65" s="40"/>
      <c r="B65" s="46"/>
      <c r="C65" s="294" t="s">
        <v>193</v>
      </c>
      <c r="D65" s="294" t="s">
        <v>985</v>
      </c>
      <c r="E65" s="19" t="s">
        <v>159</v>
      </c>
      <c r="F65" s="295">
        <v>241</v>
      </c>
      <c r="G65" s="40"/>
      <c r="H65" s="46"/>
    </row>
    <row r="66" s="2" customFormat="1" ht="16.8" customHeight="1">
      <c r="A66" s="40"/>
      <c r="B66" s="46"/>
      <c r="C66" s="290" t="s">
        <v>111</v>
      </c>
      <c r="D66" s="291" t="s">
        <v>19</v>
      </c>
      <c r="E66" s="292" t="s">
        <v>19</v>
      </c>
      <c r="F66" s="293">
        <v>63</v>
      </c>
      <c r="G66" s="40"/>
      <c r="H66" s="46"/>
    </row>
    <row r="67" s="2" customFormat="1" ht="16.8" customHeight="1">
      <c r="A67" s="40"/>
      <c r="B67" s="46"/>
      <c r="C67" s="294" t="s">
        <v>111</v>
      </c>
      <c r="D67" s="294" t="s">
        <v>278</v>
      </c>
      <c r="E67" s="19" t="s">
        <v>19</v>
      </c>
      <c r="F67" s="295">
        <v>63</v>
      </c>
      <c r="G67" s="40"/>
      <c r="H67" s="46"/>
    </row>
    <row r="68" s="2" customFormat="1" ht="16.8" customHeight="1">
      <c r="A68" s="40"/>
      <c r="B68" s="46"/>
      <c r="C68" s="296" t="s">
        <v>979</v>
      </c>
      <c r="D68" s="40"/>
      <c r="E68" s="40"/>
      <c r="F68" s="40"/>
      <c r="G68" s="40"/>
      <c r="H68" s="46"/>
    </row>
    <row r="69" s="2" customFormat="1">
      <c r="A69" s="40"/>
      <c r="B69" s="46"/>
      <c r="C69" s="294" t="s">
        <v>274</v>
      </c>
      <c r="D69" s="294" t="s">
        <v>988</v>
      </c>
      <c r="E69" s="19" t="s">
        <v>241</v>
      </c>
      <c r="F69" s="295">
        <v>63</v>
      </c>
      <c r="G69" s="40"/>
      <c r="H69" s="46"/>
    </row>
    <row r="70" s="2" customFormat="1" ht="16.8" customHeight="1">
      <c r="A70" s="40"/>
      <c r="B70" s="46"/>
      <c r="C70" s="294" t="s">
        <v>280</v>
      </c>
      <c r="D70" s="294" t="s">
        <v>989</v>
      </c>
      <c r="E70" s="19" t="s">
        <v>241</v>
      </c>
      <c r="F70" s="295">
        <v>63</v>
      </c>
      <c r="G70" s="40"/>
      <c r="H70" s="46"/>
    </row>
    <row r="71" s="2" customFormat="1" ht="16.8" customHeight="1">
      <c r="A71" s="40"/>
      <c r="B71" s="46"/>
      <c r="C71" s="290" t="s">
        <v>119</v>
      </c>
      <c r="D71" s="291" t="s">
        <v>19</v>
      </c>
      <c r="E71" s="292" t="s">
        <v>19</v>
      </c>
      <c r="F71" s="293">
        <v>94.057000000000002</v>
      </c>
      <c r="G71" s="40"/>
      <c r="H71" s="46"/>
    </row>
    <row r="72" s="2" customFormat="1" ht="16.8" customHeight="1">
      <c r="A72" s="40"/>
      <c r="B72" s="46"/>
      <c r="C72" s="294" t="s">
        <v>19</v>
      </c>
      <c r="D72" s="294" t="s">
        <v>307</v>
      </c>
      <c r="E72" s="19" t="s">
        <v>19</v>
      </c>
      <c r="F72" s="295">
        <v>0</v>
      </c>
      <c r="G72" s="40"/>
      <c r="H72" s="46"/>
    </row>
    <row r="73" s="2" customFormat="1" ht="16.8" customHeight="1">
      <c r="A73" s="40"/>
      <c r="B73" s="46"/>
      <c r="C73" s="294" t="s">
        <v>19</v>
      </c>
      <c r="D73" s="294" t="s">
        <v>308</v>
      </c>
      <c r="E73" s="19" t="s">
        <v>19</v>
      </c>
      <c r="F73" s="295">
        <v>305.66199999999998</v>
      </c>
      <c r="G73" s="40"/>
      <c r="H73" s="46"/>
    </row>
    <row r="74" s="2" customFormat="1" ht="16.8" customHeight="1">
      <c r="A74" s="40"/>
      <c r="B74" s="46"/>
      <c r="C74" s="294" t="s">
        <v>19</v>
      </c>
      <c r="D74" s="294" t="s">
        <v>309</v>
      </c>
      <c r="E74" s="19" t="s">
        <v>19</v>
      </c>
      <c r="F74" s="295">
        <v>-211.60499999999999</v>
      </c>
      <c r="G74" s="40"/>
      <c r="H74" s="46"/>
    </row>
    <row r="75" s="2" customFormat="1" ht="16.8" customHeight="1">
      <c r="A75" s="40"/>
      <c r="B75" s="46"/>
      <c r="C75" s="294" t="s">
        <v>119</v>
      </c>
      <c r="D75" s="294" t="s">
        <v>168</v>
      </c>
      <c r="E75" s="19" t="s">
        <v>19</v>
      </c>
      <c r="F75" s="295">
        <v>94.057000000000002</v>
      </c>
      <c r="G75" s="40"/>
      <c r="H75" s="46"/>
    </row>
    <row r="76" s="2" customFormat="1" ht="16.8" customHeight="1">
      <c r="A76" s="40"/>
      <c r="B76" s="46"/>
      <c r="C76" s="296" t="s">
        <v>979</v>
      </c>
      <c r="D76" s="40"/>
      <c r="E76" s="40"/>
      <c r="F76" s="40"/>
      <c r="G76" s="40"/>
      <c r="H76" s="46"/>
    </row>
    <row r="77" s="2" customFormat="1" ht="16.8" customHeight="1">
      <c r="A77" s="40"/>
      <c r="B77" s="46"/>
      <c r="C77" s="294" t="s">
        <v>303</v>
      </c>
      <c r="D77" s="294" t="s">
        <v>990</v>
      </c>
      <c r="E77" s="19" t="s">
        <v>299</v>
      </c>
      <c r="F77" s="295">
        <v>94.057000000000002</v>
      </c>
      <c r="G77" s="40"/>
      <c r="H77" s="46"/>
    </row>
    <row r="78" s="2" customFormat="1">
      <c r="A78" s="40"/>
      <c r="B78" s="46"/>
      <c r="C78" s="294" t="s">
        <v>322</v>
      </c>
      <c r="D78" s="294" t="s">
        <v>991</v>
      </c>
      <c r="E78" s="19" t="s">
        <v>299</v>
      </c>
      <c r="F78" s="295">
        <v>94.057000000000002</v>
      </c>
      <c r="G78" s="40"/>
      <c r="H78" s="46"/>
    </row>
    <row r="79" s="2" customFormat="1" ht="26.4" customHeight="1">
      <c r="A79" s="40"/>
      <c r="B79" s="46"/>
      <c r="C79" s="289" t="s">
        <v>992</v>
      </c>
      <c r="D79" s="289" t="s">
        <v>87</v>
      </c>
      <c r="E79" s="40"/>
      <c r="F79" s="40"/>
      <c r="G79" s="40"/>
      <c r="H79" s="46"/>
    </row>
    <row r="80" s="2" customFormat="1" ht="16.8" customHeight="1">
      <c r="A80" s="40"/>
      <c r="B80" s="46"/>
      <c r="C80" s="290" t="s">
        <v>438</v>
      </c>
      <c r="D80" s="291" t="s">
        <v>19</v>
      </c>
      <c r="E80" s="292" t="s">
        <v>19</v>
      </c>
      <c r="F80" s="293">
        <v>227.40000000000001</v>
      </c>
      <c r="G80" s="40"/>
      <c r="H80" s="46"/>
    </row>
    <row r="81" s="2" customFormat="1" ht="16.8" customHeight="1">
      <c r="A81" s="40"/>
      <c r="B81" s="46"/>
      <c r="C81" s="294" t="s">
        <v>19</v>
      </c>
      <c r="D81" s="294" t="s">
        <v>373</v>
      </c>
      <c r="E81" s="19" t="s">
        <v>19</v>
      </c>
      <c r="F81" s="295">
        <v>0</v>
      </c>
      <c r="G81" s="40"/>
      <c r="H81" s="46"/>
    </row>
    <row r="82" s="2" customFormat="1" ht="16.8" customHeight="1">
      <c r="A82" s="40"/>
      <c r="B82" s="46"/>
      <c r="C82" s="294" t="s">
        <v>19</v>
      </c>
      <c r="D82" s="294" t="s">
        <v>993</v>
      </c>
      <c r="E82" s="19" t="s">
        <v>19</v>
      </c>
      <c r="F82" s="295">
        <v>75.099999999999994</v>
      </c>
      <c r="G82" s="40"/>
      <c r="H82" s="46"/>
    </row>
    <row r="83" s="2" customFormat="1" ht="16.8" customHeight="1">
      <c r="A83" s="40"/>
      <c r="B83" s="46"/>
      <c r="C83" s="294" t="s">
        <v>19</v>
      </c>
      <c r="D83" s="294" t="s">
        <v>377</v>
      </c>
      <c r="E83" s="19" t="s">
        <v>19</v>
      </c>
      <c r="F83" s="295">
        <v>0</v>
      </c>
      <c r="G83" s="40"/>
      <c r="H83" s="46"/>
    </row>
    <row r="84" s="2" customFormat="1" ht="16.8" customHeight="1">
      <c r="A84" s="40"/>
      <c r="B84" s="46"/>
      <c r="C84" s="294" t="s">
        <v>19</v>
      </c>
      <c r="D84" s="294" t="s">
        <v>994</v>
      </c>
      <c r="E84" s="19" t="s">
        <v>19</v>
      </c>
      <c r="F84" s="295">
        <v>70</v>
      </c>
      <c r="G84" s="40"/>
      <c r="H84" s="46"/>
    </row>
    <row r="85" s="2" customFormat="1" ht="16.8" customHeight="1">
      <c r="A85" s="40"/>
      <c r="B85" s="46"/>
      <c r="C85" s="294" t="s">
        <v>19</v>
      </c>
      <c r="D85" s="294" t="s">
        <v>995</v>
      </c>
      <c r="E85" s="19" t="s">
        <v>19</v>
      </c>
      <c r="F85" s="295">
        <v>7.5</v>
      </c>
      <c r="G85" s="40"/>
      <c r="H85" s="46"/>
    </row>
    <row r="86" s="2" customFormat="1" ht="16.8" customHeight="1">
      <c r="A86" s="40"/>
      <c r="B86" s="46"/>
      <c r="C86" s="294" t="s">
        <v>19</v>
      </c>
      <c r="D86" s="294" t="s">
        <v>191</v>
      </c>
      <c r="E86" s="19" t="s">
        <v>19</v>
      </c>
      <c r="F86" s="295">
        <v>5</v>
      </c>
      <c r="G86" s="40"/>
      <c r="H86" s="46"/>
    </row>
    <row r="87" s="2" customFormat="1" ht="16.8" customHeight="1">
      <c r="A87" s="40"/>
      <c r="B87" s="46"/>
      <c r="C87" s="294" t="s">
        <v>19</v>
      </c>
      <c r="D87" s="294" t="s">
        <v>206</v>
      </c>
      <c r="E87" s="19" t="s">
        <v>19</v>
      </c>
      <c r="F87" s="295">
        <v>6</v>
      </c>
      <c r="G87" s="40"/>
      <c r="H87" s="46"/>
    </row>
    <row r="88" s="2" customFormat="1" ht="16.8" customHeight="1">
      <c r="A88" s="40"/>
      <c r="B88" s="46"/>
      <c r="C88" s="294" t="s">
        <v>19</v>
      </c>
      <c r="D88" s="294" t="s">
        <v>996</v>
      </c>
      <c r="E88" s="19" t="s">
        <v>19</v>
      </c>
      <c r="F88" s="295">
        <v>23.5</v>
      </c>
      <c r="G88" s="40"/>
      <c r="H88" s="46"/>
    </row>
    <row r="89" s="2" customFormat="1" ht="16.8" customHeight="1">
      <c r="A89" s="40"/>
      <c r="B89" s="46"/>
      <c r="C89" s="294" t="s">
        <v>19</v>
      </c>
      <c r="D89" s="294" t="s">
        <v>997</v>
      </c>
      <c r="E89" s="19" t="s">
        <v>19</v>
      </c>
      <c r="F89" s="295">
        <v>16.5</v>
      </c>
      <c r="G89" s="40"/>
      <c r="H89" s="46"/>
    </row>
    <row r="90" s="2" customFormat="1" ht="16.8" customHeight="1">
      <c r="A90" s="40"/>
      <c r="B90" s="46"/>
      <c r="C90" s="294" t="s">
        <v>19</v>
      </c>
      <c r="D90" s="294" t="s">
        <v>7</v>
      </c>
      <c r="E90" s="19" t="s">
        <v>19</v>
      </c>
      <c r="F90" s="295">
        <v>21</v>
      </c>
      <c r="G90" s="40"/>
      <c r="H90" s="46"/>
    </row>
    <row r="91" s="2" customFormat="1" ht="16.8" customHeight="1">
      <c r="A91" s="40"/>
      <c r="B91" s="46"/>
      <c r="C91" s="294" t="s">
        <v>19</v>
      </c>
      <c r="D91" s="294" t="s">
        <v>385</v>
      </c>
      <c r="E91" s="19" t="s">
        <v>19</v>
      </c>
      <c r="F91" s="295">
        <v>0</v>
      </c>
      <c r="G91" s="40"/>
      <c r="H91" s="46"/>
    </row>
    <row r="92" s="2" customFormat="1" ht="16.8" customHeight="1">
      <c r="A92" s="40"/>
      <c r="B92" s="46"/>
      <c r="C92" s="294" t="s">
        <v>19</v>
      </c>
      <c r="D92" s="294" t="s">
        <v>998</v>
      </c>
      <c r="E92" s="19" t="s">
        <v>19</v>
      </c>
      <c r="F92" s="295">
        <v>2.7999999999999998</v>
      </c>
      <c r="G92" s="40"/>
      <c r="H92" s="46"/>
    </row>
    <row r="93" s="2" customFormat="1" ht="16.8" customHeight="1">
      <c r="A93" s="40"/>
      <c r="B93" s="46"/>
      <c r="C93" s="294" t="s">
        <v>438</v>
      </c>
      <c r="D93" s="294" t="s">
        <v>168</v>
      </c>
      <c r="E93" s="19" t="s">
        <v>19</v>
      </c>
      <c r="F93" s="295">
        <v>227.40000000000001</v>
      </c>
      <c r="G93" s="40"/>
      <c r="H93" s="46"/>
    </row>
    <row r="94" s="2" customFormat="1" ht="16.8" customHeight="1">
      <c r="A94" s="40"/>
      <c r="B94" s="46"/>
      <c r="C94" s="290" t="s">
        <v>750</v>
      </c>
      <c r="D94" s="291" t="s">
        <v>19</v>
      </c>
      <c r="E94" s="292" t="s">
        <v>19</v>
      </c>
      <c r="F94" s="293">
        <v>8</v>
      </c>
      <c r="G94" s="40"/>
      <c r="H94" s="46"/>
    </row>
    <row r="95" s="2" customFormat="1" ht="16.8" customHeight="1">
      <c r="A95" s="40"/>
      <c r="B95" s="46"/>
      <c r="C95" s="294" t="s">
        <v>19</v>
      </c>
      <c r="D95" s="294" t="s">
        <v>794</v>
      </c>
      <c r="E95" s="19" t="s">
        <v>19</v>
      </c>
      <c r="F95" s="295">
        <v>0</v>
      </c>
      <c r="G95" s="40"/>
      <c r="H95" s="46"/>
    </row>
    <row r="96" s="2" customFormat="1" ht="16.8" customHeight="1">
      <c r="A96" s="40"/>
      <c r="B96" s="46"/>
      <c r="C96" s="294" t="s">
        <v>750</v>
      </c>
      <c r="D96" s="294" t="s">
        <v>952</v>
      </c>
      <c r="E96" s="19" t="s">
        <v>19</v>
      </c>
      <c r="F96" s="295">
        <v>8</v>
      </c>
      <c r="G96" s="40"/>
      <c r="H96" s="46"/>
    </row>
    <row r="97" s="2" customFormat="1" ht="16.8" customHeight="1">
      <c r="A97" s="40"/>
      <c r="B97" s="46"/>
      <c r="C97" s="290" t="s">
        <v>749</v>
      </c>
      <c r="D97" s="291" t="s">
        <v>19</v>
      </c>
      <c r="E97" s="292" t="s">
        <v>19</v>
      </c>
      <c r="F97" s="293">
        <v>26</v>
      </c>
      <c r="G97" s="40"/>
      <c r="H97" s="46"/>
    </row>
    <row r="98" s="2" customFormat="1" ht="16.8" customHeight="1">
      <c r="A98" s="40"/>
      <c r="B98" s="46"/>
      <c r="C98" s="294" t="s">
        <v>19</v>
      </c>
      <c r="D98" s="294" t="s">
        <v>999</v>
      </c>
      <c r="E98" s="19" t="s">
        <v>19</v>
      </c>
      <c r="F98" s="295">
        <v>0</v>
      </c>
      <c r="G98" s="40"/>
      <c r="H98" s="46"/>
    </row>
    <row r="99" s="2" customFormat="1" ht="16.8" customHeight="1">
      <c r="A99" s="40"/>
      <c r="B99" s="46"/>
      <c r="C99" s="294" t="s">
        <v>19</v>
      </c>
      <c r="D99" s="294" t="s">
        <v>1000</v>
      </c>
      <c r="E99" s="19" t="s">
        <v>19</v>
      </c>
      <c r="F99" s="295">
        <v>6.5</v>
      </c>
      <c r="G99" s="40"/>
      <c r="H99" s="46"/>
    </row>
    <row r="100" s="2" customFormat="1" ht="16.8" customHeight="1">
      <c r="A100" s="40"/>
      <c r="B100" s="46"/>
      <c r="C100" s="294" t="s">
        <v>19</v>
      </c>
      <c r="D100" s="294" t="s">
        <v>995</v>
      </c>
      <c r="E100" s="19" t="s">
        <v>19</v>
      </c>
      <c r="F100" s="295">
        <v>7.5</v>
      </c>
      <c r="G100" s="40"/>
      <c r="H100" s="46"/>
    </row>
    <row r="101" s="2" customFormat="1" ht="16.8" customHeight="1">
      <c r="A101" s="40"/>
      <c r="B101" s="46"/>
      <c r="C101" s="294" t="s">
        <v>19</v>
      </c>
      <c r="D101" s="294" t="s">
        <v>206</v>
      </c>
      <c r="E101" s="19" t="s">
        <v>19</v>
      </c>
      <c r="F101" s="295">
        <v>6</v>
      </c>
      <c r="G101" s="40"/>
      <c r="H101" s="46"/>
    </row>
    <row r="102" s="2" customFormat="1" ht="16.8" customHeight="1">
      <c r="A102" s="40"/>
      <c r="B102" s="46"/>
      <c r="C102" s="294" t="s">
        <v>19</v>
      </c>
      <c r="D102" s="294" t="s">
        <v>206</v>
      </c>
      <c r="E102" s="19" t="s">
        <v>19</v>
      </c>
      <c r="F102" s="295">
        <v>6</v>
      </c>
      <c r="G102" s="40"/>
      <c r="H102" s="46"/>
    </row>
    <row r="103" s="2" customFormat="1" ht="16.8" customHeight="1">
      <c r="A103" s="40"/>
      <c r="B103" s="46"/>
      <c r="C103" s="294" t="s">
        <v>749</v>
      </c>
      <c r="D103" s="294" t="s">
        <v>168</v>
      </c>
      <c r="E103" s="19" t="s">
        <v>19</v>
      </c>
      <c r="F103" s="295">
        <v>26</v>
      </c>
      <c r="G103" s="40"/>
      <c r="H103" s="46"/>
    </row>
    <row r="104" s="2" customFormat="1" ht="16.8" customHeight="1">
      <c r="A104" s="40"/>
      <c r="B104" s="46"/>
      <c r="C104" s="290" t="s">
        <v>111</v>
      </c>
      <c r="D104" s="291" t="s">
        <v>19</v>
      </c>
      <c r="E104" s="292" t="s">
        <v>19</v>
      </c>
      <c r="F104" s="293">
        <v>227.40000000000001</v>
      </c>
      <c r="G104" s="40"/>
      <c r="H104" s="46"/>
    </row>
    <row r="105" s="2" customFormat="1" ht="16.8" customHeight="1">
      <c r="A105" s="40"/>
      <c r="B105" s="46"/>
      <c r="C105" s="294" t="s">
        <v>111</v>
      </c>
      <c r="D105" s="294" t="s">
        <v>438</v>
      </c>
      <c r="E105" s="19" t="s">
        <v>19</v>
      </c>
      <c r="F105" s="295">
        <v>227.40000000000001</v>
      </c>
      <c r="G105" s="40"/>
      <c r="H105" s="46"/>
    </row>
    <row r="106" s="2" customFormat="1" ht="16.8" customHeight="1">
      <c r="A106" s="40"/>
      <c r="B106" s="46"/>
      <c r="C106" s="290" t="s">
        <v>119</v>
      </c>
      <c r="D106" s="291" t="s">
        <v>19</v>
      </c>
      <c r="E106" s="292" t="s">
        <v>19</v>
      </c>
      <c r="F106" s="293">
        <v>19.707999999999998</v>
      </c>
      <c r="G106" s="40"/>
      <c r="H106" s="46"/>
    </row>
    <row r="107" s="2" customFormat="1" ht="16.8" customHeight="1">
      <c r="A107" s="40"/>
      <c r="B107" s="46"/>
      <c r="C107" s="294" t="s">
        <v>19</v>
      </c>
      <c r="D107" s="294" t="s">
        <v>423</v>
      </c>
      <c r="E107" s="19" t="s">
        <v>19</v>
      </c>
      <c r="F107" s="295">
        <v>130.453</v>
      </c>
      <c r="G107" s="40"/>
      <c r="H107" s="46"/>
    </row>
    <row r="108" s="2" customFormat="1" ht="16.8" customHeight="1">
      <c r="A108" s="40"/>
      <c r="B108" s="46"/>
      <c r="C108" s="294" t="s">
        <v>19</v>
      </c>
      <c r="D108" s="294" t="s">
        <v>424</v>
      </c>
      <c r="E108" s="19" t="s">
        <v>19</v>
      </c>
      <c r="F108" s="295">
        <v>-110.74500000000001</v>
      </c>
      <c r="G108" s="40"/>
      <c r="H108" s="46"/>
    </row>
    <row r="109" s="2" customFormat="1" ht="16.8" customHeight="1">
      <c r="A109" s="40"/>
      <c r="B109" s="46"/>
      <c r="C109" s="294" t="s">
        <v>119</v>
      </c>
      <c r="D109" s="294" t="s">
        <v>168</v>
      </c>
      <c r="E109" s="19" t="s">
        <v>19</v>
      </c>
      <c r="F109" s="295">
        <v>19.707999999999998</v>
      </c>
      <c r="G109" s="40"/>
      <c r="H109" s="46"/>
    </row>
    <row r="110" s="2" customFormat="1" ht="16.8" customHeight="1">
      <c r="A110" s="40"/>
      <c r="B110" s="46"/>
      <c r="C110" s="296" t="s">
        <v>979</v>
      </c>
      <c r="D110" s="40"/>
      <c r="E110" s="40"/>
      <c r="F110" s="40"/>
      <c r="G110" s="40"/>
      <c r="H110" s="46"/>
    </row>
    <row r="111" s="2" customFormat="1" ht="16.8" customHeight="1">
      <c r="A111" s="40"/>
      <c r="B111" s="46"/>
      <c r="C111" s="294" t="s">
        <v>297</v>
      </c>
      <c r="D111" s="294" t="s">
        <v>1001</v>
      </c>
      <c r="E111" s="19" t="s">
        <v>299</v>
      </c>
      <c r="F111" s="295">
        <v>19.707999999999998</v>
      </c>
      <c r="G111" s="40"/>
      <c r="H111" s="46"/>
    </row>
    <row r="112" s="2" customFormat="1" ht="16.8" customHeight="1">
      <c r="A112" s="40"/>
      <c r="B112" s="46"/>
      <c r="C112" s="294" t="s">
        <v>303</v>
      </c>
      <c r="D112" s="294" t="s">
        <v>990</v>
      </c>
      <c r="E112" s="19" t="s">
        <v>299</v>
      </c>
      <c r="F112" s="295">
        <v>197.08000000000001</v>
      </c>
      <c r="G112" s="40"/>
      <c r="H112" s="46"/>
    </row>
    <row r="113" s="2" customFormat="1" ht="16.8" customHeight="1">
      <c r="A113" s="40"/>
      <c r="B113" s="46"/>
      <c r="C113" s="294" t="s">
        <v>317</v>
      </c>
      <c r="D113" s="294" t="s">
        <v>1002</v>
      </c>
      <c r="E113" s="19" t="s">
        <v>299</v>
      </c>
      <c r="F113" s="295">
        <v>19.707999999999998</v>
      </c>
      <c r="G113" s="40"/>
      <c r="H113" s="46"/>
    </row>
    <row r="114" s="2" customFormat="1">
      <c r="A114" s="40"/>
      <c r="B114" s="46"/>
      <c r="C114" s="294" t="s">
        <v>322</v>
      </c>
      <c r="D114" s="294" t="s">
        <v>991</v>
      </c>
      <c r="E114" s="19" t="s">
        <v>299</v>
      </c>
      <c r="F114" s="295">
        <v>19.707999999999998</v>
      </c>
      <c r="G114" s="40"/>
      <c r="H114" s="46"/>
    </row>
    <row r="115" s="2" customFormat="1" ht="16.8" customHeight="1">
      <c r="A115" s="40"/>
      <c r="B115" s="46"/>
      <c r="C115" s="290" t="s">
        <v>363</v>
      </c>
      <c r="D115" s="291" t="s">
        <v>19</v>
      </c>
      <c r="E115" s="292" t="s">
        <v>19</v>
      </c>
      <c r="F115" s="293">
        <v>425.94200000000001</v>
      </c>
      <c r="G115" s="40"/>
      <c r="H115" s="46"/>
    </row>
    <row r="116" s="2" customFormat="1" ht="16.8" customHeight="1">
      <c r="A116" s="40"/>
      <c r="B116" s="46"/>
      <c r="C116" s="294" t="s">
        <v>19</v>
      </c>
      <c r="D116" s="294" t="s">
        <v>373</v>
      </c>
      <c r="E116" s="19" t="s">
        <v>19</v>
      </c>
      <c r="F116" s="295">
        <v>0</v>
      </c>
      <c r="G116" s="40"/>
      <c r="H116" s="46"/>
    </row>
    <row r="117" s="2" customFormat="1" ht="16.8" customHeight="1">
      <c r="A117" s="40"/>
      <c r="B117" s="46"/>
      <c r="C117" s="294" t="s">
        <v>19</v>
      </c>
      <c r="D117" s="294" t="s">
        <v>374</v>
      </c>
      <c r="E117" s="19" t="s">
        <v>19</v>
      </c>
      <c r="F117" s="295">
        <v>8</v>
      </c>
      <c r="G117" s="40"/>
      <c r="H117" s="46"/>
    </row>
    <row r="118" s="2" customFormat="1" ht="16.8" customHeight="1">
      <c r="A118" s="40"/>
      <c r="B118" s="46"/>
      <c r="C118" s="294" t="s">
        <v>19</v>
      </c>
      <c r="D118" s="294" t="s">
        <v>375</v>
      </c>
      <c r="E118" s="19" t="s">
        <v>19</v>
      </c>
      <c r="F118" s="295">
        <v>23.399999999999999</v>
      </c>
      <c r="G118" s="40"/>
      <c r="H118" s="46"/>
    </row>
    <row r="119" s="2" customFormat="1" ht="16.8" customHeight="1">
      <c r="A119" s="40"/>
      <c r="B119" s="46"/>
      <c r="C119" s="294" t="s">
        <v>19</v>
      </c>
      <c r="D119" s="294" t="s">
        <v>376</v>
      </c>
      <c r="E119" s="19" t="s">
        <v>19</v>
      </c>
      <c r="F119" s="295">
        <v>97.5</v>
      </c>
      <c r="G119" s="40"/>
      <c r="H119" s="46"/>
    </row>
    <row r="120" s="2" customFormat="1" ht="16.8" customHeight="1">
      <c r="A120" s="40"/>
      <c r="B120" s="46"/>
      <c r="C120" s="294" t="s">
        <v>19</v>
      </c>
      <c r="D120" s="294" t="s">
        <v>377</v>
      </c>
      <c r="E120" s="19" t="s">
        <v>19</v>
      </c>
      <c r="F120" s="295">
        <v>0</v>
      </c>
      <c r="G120" s="40"/>
      <c r="H120" s="46"/>
    </row>
    <row r="121" s="2" customFormat="1" ht="16.8" customHeight="1">
      <c r="A121" s="40"/>
      <c r="B121" s="46"/>
      <c r="C121" s="294" t="s">
        <v>19</v>
      </c>
      <c r="D121" s="294" t="s">
        <v>378</v>
      </c>
      <c r="E121" s="19" t="s">
        <v>19</v>
      </c>
      <c r="F121" s="295">
        <v>105</v>
      </c>
      <c r="G121" s="40"/>
      <c r="H121" s="46"/>
    </row>
    <row r="122" s="2" customFormat="1" ht="16.8" customHeight="1">
      <c r="A122" s="40"/>
      <c r="B122" s="46"/>
      <c r="C122" s="294" t="s">
        <v>19</v>
      </c>
      <c r="D122" s="294" t="s">
        <v>379</v>
      </c>
      <c r="E122" s="19" t="s">
        <v>19</v>
      </c>
      <c r="F122" s="295">
        <v>18</v>
      </c>
      <c r="G122" s="40"/>
      <c r="H122" s="46"/>
    </row>
    <row r="123" s="2" customFormat="1" ht="16.8" customHeight="1">
      <c r="A123" s="40"/>
      <c r="B123" s="46"/>
      <c r="C123" s="294" t="s">
        <v>19</v>
      </c>
      <c r="D123" s="294" t="s">
        <v>380</v>
      </c>
      <c r="E123" s="19" t="s">
        <v>19</v>
      </c>
      <c r="F123" s="295">
        <v>15</v>
      </c>
      <c r="G123" s="40"/>
      <c r="H123" s="46"/>
    </row>
    <row r="124" s="2" customFormat="1" ht="16.8" customHeight="1">
      <c r="A124" s="40"/>
      <c r="B124" s="46"/>
      <c r="C124" s="294" t="s">
        <v>19</v>
      </c>
      <c r="D124" s="294" t="s">
        <v>381</v>
      </c>
      <c r="E124" s="19" t="s">
        <v>19</v>
      </c>
      <c r="F124" s="295">
        <v>15</v>
      </c>
      <c r="G124" s="40"/>
      <c r="H124" s="46"/>
    </row>
    <row r="125" s="2" customFormat="1" ht="16.8" customHeight="1">
      <c r="A125" s="40"/>
      <c r="B125" s="46"/>
      <c r="C125" s="294" t="s">
        <v>19</v>
      </c>
      <c r="D125" s="294" t="s">
        <v>382</v>
      </c>
      <c r="E125" s="19" t="s">
        <v>19</v>
      </c>
      <c r="F125" s="295">
        <v>41.517000000000003</v>
      </c>
      <c r="G125" s="40"/>
      <c r="H125" s="46"/>
    </row>
    <row r="126" s="2" customFormat="1" ht="16.8" customHeight="1">
      <c r="A126" s="40"/>
      <c r="B126" s="46"/>
      <c r="C126" s="294" t="s">
        <v>19</v>
      </c>
      <c r="D126" s="294" t="s">
        <v>383</v>
      </c>
      <c r="E126" s="19" t="s">
        <v>19</v>
      </c>
      <c r="F126" s="295">
        <v>43.725000000000001</v>
      </c>
      <c r="G126" s="40"/>
      <c r="H126" s="46"/>
    </row>
    <row r="127" s="2" customFormat="1" ht="16.8" customHeight="1">
      <c r="A127" s="40"/>
      <c r="B127" s="46"/>
      <c r="C127" s="294" t="s">
        <v>19</v>
      </c>
      <c r="D127" s="294" t="s">
        <v>384</v>
      </c>
      <c r="E127" s="19" t="s">
        <v>19</v>
      </c>
      <c r="F127" s="295">
        <v>54.600000000000001</v>
      </c>
      <c r="G127" s="40"/>
      <c r="H127" s="46"/>
    </row>
    <row r="128" s="2" customFormat="1" ht="16.8" customHeight="1">
      <c r="A128" s="40"/>
      <c r="B128" s="46"/>
      <c r="C128" s="294" t="s">
        <v>19</v>
      </c>
      <c r="D128" s="294" t="s">
        <v>385</v>
      </c>
      <c r="E128" s="19" t="s">
        <v>19</v>
      </c>
      <c r="F128" s="295">
        <v>0</v>
      </c>
      <c r="G128" s="40"/>
      <c r="H128" s="46"/>
    </row>
    <row r="129" s="2" customFormat="1" ht="16.8" customHeight="1">
      <c r="A129" s="40"/>
      <c r="B129" s="46"/>
      <c r="C129" s="294" t="s">
        <v>19</v>
      </c>
      <c r="D129" s="294" t="s">
        <v>386</v>
      </c>
      <c r="E129" s="19" t="s">
        <v>19</v>
      </c>
      <c r="F129" s="295">
        <v>4.2000000000000002</v>
      </c>
      <c r="G129" s="40"/>
      <c r="H129" s="46"/>
    </row>
    <row r="130" s="2" customFormat="1" ht="16.8" customHeight="1">
      <c r="A130" s="40"/>
      <c r="B130" s="46"/>
      <c r="C130" s="294" t="s">
        <v>363</v>
      </c>
      <c r="D130" s="294" t="s">
        <v>168</v>
      </c>
      <c r="E130" s="19" t="s">
        <v>19</v>
      </c>
      <c r="F130" s="295">
        <v>425.94200000000001</v>
      </c>
      <c r="G130" s="40"/>
      <c r="H130" s="46"/>
    </row>
    <row r="131" s="2" customFormat="1" ht="16.8" customHeight="1">
      <c r="A131" s="40"/>
      <c r="B131" s="46"/>
      <c r="C131" s="296" t="s">
        <v>979</v>
      </c>
      <c r="D131" s="40"/>
      <c r="E131" s="40"/>
      <c r="F131" s="40"/>
      <c r="G131" s="40"/>
      <c r="H131" s="46"/>
    </row>
    <row r="132" s="2" customFormat="1" ht="16.8" customHeight="1">
      <c r="A132" s="40"/>
      <c r="B132" s="46"/>
      <c r="C132" s="294" t="s">
        <v>369</v>
      </c>
      <c r="D132" s="294" t="s">
        <v>1003</v>
      </c>
      <c r="E132" s="19" t="s">
        <v>159</v>
      </c>
      <c r="F132" s="295">
        <v>425.94200000000001</v>
      </c>
      <c r="G132" s="40"/>
      <c r="H132" s="46"/>
    </row>
    <row r="133" s="2" customFormat="1" ht="16.8" customHeight="1">
      <c r="A133" s="40"/>
      <c r="B133" s="46"/>
      <c r="C133" s="294" t="s">
        <v>391</v>
      </c>
      <c r="D133" s="294" t="s">
        <v>1004</v>
      </c>
      <c r="E133" s="19" t="s">
        <v>159</v>
      </c>
      <c r="F133" s="295">
        <v>425.94200000000001</v>
      </c>
      <c r="G133" s="40"/>
      <c r="H133" s="46"/>
    </row>
    <row r="134" s="2" customFormat="1" ht="16.8" customHeight="1">
      <c r="A134" s="40"/>
      <c r="B134" s="46"/>
      <c r="C134" s="294" t="s">
        <v>395</v>
      </c>
      <c r="D134" s="294" t="s">
        <v>1005</v>
      </c>
      <c r="E134" s="19" t="s">
        <v>159</v>
      </c>
      <c r="F134" s="295">
        <v>361.74200000000002</v>
      </c>
      <c r="G134" s="40"/>
      <c r="H134" s="46"/>
    </row>
    <row r="135" s="2" customFormat="1" ht="16.8" customHeight="1">
      <c r="A135" s="40"/>
      <c r="B135" s="46"/>
      <c r="C135" s="294" t="s">
        <v>404</v>
      </c>
      <c r="D135" s="294" t="s">
        <v>1006</v>
      </c>
      <c r="E135" s="19" t="s">
        <v>159</v>
      </c>
      <c r="F135" s="295">
        <v>425.94200000000001</v>
      </c>
      <c r="G135" s="40"/>
      <c r="H135" s="46"/>
    </row>
    <row r="136" s="2" customFormat="1" ht="16.8" customHeight="1">
      <c r="A136" s="40"/>
      <c r="B136" s="46"/>
      <c r="C136" s="294" t="s">
        <v>417</v>
      </c>
      <c r="D136" s="294" t="s">
        <v>1007</v>
      </c>
      <c r="E136" s="19" t="s">
        <v>159</v>
      </c>
      <c r="F136" s="295">
        <v>212.971</v>
      </c>
      <c r="G136" s="40"/>
      <c r="H136" s="46"/>
    </row>
    <row r="137" s="2" customFormat="1" ht="16.8" customHeight="1">
      <c r="A137" s="40"/>
      <c r="B137" s="46"/>
      <c r="C137" s="294" t="s">
        <v>409</v>
      </c>
      <c r="D137" s="294" t="s">
        <v>410</v>
      </c>
      <c r="E137" s="19" t="s">
        <v>159</v>
      </c>
      <c r="F137" s="295">
        <v>42.594000000000001</v>
      </c>
      <c r="G137" s="40"/>
      <c r="H137" s="46"/>
    </row>
    <row r="138" s="2" customFormat="1" ht="16.8" customHeight="1">
      <c r="A138" s="40"/>
      <c r="B138" s="46"/>
      <c r="C138" s="290" t="s">
        <v>365</v>
      </c>
      <c r="D138" s="291" t="s">
        <v>19</v>
      </c>
      <c r="E138" s="292" t="s">
        <v>19</v>
      </c>
      <c r="F138" s="293">
        <v>64.200000000000003</v>
      </c>
      <c r="G138" s="40"/>
      <c r="H138" s="46"/>
    </row>
    <row r="139" s="2" customFormat="1" ht="16.8" customHeight="1">
      <c r="A139" s="40"/>
      <c r="B139" s="46"/>
      <c r="C139" s="294" t="s">
        <v>19</v>
      </c>
      <c r="D139" s="294" t="s">
        <v>437</v>
      </c>
      <c r="E139" s="19" t="s">
        <v>19</v>
      </c>
      <c r="F139" s="295">
        <v>0</v>
      </c>
      <c r="G139" s="40"/>
      <c r="H139" s="46"/>
    </row>
    <row r="140" s="2" customFormat="1" ht="16.8" customHeight="1">
      <c r="A140" s="40"/>
      <c r="B140" s="46"/>
      <c r="C140" s="294" t="s">
        <v>19</v>
      </c>
      <c r="D140" s="294" t="s">
        <v>377</v>
      </c>
      <c r="E140" s="19" t="s">
        <v>19</v>
      </c>
      <c r="F140" s="295">
        <v>0</v>
      </c>
      <c r="G140" s="40"/>
      <c r="H140" s="46"/>
    </row>
    <row r="141" s="2" customFormat="1" ht="16.8" customHeight="1">
      <c r="A141" s="40"/>
      <c r="B141" s="46"/>
      <c r="C141" s="294" t="s">
        <v>19</v>
      </c>
      <c r="D141" s="294" t="s">
        <v>379</v>
      </c>
      <c r="E141" s="19" t="s">
        <v>19</v>
      </c>
      <c r="F141" s="295">
        <v>18</v>
      </c>
      <c r="G141" s="40"/>
      <c r="H141" s="46"/>
    </row>
    <row r="142" s="2" customFormat="1" ht="16.8" customHeight="1">
      <c r="A142" s="40"/>
      <c r="B142" s="46"/>
      <c r="C142" s="294" t="s">
        <v>19</v>
      </c>
      <c r="D142" s="294" t="s">
        <v>381</v>
      </c>
      <c r="E142" s="19" t="s">
        <v>19</v>
      </c>
      <c r="F142" s="295">
        <v>15</v>
      </c>
      <c r="G142" s="40"/>
      <c r="H142" s="46"/>
    </row>
    <row r="143" s="2" customFormat="1" ht="16.8" customHeight="1">
      <c r="A143" s="40"/>
      <c r="B143" s="46"/>
      <c r="C143" s="294" t="s">
        <v>19</v>
      </c>
      <c r="D143" s="294" t="s">
        <v>1008</v>
      </c>
      <c r="E143" s="19" t="s">
        <v>19</v>
      </c>
      <c r="F143" s="295">
        <v>31.199999999999999</v>
      </c>
      <c r="G143" s="40"/>
      <c r="H143" s="46"/>
    </row>
    <row r="144" s="2" customFormat="1" ht="16.8" customHeight="1">
      <c r="A144" s="40"/>
      <c r="B144" s="46"/>
      <c r="C144" s="294" t="s">
        <v>365</v>
      </c>
      <c r="D144" s="294" t="s">
        <v>168</v>
      </c>
      <c r="E144" s="19" t="s">
        <v>19</v>
      </c>
      <c r="F144" s="295">
        <v>64.200000000000003</v>
      </c>
      <c r="G144" s="40"/>
      <c r="H144" s="46"/>
    </row>
    <row r="145" s="2" customFormat="1" ht="16.8" customHeight="1">
      <c r="A145" s="40"/>
      <c r="B145" s="46"/>
      <c r="C145" s="296" t="s">
        <v>979</v>
      </c>
      <c r="D145" s="40"/>
      <c r="E145" s="40"/>
      <c r="F145" s="40"/>
      <c r="G145" s="40"/>
      <c r="H145" s="46"/>
    </row>
    <row r="146" s="2" customFormat="1" ht="16.8" customHeight="1">
      <c r="A146" s="40"/>
      <c r="B146" s="46"/>
      <c r="C146" s="294" t="s">
        <v>387</v>
      </c>
      <c r="D146" s="294" t="s">
        <v>1009</v>
      </c>
      <c r="E146" s="19" t="s">
        <v>159</v>
      </c>
      <c r="F146" s="295">
        <v>64.200000000000003</v>
      </c>
      <c r="G146" s="40"/>
      <c r="H146" s="46"/>
    </row>
    <row r="147" s="2" customFormat="1" ht="16.8" customHeight="1">
      <c r="A147" s="40"/>
      <c r="B147" s="46"/>
      <c r="C147" s="294" t="s">
        <v>395</v>
      </c>
      <c r="D147" s="294" t="s">
        <v>1005</v>
      </c>
      <c r="E147" s="19" t="s">
        <v>159</v>
      </c>
      <c r="F147" s="295">
        <v>361.74200000000002</v>
      </c>
      <c r="G147" s="40"/>
      <c r="H147" s="46"/>
    </row>
    <row r="148" s="2" customFormat="1" ht="16.8" customHeight="1">
      <c r="A148" s="40"/>
      <c r="B148" s="46"/>
      <c r="C148" s="294" t="s">
        <v>400</v>
      </c>
      <c r="D148" s="294" t="s">
        <v>1010</v>
      </c>
      <c r="E148" s="19" t="s">
        <v>159</v>
      </c>
      <c r="F148" s="295">
        <v>64.200000000000003</v>
      </c>
      <c r="G148" s="40"/>
      <c r="H148" s="46"/>
    </row>
    <row r="149" s="2" customFormat="1" ht="26.4" customHeight="1">
      <c r="A149" s="40"/>
      <c r="B149" s="46"/>
      <c r="C149" s="289" t="s">
        <v>89</v>
      </c>
      <c r="D149" s="289" t="s">
        <v>90</v>
      </c>
      <c r="E149" s="40"/>
      <c r="F149" s="40"/>
      <c r="G149" s="40"/>
      <c r="H149" s="46"/>
    </row>
    <row r="150" s="2" customFormat="1" ht="16.8" customHeight="1">
      <c r="A150" s="40"/>
      <c r="B150" s="46"/>
      <c r="C150" s="290" t="s">
        <v>113</v>
      </c>
      <c r="D150" s="291" t="s">
        <v>19</v>
      </c>
      <c r="E150" s="292" t="s">
        <v>19</v>
      </c>
      <c r="F150" s="293">
        <v>1795.3</v>
      </c>
      <c r="G150" s="40"/>
      <c r="H150" s="46"/>
    </row>
    <row r="151" s="2" customFormat="1" ht="16.8" customHeight="1">
      <c r="A151" s="40"/>
      <c r="B151" s="46"/>
      <c r="C151" s="294" t="s">
        <v>19</v>
      </c>
      <c r="D151" s="294" t="s">
        <v>530</v>
      </c>
      <c r="E151" s="19" t="s">
        <v>19</v>
      </c>
      <c r="F151" s="295">
        <v>0</v>
      </c>
      <c r="G151" s="40"/>
      <c r="H151" s="46"/>
    </row>
    <row r="152" s="2" customFormat="1" ht="16.8" customHeight="1">
      <c r="A152" s="40"/>
      <c r="B152" s="46"/>
      <c r="C152" s="294" t="s">
        <v>19</v>
      </c>
      <c r="D152" s="294" t="s">
        <v>531</v>
      </c>
      <c r="E152" s="19" t="s">
        <v>19</v>
      </c>
      <c r="F152" s="295">
        <v>8.25</v>
      </c>
      <c r="G152" s="40"/>
      <c r="H152" s="46"/>
    </row>
    <row r="153" s="2" customFormat="1" ht="16.8" customHeight="1">
      <c r="A153" s="40"/>
      <c r="B153" s="46"/>
      <c r="C153" s="294" t="s">
        <v>19</v>
      </c>
      <c r="D153" s="294" t="s">
        <v>532</v>
      </c>
      <c r="E153" s="19" t="s">
        <v>19</v>
      </c>
      <c r="F153" s="295">
        <v>195.5</v>
      </c>
      <c r="G153" s="40"/>
      <c r="H153" s="46"/>
    </row>
    <row r="154" s="2" customFormat="1" ht="16.8" customHeight="1">
      <c r="A154" s="40"/>
      <c r="B154" s="46"/>
      <c r="C154" s="294" t="s">
        <v>19</v>
      </c>
      <c r="D154" s="294" t="s">
        <v>533</v>
      </c>
      <c r="E154" s="19" t="s">
        <v>19</v>
      </c>
      <c r="F154" s="295">
        <v>79.299999999999997</v>
      </c>
      <c r="G154" s="40"/>
      <c r="H154" s="46"/>
    </row>
    <row r="155" s="2" customFormat="1" ht="16.8" customHeight="1">
      <c r="A155" s="40"/>
      <c r="B155" s="46"/>
      <c r="C155" s="294" t="s">
        <v>19</v>
      </c>
      <c r="D155" s="294" t="s">
        <v>534</v>
      </c>
      <c r="E155" s="19" t="s">
        <v>19</v>
      </c>
      <c r="F155" s="295">
        <v>68.25</v>
      </c>
      <c r="G155" s="40"/>
      <c r="H155" s="46"/>
    </row>
    <row r="156" s="2" customFormat="1" ht="16.8" customHeight="1">
      <c r="A156" s="40"/>
      <c r="B156" s="46"/>
      <c r="C156" s="294" t="s">
        <v>19</v>
      </c>
      <c r="D156" s="294" t="s">
        <v>535</v>
      </c>
      <c r="E156" s="19" t="s">
        <v>19</v>
      </c>
      <c r="F156" s="295">
        <v>124</v>
      </c>
      <c r="G156" s="40"/>
      <c r="H156" s="46"/>
    </row>
    <row r="157" s="2" customFormat="1" ht="16.8" customHeight="1">
      <c r="A157" s="40"/>
      <c r="B157" s="46"/>
      <c r="C157" s="294" t="s">
        <v>19</v>
      </c>
      <c r="D157" s="294" t="s">
        <v>536</v>
      </c>
      <c r="E157" s="19" t="s">
        <v>19</v>
      </c>
      <c r="F157" s="295">
        <v>507</v>
      </c>
      <c r="G157" s="40"/>
      <c r="H157" s="46"/>
    </row>
    <row r="158" s="2" customFormat="1" ht="16.8" customHeight="1">
      <c r="A158" s="40"/>
      <c r="B158" s="46"/>
      <c r="C158" s="294" t="s">
        <v>19</v>
      </c>
      <c r="D158" s="294" t="s">
        <v>537</v>
      </c>
      <c r="E158" s="19" t="s">
        <v>19</v>
      </c>
      <c r="F158" s="295">
        <v>0</v>
      </c>
      <c r="G158" s="40"/>
      <c r="H158" s="46"/>
    </row>
    <row r="159" s="2" customFormat="1" ht="16.8" customHeight="1">
      <c r="A159" s="40"/>
      <c r="B159" s="46"/>
      <c r="C159" s="294" t="s">
        <v>19</v>
      </c>
      <c r="D159" s="294" t="s">
        <v>538</v>
      </c>
      <c r="E159" s="19" t="s">
        <v>19</v>
      </c>
      <c r="F159" s="295">
        <v>82.5</v>
      </c>
      <c r="G159" s="40"/>
      <c r="H159" s="46"/>
    </row>
    <row r="160" s="2" customFormat="1" ht="16.8" customHeight="1">
      <c r="A160" s="40"/>
      <c r="B160" s="46"/>
      <c r="C160" s="294" t="s">
        <v>19</v>
      </c>
      <c r="D160" s="294" t="s">
        <v>539</v>
      </c>
      <c r="E160" s="19" t="s">
        <v>19</v>
      </c>
      <c r="F160" s="295">
        <v>0</v>
      </c>
      <c r="G160" s="40"/>
      <c r="H160" s="46"/>
    </row>
    <row r="161" s="2" customFormat="1" ht="16.8" customHeight="1">
      <c r="A161" s="40"/>
      <c r="B161" s="46"/>
      <c r="C161" s="294" t="s">
        <v>19</v>
      </c>
      <c r="D161" s="294" t="s">
        <v>540</v>
      </c>
      <c r="E161" s="19" t="s">
        <v>19</v>
      </c>
      <c r="F161" s="295">
        <v>94.5</v>
      </c>
      <c r="G161" s="40"/>
      <c r="H161" s="46"/>
    </row>
    <row r="162" s="2" customFormat="1" ht="16.8" customHeight="1">
      <c r="A162" s="40"/>
      <c r="B162" s="46"/>
      <c r="C162" s="294" t="s">
        <v>19</v>
      </c>
      <c r="D162" s="294" t="s">
        <v>541</v>
      </c>
      <c r="E162" s="19" t="s">
        <v>19</v>
      </c>
      <c r="F162" s="295">
        <v>384</v>
      </c>
      <c r="G162" s="40"/>
      <c r="H162" s="46"/>
    </row>
    <row r="163" s="2" customFormat="1" ht="16.8" customHeight="1">
      <c r="A163" s="40"/>
      <c r="B163" s="46"/>
      <c r="C163" s="294" t="s">
        <v>19</v>
      </c>
      <c r="D163" s="294" t="s">
        <v>542</v>
      </c>
      <c r="E163" s="19" t="s">
        <v>19</v>
      </c>
      <c r="F163" s="295">
        <v>252</v>
      </c>
      <c r="G163" s="40"/>
      <c r="H163" s="46"/>
    </row>
    <row r="164" s="2" customFormat="1" ht="16.8" customHeight="1">
      <c r="A164" s="40"/>
      <c r="B164" s="46"/>
      <c r="C164" s="294" t="s">
        <v>113</v>
      </c>
      <c r="D164" s="294" t="s">
        <v>168</v>
      </c>
      <c r="E164" s="19" t="s">
        <v>19</v>
      </c>
      <c r="F164" s="295">
        <v>1795.3</v>
      </c>
      <c r="G164" s="40"/>
      <c r="H164" s="46"/>
    </row>
    <row r="165" s="2" customFormat="1" ht="16.8" customHeight="1">
      <c r="A165" s="40"/>
      <c r="B165" s="46"/>
      <c r="C165" s="296" t="s">
        <v>979</v>
      </c>
      <c r="D165" s="40"/>
      <c r="E165" s="40"/>
      <c r="F165" s="40"/>
      <c r="G165" s="40"/>
      <c r="H165" s="46"/>
    </row>
    <row r="166" s="2" customFormat="1" ht="16.8" customHeight="1">
      <c r="A166" s="40"/>
      <c r="B166" s="46"/>
      <c r="C166" s="294" t="s">
        <v>285</v>
      </c>
      <c r="D166" s="294" t="s">
        <v>980</v>
      </c>
      <c r="E166" s="19" t="s">
        <v>159</v>
      </c>
      <c r="F166" s="295">
        <v>1795.3</v>
      </c>
      <c r="G166" s="40"/>
      <c r="H166" s="46"/>
    </row>
    <row r="167" s="2" customFormat="1" ht="16.8" customHeight="1">
      <c r="A167" s="40"/>
      <c r="B167" s="46"/>
      <c r="C167" s="290" t="s">
        <v>438</v>
      </c>
      <c r="D167" s="291" t="s">
        <v>19</v>
      </c>
      <c r="E167" s="292" t="s">
        <v>19</v>
      </c>
      <c r="F167" s="293">
        <v>464.80000000000001</v>
      </c>
      <c r="G167" s="40"/>
      <c r="H167" s="46"/>
    </row>
    <row r="168" s="2" customFormat="1" ht="16.8" customHeight="1">
      <c r="A168" s="40"/>
      <c r="B168" s="46"/>
      <c r="C168" s="294" t="s">
        <v>19</v>
      </c>
      <c r="D168" s="294" t="s">
        <v>470</v>
      </c>
      <c r="E168" s="19" t="s">
        <v>19</v>
      </c>
      <c r="F168" s="295">
        <v>0</v>
      </c>
      <c r="G168" s="40"/>
      <c r="H168" s="46"/>
    </row>
    <row r="169" s="2" customFormat="1" ht="16.8" customHeight="1">
      <c r="A169" s="40"/>
      <c r="B169" s="46"/>
      <c r="C169" s="294" t="s">
        <v>19</v>
      </c>
      <c r="D169" s="294" t="s">
        <v>471</v>
      </c>
      <c r="E169" s="19" t="s">
        <v>19</v>
      </c>
      <c r="F169" s="295">
        <v>531</v>
      </c>
      <c r="G169" s="40"/>
      <c r="H169" s="46"/>
    </row>
    <row r="170" s="2" customFormat="1" ht="16.8" customHeight="1">
      <c r="A170" s="40"/>
      <c r="B170" s="46"/>
      <c r="C170" s="294" t="s">
        <v>19</v>
      </c>
      <c r="D170" s="294" t="s">
        <v>472</v>
      </c>
      <c r="E170" s="19" t="s">
        <v>19</v>
      </c>
      <c r="F170" s="295">
        <v>-24.199999999999999</v>
      </c>
      <c r="G170" s="40"/>
      <c r="H170" s="46"/>
    </row>
    <row r="171" s="2" customFormat="1" ht="16.8" customHeight="1">
      <c r="A171" s="40"/>
      <c r="B171" s="46"/>
      <c r="C171" s="294" t="s">
        <v>19</v>
      </c>
      <c r="D171" s="294" t="s">
        <v>473</v>
      </c>
      <c r="E171" s="19" t="s">
        <v>19</v>
      </c>
      <c r="F171" s="295">
        <v>-42</v>
      </c>
      <c r="G171" s="40"/>
      <c r="H171" s="46"/>
    </row>
    <row r="172" s="2" customFormat="1" ht="16.8" customHeight="1">
      <c r="A172" s="40"/>
      <c r="B172" s="46"/>
      <c r="C172" s="294" t="s">
        <v>438</v>
      </c>
      <c r="D172" s="294" t="s">
        <v>168</v>
      </c>
      <c r="E172" s="19" t="s">
        <v>19</v>
      </c>
      <c r="F172" s="295">
        <v>464.80000000000001</v>
      </c>
      <c r="G172" s="40"/>
      <c r="H172" s="46"/>
    </row>
    <row r="173" s="2" customFormat="1" ht="16.8" customHeight="1">
      <c r="A173" s="40"/>
      <c r="B173" s="46"/>
      <c r="C173" s="296" t="s">
        <v>979</v>
      </c>
      <c r="D173" s="40"/>
      <c r="E173" s="40"/>
      <c r="F173" s="40"/>
      <c r="G173" s="40"/>
      <c r="H173" s="46"/>
    </row>
    <row r="174" s="2" customFormat="1" ht="16.8" customHeight="1">
      <c r="A174" s="40"/>
      <c r="B174" s="46"/>
      <c r="C174" s="294" t="s">
        <v>157</v>
      </c>
      <c r="D174" s="294" t="s">
        <v>984</v>
      </c>
      <c r="E174" s="19" t="s">
        <v>159</v>
      </c>
      <c r="F174" s="295">
        <v>289.39999999999998</v>
      </c>
      <c r="G174" s="40"/>
      <c r="H174" s="46"/>
    </row>
    <row r="175" s="2" customFormat="1" ht="16.8" customHeight="1">
      <c r="A175" s="40"/>
      <c r="B175" s="46"/>
      <c r="C175" s="294" t="s">
        <v>547</v>
      </c>
      <c r="D175" s="294" t="s">
        <v>1011</v>
      </c>
      <c r="E175" s="19" t="s">
        <v>159</v>
      </c>
      <c r="F175" s="295">
        <v>232.40000000000001</v>
      </c>
      <c r="G175" s="40"/>
      <c r="H175" s="46"/>
    </row>
    <row r="176" s="2" customFormat="1" ht="16.8" customHeight="1">
      <c r="A176" s="40"/>
      <c r="B176" s="46"/>
      <c r="C176" s="290" t="s">
        <v>105</v>
      </c>
      <c r="D176" s="291" t="s">
        <v>19</v>
      </c>
      <c r="E176" s="292" t="s">
        <v>19</v>
      </c>
      <c r="F176" s="293">
        <v>39.200000000000003</v>
      </c>
      <c r="G176" s="40"/>
      <c r="H176" s="46"/>
    </row>
    <row r="177" s="2" customFormat="1" ht="16.8" customHeight="1">
      <c r="A177" s="40"/>
      <c r="B177" s="46"/>
      <c r="C177" s="294" t="s">
        <v>19</v>
      </c>
      <c r="D177" s="294" t="s">
        <v>476</v>
      </c>
      <c r="E177" s="19" t="s">
        <v>19</v>
      </c>
      <c r="F177" s="295">
        <v>0</v>
      </c>
      <c r="G177" s="40"/>
      <c r="H177" s="46"/>
    </row>
    <row r="178" s="2" customFormat="1" ht="16.8" customHeight="1">
      <c r="A178" s="40"/>
      <c r="B178" s="46"/>
      <c r="C178" s="294" t="s">
        <v>19</v>
      </c>
      <c r="D178" s="294" t="s">
        <v>477</v>
      </c>
      <c r="E178" s="19" t="s">
        <v>19</v>
      </c>
      <c r="F178" s="295">
        <v>5.5</v>
      </c>
      <c r="G178" s="40"/>
      <c r="H178" s="46"/>
    </row>
    <row r="179" s="2" customFormat="1" ht="16.8" customHeight="1">
      <c r="A179" s="40"/>
      <c r="B179" s="46"/>
      <c r="C179" s="294" t="s">
        <v>19</v>
      </c>
      <c r="D179" s="294" t="s">
        <v>478</v>
      </c>
      <c r="E179" s="19" t="s">
        <v>19</v>
      </c>
      <c r="F179" s="295">
        <v>6.5</v>
      </c>
      <c r="G179" s="40"/>
      <c r="H179" s="46"/>
    </row>
    <row r="180" s="2" customFormat="1" ht="16.8" customHeight="1">
      <c r="A180" s="40"/>
      <c r="B180" s="46"/>
      <c r="C180" s="294" t="s">
        <v>19</v>
      </c>
      <c r="D180" s="294" t="s">
        <v>479</v>
      </c>
      <c r="E180" s="19" t="s">
        <v>19</v>
      </c>
      <c r="F180" s="295">
        <v>6.2000000000000002</v>
      </c>
      <c r="G180" s="40"/>
      <c r="H180" s="46"/>
    </row>
    <row r="181" s="2" customFormat="1" ht="16.8" customHeight="1">
      <c r="A181" s="40"/>
      <c r="B181" s="46"/>
      <c r="C181" s="294" t="s">
        <v>19</v>
      </c>
      <c r="D181" s="294" t="s">
        <v>480</v>
      </c>
      <c r="E181" s="19" t="s">
        <v>19</v>
      </c>
      <c r="F181" s="295">
        <v>6</v>
      </c>
      <c r="G181" s="40"/>
      <c r="H181" s="46"/>
    </row>
    <row r="182" s="2" customFormat="1" ht="16.8" customHeight="1">
      <c r="A182" s="40"/>
      <c r="B182" s="46"/>
      <c r="C182" s="294" t="s">
        <v>19</v>
      </c>
      <c r="D182" s="294" t="s">
        <v>481</v>
      </c>
      <c r="E182" s="19" t="s">
        <v>19</v>
      </c>
      <c r="F182" s="295">
        <v>0</v>
      </c>
      <c r="G182" s="40"/>
      <c r="H182" s="46"/>
    </row>
    <row r="183" s="2" customFormat="1" ht="16.8" customHeight="1">
      <c r="A183" s="40"/>
      <c r="B183" s="46"/>
      <c r="C183" s="294" t="s">
        <v>19</v>
      </c>
      <c r="D183" s="294" t="s">
        <v>482</v>
      </c>
      <c r="E183" s="19" t="s">
        <v>19</v>
      </c>
      <c r="F183" s="295">
        <v>15</v>
      </c>
      <c r="G183" s="40"/>
      <c r="H183" s="46"/>
    </row>
    <row r="184" s="2" customFormat="1" ht="16.8" customHeight="1">
      <c r="A184" s="40"/>
      <c r="B184" s="46"/>
      <c r="C184" s="294" t="s">
        <v>105</v>
      </c>
      <c r="D184" s="294" t="s">
        <v>168</v>
      </c>
      <c r="E184" s="19" t="s">
        <v>19</v>
      </c>
      <c r="F184" s="295">
        <v>39.200000000000003</v>
      </c>
      <c r="G184" s="40"/>
      <c r="H184" s="46"/>
    </row>
    <row r="185" s="2" customFormat="1" ht="16.8" customHeight="1">
      <c r="A185" s="40"/>
      <c r="B185" s="46"/>
      <c r="C185" s="290" t="s">
        <v>314</v>
      </c>
      <c r="D185" s="291" t="s">
        <v>19</v>
      </c>
      <c r="E185" s="292" t="s">
        <v>19</v>
      </c>
      <c r="F185" s="293">
        <v>4.5</v>
      </c>
      <c r="G185" s="40"/>
      <c r="H185" s="46"/>
    </row>
    <row r="186" s="2" customFormat="1" ht="16.8" customHeight="1">
      <c r="A186" s="40"/>
      <c r="B186" s="46"/>
      <c r="C186" s="294" t="s">
        <v>19</v>
      </c>
      <c r="D186" s="294" t="s">
        <v>313</v>
      </c>
      <c r="E186" s="19" t="s">
        <v>19</v>
      </c>
      <c r="F186" s="295">
        <v>0</v>
      </c>
      <c r="G186" s="40"/>
      <c r="H186" s="46"/>
    </row>
    <row r="187" s="2" customFormat="1" ht="16.8" customHeight="1">
      <c r="A187" s="40"/>
      <c r="B187" s="46"/>
      <c r="C187" s="294" t="s">
        <v>314</v>
      </c>
      <c r="D187" s="294" t="s">
        <v>440</v>
      </c>
      <c r="E187" s="19" t="s">
        <v>19</v>
      </c>
      <c r="F187" s="295">
        <v>4.5</v>
      </c>
      <c r="G187" s="40"/>
      <c r="H187" s="46"/>
    </row>
    <row r="188" s="2" customFormat="1" ht="16.8" customHeight="1">
      <c r="A188" s="40"/>
      <c r="B188" s="46"/>
      <c r="C188" s="296" t="s">
        <v>979</v>
      </c>
      <c r="D188" s="40"/>
      <c r="E188" s="40"/>
      <c r="F188" s="40"/>
      <c r="G188" s="40"/>
      <c r="H188" s="46"/>
    </row>
    <row r="189" s="2" customFormat="1" ht="16.8" customHeight="1">
      <c r="A189" s="40"/>
      <c r="B189" s="46"/>
      <c r="C189" s="294" t="s">
        <v>303</v>
      </c>
      <c r="D189" s="294" t="s">
        <v>990</v>
      </c>
      <c r="E189" s="19" t="s">
        <v>299</v>
      </c>
      <c r="F189" s="295">
        <v>4.5</v>
      </c>
      <c r="G189" s="40"/>
      <c r="H189" s="46"/>
    </row>
    <row r="190" s="2" customFormat="1" ht="16.8" customHeight="1">
      <c r="A190" s="40"/>
      <c r="B190" s="46"/>
      <c r="C190" s="294" t="s">
        <v>303</v>
      </c>
      <c r="D190" s="294" t="s">
        <v>990</v>
      </c>
      <c r="E190" s="19" t="s">
        <v>299</v>
      </c>
      <c r="F190" s="295">
        <v>1641.04</v>
      </c>
      <c r="G190" s="40"/>
      <c r="H190" s="46"/>
    </row>
    <row r="191" s="2" customFormat="1" ht="16.8" customHeight="1">
      <c r="A191" s="40"/>
      <c r="B191" s="46"/>
      <c r="C191" s="294" t="s">
        <v>317</v>
      </c>
      <c r="D191" s="294" t="s">
        <v>1002</v>
      </c>
      <c r="E191" s="19" t="s">
        <v>299</v>
      </c>
      <c r="F191" s="295">
        <v>164.10400000000001</v>
      </c>
      <c r="G191" s="40"/>
      <c r="H191" s="46"/>
    </row>
    <row r="192" s="2" customFormat="1" ht="16.8" customHeight="1">
      <c r="A192" s="40"/>
      <c r="B192" s="46"/>
      <c r="C192" s="290" t="s">
        <v>114</v>
      </c>
      <c r="D192" s="291" t="s">
        <v>19</v>
      </c>
      <c r="E192" s="292" t="s">
        <v>19</v>
      </c>
      <c r="F192" s="293">
        <v>57</v>
      </c>
      <c r="G192" s="40"/>
      <c r="H192" s="46"/>
    </row>
    <row r="193" s="2" customFormat="1" ht="16.8" customHeight="1">
      <c r="A193" s="40"/>
      <c r="B193" s="46"/>
      <c r="C193" s="294" t="s">
        <v>19</v>
      </c>
      <c r="D193" s="294" t="s">
        <v>463</v>
      </c>
      <c r="E193" s="19" t="s">
        <v>19</v>
      </c>
      <c r="F193" s="295">
        <v>0</v>
      </c>
      <c r="G193" s="40"/>
      <c r="H193" s="46"/>
    </row>
    <row r="194" s="2" customFormat="1" ht="16.8" customHeight="1">
      <c r="A194" s="40"/>
      <c r="B194" s="46"/>
      <c r="C194" s="294" t="s">
        <v>19</v>
      </c>
      <c r="D194" s="294" t="s">
        <v>464</v>
      </c>
      <c r="E194" s="19" t="s">
        <v>19</v>
      </c>
      <c r="F194" s="295">
        <v>22.5</v>
      </c>
      <c r="G194" s="40"/>
      <c r="H194" s="46"/>
    </row>
    <row r="195" s="2" customFormat="1" ht="16.8" customHeight="1">
      <c r="A195" s="40"/>
      <c r="B195" s="46"/>
      <c r="C195" s="294" t="s">
        <v>19</v>
      </c>
      <c r="D195" s="294" t="s">
        <v>465</v>
      </c>
      <c r="E195" s="19" t="s">
        <v>19</v>
      </c>
      <c r="F195" s="295">
        <v>7</v>
      </c>
      <c r="G195" s="40"/>
      <c r="H195" s="46"/>
    </row>
    <row r="196" s="2" customFormat="1" ht="16.8" customHeight="1">
      <c r="A196" s="40"/>
      <c r="B196" s="46"/>
      <c r="C196" s="294" t="s">
        <v>19</v>
      </c>
      <c r="D196" s="294" t="s">
        <v>466</v>
      </c>
      <c r="E196" s="19" t="s">
        <v>19</v>
      </c>
      <c r="F196" s="295">
        <v>2</v>
      </c>
      <c r="G196" s="40"/>
      <c r="H196" s="46"/>
    </row>
    <row r="197" s="2" customFormat="1" ht="16.8" customHeight="1">
      <c r="A197" s="40"/>
      <c r="B197" s="46"/>
      <c r="C197" s="294" t="s">
        <v>19</v>
      </c>
      <c r="D197" s="294" t="s">
        <v>467</v>
      </c>
      <c r="E197" s="19" t="s">
        <v>19</v>
      </c>
      <c r="F197" s="295">
        <v>0</v>
      </c>
      <c r="G197" s="40"/>
      <c r="H197" s="46"/>
    </row>
    <row r="198" s="2" customFormat="1" ht="16.8" customHeight="1">
      <c r="A198" s="40"/>
      <c r="B198" s="46"/>
      <c r="C198" s="294" t="s">
        <v>19</v>
      </c>
      <c r="D198" s="294" t="s">
        <v>468</v>
      </c>
      <c r="E198" s="19" t="s">
        <v>19</v>
      </c>
      <c r="F198" s="295">
        <v>2</v>
      </c>
      <c r="G198" s="40"/>
      <c r="H198" s="46"/>
    </row>
    <row r="199" s="2" customFormat="1" ht="16.8" customHeight="1">
      <c r="A199" s="40"/>
      <c r="B199" s="46"/>
      <c r="C199" s="294" t="s">
        <v>19</v>
      </c>
      <c r="D199" s="294" t="s">
        <v>469</v>
      </c>
      <c r="E199" s="19" t="s">
        <v>19</v>
      </c>
      <c r="F199" s="295">
        <v>18</v>
      </c>
      <c r="G199" s="40"/>
      <c r="H199" s="46"/>
    </row>
    <row r="200" s="2" customFormat="1" ht="16.8" customHeight="1">
      <c r="A200" s="40"/>
      <c r="B200" s="46"/>
      <c r="C200" s="294" t="s">
        <v>19</v>
      </c>
      <c r="D200" s="294" t="s">
        <v>446</v>
      </c>
      <c r="E200" s="19" t="s">
        <v>19</v>
      </c>
      <c r="F200" s="295">
        <v>0</v>
      </c>
      <c r="G200" s="40"/>
      <c r="H200" s="46"/>
    </row>
    <row r="201" s="2" customFormat="1" ht="16.8" customHeight="1">
      <c r="A201" s="40"/>
      <c r="B201" s="46"/>
      <c r="C201" s="294" t="s">
        <v>19</v>
      </c>
      <c r="D201" s="294" t="s">
        <v>449</v>
      </c>
      <c r="E201" s="19" t="s">
        <v>19</v>
      </c>
      <c r="F201" s="295">
        <v>5.5</v>
      </c>
      <c r="G201" s="40"/>
      <c r="H201" s="46"/>
    </row>
    <row r="202" s="2" customFormat="1" ht="16.8" customHeight="1">
      <c r="A202" s="40"/>
      <c r="B202" s="46"/>
      <c r="C202" s="294" t="s">
        <v>114</v>
      </c>
      <c r="D202" s="294" t="s">
        <v>168</v>
      </c>
      <c r="E202" s="19" t="s">
        <v>19</v>
      </c>
      <c r="F202" s="295">
        <v>57</v>
      </c>
      <c r="G202" s="40"/>
      <c r="H202" s="46"/>
    </row>
    <row r="203" s="2" customFormat="1" ht="16.8" customHeight="1">
      <c r="A203" s="40"/>
      <c r="B203" s="46"/>
      <c r="C203" s="296" t="s">
        <v>979</v>
      </c>
      <c r="D203" s="40"/>
      <c r="E203" s="40"/>
      <c r="F203" s="40"/>
      <c r="G203" s="40"/>
      <c r="H203" s="46"/>
    </row>
    <row r="204" s="2" customFormat="1" ht="16.8" customHeight="1">
      <c r="A204" s="40"/>
      <c r="B204" s="46"/>
      <c r="C204" s="294" t="s">
        <v>157</v>
      </c>
      <c r="D204" s="294" t="s">
        <v>984</v>
      </c>
      <c r="E204" s="19" t="s">
        <v>159</v>
      </c>
      <c r="F204" s="295">
        <v>289.39999999999998</v>
      </c>
      <c r="G204" s="40"/>
      <c r="H204" s="46"/>
    </row>
    <row r="205" s="2" customFormat="1" ht="16.8" customHeight="1">
      <c r="A205" s="40"/>
      <c r="B205" s="46"/>
      <c r="C205" s="294" t="s">
        <v>193</v>
      </c>
      <c r="D205" s="294" t="s">
        <v>985</v>
      </c>
      <c r="E205" s="19" t="s">
        <v>159</v>
      </c>
      <c r="F205" s="295">
        <v>66.5</v>
      </c>
      <c r="G205" s="40"/>
      <c r="H205" s="46"/>
    </row>
    <row r="206" s="2" customFormat="1" ht="16.8" customHeight="1">
      <c r="A206" s="40"/>
      <c r="B206" s="46"/>
      <c r="C206" s="290" t="s">
        <v>110</v>
      </c>
      <c r="D206" s="291" t="s">
        <v>19</v>
      </c>
      <c r="E206" s="292" t="s">
        <v>19</v>
      </c>
      <c r="F206" s="293">
        <v>1795.3</v>
      </c>
      <c r="G206" s="40"/>
      <c r="H206" s="46"/>
    </row>
    <row r="207" s="2" customFormat="1" ht="16.8" customHeight="1">
      <c r="A207" s="40"/>
      <c r="B207" s="46"/>
      <c r="C207" s="294" t="s">
        <v>19</v>
      </c>
      <c r="D207" s="294" t="s">
        <v>113</v>
      </c>
      <c r="E207" s="19" t="s">
        <v>19</v>
      </c>
      <c r="F207" s="295">
        <v>1795.3</v>
      </c>
      <c r="G207" s="40"/>
      <c r="H207" s="46"/>
    </row>
    <row r="208" s="2" customFormat="1" ht="16.8" customHeight="1">
      <c r="A208" s="40"/>
      <c r="B208" s="46"/>
      <c r="C208" s="294" t="s">
        <v>110</v>
      </c>
      <c r="D208" s="294" t="s">
        <v>168</v>
      </c>
      <c r="E208" s="19" t="s">
        <v>19</v>
      </c>
      <c r="F208" s="295">
        <v>1795.3</v>
      </c>
      <c r="G208" s="40"/>
      <c r="H208" s="46"/>
    </row>
    <row r="209" s="2" customFormat="1" ht="16.8" customHeight="1">
      <c r="A209" s="40"/>
      <c r="B209" s="46"/>
      <c r="C209" s="296" t="s">
        <v>979</v>
      </c>
      <c r="D209" s="40"/>
      <c r="E209" s="40"/>
      <c r="F209" s="40"/>
      <c r="G209" s="40"/>
      <c r="H209" s="46"/>
    </row>
    <row r="210" s="2" customFormat="1" ht="16.8" customHeight="1">
      <c r="A210" s="40"/>
      <c r="B210" s="46"/>
      <c r="C210" s="294" t="s">
        <v>285</v>
      </c>
      <c r="D210" s="294" t="s">
        <v>980</v>
      </c>
      <c r="E210" s="19" t="s">
        <v>159</v>
      </c>
      <c r="F210" s="295">
        <v>1795.3</v>
      </c>
      <c r="G210" s="40"/>
      <c r="H210" s="46"/>
    </row>
    <row r="211" s="2" customFormat="1" ht="16.8" customHeight="1">
      <c r="A211" s="40"/>
      <c r="B211" s="46"/>
      <c r="C211" s="294" t="s">
        <v>202</v>
      </c>
      <c r="D211" s="294" t="s">
        <v>986</v>
      </c>
      <c r="E211" s="19" t="s">
        <v>159</v>
      </c>
      <c r="F211" s="295">
        <v>1795.3</v>
      </c>
      <c r="G211" s="40"/>
      <c r="H211" s="46"/>
    </row>
    <row r="212" s="2" customFormat="1">
      <c r="A212" s="40"/>
      <c r="B212" s="46"/>
      <c r="C212" s="294" t="s">
        <v>207</v>
      </c>
      <c r="D212" s="294" t="s">
        <v>987</v>
      </c>
      <c r="E212" s="19" t="s">
        <v>159</v>
      </c>
      <c r="F212" s="295">
        <v>1795.3</v>
      </c>
      <c r="G212" s="40"/>
      <c r="H212" s="46"/>
    </row>
    <row r="213" s="2" customFormat="1" ht="16.8" customHeight="1">
      <c r="A213" s="40"/>
      <c r="B213" s="46"/>
      <c r="C213" s="294" t="s">
        <v>543</v>
      </c>
      <c r="D213" s="294" t="s">
        <v>1012</v>
      </c>
      <c r="E213" s="19" t="s">
        <v>159</v>
      </c>
      <c r="F213" s="295">
        <v>1795.3</v>
      </c>
      <c r="G213" s="40"/>
      <c r="H213" s="46"/>
    </row>
    <row r="214" s="2" customFormat="1" ht="16.8" customHeight="1">
      <c r="A214" s="40"/>
      <c r="B214" s="46"/>
      <c r="C214" s="290" t="s">
        <v>111</v>
      </c>
      <c r="D214" s="291" t="s">
        <v>19</v>
      </c>
      <c r="E214" s="292" t="s">
        <v>19</v>
      </c>
      <c r="F214" s="293">
        <v>69</v>
      </c>
      <c r="G214" s="40"/>
      <c r="H214" s="46"/>
    </row>
    <row r="215" s="2" customFormat="1" ht="16.8" customHeight="1">
      <c r="A215" s="40"/>
      <c r="B215" s="46"/>
      <c r="C215" s="290" t="s">
        <v>437</v>
      </c>
      <c r="D215" s="291" t="s">
        <v>19</v>
      </c>
      <c r="E215" s="292" t="s">
        <v>19</v>
      </c>
      <c r="F215" s="293">
        <v>26</v>
      </c>
      <c r="G215" s="40"/>
      <c r="H215" s="46"/>
    </row>
    <row r="216" s="2" customFormat="1" ht="16.8" customHeight="1">
      <c r="A216" s="40"/>
      <c r="B216" s="46"/>
      <c r="C216" s="294" t="s">
        <v>19</v>
      </c>
      <c r="D216" s="294" t="s">
        <v>454</v>
      </c>
      <c r="E216" s="19" t="s">
        <v>19</v>
      </c>
      <c r="F216" s="295">
        <v>0</v>
      </c>
      <c r="G216" s="40"/>
      <c r="H216" s="46"/>
    </row>
    <row r="217" s="2" customFormat="1" ht="16.8" customHeight="1">
      <c r="A217" s="40"/>
      <c r="B217" s="46"/>
      <c r="C217" s="294" t="s">
        <v>19</v>
      </c>
      <c r="D217" s="294" t="s">
        <v>455</v>
      </c>
      <c r="E217" s="19" t="s">
        <v>19</v>
      </c>
      <c r="F217" s="295">
        <v>0</v>
      </c>
      <c r="G217" s="40"/>
      <c r="H217" s="46"/>
    </row>
    <row r="218" s="2" customFormat="1" ht="16.8" customHeight="1">
      <c r="A218" s="40"/>
      <c r="B218" s="46"/>
      <c r="C218" s="294" t="s">
        <v>19</v>
      </c>
      <c r="D218" s="294" t="s">
        <v>97</v>
      </c>
      <c r="E218" s="19" t="s">
        <v>19</v>
      </c>
      <c r="F218" s="295">
        <v>3</v>
      </c>
      <c r="G218" s="40"/>
      <c r="H218" s="46"/>
    </row>
    <row r="219" s="2" customFormat="1" ht="16.8" customHeight="1">
      <c r="A219" s="40"/>
      <c r="B219" s="46"/>
      <c r="C219" s="294" t="s">
        <v>19</v>
      </c>
      <c r="D219" s="294" t="s">
        <v>456</v>
      </c>
      <c r="E219" s="19" t="s">
        <v>19</v>
      </c>
      <c r="F219" s="295">
        <v>0</v>
      </c>
      <c r="G219" s="40"/>
      <c r="H219" s="46"/>
    </row>
    <row r="220" s="2" customFormat="1" ht="16.8" customHeight="1">
      <c r="A220" s="40"/>
      <c r="B220" s="46"/>
      <c r="C220" s="294" t="s">
        <v>19</v>
      </c>
      <c r="D220" s="294" t="s">
        <v>191</v>
      </c>
      <c r="E220" s="19" t="s">
        <v>19</v>
      </c>
      <c r="F220" s="295">
        <v>5</v>
      </c>
      <c r="G220" s="40"/>
      <c r="H220" s="46"/>
    </row>
    <row r="221" s="2" customFormat="1" ht="16.8" customHeight="1">
      <c r="A221" s="40"/>
      <c r="B221" s="46"/>
      <c r="C221" s="294" t="s">
        <v>19</v>
      </c>
      <c r="D221" s="294" t="s">
        <v>457</v>
      </c>
      <c r="E221" s="19" t="s">
        <v>19</v>
      </c>
      <c r="F221" s="295">
        <v>0</v>
      </c>
      <c r="G221" s="40"/>
      <c r="H221" s="46"/>
    </row>
    <row r="222" s="2" customFormat="1" ht="16.8" customHeight="1">
      <c r="A222" s="40"/>
      <c r="B222" s="46"/>
      <c r="C222" s="294" t="s">
        <v>19</v>
      </c>
      <c r="D222" s="294" t="s">
        <v>458</v>
      </c>
      <c r="E222" s="19" t="s">
        <v>19</v>
      </c>
      <c r="F222" s="295">
        <v>8</v>
      </c>
      <c r="G222" s="40"/>
      <c r="H222" s="46"/>
    </row>
    <row r="223" s="2" customFormat="1" ht="16.8" customHeight="1">
      <c r="A223" s="40"/>
      <c r="B223" s="46"/>
      <c r="C223" s="294" t="s">
        <v>19</v>
      </c>
      <c r="D223" s="294" t="s">
        <v>459</v>
      </c>
      <c r="E223" s="19" t="s">
        <v>19</v>
      </c>
      <c r="F223" s="295">
        <v>0</v>
      </c>
      <c r="G223" s="40"/>
      <c r="H223" s="46"/>
    </row>
    <row r="224" s="2" customFormat="1" ht="16.8" customHeight="1">
      <c r="A224" s="40"/>
      <c r="B224" s="46"/>
      <c r="C224" s="294" t="s">
        <v>19</v>
      </c>
      <c r="D224" s="294" t="s">
        <v>97</v>
      </c>
      <c r="E224" s="19" t="s">
        <v>19</v>
      </c>
      <c r="F224" s="295">
        <v>3</v>
      </c>
      <c r="G224" s="40"/>
      <c r="H224" s="46"/>
    </row>
    <row r="225" s="2" customFormat="1" ht="16.8" customHeight="1">
      <c r="A225" s="40"/>
      <c r="B225" s="46"/>
      <c r="C225" s="294" t="s">
        <v>19</v>
      </c>
      <c r="D225" s="294" t="s">
        <v>460</v>
      </c>
      <c r="E225" s="19" t="s">
        <v>19</v>
      </c>
      <c r="F225" s="295">
        <v>0</v>
      </c>
      <c r="G225" s="40"/>
      <c r="H225" s="46"/>
    </row>
    <row r="226" s="2" customFormat="1" ht="16.8" customHeight="1">
      <c r="A226" s="40"/>
      <c r="B226" s="46"/>
      <c r="C226" s="294" t="s">
        <v>19</v>
      </c>
      <c r="D226" s="294" t="s">
        <v>97</v>
      </c>
      <c r="E226" s="19" t="s">
        <v>19</v>
      </c>
      <c r="F226" s="295">
        <v>3</v>
      </c>
      <c r="G226" s="40"/>
      <c r="H226" s="46"/>
    </row>
    <row r="227" s="2" customFormat="1" ht="16.8" customHeight="1">
      <c r="A227" s="40"/>
      <c r="B227" s="46"/>
      <c r="C227" s="294" t="s">
        <v>19</v>
      </c>
      <c r="D227" s="294" t="s">
        <v>461</v>
      </c>
      <c r="E227" s="19" t="s">
        <v>19</v>
      </c>
      <c r="F227" s="295">
        <v>0</v>
      </c>
      <c r="G227" s="40"/>
      <c r="H227" s="46"/>
    </row>
    <row r="228" s="2" customFormat="1" ht="16.8" customHeight="1">
      <c r="A228" s="40"/>
      <c r="B228" s="46"/>
      <c r="C228" s="294" t="s">
        <v>19</v>
      </c>
      <c r="D228" s="294" t="s">
        <v>161</v>
      </c>
      <c r="E228" s="19" t="s">
        <v>19</v>
      </c>
      <c r="F228" s="295">
        <v>4</v>
      </c>
      <c r="G228" s="40"/>
      <c r="H228" s="46"/>
    </row>
    <row r="229" s="2" customFormat="1" ht="16.8" customHeight="1">
      <c r="A229" s="40"/>
      <c r="B229" s="46"/>
      <c r="C229" s="294" t="s">
        <v>437</v>
      </c>
      <c r="D229" s="294" t="s">
        <v>168</v>
      </c>
      <c r="E229" s="19" t="s">
        <v>19</v>
      </c>
      <c r="F229" s="295">
        <v>26</v>
      </c>
      <c r="G229" s="40"/>
      <c r="H229" s="46"/>
    </row>
    <row r="230" s="2" customFormat="1" ht="26.4" customHeight="1">
      <c r="A230" s="40"/>
      <c r="B230" s="46"/>
      <c r="C230" s="289" t="s">
        <v>1013</v>
      </c>
      <c r="D230" s="289" t="s">
        <v>83</v>
      </c>
      <c r="E230" s="40"/>
      <c r="F230" s="40"/>
      <c r="G230" s="40"/>
      <c r="H230" s="46"/>
    </row>
    <row r="231" s="2" customFormat="1" ht="16.8" customHeight="1">
      <c r="A231" s="40"/>
      <c r="B231" s="46"/>
      <c r="C231" s="290" t="s">
        <v>113</v>
      </c>
      <c r="D231" s="291" t="s">
        <v>19</v>
      </c>
      <c r="E231" s="292" t="s">
        <v>19</v>
      </c>
      <c r="F231" s="293">
        <v>3449.9749999999999</v>
      </c>
      <c r="G231" s="40"/>
      <c r="H231" s="46"/>
    </row>
    <row r="232" s="2" customFormat="1" ht="16.8" customHeight="1">
      <c r="A232" s="40"/>
      <c r="B232" s="46"/>
      <c r="C232" s="294" t="s">
        <v>19</v>
      </c>
      <c r="D232" s="294" t="s">
        <v>105</v>
      </c>
      <c r="E232" s="19" t="s">
        <v>19</v>
      </c>
      <c r="F232" s="295">
        <v>3449.9749999999999</v>
      </c>
      <c r="G232" s="40"/>
      <c r="H232" s="46"/>
    </row>
    <row r="233" s="2" customFormat="1" ht="16.8" customHeight="1">
      <c r="A233" s="40"/>
      <c r="B233" s="46"/>
      <c r="C233" s="294" t="s">
        <v>113</v>
      </c>
      <c r="D233" s="294" t="s">
        <v>168</v>
      </c>
      <c r="E233" s="19" t="s">
        <v>19</v>
      </c>
      <c r="F233" s="295">
        <v>3449.9749999999999</v>
      </c>
      <c r="G233" s="40"/>
      <c r="H233" s="46"/>
    </row>
    <row r="234" s="2" customFormat="1" ht="16.8" customHeight="1">
      <c r="A234" s="40"/>
      <c r="B234" s="46"/>
      <c r="C234" s="296" t="s">
        <v>979</v>
      </c>
      <c r="D234" s="40"/>
      <c r="E234" s="40"/>
      <c r="F234" s="40"/>
      <c r="G234" s="40"/>
      <c r="H234" s="46"/>
    </row>
    <row r="235" s="2" customFormat="1" ht="16.8" customHeight="1">
      <c r="A235" s="40"/>
      <c r="B235" s="46"/>
      <c r="C235" s="294" t="s">
        <v>285</v>
      </c>
      <c r="D235" s="294" t="s">
        <v>980</v>
      </c>
      <c r="E235" s="19" t="s">
        <v>159</v>
      </c>
      <c r="F235" s="295">
        <v>3449.9749999999999</v>
      </c>
      <c r="G235" s="40"/>
      <c r="H235" s="46"/>
    </row>
    <row r="236" s="2" customFormat="1" ht="16.8" customHeight="1">
      <c r="A236" s="40"/>
      <c r="B236" s="46"/>
      <c r="C236" s="290" t="s">
        <v>438</v>
      </c>
      <c r="D236" s="291" t="s">
        <v>19</v>
      </c>
      <c r="E236" s="292" t="s">
        <v>19</v>
      </c>
      <c r="F236" s="293">
        <v>611.70000000000005</v>
      </c>
      <c r="G236" s="40"/>
      <c r="H236" s="46"/>
    </row>
    <row r="237" s="2" customFormat="1" ht="16.8" customHeight="1">
      <c r="A237" s="40"/>
      <c r="B237" s="46"/>
      <c r="C237" s="294" t="s">
        <v>19</v>
      </c>
      <c r="D237" s="294" t="s">
        <v>169</v>
      </c>
      <c r="E237" s="19" t="s">
        <v>19</v>
      </c>
      <c r="F237" s="295">
        <v>0</v>
      </c>
      <c r="G237" s="40"/>
      <c r="H237" s="46"/>
    </row>
    <row r="238" s="2" customFormat="1" ht="16.8" customHeight="1">
      <c r="A238" s="40"/>
      <c r="B238" s="46"/>
      <c r="C238" s="294" t="s">
        <v>438</v>
      </c>
      <c r="D238" s="294" t="s">
        <v>613</v>
      </c>
      <c r="E238" s="19" t="s">
        <v>19</v>
      </c>
      <c r="F238" s="295">
        <v>611.70000000000005</v>
      </c>
      <c r="G238" s="40"/>
      <c r="H238" s="46"/>
    </row>
    <row r="239" s="2" customFormat="1" ht="16.8" customHeight="1">
      <c r="A239" s="40"/>
      <c r="B239" s="46"/>
      <c r="C239" s="296" t="s">
        <v>979</v>
      </c>
      <c r="D239" s="40"/>
      <c r="E239" s="40"/>
      <c r="F239" s="40"/>
      <c r="G239" s="40"/>
      <c r="H239" s="46"/>
    </row>
    <row r="240" s="2" customFormat="1" ht="16.8" customHeight="1">
      <c r="A240" s="40"/>
      <c r="B240" s="46"/>
      <c r="C240" s="294" t="s">
        <v>157</v>
      </c>
      <c r="D240" s="294" t="s">
        <v>984</v>
      </c>
      <c r="E240" s="19" t="s">
        <v>159</v>
      </c>
      <c r="F240" s="295">
        <v>669.35000000000002</v>
      </c>
      <c r="G240" s="40"/>
      <c r="H240" s="46"/>
    </row>
    <row r="241" s="2" customFormat="1" ht="16.8" customHeight="1">
      <c r="A241" s="40"/>
      <c r="B241" s="46"/>
      <c r="C241" s="290" t="s">
        <v>105</v>
      </c>
      <c r="D241" s="291" t="s">
        <v>19</v>
      </c>
      <c r="E241" s="292" t="s">
        <v>19</v>
      </c>
      <c r="F241" s="293">
        <v>3449.9749999999999</v>
      </c>
      <c r="G241" s="40"/>
      <c r="H241" s="46"/>
    </row>
    <row r="242" s="2" customFormat="1" ht="16.8" customHeight="1">
      <c r="A242" s="40"/>
      <c r="B242" s="46"/>
      <c r="C242" s="294" t="s">
        <v>19</v>
      </c>
      <c r="D242" s="294" t="s">
        <v>623</v>
      </c>
      <c r="E242" s="19" t="s">
        <v>19</v>
      </c>
      <c r="F242" s="295">
        <v>0</v>
      </c>
      <c r="G242" s="40"/>
      <c r="H242" s="46"/>
    </row>
    <row r="243" s="2" customFormat="1" ht="16.8" customHeight="1">
      <c r="A243" s="40"/>
      <c r="B243" s="46"/>
      <c r="C243" s="294" t="s">
        <v>19</v>
      </c>
      <c r="D243" s="294" t="s">
        <v>624</v>
      </c>
      <c r="E243" s="19" t="s">
        <v>19</v>
      </c>
      <c r="F243" s="295">
        <v>131.40000000000001</v>
      </c>
      <c r="G243" s="40"/>
      <c r="H243" s="46"/>
    </row>
    <row r="244" s="2" customFormat="1" ht="16.8" customHeight="1">
      <c r="A244" s="40"/>
      <c r="B244" s="46"/>
      <c r="C244" s="294" t="s">
        <v>19</v>
      </c>
      <c r="D244" s="294" t="s">
        <v>625</v>
      </c>
      <c r="E244" s="19" t="s">
        <v>19</v>
      </c>
      <c r="F244" s="295">
        <v>0</v>
      </c>
      <c r="G244" s="40"/>
      <c r="H244" s="46"/>
    </row>
    <row r="245" s="2" customFormat="1" ht="16.8" customHeight="1">
      <c r="A245" s="40"/>
      <c r="B245" s="46"/>
      <c r="C245" s="294" t="s">
        <v>19</v>
      </c>
      <c r="D245" s="294" t="s">
        <v>626</v>
      </c>
      <c r="E245" s="19" t="s">
        <v>19</v>
      </c>
      <c r="F245" s="295">
        <v>153</v>
      </c>
      <c r="G245" s="40"/>
      <c r="H245" s="46"/>
    </row>
    <row r="246" s="2" customFormat="1" ht="16.8" customHeight="1">
      <c r="A246" s="40"/>
      <c r="B246" s="46"/>
      <c r="C246" s="294" t="s">
        <v>19</v>
      </c>
      <c r="D246" s="294" t="s">
        <v>627</v>
      </c>
      <c r="E246" s="19" t="s">
        <v>19</v>
      </c>
      <c r="F246" s="295">
        <v>0</v>
      </c>
      <c r="G246" s="40"/>
      <c r="H246" s="46"/>
    </row>
    <row r="247" s="2" customFormat="1" ht="16.8" customHeight="1">
      <c r="A247" s="40"/>
      <c r="B247" s="46"/>
      <c r="C247" s="294" t="s">
        <v>19</v>
      </c>
      <c r="D247" s="294" t="s">
        <v>628</v>
      </c>
      <c r="E247" s="19" t="s">
        <v>19</v>
      </c>
      <c r="F247" s="295">
        <v>292.30000000000001</v>
      </c>
      <c r="G247" s="40"/>
      <c r="H247" s="46"/>
    </row>
    <row r="248" s="2" customFormat="1" ht="16.8" customHeight="1">
      <c r="A248" s="40"/>
      <c r="B248" s="46"/>
      <c r="C248" s="294" t="s">
        <v>19</v>
      </c>
      <c r="D248" s="294" t="s">
        <v>629</v>
      </c>
      <c r="E248" s="19" t="s">
        <v>19</v>
      </c>
      <c r="F248" s="295">
        <v>0</v>
      </c>
      <c r="G248" s="40"/>
      <c r="H248" s="46"/>
    </row>
    <row r="249" s="2" customFormat="1" ht="16.8" customHeight="1">
      <c r="A249" s="40"/>
      <c r="B249" s="46"/>
      <c r="C249" s="294" t="s">
        <v>19</v>
      </c>
      <c r="D249" s="294" t="s">
        <v>630</v>
      </c>
      <c r="E249" s="19" t="s">
        <v>19</v>
      </c>
      <c r="F249" s="295">
        <v>115.5</v>
      </c>
      <c r="G249" s="40"/>
      <c r="H249" s="46"/>
    </row>
    <row r="250" s="2" customFormat="1" ht="16.8" customHeight="1">
      <c r="A250" s="40"/>
      <c r="B250" s="46"/>
      <c r="C250" s="294" t="s">
        <v>19</v>
      </c>
      <c r="D250" s="294" t="s">
        <v>631</v>
      </c>
      <c r="E250" s="19" t="s">
        <v>19</v>
      </c>
      <c r="F250" s="295">
        <v>0</v>
      </c>
      <c r="G250" s="40"/>
      <c r="H250" s="46"/>
    </row>
    <row r="251" s="2" customFormat="1" ht="16.8" customHeight="1">
      <c r="A251" s="40"/>
      <c r="B251" s="46"/>
      <c r="C251" s="294" t="s">
        <v>19</v>
      </c>
      <c r="D251" s="294" t="s">
        <v>632</v>
      </c>
      <c r="E251" s="19" t="s">
        <v>19</v>
      </c>
      <c r="F251" s="295">
        <v>549.39999999999998</v>
      </c>
      <c r="G251" s="40"/>
      <c r="H251" s="46"/>
    </row>
    <row r="252" s="2" customFormat="1" ht="16.8" customHeight="1">
      <c r="A252" s="40"/>
      <c r="B252" s="46"/>
      <c r="C252" s="294" t="s">
        <v>19</v>
      </c>
      <c r="D252" s="294" t="s">
        <v>633</v>
      </c>
      <c r="E252" s="19" t="s">
        <v>19</v>
      </c>
      <c r="F252" s="295">
        <v>0</v>
      </c>
      <c r="G252" s="40"/>
      <c r="H252" s="46"/>
    </row>
    <row r="253" s="2" customFormat="1" ht="16.8" customHeight="1">
      <c r="A253" s="40"/>
      <c r="B253" s="46"/>
      <c r="C253" s="294" t="s">
        <v>19</v>
      </c>
      <c r="D253" s="294" t="s">
        <v>634</v>
      </c>
      <c r="E253" s="19" t="s">
        <v>19</v>
      </c>
      <c r="F253" s="295">
        <v>652.5</v>
      </c>
      <c r="G253" s="40"/>
      <c r="H253" s="46"/>
    </row>
    <row r="254" s="2" customFormat="1" ht="16.8" customHeight="1">
      <c r="A254" s="40"/>
      <c r="B254" s="46"/>
      <c r="C254" s="294" t="s">
        <v>19</v>
      </c>
      <c r="D254" s="294" t="s">
        <v>635</v>
      </c>
      <c r="E254" s="19" t="s">
        <v>19</v>
      </c>
      <c r="F254" s="295">
        <v>0</v>
      </c>
      <c r="G254" s="40"/>
      <c r="H254" s="46"/>
    </row>
    <row r="255" s="2" customFormat="1" ht="16.8" customHeight="1">
      <c r="A255" s="40"/>
      <c r="B255" s="46"/>
      <c r="C255" s="294" t="s">
        <v>19</v>
      </c>
      <c r="D255" s="294" t="s">
        <v>636</v>
      </c>
      <c r="E255" s="19" t="s">
        <v>19</v>
      </c>
      <c r="F255" s="295">
        <v>21.875</v>
      </c>
      <c r="G255" s="40"/>
      <c r="H255" s="46"/>
    </row>
    <row r="256" s="2" customFormat="1" ht="16.8" customHeight="1">
      <c r="A256" s="40"/>
      <c r="B256" s="46"/>
      <c r="C256" s="294" t="s">
        <v>19</v>
      </c>
      <c r="D256" s="294" t="s">
        <v>637</v>
      </c>
      <c r="E256" s="19" t="s">
        <v>19</v>
      </c>
      <c r="F256" s="295">
        <v>0</v>
      </c>
      <c r="G256" s="40"/>
      <c r="H256" s="46"/>
    </row>
    <row r="257" s="2" customFormat="1" ht="16.8" customHeight="1">
      <c r="A257" s="40"/>
      <c r="B257" s="46"/>
      <c r="C257" s="294" t="s">
        <v>19</v>
      </c>
      <c r="D257" s="294" t="s">
        <v>638</v>
      </c>
      <c r="E257" s="19" t="s">
        <v>19</v>
      </c>
      <c r="F257" s="295">
        <v>320</v>
      </c>
      <c r="G257" s="40"/>
      <c r="H257" s="46"/>
    </row>
    <row r="258" s="2" customFormat="1" ht="16.8" customHeight="1">
      <c r="A258" s="40"/>
      <c r="B258" s="46"/>
      <c r="C258" s="294" t="s">
        <v>19</v>
      </c>
      <c r="D258" s="294" t="s">
        <v>639</v>
      </c>
      <c r="E258" s="19" t="s">
        <v>19</v>
      </c>
      <c r="F258" s="295">
        <v>236.25</v>
      </c>
      <c r="G258" s="40"/>
      <c r="H258" s="46"/>
    </row>
    <row r="259" s="2" customFormat="1" ht="16.8" customHeight="1">
      <c r="A259" s="40"/>
      <c r="B259" s="46"/>
      <c r="C259" s="294" t="s">
        <v>19</v>
      </c>
      <c r="D259" s="294" t="s">
        <v>640</v>
      </c>
      <c r="E259" s="19" t="s">
        <v>19</v>
      </c>
      <c r="F259" s="295">
        <v>483.75</v>
      </c>
      <c r="G259" s="40"/>
      <c r="H259" s="46"/>
    </row>
    <row r="260" s="2" customFormat="1" ht="16.8" customHeight="1">
      <c r="A260" s="40"/>
      <c r="B260" s="46"/>
      <c r="C260" s="294" t="s">
        <v>19</v>
      </c>
      <c r="D260" s="294" t="s">
        <v>641</v>
      </c>
      <c r="E260" s="19" t="s">
        <v>19</v>
      </c>
      <c r="F260" s="295">
        <v>0</v>
      </c>
      <c r="G260" s="40"/>
      <c r="H260" s="46"/>
    </row>
    <row r="261" s="2" customFormat="1" ht="16.8" customHeight="1">
      <c r="A261" s="40"/>
      <c r="B261" s="46"/>
      <c r="C261" s="294" t="s">
        <v>19</v>
      </c>
      <c r="D261" s="294" t="s">
        <v>642</v>
      </c>
      <c r="E261" s="19" t="s">
        <v>19</v>
      </c>
      <c r="F261" s="295">
        <v>494</v>
      </c>
      <c r="G261" s="40"/>
      <c r="H261" s="46"/>
    </row>
    <row r="262" s="2" customFormat="1" ht="16.8" customHeight="1">
      <c r="A262" s="40"/>
      <c r="B262" s="46"/>
      <c r="C262" s="294" t="s">
        <v>105</v>
      </c>
      <c r="D262" s="294" t="s">
        <v>168</v>
      </c>
      <c r="E262" s="19" t="s">
        <v>19</v>
      </c>
      <c r="F262" s="295">
        <v>3449.9749999999999</v>
      </c>
      <c r="G262" s="40"/>
      <c r="H262" s="46"/>
    </row>
    <row r="263" s="2" customFormat="1" ht="16.8" customHeight="1">
      <c r="A263" s="40"/>
      <c r="B263" s="46"/>
      <c r="C263" s="296" t="s">
        <v>979</v>
      </c>
      <c r="D263" s="40"/>
      <c r="E263" s="40"/>
      <c r="F263" s="40"/>
      <c r="G263" s="40"/>
      <c r="H263" s="46"/>
    </row>
    <row r="264" s="2" customFormat="1" ht="16.8" customHeight="1">
      <c r="A264" s="40"/>
      <c r="B264" s="46"/>
      <c r="C264" s="294" t="s">
        <v>172</v>
      </c>
      <c r="D264" s="294" t="s">
        <v>983</v>
      </c>
      <c r="E264" s="19" t="s">
        <v>159</v>
      </c>
      <c r="F264" s="295">
        <v>3449.9749999999999</v>
      </c>
      <c r="G264" s="40"/>
      <c r="H264" s="46"/>
    </row>
    <row r="265" s="2" customFormat="1" ht="16.8" customHeight="1">
      <c r="A265" s="40"/>
      <c r="B265" s="46"/>
      <c r="C265" s="294" t="s">
        <v>285</v>
      </c>
      <c r="D265" s="294" t="s">
        <v>980</v>
      </c>
      <c r="E265" s="19" t="s">
        <v>159</v>
      </c>
      <c r="F265" s="295">
        <v>3449.9749999999999</v>
      </c>
      <c r="G265" s="40"/>
      <c r="H265" s="46"/>
    </row>
    <row r="266" s="2" customFormat="1" ht="16.8" customHeight="1">
      <c r="A266" s="40"/>
      <c r="B266" s="46"/>
      <c r="C266" s="290" t="s">
        <v>314</v>
      </c>
      <c r="D266" s="291" t="s">
        <v>19</v>
      </c>
      <c r="E266" s="292" t="s">
        <v>19</v>
      </c>
      <c r="F266" s="293">
        <v>417.53899999999999</v>
      </c>
      <c r="G266" s="40"/>
      <c r="H266" s="46"/>
    </row>
    <row r="267" s="2" customFormat="1" ht="16.8" customHeight="1">
      <c r="A267" s="40"/>
      <c r="B267" s="46"/>
      <c r="C267" s="294" t="s">
        <v>19</v>
      </c>
      <c r="D267" s="294" t="s">
        <v>313</v>
      </c>
      <c r="E267" s="19" t="s">
        <v>19</v>
      </c>
      <c r="F267" s="295">
        <v>0</v>
      </c>
      <c r="G267" s="40"/>
      <c r="H267" s="46"/>
    </row>
    <row r="268" s="2" customFormat="1" ht="16.8" customHeight="1">
      <c r="A268" s="40"/>
      <c r="B268" s="46"/>
      <c r="C268" s="294" t="s">
        <v>314</v>
      </c>
      <c r="D268" s="294" t="s">
        <v>723</v>
      </c>
      <c r="E268" s="19" t="s">
        <v>19</v>
      </c>
      <c r="F268" s="295">
        <v>417.53899999999999</v>
      </c>
      <c r="G268" s="40"/>
      <c r="H268" s="46"/>
    </row>
    <row r="269" s="2" customFormat="1" ht="16.8" customHeight="1">
      <c r="A269" s="40"/>
      <c r="B269" s="46"/>
      <c r="C269" s="296" t="s">
        <v>979</v>
      </c>
      <c r="D269" s="40"/>
      <c r="E269" s="40"/>
      <c r="F269" s="40"/>
      <c r="G269" s="40"/>
      <c r="H269" s="46"/>
    </row>
    <row r="270" s="2" customFormat="1" ht="16.8" customHeight="1">
      <c r="A270" s="40"/>
      <c r="B270" s="46"/>
      <c r="C270" s="294" t="s">
        <v>303</v>
      </c>
      <c r="D270" s="294" t="s">
        <v>990</v>
      </c>
      <c r="E270" s="19" t="s">
        <v>299</v>
      </c>
      <c r="F270" s="295">
        <v>417.53899999999999</v>
      </c>
      <c r="G270" s="40"/>
      <c r="H270" s="46"/>
    </row>
    <row r="271" s="2" customFormat="1" ht="16.8" customHeight="1">
      <c r="A271" s="40"/>
      <c r="B271" s="46"/>
      <c r="C271" s="294" t="s">
        <v>303</v>
      </c>
      <c r="D271" s="294" t="s">
        <v>990</v>
      </c>
      <c r="E271" s="19" t="s">
        <v>299</v>
      </c>
      <c r="F271" s="295">
        <v>2033.6199999999999</v>
      </c>
      <c r="G271" s="40"/>
      <c r="H271" s="46"/>
    </row>
    <row r="272" s="2" customFormat="1" ht="16.8" customHeight="1">
      <c r="A272" s="40"/>
      <c r="B272" s="46"/>
      <c r="C272" s="294" t="s">
        <v>317</v>
      </c>
      <c r="D272" s="294" t="s">
        <v>1002</v>
      </c>
      <c r="E272" s="19" t="s">
        <v>299</v>
      </c>
      <c r="F272" s="295">
        <v>203.362</v>
      </c>
      <c r="G272" s="40"/>
      <c r="H272" s="46"/>
    </row>
    <row r="273" s="2" customFormat="1" ht="16.8" customHeight="1">
      <c r="A273" s="40"/>
      <c r="B273" s="46"/>
      <c r="C273" s="290" t="s">
        <v>114</v>
      </c>
      <c r="D273" s="291" t="s">
        <v>19</v>
      </c>
      <c r="E273" s="292" t="s">
        <v>19</v>
      </c>
      <c r="F273" s="293">
        <v>253.5</v>
      </c>
      <c r="G273" s="40"/>
      <c r="H273" s="46"/>
    </row>
    <row r="274" s="2" customFormat="1" ht="16.8" customHeight="1">
      <c r="A274" s="40"/>
      <c r="B274" s="46"/>
      <c r="C274" s="294" t="s">
        <v>19</v>
      </c>
      <c r="D274" s="294" t="s">
        <v>166</v>
      </c>
      <c r="E274" s="19" t="s">
        <v>19</v>
      </c>
      <c r="F274" s="295">
        <v>0</v>
      </c>
      <c r="G274" s="40"/>
      <c r="H274" s="46"/>
    </row>
    <row r="275" s="2" customFormat="1" ht="16.8" customHeight="1">
      <c r="A275" s="40"/>
      <c r="B275" s="46"/>
      <c r="C275" s="294" t="s">
        <v>19</v>
      </c>
      <c r="D275" s="294" t="s">
        <v>608</v>
      </c>
      <c r="E275" s="19" t="s">
        <v>19</v>
      </c>
      <c r="F275" s="295">
        <v>46.5</v>
      </c>
      <c r="G275" s="40"/>
      <c r="H275" s="46"/>
    </row>
    <row r="276" s="2" customFormat="1" ht="16.8" customHeight="1">
      <c r="A276" s="40"/>
      <c r="B276" s="46"/>
      <c r="C276" s="294" t="s">
        <v>19</v>
      </c>
      <c r="D276" s="294" t="s">
        <v>609</v>
      </c>
      <c r="E276" s="19" t="s">
        <v>19</v>
      </c>
      <c r="F276" s="295">
        <v>50</v>
      </c>
      <c r="G276" s="40"/>
      <c r="H276" s="46"/>
    </row>
    <row r="277" s="2" customFormat="1" ht="16.8" customHeight="1">
      <c r="A277" s="40"/>
      <c r="B277" s="46"/>
      <c r="C277" s="294" t="s">
        <v>19</v>
      </c>
      <c r="D277" s="294" t="s">
        <v>610</v>
      </c>
      <c r="E277" s="19" t="s">
        <v>19</v>
      </c>
      <c r="F277" s="295">
        <v>32</v>
      </c>
      <c r="G277" s="40"/>
      <c r="H277" s="46"/>
    </row>
    <row r="278" s="2" customFormat="1" ht="16.8" customHeight="1">
      <c r="A278" s="40"/>
      <c r="B278" s="46"/>
      <c r="C278" s="294" t="s">
        <v>19</v>
      </c>
      <c r="D278" s="294" t="s">
        <v>611</v>
      </c>
      <c r="E278" s="19" t="s">
        <v>19</v>
      </c>
      <c r="F278" s="295">
        <v>25</v>
      </c>
      <c r="G278" s="40"/>
      <c r="H278" s="46"/>
    </row>
    <row r="279" s="2" customFormat="1" ht="16.8" customHeight="1">
      <c r="A279" s="40"/>
      <c r="B279" s="46"/>
      <c r="C279" s="294" t="s">
        <v>19</v>
      </c>
      <c r="D279" s="294" t="s">
        <v>612</v>
      </c>
      <c r="E279" s="19" t="s">
        <v>19</v>
      </c>
      <c r="F279" s="295">
        <v>100</v>
      </c>
      <c r="G279" s="40"/>
      <c r="H279" s="46"/>
    </row>
    <row r="280" s="2" customFormat="1" ht="16.8" customHeight="1">
      <c r="A280" s="40"/>
      <c r="B280" s="46"/>
      <c r="C280" s="294" t="s">
        <v>114</v>
      </c>
      <c r="D280" s="294" t="s">
        <v>168</v>
      </c>
      <c r="E280" s="19" t="s">
        <v>19</v>
      </c>
      <c r="F280" s="295">
        <v>253.5</v>
      </c>
      <c r="G280" s="40"/>
      <c r="H280" s="46"/>
    </row>
    <row r="281" s="2" customFormat="1" ht="16.8" customHeight="1">
      <c r="A281" s="40"/>
      <c r="B281" s="46"/>
      <c r="C281" s="296" t="s">
        <v>979</v>
      </c>
      <c r="D281" s="40"/>
      <c r="E281" s="40"/>
      <c r="F281" s="40"/>
      <c r="G281" s="40"/>
      <c r="H281" s="46"/>
    </row>
    <row r="282" s="2" customFormat="1" ht="16.8" customHeight="1">
      <c r="A282" s="40"/>
      <c r="B282" s="46"/>
      <c r="C282" s="294" t="s">
        <v>157</v>
      </c>
      <c r="D282" s="294" t="s">
        <v>984</v>
      </c>
      <c r="E282" s="19" t="s">
        <v>159</v>
      </c>
      <c r="F282" s="295">
        <v>669.35000000000002</v>
      </c>
      <c r="G282" s="40"/>
      <c r="H282" s="46"/>
    </row>
    <row r="283" s="2" customFormat="1" ht="16.8" customHeight="1">
      <c r="A283" s="40"/>
      <c r="B283" s="46"/>
      <c r="C283" s="294" t="s">
        <v>193</v>
      </c>
      <c r="D283" s="294" t="s">
        <v>985</v>
      </c>
      <c r="E283" s="19" t="s">
        <v>159</v>
      </c>
      <c r="F283" s="295">
        <v>258.75</v>
      </c>
      <c r="G283" s="40"/>
      <c r="H283" s="46"/>
    </row>
    <row r="284" s="2" customFormat="1" ht="16.8" customHeight="1">
      <c r="A284" s="40"/>
      <c r="B284" s="46"/>
      <c r="C284" s="290" t="s">
        <v>597</v>
      </c>
      <c r="D284" s="291" t="s">
        <v>19</v>
      </c>
      <c r="E284" s="292" t="s">
        <v>19</v>
      </c>
      <c r="F284" s="293">
        <v>90.400000000000006</v>
      </c>
      <c r="G284" s="40"/>
      <c r="H284" s="46"/>
    </row>
    <row r="285" s="2" customFormat="1" ht="16.8" customHeight="1">
      <c r="A285" s="40"/>
      <c r="B285" s="46"/>
      <c r="C285" s="294" t="s">
        <v>19</v>
      </c>
      <c r="D285" s="294" t="s">
        <v>467</v>
      </c>
      <c r="E285" s="19" t="s">
        <v>19</v>
      </c>
      <c r="F285" s="295">
        <v>0</v>
      </c>
      <c r="G285" s="40"/>
      <c r="H285" s="46"/>
    </row>
    <row r="286" s="2" customFormat="1" ht="16.8" customHeight="1">
      <c r="A286" s="40"/>
      <c r="B286" s="46"/>
      <c r="C286" s="294" t="s">
        <v>19</v>
      </c>
      <c r="D286" s="294" t="s">
        <v>619</v>
      </c>
      <c r="E286" s="19" t="s">
        <v>19</v>
      </c>
      <c r="F286" s="295">
        <v>0</v>
      </c>
      <c r="G286" s="40"/>
      <c r="H286" s="46"/>
    </row>
    <row r="287" s="2" customFormat="1" ht="16.8" customHeight="1">
      <c r="A287" s="40"/>
      <c r="B287" s="46"/>
      <c r="C287" s="294" t="s">
        <v>19</v>
      </c>
      <c r="D287" s="294" t="s">
        <v>620</v>
      </c>
      <c r="E287" s="19" t="s">
        <v>19</v>
      </c>
      <c r="F287" s="295">
        <v>46.200000000000003</v>
      </c>
      <c r="G287" s="40"/>
      <c r="H287" s="46"/>
    </row>
    <row r="288" s="2" customFormat="1" ht="16.8" customHeight="1">
      <c r="A288" s="40"/>
      <c r="B288" s="46"/>
      <c r="C288" s="294" t="s">
        <v>19</v>
      </c>
      <c r="D288" s="294" t="s">
        <v>621</v>
      </c>
      <c r="E288" s="19" t="s">
        <v>19</v>
      </c>
      <c r="F288" s="295">
        <v>44.200000000000003</v>
      </c>
      <c r="G288" s="40"/>
      <c r="H288" s="46"/>
    </row>
    <row r="289" s="2" customFormat="1" ht="16.8" customHeight="1">
      <c r="A289" s="40"/>
      <c r="B289" s="46"/>
      <c r="C289" s="294" t="s">
        <v>597</v>
      </c>
      <c r="D289" s="294" t="s">
        <v>168</v>
      </c>
      <c r="E289" s="19" t="s">
        <v>19</v>
      </c>
      <c r="F289" s="295">
        <v>90.400000000000006</v>
      </c>
      <c r="G289" s="40"/>
      <c r="H289" s="46"/>
    </row>
    <row r="290" s="2" customFormat="1" ht="16.8" customHeight="1">
      <c r="A290" s="40"/>
      <c r="B290" s="46"/>
      <c r="C290" s="296" t="s">
        <v>979</v>
      </c>
      <c r="D290" s="40"/>
      <c r="E290" s="40"/>
      <c r="F290" s="40"/>
      <c r="G290" s="40"/>
      <c r="H290" s="46"/>
    </row>
    <row r="291" s="2" customFormat="1" ht="16.8" customHeight="1">
      <c r="A291" s="40"/>
      <c r="B291" s="46"/>
      <c r="C291" s="294" t="s">
        <v>615</v>
      </c>
      <c r="D291" s="294" t="s">
        <v>1014</v>
      </c>
      <c r="E291" s="19" t="s">
        <v>159</v>
      </c>
      <c r="F291" s="295">
        <v>90.400000000000006</v>
      </c>
      <c r="G291" s="40"/>
      <c r="H291" s="46"/>
    </row>
    <row r="292" s="2" customFormat="1" ht="16.8" customHeight="1">
      <c r="A292" s="40"/>
      <c r="B292" s="46"/>
      <c r="C292" s="294" t="s">
        <v>656</v>
      </c>
      <c r="D292" s="294" t="s">
        <v>1015</v>
      </c>
      <c r="E292" s="19" t="s">
        <v>159</v>
      </c>
      <c r="F292" s="295">
        <v>90.400000000000006</v>
      </c>
      <c r="G292" s="40"/>
      <c r="H292" s="46"/>
    </row>
    <row r="293" s="2" customFormat="1" ht="16.8" customHeight="1">
      <c r="A293" s="40"/>
      <c r="B293" s="46"/>
      <c r="C293" s="294" t="s">
        <v>664</v>
      </c>
      <c r="D293" s="294" t="s">
        <v>19</v>
      </c>
      <c r="E293" s="19" t="s">
        <v>19</v>
      </c>
      <c r="F293" s="295">
        <v>90.400000000000006</v>
      </c>
      <c r="G293" s="40"/>
      <c r="H293" s="46"/>
    </row>
    <row r="294" s="2" customFormat="1" ht="16.8" customHeight="1">
      <c r="A294" s="40"/>
      <c r="B294" s="46"/>
      <c r="C294" s="290" t="s">
        <v>594</v>
      </c>
      <c r="D294" s="291" t="s">
        <v>19</v>
      </c>
      <c r="E294" s="292" t="s">
        <v>19</v>
      </c>
      <c r="F294" s="293">
        <v>5.25</v>
      </c>
      <c r="G294" s="40"/>
      <c r="H294" s="46"/>
    </row>
    <row r="295" s="2" customFormat="1" ht="16.8" customHeight="1">
      <c r="A295" s="40"/>
      <c r="B295" s="46"/>
      <c r="C295" s="294" t="s">
        <v>19</v>
      </c>
      <c r="D295" s="294" t="s">
        <v>605</v>
      </c>
      <c r="E295" s="19" t="s">
        <v>19</v>
      </c>
      <c r="F295" s="295">
        <v>0</v>
      </c>
      <c r="G295" s="40"/>
      <c r="H295" s="46"/>
    </row>
    <row r="296" s="2" customFormat="1" ht="16.8" customHeight="1">
      <c r="A296" s="40"/>
      <c r="B296" s="46"/>
      <c r="C296" s="294" t="s">
        <v>594</v>
      </c>
      <c r="D296" s="294" t="s">
        <v>606</v>
      </c>
      <c r="E296" s="19" t="s">
        <v>19</v>
      </c>
      <c r="F296" s="295">
        <v>5.25</v>
      </c>
      <c r="G296" s="40"/>
      <c r="H296" s="46"/>
    </row>
    <row r="297" s="2" customFormat="1" ht="16.8" customHeight="1">
      <c r="A297" s="40"/>
      <c r="B297" s="46"/>
      <c r="C297" s="296" t="s">
        <v>979</v>
      </c>
      <c r="D297" s="40"/>
      <c r="E297" s="40"/>
      <c r="F297" s="40"/>
      <c r="G297" s="40"/>
      <c r="H297" s="46"/>
    </row>
    <row r="298" s="2" customFormat="1" ht="16.8" customHeight="1">
      <c r="A298" s="40"/>
      <c r="B298" s="46"/>
      <c r="C298" s="294" t="s">
        <v>387</v>
      </c>
      <c r="D298" s="294" t="s">
        <v>1009</v>
      </c>
      <c r="E298" s="19" t="s">
        <v>159</v>
      </c>
      <c r="F298" s="295">
        <v>5.25</v>
      </c>
      <c r="G298" s="40"/>
      <c r="H298" s="46"/>
    </row>
    <row r="299" s="2" customFormat="1" ht="16.8" customHeight="1">
      <c r="A299" s="40"/>
      <c r="B299" s="46"/>
      <c r="C299" s="294" t="s">
        <v>487</v>
      </c>
      <c r="D299" s="294" t="s">
        <v>1016</v>
      </c>
      <c r="E299" s="19" t="s">
        <v>159</v>
      </c>
      <c r="F299" s="295">
        <v>5.25</v>
      </c>
      <c r="G299" s="40"/>
      <c r="H299" s="46"/>
    </row>
    <row r="300" s="2" customFormat="1" ht="16.8" customHeight="1">
      <c r="A300" s="40"/>
      <c r="B300" s="46"/>
      <c r="C300" s="294" t="s">
        <v>193</v>
      </c>
      <c r="D300" s="294" t="s">
        <v>985</v>
      </c>
      <c r="E300" s="19" t="s">
        <v>159</v>
      </c>
      <c r="F300" s="295">
        <v>258.75</v>
      </c>
      <c r="G300" s="40"/>
      <c r="H300" s="46"/>
    </row>
    <row r="301" s="2" customFormat="1" ht="16.8" customHeight="1">
      <c r="A301" s="40"/>
      <c r="B301" s="46"/>
      <c r="C301" s="290" t="s">
        <v>110</v>
      </c>
      <c r="D301" s="291" t="s">
        <v>19</v>
      </c>
      <c r="E301" s="292" t="s">
        <v>19</v>
      </c>
      <c r="F301" s="293">
        <v>3449.9749999999999</v>
      </c>
      <c r="G301" s="40"/>
      <c r="H301" s="46"/>
    </row>
    <row r="302" s="2" customFormat="1" ht="16.8" customHeight="1">
      <c r="A302" s="40"/>
      <c r="B302" s="46"/>
      <c r="C302" s="294" t="s">
        <v>19</v>
      </c>
      <c r="D302" s="294" t="s">
        <v>113</v>
      </c>
      <c r="E302" s="19" t="s">
        <v>19</v>
      </c>
      <c r="F302" s="295">
        <v>3449.9749999999999</v>
      </c>
      <c r="G302" s="40"/>
      <c r="H302" s="46"/>
    </row>
    <row r="303" s="2" customFormat="1" ht="16.8" customHeight="1">
      <c r="A303" s="40"/>
      <c r="B303" s="46"/>
      <c r="C303" s="294" t="s">
        <v>110</v>
      </c>
      <c r="D303" s="294" t="s">
        <v>168</v>
      </c>
      <c r="E303" s="19" t="s">
        <v>19</v>
      </c>
      <c r="F303" s="295">
        <v>3449.9749999999999</v>
      </c>
      <c r="G303" s="40"/>
      <c r="H303" s="46"/>
    </row>
    <row r="304" s="2" customFormat="1" ht="16.8" customHeight="1">
      <c r="A304" s="40"/>
      <c r="B304" s="46"/>
      <c r="C304" s="296" t="s">
        <v>979</v>
      </c>
      <c r="D304" s="40"/>
      <c r="E304" s="40"/>
      <c r="F304" s="40"/>
      <c r="G304" s="40"/>
      <c r="H304" s="46"/>
    </row>
    <row r="305" s="2" customFormat="1" ht="16.8" customHeight="1">
      <c r="A305" s="40"/>
      <c r="B305" s="46"/>
      <c r="C305" s="294" t="s">
        <v>285</v>
      </c>
      <c r="D305" s="294" t="s">
        <v>980</v>
      </c>
      <c r="E305" s="19" t="s">
        <v>159</v>
      </c>
      <c r="F305" s="295">
        <v>3449.9749999999999</v>
      </c>
      <c r="G305" s="40"/>
      <c r="H305" s="46"/>
    </row>
    <row r="306" s="2" customFormat="1" ht="16.8" customHeight="1">
      <c r="A306" s="40"/>
      <c r="B306" s="46"/>
      <c r="C306" s="294" t="s">
        <v>202</v>
      </c>
      <c r="D306" s="294" t="s">
        <v>986</v>
      </c>
      <c r="E306" s="19" t="s">
        <v>159</v>
      </c>
      <c r="F306" s="295">
        <v>3449.9749999999999</v>
      </c>
      <c r="G306" s="40"/>
      <c r="H306" s="46"/>
    </row>
    <row r="307" s="2" customFormat="1">
      <c r="A307" s="40"/>
      <c r="B307" s="46"/>
      <c r="C307" s="294" t="s">
        <v>207</v>
      </c>
      <c r="D307" s="294" t="s">
        <v>987</v>
      </c>
      <c r="E307" s="19" t="s">
        <v>159</v>
      </c>
      <c r="F307" s="295">
        <v>3449.9749999999999</v>
      </c>
      <c r="G307" s="40"/>
      <c r="H307" s="46"/>
    </row>
    <row r="308" s="2" customFormat="1" ht="16.8" customHeight="1">
      <c r="A308" s="40"/>
      <c r="B308" s="46"/>
      <c r="C308" s="290" t="s">
        <v>116</v>
      </c>
      <c r="D308" s="291" t="s">
        <v>19</v>
      </c>
      <c r="E308" s="292" t="s">
        <v>19</v>
      </c>
      <c r="F308" s="293">
        <v>415.85000000000002</v>
      </c>
      <c r="G308" s="40"/>
      <c r="H308" s="46"/>
    </row>
    <row r="309" s="2" customFormat="1" ht="16.8" customHeight="1">
      <c r="A309" s="40"/>
      <c r="B309" s="46"/>
      <c r="C309" s="294" t="s">
        <v>19</v>
      </c>
      <c r="D309" s="294" t="s">
        <v>614</v>
      </c>
      <c r="E309" s="19" t="s">
        <v>19</v>
      </c>
      <c r="F309" s="295">
        <v>415.85000000000002</v>
      </c>
      <c r="G309" s="40"/>
      <c r="H309" s="46"/>
    </row>
    <row r="310" s="2" customFormat="1" ht="16.8" customHeight="1">
      <c r="A310" s="40"/>
      <c r="B310" s="46"/>
      <c r="C310" s="294" t="s">
        <v>116</v>
      </c>
      <c r="D310" s="294" t="s">
        <v>168</v>
      </c>
      <c r="E310" s="19" t="s">
        <v>19</v>
      </c>
      <c r="F310" s="295">
        <v>415.85000000000002</v>
      </c>
      <c r="G310" s="40"/>
      <c r="H310" s="46"/>
    </row>
    <row r="311" s="2" customFormat="1" ht="16.8" customHeight="1">
      <c r="A311" s="40"/>
      <c r="B311" s="46"/>
      <c r="C311" s="296" t="s">
        <v>979</v>
      </c>
      <c r="D311" s="40"/>
      <c r="E311" s="40"/>
      <c r="F311" s="40"/>
      <c r="G311" s="40"/>
      <c r="H311" s="46"/>
    </row>
    <row r="312" s="2" customFormat="1" ht="16.8" customHeight="1">
      <c r="A312" s="40"/>
      <c r="B312" s="46"/>
      <c r="C312" s="294" t="s">
        <v>157</v>
      </c>
      <c r="D312" s="294" t="s">
        <v>984</v>
      </c>
      <c r="E312" s="19" t="s">
        <v>159</v>
      </c>
      <c r="F312" s="295">
        <v>669.35000000000002</v>
      </c>
      <c r="G312" s="40"/>
      <c r="H312" s="46"/>
    </row>
    <row r="313" s="2" customFormat="1" ht="16.8" customHeight="1">
      <c r="A313" s="40"/>
      <c r="B313" s="46"/>
      <c r="C313" s="290" t="s">
        <v>111</v>
      </c>
      <c r="D313" s="291" t="s">
        <v>19</v>
      </c>
      <c r="E313" s="292" t="s">
        <v>19</v>
      </c>
      <c r="F313" s="293">
        <v>32.299999999999997</v>
      </c>
      <c r="G313" s="40"/>
      <c r="H313" s="46"/>
    </row>
    <row r="314" s="2" customFormat="1" ht="16.8" customHeight="1">
      <c r="A314" s="40"/>
      <c r="B314" s="46"/>
      <c r="C314" s="294" t="s">
        <v>111</v>
      </c>
      <c r="D314" s="294" t="s">
        <v>715</v>
      </c>
      <c r="E314" s="19" t="s">
        <v>19</v>
      </c>
      <c r="F314" s="295">
        <v>32.299999999999997</v>
      </c>
      <c r="G314" s="40"/>
      <c r="H314" s="46"/>
    </row>
    <row r="315" s="2" customFormat="1" ht="16.8" customHeight="1">
      <c r="A315" s="40"/>
      <c r="B315" s="46"/>
      <c r="C315" s="296" t="s">
        <v>979</v>
      </c>
      <c r="D315" s="40"/>
      <c r="E315" s="40"/>
      <c r="F315" s="40"/>
      <c r="G315" s="40"/>
      <c r="H315" s="46"/>
    </row>
    <row r="316" s="2" customFormat="1">
      <c r="A316" s="40"/>
      <c r="B316" s="46"/>
      <c r="C316" s="294" t="s">
        <v>274</v>
      </c>
      <c r="D316" s="294" t="s">
        <v>988</v>
      </c>
      <c r="E316" s="19" t="s">
        <v>241</v>
      </c>
      <c r="F316" s="295">
        <v>32.299999999999997</v>
      </c>
      <c r="G316" s="40"/>
      <c r="H316" s="46"/>
    </row>
    <row r="317" s="2" customFormat="1" ht="16.8" customHeight="1">
      <c r="A317" s="40"/>
      <c r="B317" s="46"/>
      <c r="C317" s="294" t="s">
        <v>157</v>
      </c>
      <c r="D317" s="294" t="s">
        <v>984</v>
      </c>
      <c r="E317" s="19" t="s">
        <v>159</v>
      </c>
      <c r="F317" s="295">
        <v>669.35000000000002</v>
      </c>
      <c r="G317" s="40"/>
      <c r="H317" s="46"/>
    </row>
    <row r="318" s="2" customFormat="1" ht="16.8" customHeight="1">
      <c r="A318" s="40"/>
      <c r="B318" s="46"/>
      <c r="C318" s="294" t="s">
        <v>280</v>
      </c>
      <c r="D318" s="294" t="s">
        <v>989</v>
      </c>
      <c r="E318" s="19" t="s">
        <v>241</v>
      </c>
      <c r="F318" s="295">
        <v>32.299999999999997</v>
      </c>
      <c r="G318" s="40"/>
      <c r="H318" s="46"/>
    </row>
    <row r="319" s="2" customFormat="1" ht="26.4" customHeight="1">
      <c r="A319" s="40"/>
      <c r="B319" s="46"/>
      <c r="C319" s="289" t="s">
        <v>1017</v>
      </c>
      <c r="D319" s="289" t="s">
        <v>99</v>
      </c>
      <c r="E319" s="40"/>
      <c r="F319" s="40"/>
      <c r="G319" s="40"/>
      <c r="H319" s="46"/>
    </row>
    <row r="320" s="2" customFormat="1" ht="16.8" customHeight="1">
      <c r="A320" s="40"/>
      <c r="B320" s="46"/>
      <c r="C320" s="290" t="s">
        <v>438</v>
      </c>
      <c r="D320" s="291" t="s">
        <v>19</v>
      </c>
      <c r="E320" s="292" t="s">
        <v>19</v>
      </c>
      <c r="F320" s="293">
        <v>267</v>
      </c>
      <c r="G320" s="40"/>
      <c r="H320" s="46"/>
    </row>
    <row r="321" s="2" customFormat="1" ht="16.8" customHeight="1">
      <c r="A321" s="40"/>
      <c r="B321" s="46"/>
      <c r="C321" s="294" t="s">
        <v>19</v>
      </c>
      <c r="D321" s="294" t="s">
        <v>754</v>
      </c>
      <c r="E321" s="19" t="s">
        <v>19</v>
      </c>
      <c r="F321" s="295">
        <v>0</v>
      </c>
      <c r="G321" s="40"/>
      <c r="H321" s="46"/>
    </row>
    <row r="322" s="2" customFormat="1" ht="16.8" customHeight="1">
      <c r="A322" s="40"/>
      <c r="B322" s="46"/>
      <c r="C322" s="294" t="s">
        <v>19</v>
      </c>
      <c r="D322" s="294" t="s">
        <v>764</v>
      </c>
      <c r="E322" s="19" t="s">
        <v>19</v>
      </c>
      <c r="F322" s="295">
        <v>102</v>
      </c>
      <c r="G322" s="40"/>
      <c r="H322" s="46"/>
    </row>
    <row r="323" s="2" customFormat="1" ht="16.8" customHeight="1">
      <c r="A323" s="40"/>
      <c r="B323" s="46"/>
      <c r="C323" s="294" t="s">
        <v>19</v>
      </c>
      <c r="D323" s="294" t="s">
        <v>756</v>
      </c>
      <c r="E323" s="19" t="s">
        <v>19</v>
      </c>
      <c r="F323" s="295">
        <v>0</v>
      </c>
      <c r="G323" s="40"/>
      <c r="H323" s="46"/>
    </row>
    <row r="324" s="2" customFormat="1" ht="16.8" customHeight="1">
      <c r="A324" s="40"/>
      <c r="B324" s="46"/>
      <c r="C324" s="294" t="s">
        <v>19</v>
      </c>
      <c r="D324" s="294" t="s">
        <v>765</v>
      </c>
      <c r="E324" s="19" t="s">
        <v>19</v>
      </c>
      <c r="F324" s="295">
        <v>165</v>
      </c>
      <c r="G324" s="40"/>
      <c r="H324" s="46"/>
    </row>
    <row r="325" s="2" customFormat="1" ht="16.8" customHeight="1">
      <c r="A325" s="40"/>
      <c r="B325" s="46"/>
      <c r="C325" s="294" t="s">
        <v>438</v>
      </c>
      <c r="D325" s="294" t="s">
        <v>168</v>
      </c>
      <c r="E325" s="19" t="s">
        <v>19</v>
      </c>
      <c r="F325" s="295">
        <v>267</v>
      </c>
      <c r="G325" s="40"/>
      <c r="H325" s="46"/>
    </row>
    <row r="326" s="2" customFormat="1" ht="16.8" customHeight="1">
      <c r="A326" s="40"/>
      <c r="B326" s="46"/>
      <c r="C326" s="296" t="s">
        <v>979</v>
      </c>
      <c r="D326" s="40"/>
      <c r="E326" s="40"/>
      <c r="F326" s="40"/>
      <c r="G326" s="40"/>
      <c r="H326" s="46"/>
    </row>
    <row r="327" s="2" customFormat="1" ht="16.8" customHeight="1">
      <c r="A327" s="40"/>
      <c r="B327" s="46"/>
      <c r="C327" s="294" t="s">
        <v>483</v>
      </c>
      <c r="D327" s="294" t="s">
        <v>1018</v>
      </c>
      <c r="E327" s="19" t="s">
        <v>241</v>
      </c>
      <c r="F327" s="295">
        <v>267</v>
      </c>
      <c r="G327" s="40"/>
      <c r="H327" s="46"/>
    </row>
    <row r="328" s="2" customFormat="1" ht="16.8" customHeight="1">
      <c r="A328" s="40"/>
      <c r="B328" s="46"/>
      <c r="C328" s="294" t="s">
        <v>387</v>
      </c>
      <c r="D328" s="294" t="s">
        <v>1009</v>
      </c>
      <c r="E328" s="19" t="s">
        <v>159</v>
      </c>
      <c r="F328" s="295">
        <v>133.5</v>
      </c>
      <c r="G328" s="40"/>
      <c r="H328" s="46"/>
    </row>
    <row r="329" s="2" customFormat="1" ht="16.8" customHeight="1">
      <c r="A329" s="40"/>
      <c r="B329" s="46"/>
      <c r="C329" s="294" t="s">
        <v>157</v>
      </c>
      <c r="D329" s="294" t="s">
        <v>984</v>
      </c>
      <c r="E329" s="19" t="s">
        <v>159</v>
      </c>
      <c r="F329" s="295">
        <v>133.5</v>
      </c>
      <c r="G329" s="40"/>
      <c r="H329" s="46"/>
    </row>
    <row r="330" s="2" customFormat="1" ht="16.8" customHeight="1">
      <c r="A330" s="40"/>
      <c r="B330" s="46"/>
      <c r="C330" s="294" t="s">
        <v>487</v>
      </c>
      <c r="D330" s="294" t="s">
        <v>1016</v>
      </c>
      <c r="E330" s="19" t="s">
        <v>159</v>
      </c>
      <c r="F330" s="295">
        <v>133.5</v>
      </c>
      <c r="G330" s="40"/>
      <c r="H330" s="46"/>
    </row>
    <row r="331" s="2" customFormat="1" ht="16.8" customHeight="1">
      <c r="A331" s="40"/>
      <c r="B331" s="46"/>
      <c r="C331" s="294" t="s">
        <v>193</v>
      </c>
      <c r="D331" s="294" t="s">
        <v>985</v>
      </c>
      <c r="E331" s="19" t="s">
        <v>159</v>
      </c>
      <c r="F331" s="295">
        <v>133.5</v>
      </c>
      <c r="G331" s="40"/>
      <c r="H331" s="46"/>
    </row>
    <row r="332" s="2" customFormat="1" ht="16.8" customHeight="1">
      <c r="A332" s="40"/>
      <c r="B332" s="46"/>
      <c r="C332" s="294" t="s">
        <v>518</v>
      </c>
      <c r="D332" s="294" t="s">
        <v>1019</v>
      </c>
      <c r="E332" s="19" t="s">
        <v>241</v>
      </c>
      <c r="F332" s="295">
        <v>219</v>
      </c>
      <c r="G332" s="40"/>
      <c r="H332" s="46"/>
    </row>
    <row r="333" s="2" customFormat="1">
      <c r="A333" s="40"/>
      <c r="B333" s="46"/>
      <c r="C333" s="294" t="s">
        <v>274</v>
      </c>
      <c r="D333" s="294" t="s">
        <v>988</v>
      </c>
      <c r="E333" s="19" t="s">
        <v>241</v>
      </c>
      <c r="F333" s="295">
        <v>267</v>
      </c>
      <c r="G333" s="40"/>
      <c r="H333" s="46"/>
    </row>
    <row r="334" s="2" customFormat="1" ht="16.8" customHeight="1">
      <c r="A334" s="40"/>
      <c r="B334" s="46"/>
      <c r="C334" s="294" t="s">
        <v>789</v>
      </c>
      <c r="D334" s="294" t="s">
        <v>790</v>
      </c>
      <c r="E334" s="19" t="s">
        <v>241</v>
      </c>
      <c r="F334" s="295">
        <v>223.38</v>
      </c>
      <c r="G334" s="40"/>
      <c r="H334" s="46"/>
    </row>
    <row r="335" s="2" customFormat="1" ht="16.8" customHeight="1">
      <c r="A335" s="40"/>
      <c r="B335" s="46"/>
      <c r="C335" s="290" t="s">
        <v>750</v>
      </c>
      <c r="D335" s="291" t="s">
        <v>19</v>
      </c>
      <c r="E335" s="292" t="s">
        <v>19</v>
      </c>
      <c r="F335" s="293">
        <v>12</v>
      </c>
      <c r="G335" s="40"/>
      <c r="H335" s="46"/>
    </row>
    <row r="336" s="2" customFormat="1" ht="16.8" customHeight="1">
      <c r="A336" s="40"/>
      <c r="B336" s="46"/>
      <c r="C336" s="294" t="s">
        <v>19</v>
      </c>
      <c r="D336" s="294" t="s">
        <v>794</v>
      </c>
      <c r="E336" s="19" t="s">
        <v>19</v>
      </c>
      <c r="F336" s="295">
        <v>0</v>
      </c>
      <c r="G336" s="40"/>
      <c r="H336" s="46"/>
    </row>
    <row r="337" s="2" customFormat="1" ht="16.8" customHeight="1">
      <c r="A337" s="40"/>
      <c r="B337" s="46"/>
      <c r="C337" s="294" t="s">
        <v>750</v>
      </c>
      <c r="D337" s="294" t="s">
        <v>795</v>
      </c>
      <c r="E337" s="19" t="s">
        <v>19</v>
      </c>
      <c r="F337" s="295">
        <v>12</v>
      </c>
      <c r="G337" s="40"/>
      <c r="H337" s="46"/>
    </row>
    <row r="338" s="2" customFormat="1" ht="16.8" customHeight="1">
      <c r="A338" s="40"/>
      <c r="B338" s="46"/>
      <c r="C338" s="296" t="s">
        <v>979</v>
      </c>
      <c r="D338" s="40"/>
      <c r="E338" s="40"/>
      <c r="F338" s="40"/>
      <c r="G338" s="40"/>
      <c r="H338" s="46"/>
    </row>
    <row r="339" s="2" customFormat="1" ht="16.8" customHeight="1">
      <c r="A339" s="40"/>
      <c r="B339" s="46"/>
      <c r="C339" s="294" t="s">
        <v>518</v>
      </c>
      <c r="D339" s="294" t="s">
        <v>1019</v>
      </c>
      <c r="E339" s="19" t="s">
        <v>241</v>
      </c>
      <c r="F339" s="295">
        <v>12</v>
      </c>
      <c r="G339" s="40"/>
      <c r="H339" s="46"/>
    </row>
    <row r="340" s="2" customFormat="1" ht="16.8" customHeight="1">
      <c r="A340" s="40"/>
      <c r="B340" s="46"/>
      <c r="C340" s="294" t="s">
        <v>518</v>
      </c>
      <c r="D340" s="294" t="s">
        <v>1019</v>
      </c>
      <c r="E340" s="19" t="s">
        <v>241</v>
      </c>
      <c r="F340" s="295">
        <v>219</v>
      </c>
      <c r="G340" s="40"/>
      <c r="H340" s="46"/>
    </row>
    <row r="341" s="2" customFormat="1" ht="16.8" customHeight="1">
      <c r="A341" s="40"/>
      <c r="B341" s="46"/>
      <c r="C341" s="294" t="s">
        <v>789</v>
      </c>
      <c r="D341" s="294" t="s">
        <v>790</v>
      </c>
      <c r="E341" s="19" t="s">
        <v>241</v>
      </c>
      <c r="F341" s="295">
        <v>223.38</v>
      </c>
      <c r="G341" s="40"/>
      <c r="H341" s="46"/>
    </row>
    <row r="342" s="2" customFormat="1" ht="16.8" customHeight="1">
      <c r="A342" s="40"/>
      <c r="B342" s="46"/>
      <c r="C342" s="290" t="s">
        <v>749</v>
      </c>
      <c r="D342" s="291" t="s">
        <v>19</v>
      </c>
      <c r="E342" s="292" t="s">
        <v>19</v>
      </c>
      <c r="F342" s="293">
        <v>36</v>
      </c>
      <c r="G342" s="40"/>
      <c r="H342" s="46"/>
    </row>
    <row r="343" s="2" customFormat="1" ht="16.8" customHeight="1">
      <c r="A343" s="40"/>
      <c r="B343" s="46"/>
      <c r="C343" s="294" t="s">
        <v>19</v>
      </c>
      <c r="D343" s="294" t="s">
        <v>782</v>
      </c>
      <c r="E343" s="19" t="s">
        <v>19</v>
      </c>
      <c r="F343" s="295">
        <v>0</v>
      </c>
      <c r="G343" s="40"/>
      <c r="H343" s="46"/>
    </row>
    <row r="344" s="2" customFormat="1" ht="16.8" customHeight="1">
      <c r="A344" s="40"/>
      <c r="B344" s="46"/>
      <c r="C344" s="294" t="s">
        <v>19</v>
      </c>
      <c r="D344" s="294" t="s">
        <v>783</v>
      </c>
      <c r="E344" s="19" t="s">
        <v>19</v>
      </c>
      <c r="F344" s="295">
        <v>36</v>
      </c>
      <c r="G344" s="40"/>
      <c r="H344" s="46"/>
    </row>
    <row r="345" s="2" customFormat="1" ht="16.8" customHeight="1">
      <c r="A345" s="40"/>
      <c r="B345" s="46"/>
      <c r="C345" s="294" t="s">
        <v>749</v>
      </c>
      <c r="D345" s="294" t="s">
        <v>168</v>
      </c>
      <c r="E345" s="19" t="s">
        <v>19</v>
      </c>
      <c r="F345" s="295">
        <v>36</v>
      </c>
      <c r="G345" s="40"/>
      <c r="H345" s="46"/>
    </row>
    <row r="346" s="2" customFormat="1" ht="16.8" customHeight="1">
      <c r="A346" s="40"/>
      <c r="B346" s="46"/>
      <c r="C346" s="296" t="s">
        <v>979</v>
      </c>
      <c r="D346" s="40"/>
      <c r="E346" s="40"/>
      <c r="F346" s="40"/>
      <c r="G346" s="40"/>
      <c r="H346" s="46"/>
    </row>
    <row r="347" s="2" customFormat="1" ht="16.8" customHeight="1">
      <c r="A347" s="40"/>
      <c r="B347" s="46"/>
      <c r="C347" s="294" t="s">
        <v>510</v>
      </c>
      <c r="D347" s="294" t="s">
        <v>1020</v>
      </c>
      <c r="E347" s="19" t="s">
        <v>241</v>
      </c>
      <c r="F347" s="295">
        <v>36</v>
      </c>
      <c r="G347" s="40"/>
      <c r="H347" s="46"/>
    </row>
    <row r="348" s="2" customFormat="1" ht="16.8" customHeight="1">
      <c r="A348" s="40"/>
      <c r="B348" s="46"/>
      <c r="C348" s="294" t="s">
        <v>518</v>
      </c>
      <c r="D348" s="294" t="s">
        <v>1019</v>
      </c>
      <c r="E348" s="19" t="s">
        <v>241</v>
      </c>
      <c r="F348" s="295">
        <v>219</v>
      </c>
      <c r="G348" s="40"/>
      <c r="H348" s="46"/>
    </row>
    <row r="349" s="2" customFormat="1" ht="16.8" customHeight="1">
      <c r="A349" s="40"/>
      <c r="B349" s="46"/>
      <c r="C349" s="294" t="s">
        <v>789</v>
      </c>
      <c r="D349" s="294" t="s">
        <v>790</v>
      </c>
      <c r="E349" s="19" t="s">
        <v>241</v>
      </c>
      <c r="F349" s="295">
        <v>223.38</v>
      </c>
      <c r="G349" s="40"/>
      <c r="H349" s="46"/>
    </row>
    <row r="350" s="2" customFormat="1" ht="16.8" customHeight="1">
      <c r="A350" s="40"/>
      <c r="B350" s="46"/>
      <c r="C350" s="290" t="s">
        <v>111</v>
      </c>
      <c r="D350" s="291" t="s">
        <v>19</v>
      </c>
      <c r="E350" s="292" t="s">
        <v>19</v>
      </c>
      <c r="F350" s="293">
        <v>267</v>
      </c>
      <c r="G350" s="40"/>
      <c r="H350" s="46"/>
    </row>
    <row r="351" s="2" customFormat="1" ht="16.8" customHeight="1">
      <c r="A351" s="40"/>
      <c r="B351" s="46"/>
      <c r="C351" s="294" t="s">
        <v>111</v>
      </c>
      <c r="D351" s="294" t="s">
        <v>438</v>
      </c>
      <c r="E351" s="19" t="s">
        <v>19</v>
      </c>
      <c r="F351" s="295">
        <v>267</v>
      </c>
      <c r="G351" s="40"/>
      <c r="H351" s="46"/>
    </row>
    <row r="352" s="2" customFormat="1" ht="16.8" customHeight="1">
      <c r="A352" s="40"/>
      <c r="B352" s="46"/>
      <c r="C352" s="290" t="s">
        <v>119</v>
      </c>
      <c r="D352" s="291" t="s">
        <v>19</v>
      </c>
      <c r="E352" s="292" t="s">
        <v>19</v>
      </c>
      <c r="F352" s="293">
        <v>123.72</v>
      </c>
      <c r="G352" s="40"/>
      <c r="H352" s="46"/>
    </row>
    <row r="353" s="2" customFormat="1" ht="16.8" customHeight="1">
      <c r="A353" s="40"/>
      <c r="B353" s="46"/>
      <c r="C353" s="294" t="s">
        <v>19</v>
      </c>
      <c r="D353" s="294" t="s">
        <v>801</v>
      </c>
      <c r="E353" s="19" t="s">
        <v>19</v>
      </c>
      <c r="F353" s="295">
        <v>234.012</v>
      </c>
      <c r="G353" s="40"/>
      <c r="H353" s="46"/>
    </row>
    <row r="354" s="2" customFormat="1" ht="16.8" customHeight="1">
      <c r="A354" s="40"/>
      <c r="B354" s="46"/>
      <c r="C354" s="294" t="s">
        <v>19</v>
      </c>
      <c r="D354" s="294" t="s">
        <v>802</v>
      </c>
      <c r="E354" s="19" t="s">
        <v>19</v>
      </c>
      <c r="F354" s="295">
        <v>-110.292</v>
      </c>
      <c r="G354" s="40"/>
      <c r="H354" s="46"/>
    </row>
    <row r="355" s="2" customFormat="1" ht="16.8" customHeight="1">
      <c r="A355" s="40"/>
      <c r="B355" s="46"/>
      <c r="C355" s="294" t="s">
        <v>119</v>
      </c>
      <c r="D355" s="294" t="s">
        <v>168</v>
      </c>
      <c r="E355" s="19" t="s">
        <v>19</v>
      </c>
      <c r="F355" s="295">
        <v>123.72</v>
      </c>
      <c r="G355" s="40"/>
      <c r="H355" s="46"/>
    </row>
    <row r="356" s="2" customFormat="1" ht="16.8" customHeight="1">
      <c r="A356" s="40"/>
      <c r="B356" s="46"/>
      <c r="C356" s="296" t="s">
        <v>979</v>
      </c>
      <c r="D356" s="40"/>
      <c r="E356" s="40"/>
      <c r="F356" s="40"/>
      <c r="G356" s="40"/>
      <c r="H356" s="46"/>
    </row>
    <row r="357" s="2" customFormat="1" ht="16.8" customHeight="1">
      <c r="A357" s="40"/>
      <c r="B357" s="46"/>
      <c r="C357" s="294" t="s">
        <v>297</v>
      </c>
      <c r="D357" s="294" t="s">
        <v>1001</v>
      </c>
      <c r="E357" s="19" t="s">
        <v>299</v>
      </c>
      <c r="F357" s="295">
        <v>123.72</v>
      </c>
      <c r="G357" s="40"/>
      <c r="H357" s="46"/>
    </row>
    <row r="358" s="2" customFormat="1" ht="16.8" customHeight="1">
      <c r="A358" s="40"/>
      <c r="B358" s="46"/>
      <c r="C358" s="294" t="s">
        <v>303</v>
      </c>
      <c r="D358" s="294" t="s">
        <v>990</v>
      </c>
      <c r="E358" s="19" t="s">
        <v>299</v>
      </c>
      <c r="F358" s="295">
        <v>850.04999999999995</v>
      </c>
      <c r="G358" s="40"/>
      <c r="H358" s="46"/>
    </row>
    <row r="359" s="2" customFormat="1" ht="16.8" customHeight="1">
      <c r="A359" s="40"/>
      <c r="B359" s="46"/>
      <c r="C359" s="294" t="s">
        <v>317</v>
      </c>
      <c r="D359" s="294" t="s">
        <v>1002</v>
      </c>
      <c r="E359" s="19" t="s">
        <v>299</v>
      </c>
      <c r="F359" s="295">
        <v>123.72</v>
      </c>
      <c r="G359" s="40"/>
      <c r="H359" s="46"/>
    </row>
    <row r="360" s="2" customFormat="1" ht="16.8" customHeight="1">
      <c r="A360" s="40"/>
      <c r="B360" s="46"/>
      <c r="C360" s="290" t="s">
        <v>363</v>
      </c>
      <c r="D360" s="291" t="s">
        <v>19</v>
      </c>
      <c r="E360" s="292" t="s">
        <v>19</v>
      </c>
      <c r="F360" s="293">
        <v>424.19999999999999</v>
      </c>
      <c r="G360" s="40"/>
      <c r="H360" s="46"/>
    </row>
    <row r="361" s="2" customFormat="1" ht="16.8" customHeight="1">
      <c r="A361" s="40"/>
      <c r="B361" s="46"/>
      <c r="C361" s="294" t="s">
        <v>19</v>
      </c>
      <c r="D361" s="294" t="s">
        <v>754</v>
      </c>
      <c r="E361" s="19" t="s">
        <v>19</v>
      </c>
      <c r="F361" s="295">
        <v>0</v>
      </c>
      <c r="G361" s="40"/>
      <c r="H361" s="46"/>
    </row>
    <row r="362" s="2" customFormat="1" ht="16.8" customHeight="1">
      <c r="A362" s="40"/>
      <c r="B362" s="46"/>
      <c r="C362" s="294" t="s">
        <v>19</v>
      </c>
      <c r="D362" s="294" t="s">
        <v>755</v>
      </c>
      <c r="E362" s="19" t="s">
        <v>19</v>
      </c>
      <c r="F362" s="295">
        <v>167.69999999999999</v>
      </c>
      <c r="G362" s="40"/>
      <c r="H362" s="46"/>
    </row>
    <row r="363" s="2" customFormat="1" ht="16.8" customHeight="1">
      <c r="A363" s="40"/>
      <c r="B363" s="46"/>
      <c r="C363" s="294" t="s">
        <v>19</v>
      </c>
      <c r="D363" s="294" t="s">
        <v>756</v>
      </c>
      <c r="E363" s="19" t="s">
        <v>19</v>
      </c>
      <c r="F363" s="295">
        <v>0</v>
      </c>
      <c r="G363" s="40"/>
      <c r="H363" s="46"/>
    </row>
    <row r="364" s="2" customFormat="1" ht="16.8" customHeight="1">
      <c r="A364" s="40"/>
      <c r="B364" s="46"/>
      <c r="C364" s="294" t="s">
        <v>19</v>
      </c>
      <c r="D364" s="294" t="s">
        <v>757</v>
      </c>
      <c r="E364" s="19" t="s">
        <v>19</v>
      </c>
      <c r="F364" s="295">
        <v>247.5</v>
      </c>
      <c r="G364" s="40"/>
      <c r="H364" s="46"/>
    </row>
    <row r="365" s="2" customFormat="1" ht="16.8" customHeight="1">
      <c r="A365" s="40"/>
      <c r="B365" s="46"/>
      <c r="C365" s="294" t="s">
        <v>19</v>
      </c>
      <c r="D365" s="294" t="s">
        <v>758</v>
      </c>
      <c r="E365" s="19" t="s">
        <v>19</v>
      </c>
      <c r="F365" s="295">
        <v>0</v>
      </c>
      <c r="G365" s="40"/>
      <c r="H365" s="46"/>
    </row>
    <row r="366" s="2" customFormat="1" ht="16.8" customHeight="1">
      <c r="A366" s="40"/>
      <c r="B366" s="46"/>
      <c r="C366" s="294" t="s">
        <v>19</v>
      </c>
      <c r="D366" s="294" t="s">
        <v>759</v>
      </c>
      <c r="E366" s="19" t="s">
        <v>19</v>
      </c>
      <c r="F366" s="295">
        <v>9</v>
      </c>
      <c r="G366" s="40"/>
      <c r="H366" s="46"/>
    </row>
    <row r="367" s="2" customFormat="1" ht="16.8" customHeight="1">
      <c r="A367" s="40"/>
      <c r="B367" s="46"/>
      <c r="C367" s="294" t="s">
        <v>363</v>
      </c>
      <c r="D367" s="294" t="s">
        <v>168</v>
      </c>
      <c r="E367" s="19" t="s">
        <v>19</v>
      </c>
      <c r="F367" s="295">
        <v>424.19999999999999</v>
      </c>
      <c r="G367" s="40"/>
      <c r="H367" s="46"/>
    </row>
    <row r="368" s="2" customFormat="1" ht="16.8" customHeight="1">
      <c r="A368" s="40"/>
      <c r="B368" s="46"/>
      <c r="C368" s="296" t="s">
        <v>979</v>
      </c>
      <c r="D368" s="40"/>
      <c r="E368" s="40"/>
      <c r="F368" s="40"/>
      <c r="G368" s="40"/>
      <c r="H368" s="46"/>
    </row>
    <row r="369" s="2" customFormat="1" ht="16.8" customHeight="1">
      <c r="A369" s="40"/>
      <c r="B369" s="46"/>
      <c r="C369" s="294" t="s">
        <v>369</v>
      </c>
      <c r="D369" s="294" t="s">
        <v>1003</v>
      </c>
      <c r="E369" s="19" t="s">
        <v>159</v>
      </c>
      <c r="F369" s="295">
        <v>424.19999999999999</v>
      </c>
      <c r="G369" s="40"/>
      <c r="H369" s="46"/>
    </row>
    <row r="370" s="2" customFormat="1" ht="16.8" customHeight="1">
      <c r="A370" s="40"/>
      <c r="B370" s="46"/>
      <c r="C370" s="294" t="s">
        <v>391</v>
      </c>
      <c r="D370" s="294" t="s">
        <v>1004</v>
      </c>
      <c r="E370" s="19" t="s">
        <v>159</v>
      </c>
      <c r="F370" s="295">
        <v>424.19999999999999</v>
      </c>
      <c r="G370" s="40"/>
      <c r="H370" s="46"/>
    </row>
    <row r="371" s="2" customFormat="1" ht="16.8" customHeight="1">
      <c r="A371" s="40"/>
      <c r="B371" s="46"/>
      <c r="C371" s="294" t="s">
        <v>395</v>
      </c>
      <c r="D371" s="294" t="s">
        <v>1005</v>
      </c>
      <c r="E371" s="19" t="s">
        <v>159</v>
      </c>
      <c r="F371" s="295">
        <v>359.39999999999998</v>
      </c>
      <c r="G371" s="40"/>
      <c r="H371" s="46"/>
    </row>
    <row r="372" s="2" customFormat="1" ht="16.8" customHeight="1">
      <c r="A372" s="40"/>
      <c r="B372" s="46"/>
      <c r="C372" s="294" t="s">
        <v>404</v>
      </c>
      <c r="D372" s="294" t="s">
        <v>1006</v>
      </c>
      <c r="E372" s="19" t="s">
        <v>159</v>
      </c>
      <c r="F372" s="295">
        <v>424.19999999999999</v>
      </c>
      <c r="G372" s="40"/>
      <c r="H372" s="46"/>
    </row>
    <row r="373" s="2" customFormat="1" ht="16.8" customHeight="1">
      <c r="A373" s="40"/>
      <c r="B373" s="46"/>
      <c r="C373" s="294" t="s">
        <v>417</v>
      </c>
      <c r="D373" s="294" t="s">
        <v>1007</v>
      </c>
      <c r="E373" s="19" t="s">
        <v>159</v>
      </c>
      <c r="F373" s="295">
        <v>212.09999999999999</v>
      </c>
      <c r="G373" s="40"/>
      <c r="H373" s="46"/>
    </row>
    <row r="374" s="2" customFormat="1" ht="16.8" customHeight="1">
      <c r="A374" s="40"/>
      <c r="B374" s="46"/>
      <c r="C374" s="294" t="s">
        <v>409</v>
      </c>
      <c r="D374" s="294" t="s">
        <v>410</v>
      </c>
      <c r="E374" s="19" t="s">
        <v>159</v>
      </c>
      <c r="F374" s="295">
        <v>42.420000000000002</v>
      </c>
      <c r="G374" s="40"/>
      <c r="H374" s="46"/>
    </row>
    <row r="375" s="2" customFormat="1" ht="16.8" customHeight="1">
      <c r="A375" s="40"/>
      <c r="B375" s="46"/>
      <c r="C375" s="290" t="s">
        <v>365</v>
      </c>
      <c r="D375" s="291" t="s">
        <v>19</v>
      </c>
      <c r="E375" s="292" t="s">
        <v>19</v>
      </c>
      <c r="F375" s="293">
        <v>64.799999999999997</v>
      </c>
      <c r="G375" s="40"/>
      <c r="H375" s="46"/>
    </row>
    <row r="376" s="2" customFormat="1" ht="16.8" customHeight="1">
      <c r="A376" s="40"/>
      <c r="B376" s="46"/>
      <c r="C376" s="294" t="s">
        <v>19</v>
      </c>
      <c r="D376" s="294" t="s">
        <v>1021</v>
      </c>
      <c r="E376" s="19" t="s">
        <v>19</v>
      </c>
      <c r="F376" s="295">
        <v>64.799999999999997</v>
      </c>
      <c r="G376" s="40"/>
      <c r="H376" s="46"/>
    </row>
    <row r="377" s="2" customFormat="1" ht="16.8" customHeight="1">
      <c r="A377" s="40"/>
      <c r="B377" s="46"/>
      <c r="C377" s="296" t="s">
        <v>979</v>
      </c>
      <c r="D377" s="40"/>
      <c r="E377" s="40"/>
      <c r="F377" s="40"/>
      <c r="G377" s="40"/>
      <c r="H377" s="46"/>
    </row>
    <row r="378" s="2" customFormat="1" ht="16.8" customHeight="1">
      <c r="A378" s="40"/>
      <c r="B378" s="46"/>
      <c r="C378" s="294" t="s">
        <v>395</v>
      </c>
      <c r="D378" s="294" t="s">
        <v>1005</v>
      </c>
      <c r="E378" s="19" t="s">
        <v>159</v>
      </c>
      <c r="F378" s="295">
        <v>359.39999999999998</v>
      </c>
      <c r="G378" s="40"/>
      <c r="H378" s="46"/>
    </row>
    <row r="379" s="2" customFormat="1" ht="16.8" customHeight="1">
      <c r="A379" s="40"/>
      <c r="B379" s="46"/>
      <c r="C379" s="294" t="s">
        <v>400</v>
      </c>
      <c r="D379" s="294" t="s">
        <v>1010</v>
      </c>
      <c r="E379" s="19" t="s">
        <v>159</v>
      </c>
      <c r="F379" s="295">
        <v>64.799999999999997</v>
      </c>
      <c r="G379" s="40"/>
      <c r="H379" s="46"/>
    </row>
    <row r="380" s="2" customFormat="1" ht="26.4" customHeight="1">
      <c r="A380" s="40"/>
      <c r="B380" s="46"/>
      <c r="C380" s="289" t="s">
        <v>1022</v>
      </c>
      <c r="D380" s="289" t="s">
        <v>83</v>
      </c>
      <c r="E380" s="40"/>
      <c r="F380" s="40"/>
      <c r="G380" s="40"/>
      <c r="H380" s="46"/>
    </row>
    <row r="381" s="2" customFormat="1" ht="16.8" customHeight="1">
      <c r="A381" s="40"/>
      <c r="B381" s="46"/>
      <c r="C381" s="290" t="s">
        <v>113</v>
      </c>
      <c r="D381" s="291" t="s">
        <v>19</v>
      </c>
      <c r="E381" s="292" t="s">
        <v>19</v>
      </c>
      <c r="F381" s="293">
        <v>2984.4499999999998</v>
      </c>
      <c r="G381" s="40"/>
      <c r="H381" s="46"/>
    </row>
    <row r="382" s="2" customFormat="1" ht="16.8" customHeight="1">
      <c r="A382" s="40"/>
      <c r="B382" s="46"/>
      <c r="C382" s="294" t="s">
        <v>19</v>
      </c>
      <c r="D382" s="294" t="s">
        <v>105</v>
      </c>
      <c r="E382" s="19" t="s">
        <v>19</v>
      </c>
      <c r="F382" s="295">
        <v>2984.4499999999998</v>
      </c>
      <c r="G382" s="40"/>
      <c r="H382" s="46"/>
    </row>
    <row r="383" s="2" customFormat="1" ht="16.8" customHeight="1">
      <c r="A383" s="40"/>
      <c r="B383" s="46"/>
      <c r="C383" s="294" t="s">
        <v>113</v>
      </c>
      <c r="D383" s="294" t="s">
        <v>168</v>
      </c>
      <c r="E383" s="19" t="s">
        <v>19</v>
      </c>
      <c r="F383" s="295">
        <v>2984.4499999999998</v>
      </c>
      <c r="G383" s="40"/>
      <c r="H383" s="46"/>
    </row>
    <row r="384" s="2" customFormat="1" ht="16.8" customHeight="1">
      <c r="A384" s="40"/>
      <c r="B384" s="46"/>
      <c r="C384" s="296" t="s">
        <v>979</v>
      </c>
      <c r="D384" s="40"/>
      <c r="E384" s="40"/>
      <c r="F384" s="40"/>
      <c r="G384" s="40"/>
      <c r="H384" s="46"/>
    </row>
    <row r="385" s="2" customFormat="1" ht="16.8" customHeight="1">
      <c r="A385" s="40"/>
      <c r="B385" s="46"/>
      <c r="C385" s="294" t="s">
        <v>285</v>
      </c>
      <c r="D385" s="294" t="s">
        <v>980</v>
      </c>
      <c r="E385" s="19" t="s">
        <v>159</v>
      </c>
      <c r="F385" s="295">
        <v>2984.4499999999998</v>
      </c>
      <c r="G385" s="40"/>
      <c r="H385" s="46"/>
    </row>
    <row r="386" s="2" customFormat="1" ht="16.8" customHeight="1">
      <c r="A386" s="40"/>
      <c r="B386" s="46"/>
      <c r="C386" s="290" t="s">
        <v>438</v>
      </c>
      <c r="D386" s="291" t="s">
        <v>19</v>
      </c>
      <c r="E386" s="292" t="s">
        <v>19</v>
      </c>
      <c r="F386" s="293">
        <v>788.29999999999995</v>
      </c>
      <c r="G386" s="40"/>
      <c r="H386" s="46"/>
    </row>
    <row r="387" s="2" customFormat="1" ht="16.8" customHeight="1">
      <c r="A387" s="40"/>
      <c r="B387" s="46"/>
      <c r="C387" s="294" t="s">
        <v>19</v>
      </c>
      <c r="D387" s="294" t="s">
        <v>169</v>
      </c>
      <c r="E387" s="19" t="s">
        <v>19</v>
      </c>
      <c r="F387" s="295">
        <v>0</v>
      </c>
      <c r="G387" s="40"/>
      <c r="H387" s="46"/>
    </row>
    <row r="388" s="2" customFormat="1" ht="16.8" customHeight="1">
      <c r="A388" s="40"/>
      <c r="B388" s="46"/>
      <c r="C388" s="294" t="s">
        <v>19</v>
      </c>
      <c r="D388" s="294" t="s">
        <v>846</v>
      </c>
      <c r="E388" s="19" t="s">
        <v>19</v>
      </c>
      <c r="F388" s="295">
        <v>262.30000000000001</v>
      </c>
      <c r="G388" s="40"/>
      <c r="H388" s="46"/>
    </row>
    <row r="389" s="2" customFormat="1" ht="16.8" customHeight="1">
      <c r="A389" s="40"/>
      <c r="B389" s="46"/>
      <c r="C389" s="294" t="s">
        <v>19</v>
      </c>
      <c r="D389" s="294" t="s">
        <v>847</v>
      </c>
      <c r="E389" s="19" t="s">
        <v>19</v>
      </c>
      <c r="F389" s="295">
        <v>526</v>
      </c>
      <c r="G389" s="40"/>
      <c r="H389" s="46"/>
    </row>
    <row r="390" s="2" customFormat="1" ht="16.8" customHeight="1">
      <c r="A390" s="40"/>
      <c r="B390" s="46"/>
      <c r="C390" s="294" t="s">
        <v>438</v>
      </c>
      <c r="D390" s="294" t="s">
        <v>168</v>
      </c>
      <c r="E390" s="19" t="s">
        <v>19</v>
      </c>
      <c r="F390" s="295">
        <v>788.29999999999995</v>
      </c>
      <c r="G390" s="40"/>
      <c r="H390" s="46"/>
    </row>
    <row r="391" s="2" customFormat="1" ht="16.8" customHeight="1">
      <c r="A391" s="40"/>
      <c r="B391" s="46"/>
      <c r="C391" s="296" t="s">
        <v>979</v>
      </c>
      <c r="D391" s="40"/>
      <c r="E391" s="40"/>
      <c r="F391" s="40"/>
      <c r="G391" s="40"/>
      <c r="H391" s="46"/>
    </row>
    <row r="392" s="2" customFormat="1" ht="16.8" customHeight="1">
      <c r="A392" s="40"/>
      <c r="B392" s="46"/>
      <c r="C392" s="294" t="s">
        <v>157</v>
      </c>
      <c r="D392" s="294" t="s">
        <v>984</v>
      </c>
      <c r="E392" s="19" t="s">
        <v>159</v>
      </c>
      <c r="F392" s="295">
        <v>456.14999999999998</v>
      </c>
      <c r="G392" s="40"/>
      <c r="H392" s="46"/>
    </row>
    <row r="393" s="2" customFormat="1" ht="16.8" customHeight="1">
      <c r="A393" s="40"/>
      <c r="B393" s="46"/>
      <c r="C393" s="290" t="s">
        <v>105</v>
      </c>
      <c r="D393" s="291" t="s">
        <v>19</v>
      </c>
      <c r="E393" s="292" t="s">
        <v>19</v>
      </c>
      <c r="F393" s="293">
        <v>2984.4499999999998</v>
      </c>
      <c r="G393" s="40"/>
      <c r="H393" s="46"/>
    </row>
    <row r="394" s="2" customFormat="1" ht="16.8" customHeight="1">
      <c r="A394" s="40"/>
      <c r="B394" s="46"/>
      <c r="C394" s="294" t="s">
        <v>19</v>
      </c>
      <c r="D394" s="294" t="s">
        <v>852</v>
      </c>
      <c r="E394" s="19" t="s">
        <v>19</v>
      </c>
      <c r="F394" s="295">
        <v>0</v>
      </c>
      <c r="G394" s="40"/>
      <c r="H394" s="46"/>
    </row>
    <row r="395" s="2" customFormat="1" ht="16.8" customHeight="1">
      <c r="A395" s="40"/>
      <c r="B395" s="46"/>
      <c r="C395" s="294" t="s">
        <v>19</v>
      </c>
      <c r="D395" s="294" t="s">
        <v>853</v>
      </c>
      <c r="E395" s="19" t="s">
        <v>19</v>
      </c>
      <c r="F395" s="295">
        <v>481</v>
      </c>
      <c r="G395" s="40"/>
      <c r="H395" s="46"/>
    </row>
    <row r="396" s="2" customFormat="1" ht="16.8" customHeight="1">
      <c r="A396" s="40"/>
      <c r="B396" s="46"/>
      <c r="C396" s="294" t="s">
        <v>19</v>
      </c>
      <c r="D396" s="294" t="s">
        <v>854</v>
      </c>
      <c r="E396" s="19" t="s">
        <v>19</v>
      </c>
      <c r="F396" s="295">
        <v>36</v>
      </c>
      <c r="G396" s="40"/>
      <c r="H396" s="46"/>
    </row>
    <row r="397" s="2" customFormat="1" ht="16.8" customHeight="1">
      <c r="A397" s="40"/>
      <c r="B397" s="46"/>
      <c r="C397" s="294" t="s">
        <v>19</v>
      </c>
      <c r="D397" s="294" t="s">
        <v>855</v>
      </c>
      <c r="E397" s="19" t="s">
        <v>19</v>
      </c>
      <c r="F397" s="295">
        <v>409.19999999999999</v>
      </c>
      <c r="G397" s="40"/>
      <c r="H397" s="46"/>
    </row>
    <row r="398" s="2" customFormat="1" ht="16.8" customHeight="1">
      <c r="A398" s="40"/>
      <c r="B398" s="46"/>
      <c r="C398" s="294" t="s">
        <v>19</v>
      </c>
      <c r="D398" s="294" t="s">
        <v>856</v>
      </c>
      <c r="E398" s="19" t="s">
        <v>19</v>
      </c>
      <c r="F398" s="295">
        <v>0</v>
      </c>
      <c r="G398" s="40"/>
      <c r="H398" s="46"/>
    </row>
    <row r="399" s="2" customFormat="1" ht="16.8" customHeight="1">
      <c r="A399" s="40"/>
      <c r="B399" s="46"/>
      <c r="C399" s="294" t="s">
        <v>19</v>
      </c>
      <c r="D399" s="294" t="s">
        <v>219</v>
      </c>
      <c r="E399" s="19" t="s">
        <v>19</v>
      </c>
      <c r="F399" s="295">
        <v>10</v>
      </c>
      <c r="G399" s="40"/>
      <c r="H399" s="46"/>
    </row>
    <row r="400" s="2" customFormat="1" ht="16.8" customHeight="1">
      <c r="A400" s="40"/>
      <c r="B400" s="46"/>
      <c r="C400" s="294" t="s">
        <v>19</v>
      </c>
      <c r="D400" s="294" t="s">
        <v>857</v>
      </c>
      <c r="E400" s="19" t="s">
        <v>19</v>
      </c>
      <c r="F400" s="295">
        <v>487.5</v>
      </c>
      <c r="G400" s="40"/>
      <c r="H400" s="46"/>
    </row>
    <row r="401" s="2" customFormat="1" ht="16.8" customHeight="1">
      <c r="A401" s="40"/>
      <c r="B401" s="46"/>
      <c r="C401" s="294" t="s">
        <v>19</v>
      </c>
      <c r="D401" s="294" t="s">
        <v>858</v>
      </c>
      <c r="E401" s="19" t="s">
        <v>19</v>
      </c>
      <c r="F401" s="295">
        <v>42</v>
      </c>
      <c r="G401" s="40"/>
      <c r="H401" s="46"/>
    </row>
    <row r="402" s="2" customFormat="1" ht="16.8" customHeight="1">
      <c r="A402" s="40"/>
      <c r="B402" s="46"/>
      <c r="C402" s="294" t="s">
        <v>19</v>
      </c>
      <c r="D402" s="294" t="s">
        <v>859</v>
      </c>
      <c r="E402" s="19" t="s">
        <v>19</v>
      </c>
      <c r="F402" s="295">
        <v>337.5</v>
      </c>
      <c r="G402" s="40"/>
      <c r="H402" s="46"/>
    </row>
    <row r="403" s="2" customFormat="1" ht="16.8" customHeight="1">
      <c r="A403" s="40"/>
      <c r="B403" s="46"/>
      <c r="C403" s="294" t="s">
        <v>19</v>
      </c>
      <c r="D403" s="294" t="s">
        <v>860</v>
      </c>
      <c r="E403" s="19" t="s">
        <v>19</v>
      </c>
      <c r="F403" s="295">
        <v>317.25</v>
      </c>
      <c r="G403" s="40"/>
      <c r="H403" s="46"/>
    </row>
    <row r="404" s="2" customFormat="1" ht="16.8" customHeight="1">
      <c r="A404" s="40"/>
      <c r="B404" s="46"/>
      <c r="C404" s="294" t="s">
        <v>19</v>
      </c>
      <c r="D404" s="294" t="s">
        <v>861</v>
      </c>
      <c r="E404" s="19" t="s">
        <v>19</v>
      </c>
      <c r="F404" s="295">
        <v>637</v>
      </c>
      <c r="G404" s="40"/>
      <c r="H404" s="46"/>
    </row>
    <row r="405" s="2" customFormat="1" ht="16.8" customHeight="1">
      <c r="A405" s="40"/>
      <c r="B405" s="46"/>
      <c r="C405" s="294" t="s">
        <v>19</v>
      </c>
      <c r="D405" s="294" t="s">
        <v>862</v>
      </c>
      <c r="E405" s="19" t="s">
        <v>19</v>
      </c>
      <c r="F405" s="295">
        <v>45</v>
      </c>
      <c r="G405" s="40"/>
      <c r="H405" s="46"/>
    </row>
    <row r="406" s="2" customFormat="1" ht="16.8" customHeight="1">
      <c r="A406" s="40"/>
      <c r="B406" s="46"/>
      <c r="C406" s="294" t="s">
        <v>19</v>
      </c>
      <c r="D406" s="294" t="s">
        <v>537</v>
      </c>
      <c r="E406" s="19" t="s">
        <v>19</v>
      </c>
      <c r="F406" s="295">
        <v>14</v>
      </c>
      <c r="G406" s="40"/>
      <c r="H406" s="46"/>
    </row>
    <row r="407" s="2" customFormat="1" ht="16.8" customHeight="1">
      <c r="A407" s="40"/>
      <c r="B407" s="46"/>
      <c r="C407" s="294" t="s">
        <v>19</v>
      </c>
      <c r="D407" s="294" t="s">
        <v>863</v>
      </c>
      <c r="E407" s="19" t="s">
        <v>19</v>
      </c>
      <c r="F407" s="295">
        <v>168</v>
      </c>
      <c r="G407" s="40"/>
      <c r="H407" s="46"/>
    </row>
    <row r="408" s="2" customFormat="1" ht="16.8" customHeight="1">
      <c r="A408" s="40"/>
      <c r="B408" s="46"/>
      <c r="C408" s="294" t="s">
        <v>105</v>
      </c>
      <c r="D408" s="294" t="s">
        <v>168</v>
      </c>
      <c r="E408" s="19" t="s">
        <v>19</v>
      </c>
      <c r="F408" s="295">
        <v>2984.4499999999998</v>
      </c>
      <c r="G408" s="40"/>
      <c r="H408" s="46"/>
    </row>
    <row r="409" s="2" customFormat="1" ht="16.8" customHeight="1">
      <c r="A409" s="40"/>
      <c r="B409" s="46"/>
      <c r="C409" s="296" t="s">
        <v>979</v>
      </c>
      <c r="D409" s="40"/>
      <c r="E409" s="40"/>
      <c r="F409" s="40"/>
      <c r="G409" s="40"/>
      <c r="H409" s="46"/>
    </row>
    <row r="410" s="2" customFormat="1" ht="16.8" customHeight="1">
      <c r="A410" s="40"/>
      <c r="B410" s="46"/>
      <c r="C410" s="294" t="s">
        <v>172</v>
      </c>
      <c r="D410" s="294" t="s">
        <v>983</v>
      </c>
      <c r="E410" s="19" t="s">
        <v>159</v>
      </c>
      <c r="F410" s="295">
        <v>2984.4499999999998</v>
      </c>
      <c r="G410" s="40"/>
      <c r="H410" s="46"/>
    </row>
    <row r="411" s="2" customFormat="1" ht="16.8" customHeight="1">
      <c r="A411" s="40"/>
      <c r="B411" s="46"/>
      <c r="C411" s="294" t="s">
        <v>285</v>
      </c>
      <c r="D411" s="294" t="s">
        <v>980</v>
      </c>
      <c r="E411" s="19" t="s">
        <v>159</v>
      </c>
      <c r="F411" s="295">
        <v>2984.4499999999998</v>
      </c>
      <c r="G411" s="40"/>
      <c r="H411" s="46"/>
    </row>
    <row r="412" s="2" customFormat="1" ht="16.8" customHeight="1">
      <c r="A412" s="40"/>
      <c r="B412" s="46"/>
      <c r="C412" s="290" t="s">
        <v>314</v>
      </c>
      <c r="D412" s="291" t="s">
        <v>19</v>
      </c>
      <c r="E412" s="292" t="s">
        <v>19</v>
      </c>
      <c r="F412" s="293">
        <v>362.53199999999998</v>
      </c>
      <c r="G412" s="40"/>
      <c r="H412" s="46"/>
    </row>
    <row r="413" s="2" customFormat="1" ht="16.8" customHeight="1">
      <c r="A413" s="40"/>
      <c r="B413" s="46"/>
      <c r="C413" s="294" t="s">
        <v>19</v>
      </c>
      <c r="D413" s="294" t="s">
        <v>313</v>
      </c>
      <c r="E413" s="19" t="s">
        <v>19</v>
      </c>
      <c r="F413" s="295">
        <v>0</v>
      </c>
      <c r="G413" s="40"/>
      <c r="H413" s="46"/>
    </row>
    <row r="414" s="2" customFormat="1" ht="16.8" customHeight="1">
      <c r="A414" s="40"/>
      <c r="B414" s="46"/>
      <c r="C414" s="294" t="s">
        <v>314</v>
      </c>
      <c r="D414" s="294" t="s">
        <v>910</v>
      </c>
      <c r="E414" s="19" t="s">
        <v>19</v>
      </c>
      <c r="F414" s="295">
        <v>362.53199999999998</v>
      </c>
      <c r="G414" s="40"/>
      <c r="H414" s="46"/>
    </row>
    <row r="415" s="2" customFormat="1" ht="16.8" customHeight="1">
      <c r="A415" s="40"/>
      <c r="B415" s="46"/>
      <c r="C415" s="296" t="s">
        <v>979</v>
      </c>
      <c r="D415" s="40"/>
      <c r="E415" s="40"/>
      <c r="F415" s="40"/>
      <c r="G415" s="40"/>
      <c r="H415" s="46"/>
    </row>
    <row r="416" s="2" customFormat="1" ht="16.8" customHeight="1">
      <c r="A416" s="40"/>
      <c r="B416" s="46"/>
      <c r="C416" s="294" t="s">
        <v>303</v>
      </c>
      <c r="D416" s="294" t="s">
        <v>990</v>
      </c>
      <c r="E416" s="19" t="s">
        <v>299</v>
      </c>
      <c r="F416" s="295">
        <v>362.53199999999998</v>
      </c>
      <c r="G416" s="40"/>
      <c r="H416" s="46"/>
    </row>
    <row r="417" s="2" customFormat="1" ht="16.8" customHeight="1">
      <c r="A417" s="40"/>
      <c r="B417" s="46"/>
      <c r="C417" s="294" t="s">
        <v>303</v>
      </c>
      <c r="D417" s="294" t="s">
        <v>990</v>
      </c>
      <c r="E417" s="19" t="s">
        <v>299</v>
      </c>
      <c r="F417" s="295">
        <v>1901.5899999999999</v>
      </c>
      <c r="G417" s="40"/>
      <c r="H417" s="46"/>
    </row>
    <row r="418" s="2" customFormat="1" ht="16.8" customHeight="1">
      <c r="A418" s="40"/>
      <c r="B418" s="46"/>
      <c r="C418" s="294" t="s">
        <v>317</v>
      </c>
      <c r="D418" s="294" t="s">
        <v>1002</v>
      </c>
      <c r="E418" s="19" t="s">
        <v>299</v>
      </c>
      <c r="F418" s="295">
        <v>190.15899999999999</v>
      </c>
      <c r="G418" s="40"/>
      <c r="H418" s="46"/>
    </row>
    <row r="419" s="2" customFormat="1" ht="16.8" customHeight="1">
      <c r="A419" s="40"/>
      <c r="B419" s="46"/>
      <c r="C419" s="290" t="s">
        <v>114</v>
      </c>
      <c r="D419" s="291" t="s">
        <v>19</v>
      </c>
      <c r="E419" s="292" t="s">
        <v>19</v>
      </c>
      <c r="F419" s="293">
        <v>62</v>
      </c>
      <c r="G419" s="40"/>
      <c r="H419" s="46"/>
    </row>
    <row r="420" s="2" customFormat="1" ht="16.8" customHeight="1">
      <c r="A420" s="40"/>
      <c r="B420" s="46"/>
      <c r="C420" s="294" t="s">
        <v>19</v>
      </c>
      <c r="D420" s="294" t="s">
        <v>166</v>
      </c>
      <c r="E420" s="19" t="s">
        <v>19</v>
      </c>
      <c r="F420" s="295">
        <v>0</v>
      </c>
      <c r="G420" s="40"/>
      <c r="H420" s="46"/>
    </row>
    <row r="421" s="2" customFormat="1" ht="16.8" customHeight="1">
      <c r="A421" s="40"/>
      <c r="B421" s="46"/>
      <c r="C421" s="294" t="s">
        <v>19</v>
      </c>
      <c r="D421" s="294" t="s">
        <v>844</v>
      </c>
      <c r="E421" s="19" t="s">
        <v>19</v>
      </c>
      <c r="F421" s="295">
        <v>42</v>
      </c>
      <c r="G421" s="40"/>
      <c r="H421" s="46"/>
    </row>
    <row r="422" s="2" customFormat="1" ht="16.8" customHeight="1">
      <c r="A422" s="40"/>
      <c r="B422" s="46"/>
      <c r="C422" s="294" t="s">
        <v>19</v>
      </c>
      <c r="D422" s="294" t="s">
        <v>845</v>
      </c>
      <c r="E422" s="19" t="s">
        <v>19</v>
      </c>
      <c r="F422" s="295">
        <v>20</v>
      </c>
      <c r="G422" s="40"/>
      <c r="H422" s="46"/>
    </row>
    <row r="423" s="2" customFormat="1" ht="16.8" customHeight="1">
      <c r="A423" s="40"/>
      <c r="B423" s="46"/>
      <c r="C423" s="294" t="s">
        <v>114</v>
      </c>
      <c r="D423" s="294" t="s">
        <v>168</v>
      </c>
      <c r="E423" s="19" t="s">
        <v>19</v>
      </c>
      <c r="F423" s="295">
        <v>62</v>
      </c>
      <c r="G423" s="40"/>
      <c r="H423" s="46"/>
    </row>
    <row r="424" s="2" customFormat="1" ht="16.8" customHeight="1">
      <c r="A424" s="40"/>
      <c r="B424" s="46"/>
      <c r="C424" s="296" t="s">
        <v>979</v>
      </c>
      <c r="D424" s="40"/>
      <c r="E424" s="40"/>
      <c r="F424" s="40"/>
      <c r="G424" s="40"/>
      <c r="H424" s="46"/>
    </row>
    <row r="425" s="2" customFormat="1" ht="16.8" customHeight="1">
      <c r="A425" s="40"/>
      <c r="B425" s="46"/>
      <c r="C425" s="294" t="s">
        <v>157</v>
      </c>
      <c r="D425" s="294" t="s">
        <v>984</v>
      </c>
      <c r="E425" s="19" t="s">
        <v>159</v>
      </c>
      <c r="F425" s="295">
        <v>456.14999999999998</v>
      </c>
      <c r="G425" s="40"/>
      <c r="H425" s="46"/>
    </row>
    <row r="426" s="2" customFormat="1" ht="16.8" customHeight="1">
      <c r="A426" s="40"/>
      <c r="B426" s="46"/>
      <c r="C426" s="294" t="s">
        <v>193</v>
      </c>
      <c r="D426" s="294" t="s">
        <v>985</v>
      </c>
      <c r="E426" s="19" t="s">
        <v>159</v>
      </c>
      <c r="F426" s="295">
        <v>259.875</v>
      </c>
      <c r="G426" s="40"/>
      <c r="H426" s="46"/>
    </row>
    <row r="427" s="2" customFormat="1" ht="16.8" customHeight="1">
      <c r="A427" s="40"/>
      <c r="B427" s="46"/>
      <c r="C427" s="290" t="s">
        <v>597</v>
      </c>
      <c r="D427" s="291" t="s">
        <v>19</v>
      </c>
      <c r="E427" s="292" t="s">
        <v>19</v>
      </c>
      <c r="F427" s="293">
        <v>84</v>
      </c>
      <c r="G427" s="40"/>
      <c r="H427" s="46"/>
    </row>
    <row r="428" s="2" customFormat="1" ht="16.8" customHeight="1">
      <c r="A428" s="40"/>
      <c r="B428" s="46"/>
      <c r="C428" s="294" t="s">
        <v>19</v>
      </c>
      <c r="D428" s="294" t="s">
        <v>467</v>
      </c>
      <c r="E428" s="19" t="s">
        <v>19</v>
      </c>
      <c r="F428" s="295">
        <v>0</v>
      </c>
      <c r="G428" s="40"/>
      <c r="H428" s="46"/>
    </row>
    <row r="429" s="2" customFormat="1" ht="16.8" customHeight="1">
      <c r="A429" s="40"/>
      <c r="B429" s="46"/>
      <c r="C429" s="294" t="s">
        <v>19</v>
      </c>
      <c r="D429" s="294" t="s">
        <v>849</v>
      </c>
      <c r="E429" s="19" t="s">
        <v>19</v>
      </c>
      <c r="F429" s="295">
        <v>0</v>
      </c>
      <c r="G429" s="40"/>
      <c r="H429" s="46"/>
    </row>
    <row r="430" s="2" customFormat="1" ht="16.8" customHeight="1">
      <c r="A430" s="40"/>
      <c r="B430" s="46"/>
      <c r="C430" s="294" t="s">
        <v>19</v>
      </c>
      <c r="D430" s="294" t="s">
        <v>738</v>
      </c>
      <c r="E430" s="19" t="s">
        <v>19</v>
      </c>
      <c r="F430" s="295">
        <v>42</v>
      </c>
      <c r="G430" s="40"/>
      <c r="H430" s="46"/>
    </row>
    <row r="431" s="2" customFormat="1" ht="16.8" customHeight="1">
      <c r="A431" s="40"/>
      <c r="B431" s="46"/>
      <c r="C431" s="294" t="s">
        <v>19</v>
      </c>
      <c r="D431" s="294" t="s">
        <v>839</v>
      </c>
      <c r="E431" s="19" t="s">
        <v>19</v>
      </c>
      <c r="F431" s="295">
        <v>0</v>
      </c>
      <c r="G431" s="40"/>
      <c r="H431" s="46"/>
    </row>
    <row r="432" s="2" customFormat="1" ht="16.8" customHeight="1">
      <c r="A432" s="40"/>
      <c r="B432" s="46"/>
      <c r="C432" s="294" t="s">
        <v>19</v>
      </c>
      <c r="D432" s="294" t="s">
        <v>850</v>
      </c>
      <c r="E432" s="19" t="s">
        <v>19</v>
      </c>
      <c r="F432" s="295">
        <v>42</v>
      </c>
      <c r="G432" s="40"/>
      <c r="H432" s="46"/>
    </row>
    <row r="433" s="2" customFormat="1" ht="16.8" customHeight="1">
      <c r="A433" s="40"/>
      <c r="B433" s="46"/>
      <c r="C433" s="294" t="s">
        <v>597</v>
      </c>
      <c r="D433" s="294" t="s">
        <v>168</v>
      </c>
      <c r="E433" s="19" t="s">
        <v>19</v>
      </c>
      <c r="F433" s="295">
        <v>84</v>
      </c>
      <c r="G433" s="40"/>
      <c r="H433" s="46"/>
    </row>
    <row r="434" s="2" customFormat="1" ht="16.8" customHeight="1">
      <c r="A434" s="40"/>
      <c r="B434" s="46"/>
      <c r="C434" s="296" t="s">
        <v>979</v>
      </c>
      <c r="D434" s="40"/>
      <c r="E434" s="40"/>
      <c r="F434" s="40"/>
      <c r="G434" s="40"/>
      <c r="H434" s="46"/>
    </row>
    <row r="435" s="2" customFormat="1" ht="16.8" customHeight="1">
      <c r="A435" s="40"/>
      <c r="B435" s="46"/>
      <c r="C435" s="294" t="s">
        <v>615</v>
      </c>
      <c r="D435" s="294" t="s">
        <v>1014</v>
      </c>
      <c r="E435" s="19" t="s">
        <v>159</v>
      </c>
      <c r="F435" s="295">
        <v>84</v>
      </c>
      <c r="G435" s="40"/>
      <c r="H435" s="46"/>
    </row>
    <row r="436" s="2" customFormat="1" ht="16.8" customHeight="1">
      <c r="A436" s="40"/>
      <c r="B436" s="46"/>
      <c r="C436" s="294" t="s">
        <v>656</v>
      </c>
      <c r="D436" s="294" t="s">
        <v>1015</v>
      </c>
      <c r="E436" s="19" t="s">
        <v>159</v>
      </c>
      <c r="F436" s="295">
        <v>114</v>
      </c>
      <c r="G436" s="40"/>
      <c r="H436" s="46"/>
    </row>
    <row r="437" s="2" customFormat="1" ht="16.8" customHeight="1">
      <c r="A437" s="40"/>
      <c r="B437" s="46"/>
      <c r="C437" s="294" t="s">
        <v>664</v>
      </c>
      <c r="D437" s="294" t="s">
        <v>19</v>
      </c>
      <c r="E437" s="19" t="s">
        <v>19</v>
      </c>
      <c r="F437" s="295">
        <v>267.125</v>
      </c>
      <c r="G437" s="40"/>
      <c r="H437" s="46"/>
    </row>
    <row r="438" s="2" customFormat="1" ht="16.8" customHeight="1">
      <c r="A438" s="40"/>
      <c r="B438" s="46"/>
      <c r="C438" s="290" t="s">
        <v>537</v>
      </c>
      <c r="D438" s="291" t="s">
        <v>19</v>
      </c>
      <c r="E438" s="292" t="s">
        <v>19</v>
      </c>
      <c r="F438" s="293">
        <v>14</v>
      </c>
      <c r="G438" s="40"/>
      <c r="H438" s="46"/>
    </row>
    <row r="439" s="2" customFormat="1" ht="16.8" customHeight="1">
      <c r="A439" s="40"/>
      <c r="B439" s="46"/>
      <c r="C439" s="294" t="s">
        <v>19</v>
      </c>
      <c r="D439" s="294" t="s">
        <v>839</v>
      </c>
      <c r="E439" s="19" t="s">
        <v>19</v>
      </c>
      <c r="F439" s="295">
        <v>0</v>
      </c>
      <c r="G439" s="40"/>
      <c r="H439" s="46"/>
    </row>
    <row r="440" s="2" customFormat="1" ht="16.8" customHeight="1">
      <c r="A440" s="40"/>
      <c r="B440" s="46"/>
      <c r="C440" s="294" t="s">
        <v>537</v>
      </c>
      <c r="D440" s="294" t="s">
        <v>840</v>
      </c>
      <c r="E440" s="19" t="s">
        <v>19</v>
      </c>
      <c r="F440" s="295">
        <v>14</v>
      </c>
      <c r="G440" s="40"/>
      <c r="H440" s="46"/>
    </row>
    <row r="441" s="2" customFormat="1" ht="16.8" customHeight="1">
      <c r="A441" s="40"/>
      <c r="B441" s="46"/>
      <c r="C441" s="296" t="s">
        <v>979</v>
      </c>
      <c r="D441" s="40"/>
      <c r="E441" s="40"/>
      <c r="F441" s="40"/>
      <c r="G441" s="40"/>
      <c r="H441" s="46"/>
    </row>
    <row r="442" s="2" customFormat="1" ht="16.8" customHeight="1">
      <c r="A442" s="40"/>
      <c r="B442" s="46"/>
      <c r="C442" s="294" t="s">
        <v>835</v>
      </c>
      <c r="D442" s="294" t="s">
        <v>1023</v>
      </c>
      <c r="E442" s="19" t="s">
        <v>159</v>
      </c>
      <c r="F442" s="295">
        <v>14.75</v>
      </c>
      <c r="G442" s="40"/>
      <c r="H442" s="46"/>
    </row>
    <row r="443" s="2" customFormat="1" ht="16.8" customHeight="1">
      <c r="A443" s="40"/>
      <c r="B443" s="46"/>
      <c r="C443" s="294" t="s">
        <v>172</v>
      </c>
      <c r="D443" s="294" t="s">
        <v>983</v>
      </c>
      <c r="E443" s="19" t="s">
        <v>159</v>
      </c>
      <c r="F443" s="295">
        <v>2984.4499999999998</v>
      </c>
      <c r="G443" s="40"/>
      <c r="H443" s="46"/>
    </row>
    <row r="444" s="2" customFormat="1" ht="16.8" customHeight="1">
      <c r="A444" s="40"/>
      <c r="B444" s="46"/>
      <c r="C444" s="294" t="s">
        <v>193</v>
      </c>
      <c r="D444" s="294" t="s">
        <v>985</v>
      </c>
      <c r="E444" s="19" t="s">
        <v>159</v>
      </c>
      <c r="F444" s="295">
        <v>259.875</v>
      </c>
      <c r="G444" s="40"/>
      <c r="H444" s="46"/>
    </row>
    <row r="445" s="2" customFormat="1" ht="16.8" customHeight="1">
      <c r="A445" s="40"/>
      <c r="B445" s="46"/>
      <c r="C445" s="290" t="s">
        <v>110</v>
      </c>
      <c r="D445" s="291" t="s">
        <v>19</v>
      </c>
      <c r="E445" s="292" t="s">
        <v>19</v>
      </c>
      <c r="F445" s="293">
        <v>3014.4499999999998</v>
      </c>
      <c r="G445" s="40"/>
      <c r="H445" s="46"/>
    </row>
    <row r="446" s="2" customFormat="1" ht="16.8" customHeight="1">
      <c r="A446" s="40"/>
      <c r="B446" s="46"/>
      <c r="C446" s="294" t="s">
        <v>19</v>
      </c>
      <c r="D446" s="294" t="s">
        <v>113</v>
      </c>
      <c r="E446" s="19" t="s">
        <v>19</v>
      </c>
      <c r="F446" s="295">
        <v>2984.4499999999998</v>
      </c>
      <c r="G446" s="40"/>
      <c r="H446" s="46"/>
    </row>
    <row r="447" s="2" customFormat="1" ht="16.8" customHeight="1">
      <c r="A447" s="40"/>
      <c r="B447" s="46"/>
      <c r="C447" s="294" t="s">
        <v>19</v>
      </c>
      <c r="D447" s="294" t="s">
        <v>834</v>
      </c>
      <c r="E447" s="19" t="s">
        <v>19</v>
      </c>
      <c r="F447" s="295">
        <v>0</v>
      </c>
      <c r="G447" s="40"/>
      <c r="H447" s="46"/>
    </row>
    <row r="448" s="2" customFormat="1" ht="16.8" customHeight="1">
      <c r="A448" s="40"/>
      <c r="B448" s="46"/>
      <c r="C448" s="294" t="s">
        <v>19</v>
      </c>
      <c r="D448" s="294" t="s">
        <v>352</v>
      </c>
      <c r="E448" s="19" t="s">
        <v>19</v>
      </c>
      <c r="F448" s="295">
        <v>30</v>
      </c>
      <c r="G448" s="40"/>
      <c r="H448" s="46"/>
    </row>
    <row r="449" s="2" customFormat="1" ht="16.8" customHeight="1">
      <c r="A449" s="40"/>
      <c r="B449" s="46"/>
      <c r="C449" s="294" t="s">
        <v>110</v>
      </c>
      <c r="D449" s="294" t="s">
        <v>168</v>
      </c>
      <c r="E449" s="19" t="s">
        <v>19</v>
      </c>
      <c r="F449" s="295">
        <v>3014.4499999999998</v>
      </c>
      <c r="G449" s="40"/>
      <c r="H449" s="46"/>
    </row>
    <row r="450" s="2" customFormat="1" ht="16.8" customHeight="1">
      <c r="A450" s="40"/>
      <c r="B450" s="46"/>
      <c r="C450" s="296" t="s">
        <v>979</v>
      </c>
      <c r="D450" s="40"/>
      <c r="E450" s="40"/>
      <c r="F450" s="40"/>
      <c r="G450" s="40"/>
      <c r="H450" s="46"/>
    </row>
    <row r="451" s="2" customFormat="1" ht="16.8" customHeight="1">
      <c r="A451" s="40"/>
      <c r="B451" s="46"/>
      <c r="C451" s="294" t="s">
        <v>285</v>
      </c>
      <c r="D451" s="294" t="s">
        <v>980</v>
      </c>
      <c r="E451" s="19" t="s">
        <v>159</v>
      </c>
      <c r="F451" s="295">
        <v>2984.4499999999998</v>
      </c>
      <c r="G451" s="40"/>
      <c r="H451" s="46"/>
    </row>
    <row r="452" s="2" customFormat="1" ht="16.8" customHeight="1">
      <c r="A452" s="40"/>
      <c r="B452" s="46"/>
      <c r="C452" s="294" t="s">
        <v>202</v>
      </c>
      <c r="D452" s="294" t="s">
        <v>986</v>
      </c>
      <c r="E452" s="19" t="s">
        <v>159</v>
      </c>
      <c r="F452" s="295">
        <v>3014.4499999999998</v>
      </c>
      <c r="G452" s="40"/>
      <c r="H452" s="46"/>
    </row>
    <row r="453" s="2" customFormat="1">
      <c r="A453" s="40"/>
      <c r="B453" s="46"/>
      <c r="C453" s="294" t="s">
        <v>207</v>
      </c>
      <c r="D453" s="294" t="s">
        <v>987</v>
      </c>
      <c r="E453" s="19" t="s">
        <v>159</v>
      </c>
      <c r="F453" s="295">
        <v>3014.4499999999998</v>
      </c>
      <c r="G453" s="40"/>
      <c r="H453" s="46"/>
    </row>
    <row r="454" s="2" customFormat="1" ht="16.8" customHeight="1">
      <c r="A454" s="40"/>
      <c r="B454" s="46"/>
      <c r="C454" s="290" t="s">
        <v>116</v>
      </c>
      <c r="D454" s="291" t="s">
        <v>19</v>
      </c>
      <c r="E454" s="292" t="s">
        <v>19</v>
      </c>
      <c r="F454" s="293">
        <v>394.14999999999998</v>
      </c>
      <c r="G454" s="40"/>
      <c r="H454" s="46"/>
    </row>
    <row r="455" s="2" customFormat="1" ht="16.8" customHeight="1">
      <c r="A455" s="40"/>
      <c r="B455" s="46"/>
      <c r="C455" s="294" t="s">
        <v>19</v>
      </c>
      <c r="D455" s="294" t="s">
        <v>551</v>
      </c>
      <c r="E455" s="19" t="s">
        <v>19</v>
      </c>
      <c r="F455" s="295">
        <v>394.14999999999998</v>
      </c>
      <c r="G455" s="40"/>
      <c r="H455" s="46"/>
    </row>
    <row r="456" s="2" customFormat="1" ht="16.8" customHeight="1">
      <c r="A456" s="40"/>
      <c r="B456" s="46"/>
      <c r="C456" s="294" t="s">
        <v>116</v>
      </c>
      <c r="D456" s="294" t="s">
        <v>168</v>
      </c>
      <c r="E456" s="19" t="s">
        <v>19</v>
      </c>
      <c r="F456" s="295">
        <v>394.14999999999998</v>
      </c>
      <c r="G456" s="40"/>
      <c r="H456" s="46"/>
    </row>
    <row r="457" s="2" customFormat="1" ht="16.8" customHeight="1">
      <c r="A457" s="40"/>
      <c r="B457" s="46"/>
      <c r="C457" s="296" t="s">
        <v>979</v>
      </c>
      <c r="D457" s="40"/>
      <c r="E457" s="40"/>
      <c r="F457" s="40"/>
      <c r="G457" s="40"/>
      <c r="H457" s="46"/>
    </row>
    <row r="458" s="2" customFormat="1" ht="16.8" customHeight="1">
      <c r="A458" s="40"/>
      <c r="B458" s="46"/>
      <c r="C458" s="294" t="s">
        <v>157</v>
      </c>
      <c r="D458" s="294" t="s">
        <v>984</v>
      </c>
      <c r="E458" s="19" t="s">
        <v>159</v>
      </c>
      <c r="F458" s="295">
        <v>456.14999999999998</v>
      </c>
      <c r="G458" s="40"/>
      <c r="H458" s="46"/>
    </row>
    <row r="459" s="2" customFormat="1" ht="16.8" customHeight="1">
      <c r="A459" s="40"/>
      <c r="B459" s="46"/>
      <c r="C459" s="290" t="s">
        <v>111</v>
      </c>
      <c r="D459" s="291" t="s">
        <v>19</v>
      </c>
      <c r="E459" s="292" t="s">
        <v>19</v>
      </c>
      <c r="F459" s="293">
        <v>73.700000000000003</v>
      </c>
      <c r="G459" s="40"/>
      <c r="H459" s="46"/>
    </row>
    <row r="460" s="2" customFormat="1" ht="16.8" customHeight="1">
      <c r="A460" s="40"/>
      <c r="B460" s="46"/>
      <c r="C460" s="294" t="s">
        <v>111</v>
      </c>
      <c r="D460" s="294" t="s">
        <v>897</v>
      </c>
      <c r="E460" s="19" t="s">
        <v>19</v>
      </c>
      <c r="F460" s="295">
        <v>73.700000000000003</v>
      </c>
      <c r="G460" s="40"/>
      <c r="H460" s="46"/>
    </row>
    <row r="461" s="2" customFormat="1" ht="16.8" customHeight="1">
      <c r="A461" s="40"/>
      <c r="B461" s="46"/>
      <c r="C461" s="296" t="s">
        <v>979</v>
      </c>
      <c r="D461" s="40"/>
      <c r="E461" s="40"/>
      <c r="F461" s="40"/>
      <c r="G461" s="40"/>
      <c r="H461" s="46"/>
    </row>
    <row r="462" s="2" customFormat="1">
      <c r="A462" s="40"/>
      <c r="B462" s="46"/>
      <c r="C462" s="294" t="s">
        <v>274</v>
      </c>
      <c r="D462" s="294" t="s">
        <v>988</v>
      </c>
      <c r="E462" s="19" t="s">
        <v>241</v>
      </c>
      <c r="F462" s="295">
        <v>73.700000000000003</v>
      </c>
      <c r="G462" s="40"/>
      <c r="H462" s="46"/>
    </row>
    <row r="463" s="2" customFormat="1" ht="16.8" customHeight="1">
      <c r="A463" s="40"/>
      <c r="B463" s="46"/>
      <c r="C463" s="294" t="s">
        <v>280</v>
      </c>
      <c r="D463" s="294" t="s">
        <v>989</v>
      </c>
      <c r="E463" s="19" t="s">
        <v>241</v>
      </c>
      <c r="F463" s="295">
        <v>73.700000000000003</v>
      </c>
      <c r="G463" s="40"/>
      <c r="H463" s="46"/>
    </row>
    <row r="464" s="2" customFormat="1" ht="16.8" customHeight="1">
      <c r="A464" s="40"/>
      <c r="B464" s="46"/>
      <c r="C464" s="290" t="s">
        <v>830</v>
      </c>
      <c r="D464" s="291" t="s">
        <v>19</v>
      </c>
      <c r="E464" s="292" t="s">
        <v>19</v>
      </c>
      <c r="F464" s="293">
        <v>0.75</v>
      </c>
      <c r="G464" s="40"/>
      <c r="H464" s="46"/>
    </row>
    <row r="465" s="2" customFormat="1" ht="16.8" customHeight="1">
      <c r="A465" s="40"/>
      <c r="B465" s="46"/>
      <c r="C465" s="294" t="s">
        <v>19</v>
      </c>
      <c r="D465" s="294" t="s">
        <v>841</v>
      </c>
      <c r="E465" s="19" t="s">
        <v>19</v>
      </c>
      <c r="F465" s="295">
        <v>0</v>
      </c>
      <c r="G465" s="40"/>
      <c r="H465" s="46"/>
    </row>
    <row r="466" s="2" customFormat="1" ht="16.8" customHeight="1">
      <c r="A466" s="40"/>
      <c r="B466" s="46"/>
      <c r="C466" s="294" t="s">
        <v>830</v>
      </c>
      <c r="D466" s="294" t="s">
        <v>842</v>
      </c>
      <c r="E466" s="19" t="s">
        <v>19</v>
      </c>
      <c r="F466" s="295">
        <v>0.75</v>
      </c>
      <c r="G466" s="40"/>
      <c r="H466" s="46"/>
    </row>
    <row r="467" s="2" customFormat="1" ht="16.8" customHeight="1">
      <c r="A467" s="40"/>
      <c r="B467" s="46"/>
      <c r="C467" s="296" t="s">
        <v>979</v>
      </c>
      <c r="D467" s="40"/>
      <c r="E467" s="40"/>
      <c r="F467" s="40"/>
      <c r="G467" s="40"/>
      <c r="H467" s="46"/>
    </row>
    <row r="468" s="2" customFormat="1" ht="16.8" customHeight="1">
      <c r="A468" s="40"/>
      <c r="B468" s="46"/>
      <c r="C468" s="294" t="s">
        <v>835</v>
      </c>
      <c r="D468" s="294" t="s">
        <v>1023</v>
      </c>
      <c r="E468" s="19" t="s">
        <v>159</v>
      </c>
      <c r="F468" s="295">
        <v>14.75</v>
      </c>
      <c r="G468" s="40"/>
      <c r="H468" s="46"/>
    </row>
    <row r="469" s="2" customFormat="1" ht="16.8" customHeight="1">
      <c r="A469" s="40"/>
      <c r="B469" s="46"/>
      <c r="C469" s="294" t="s">
        <v>487</v>
      </c>
      <c r="D469" s="294" t="s">
        <v>1016</v>
      </c>
      <c r="E469" s="19" t="s">
        <v>159</v>
      </c>
      <c r="F469" s="295">
        <v>30.75</v>
      </c>
      <c r="G469" s="40"/>
      <c r="H469" s="46"/>
    </row>
    <row r="470" s="2" customFormat="1" ht="16.8" customHeight="1">
      <c r="A470" s="40"/>
      <c r="B470" s="46"/>
      <c r="C470" s="294" t="s">
        <v>193</v>
      </c>
      <c r="D470" s="294" t="s">
        <v>985</v>
      </c>
      <c r="E470" s="19" t="s">
        <v>159</v>
      </c>
      <c r="F470" s="295">
        <v>259.875</v>
      </c>
      <c r="G470" s="40"/>
      <c r="H470" s="46"/>
    </row>
    <row r="471" s="2" customFormat="1" ht="16.8" customHeight="1">
      <c r="A471" s="40"/>
      <c r="B471" s="46"/>
      <c r="C471" s="290" t="s">
        <v>437</v>
      </c>
      <c r="D471" s="291" t="s">
        <v>19</v>
      </c>
      <c r="E471" s="292" t="s">
        <v>19</v>
      </c>
      <c r="F471" s="293">
        <v>183.125</v>
      </c>
      <c r="G471" s="40"/>
      <c r="H471" s="46"/>
    </row>
    <row r="472" s="2" customFormat="1" ht="16.8" customHeight="1">
      <c r="A472" s="40"/>
      <c r="B472" s="46"/>
      <c r="C472" s="294" t="s">
        <v>19</v>
      </c>
      <c r="D472" s="294" t="s">
        <v>114</v>
      </c>
      <c r="E472" s="19" t="s">
        <v>19</v>
      </c>
      <c r="F472" s="295">
        <v>62</v>
      </c>
      <c r="G472" s="40"/>
      <c r="H472" s="46"/>
    </row>
    <row r="473" s="2" customFormat="1" ht="16.8" customHeight="1">
      <c r="A473" s="40"/>
      <c r="B473" s="46"/>
      <c r="C473" s="294" t="s">
        <v>19</v>
      </c>
      <c r="D473" s="294" t="s">
        <v>854</v>
      </c>
      <c r="E473" s="19" t="s">
        <v>19</v>
      </c>
      <c r="F473" s="295">
        <v>36</v>
      </c>
      <c r="G473" s="40"/>
      <c r="H473" s="46"/>
    </row>
    <row r="474" s="2" customFormat="1" ht="16.8" customHeight="1">
      <c r="A474" s="40"/>
      <c r="B474" s="46"/>
      <c r="C474" s="294" t="s">
        <v>19</v>
      </c>
      <c r="D474" s="294" t="s">
        <v>858</v>
      </c>
      <c r="E474" s="19" t="s">
        <v>19</v>
      </c>
      <c r="F474" s="295">
        <v>42</v>
      </c>
      <c r="G474" s="40"/>
      <c r="H474" s="46"/>
    </row>
    <row r="475" s="2" customFormat="1" ht="16.8" customHeight="1">
      <c r="A475" s="40"/>
      <c r="B475" s="46"/>
      <c r="C475" s="294" t="s">
        <v>19</v>
      </c>
      <c r="D475" s="294" t="s">
        <v>871</v>
      </c>
      <c r="E475" s="19" t="s">
        <v>19</v>
      </c>
      <c r="F475" s="295">
        <v>13.125</v>
      </c>
      <c r="G475" s="40"/>
      <c r="H475" s="46"/>
    </row>
    <row r="476" s="2" customFormat="1" ht="16.8" customHeight="1">
      <c r="A476" s="40"/>
      <c r="B476" s="46"/>
      <c r="C476" s="294" t="s">
        <v>19</v>
      </c>
      <c r="D476" s="294" t="s">
        <v>352</v>
      </c>
      <c r="E476" s="19" t="s">
        <v>19</v>
      </c>
      <c r="F476" s="295">
        <v>30</v>
      </c>
      <c r="G476" s="40"/>
      <c r="H476" s="46"/>
    </row>
    <row r="477" s="2" customFormat="1" ht="16.8" customHeight="1">
      <c r="A477" s="40"/>
      <c r="B477" s="46"/>
      <c r="C477" s="294" t="s">
        <v>437</v>
      </c>
      <c r="D477" s="294" t="s">
        <v>168</v>
      </c>
      <c r="E477" s="19" t="s">
        <v>19</v>
      </c>
      <c r="F477" s="295">
        <v>183.125</v>
      </c>
      <c r="G477" s="40"/>
      <c r="H477" s="46"/>
    </row>
    <row r="478" s="2" customFormat="1" ht="16.8" customHeight="1">
      <c r="A478" s="40"/>
      <c r="B478" s="46"/>
      <c r="C478" s="296" t="s">
        <v>979</v>
      </c>
      <c r="D478" s="40"/>
      <c r="E478" s="40"/>
      <c r="F478" s="40"/>
      <c r="G478" s="40"/>
      <c r="H478" s="46"/>
    </row>
    <row r="479" s="2" customFormat="1" ht="16.8" customHeight="1">
      <c r="A479" s="40"/>
      <c r="B479" s="46"/>
      <c r="C479" s="294" t="s">
        <v>193</v>
      </c>
      <c r="D479" s="294" t="s">
        <v>985</v>
      </c>
      <c r="E479" s="19" t="s">
        <v>159</v>
      </c>
      <c r="F479" s="295">
        <v>259.875</v>
      </c>
      <c r="G479" s="40"/>
      <c r="H479" s="46"/>
    </row>
    <row r="480" s="2" customFormat="1" ht="16.8" customHeight="1">
      <c r="A480" s="40"/>
      <c r="B480" s="46"/>
      <c r="C480" s="294" t="s">
        <v>664</v>
      </c>
      <c r="D480" s="294" t="s">
        <v>19</v>
      </c>
      <c r="E480" s="19" t="s">
        <v>19</v>
      </c>
      <c r="F480" s="295">
        <v>267.125</v>
      </c>
      <c r="G480" s="40"/>
      <c r="H480" s="46"/>
    </row>
    <row r="481" s="2" customFormat="1" ht="26.4" customHeight="1">
      <c r="A481" s="40"/>
      <c r="B481" s="46"/>
      <c r="C481" s="289" t="s">
        <v>1024</v>
      </c>
      <c r="D481" s="289" t="s">
        <v>99</v>
      </c>
      <c r="E481" s="40"/>
      <c r="F481" s="40"/>
      <c r="G481" s="40"/>
      <c r="H481" s="46"/>
    </row>
    <row r="482" s="2" customFormat="1" ht="16.8" customHeight="1">
      <c r="A482" s="40"/>
      <c r="B482" s="46"/>
      <c r="C482" s="290" t="s">
        <v>438</v>
      </c>
      <c r="D482" s="291" t="s">
        <v>19</v>
      </c>
      <c r="E482" s="292" t="s">
        <v>19</v>
      </c>
      <c r="F482" s="293">
        <v>77</v>
      </c>
      <c r="G482" s="40"/>
      <c r="H482" s="46"/>
    </row>
    <row r="483" s="2" customFormat="1" ht="16.8" customHeight="1">
      <c r="A483" s="40"/>
      <c r="B483" s="46"/>
      <c r="C483" s="294" t="s">
        <v>19</v>
      </c>
      <c r="D483" s="294" t="s">
        <v>938</v>
      </c>
      <c r="E483" s="19" t="s">
        <v>19</v>
      </c>
      <c r="F483" s="295">
        <v>0</v>
      </c>
      <c r="G483" s="40"/>
      <c r="H483" s="46"/>
    </row>
    <row r="484" s="2" customFormat="1" ht="16.8" customHeight="1">
      <c r="A484" s="40"/>
      <c r="B484" s="46"/>
      <c r="C484" s="294" t="s">
        <v>19</v>
      </c>
      <c r="D484" s="294" t="s">
        <v>211</v>
      </c>
      <c r="E484" s="19" t="s">
        <v>19</v>
      </c>
      <c r="F484" s="295">
        <v>8</v>
      </c>
      <c r="G484" s="40"/>
      <c r="H484" s="46"/>
    </row>
    <row r="485" s="2" customFormat="1" ht="16.8" customHeight="1">
      <c r="A485" s="40"/>
      <c r="B485" s="46"/>
      <c r="C485" s="294" t="s">
        <v>19</v>
      </c>
      <c r="D485" s="294" t="s">
        <v>939</v>
      </c>
      <c r="E485" s="19" t="s">
        <v>19</v>
      </c>
      <c r="F485" s="295">
        <v>0</v>
      </c>
      <c r="G485" s="40"/>
      <c r="H485" s="46"/>
    </row>
    <row r="486" s="2" customFormat="1" ht="16.8" customHeight="1">
      <c r="A486" s="40"/>
      <c r="B486" s="46"/>
      <c r="C486" s="294" t="s">
        <v>19</v>
      </c>
      <c r="D486" s="294" t="s">
        <v>940</v>
      </c>
      <c r="E486" s="19" t="s">
        <v>19</v>
      </c>
      <c r="F486" s="295">
        <v>69</v>
      </c>
      <c r="G486" s="40"/>
      <c r="H486" s="46"/>
    </row>
    <row r="487" s="2" customFormat="1" ht="16.8" customHeight="1">
      <c r="A487" s="40"/>
      <c r="B487" s="46"/>
      <c r="C487" s="294" t="s">
        <v>438</v>
      </c>
      <c r="D487" s="294" t="s">
        <v>168</v>
      </c>
      <c r="E487" s="19" t="s">
        <v>19</v>
      </c>
      <c r="F487" s="295">
        <v>77</v>
      </c>
      <c r="G487" s="40"/>
      <c r="H487" s="46"/>
    </row>
    <row r="488" s="2" customFormat="1" ht="16.8" customHeight="1">
      <c r="A488" s="40"/>
      <c r="B488" s="46"/>
      <c r="C488" s="296" t="s">
        <v>979</v>
      </c>
      <c r="D488" s="40"/>
      <c r="E488" s="40"/>
      <c r="F488" s="40"/>
      <c r="G488" s="40"/>
      <c r="H488" s="46"/>
    </row>
    <row r="489" s="2" customFormat="1" ht="16.8" customHeight="1">
      <c r="A489" s="40"/>
      <c r="B489" s="46"/>
      <c r="C489" s="294" t="s">
        <v>483</v>
      </c>
      <c r="D489" s="294" t="s">
        <v>1018</v>
      </c>
      <c r="E489" s="19" t="s">
        <v>241</v>
      </c>
      <c r="F489" s="295">
        <v>77</v>
      </c>
      <c r="G489" s="40"/>
      <c r="H489" s="46"/>
    </row>
    <row r="490" s="2" customFormat="1" ht="16.8" customHeight="1">
      <c r="A490" s="40"/>
      <c r="B490" s="46"/>
      <c r="C490" s="294" t="s">
        <v>387</v>
      </c>
      <c r="D490" s="294" t="s">
        <v>1009</v>
      </c>
      <c r="E490" s="19" t="s">
        <v>159</v>
      </c>
      <c r="F490" s="295">
        <v>38.5</v>
      </c>
      <c r="G490" s="40"/>
      <c r="H490" s="46"/>
    </row>
    <row r="491" s="2" customFormat="1" ht="16.8" customHeight="1">
      <c r="A491" s="40"/>
      <c r="B491" s="46"/>
      <c r="C491" s="294" t="s">
        <v>157</v>
      </c>
      <c r="D491" s="294" t="s">
        <v>984</v>
      </c>
      <c r="E491" s="19" t="s">
        <v>159</v>
      </c>
      <c r="F491" s="295">
        <v>38.5</v>
      </c>
      <c r="G491" s="40"/>
      <c r="H491" s="46"/>
    </row>
    <row r="492" s="2" customFormat="1" ht="16.8" customHeight="1">
      <c r="A492" s="40"/>
      <c r="B492" s="46"/>
      <c r="C492" s="294" t="s">
        <v>487</v>
      </c>
      <c r="D492" s="294" t="s">
        <v>1016</v>
      </c>
      <c r="E492" s="19" t="s">
        <v>159</v>
      </c>
      <c r="F492" s="295">
        <v>38.5</v>
      </c>
      <c r="G492" s="40"/>
      <c r="H492" s="46"/>
    </row>
    <row r="493" s="2" customFormat="1" ht="16.8" customHeight="1">
      <c r="A493" s="40"/>
      <c r="B493" s="46"/>
      <c r="C493" s="294" t="s">
        <v>193</v>
      </c>
      <c r="D493" s="294" t="s">
        <v>985</v>
      </c>
      <c r="E493" s="19" t="s">
        <v>159</v>
      </c>
      <c r="F493" s="295">
        <v>38.5</v>
      </c>
      <c r="G493" s="40"/>
      <c r="H493" s="46"/>
    </row>
    <row r="494" s="2" customFormat="1" ht="16.8" customHeight="1">
      <c r="A494" s="40"/>
      <c r="B494" s="46"/>
      <c r="C494" s="294" t="s">
        <v>518</v>
      </c>
      <c r="D494" s="294" t="s">
        <v>1019</v>
      </c>
      <c r="E494" s="19" t="s">
        <v>241</v>
      </c>
      <c r="F494" s="295">
        <v>69</v>
      </c>
      <c r="G494" s="40"/>
      <c r="H494" s="46"/>
    </row>
    <row r="495" s="2" customFormat="1">
      <c r="A495" s="40"/>
      <c r="B495" s="46"/>
      <c r="C495" s="294" t="s">
        <v>274</v>
      </c>
      <c r="D495" s="294" t="s">
        <v>988</v>
      </c>
      <c r="E495" s="19" t="s">
        <v>241</v>
      </c>
      <c r="F495" s="295">
        <v>77</v>
      </c>
      <c r="G495" s="40"/>
      <c r="H495" s="46"/>
    </row>
    <row r="496" s="2" customFormat="1" ht="16.8" customHeight="1">
      <c r="A496" s="40"/>
      <c r="B496" s="46"/>
      <c r="C496" s="294" t="s">
        <v>789</v>
      </c>
      <c r="D496" s="294" t="s">
        <v>790</v>
      </c>
      <c r="E496" s="19" t="s">
        <v>241</v>
      </c>
      <c r="F496" s="295">
        <v>70.379999999999995</v>
      </c>
      <c r="G496" s="40"/>
      <c r="H496" s="46"/>
    </row>
    <row r="497" s="2" customFormat="1" ht="16.8" customHeight="1">
      <c r="A497" s="40"/>
      <c r="B497" s="46"/>
      <c r="C497" s="290" t="s">
        <v>750</v>
      </c>
      <c r="D497" s="291" t="s">
        <v>19</v>
      </c>
      <c r="E497" s="292" t="s">
        <v>19</v>
      </c>
      <c r="F497" s="293">
        <v>8</v>
      </c>
      <c r="G497" s="40"/>
      <c r="H497" s="46"/>
    </row>
    <row r="498" s="2" customFormat="1" ht="16.8" customHeight="1">
      <c r="A498" s="40"/>
      <c r="B498" s="46"/>
      <c r="C498" s="294" t="s">
        <v>19</v>
      </c>
      <c r="D498" s="294" t="s">
        <v>951</v>
      </c>
      <c r="E498" s="19" t="s">
        <v>19</v>
      </c>
      <c r="F498" s="295">
        <v>0</v>
      </c>
      <c r="G498" s="40"/>
      <c r="H498" s="46"/>
    </row>
    <row r="499" s="2" customFormat="1" ht="16.8" customHeight="1">
      <c r="A499" s="40"/>
      <c r="B499" s="46"/>
      <c r="C499" s="294" t="s">
        <v>750</v>
      </c>
      <c r="D499" s="294" t="s">
        <v>952</v>
      </c>
      <c r="E499" s="19" t="s">
        <v>19</v>
      </c>
      <c r="F499" s="295">
        <v>8</v>
      </c>
      <c r="G499" s="40"/>
      <c r="H499" s="46"/>
    </row>
    <row r="500" s="2" customFormat="1" ht="16.8" customHeight="1">
      <c r="A500" s="40"/>
      <c r="B500" s="46"/>
      <c r="C500" s="296" t="s">
        <v>979</v>
      </c>
      <c r="D500" s="40"/>
      <c r="E500" s="40"/>
      <c r="F500" s="40"/>
      <c r="G500" s="40"/>
      <c r="H500" s="46"/>
    </row>
    <row r="501" s="2" customFormat="1" ht="16.8" customHeight="1">
      <c r="A501" s="40"/>
      <c r="B501" s="46"/>
      <c r="C501" s="294" t="s">
        <v>518</v>
      </c>
      <c r="D501" s="294" t="s">
        <v>1019</v>
      </c>
      <c r="E501" s="19" t="s">
        <v>241</v>
      </c>
      <c r="F501" s="295">
        <v>8</v>
      </c>
      <c r="G501" s="40"/>
      <c r="H501" s="46"/>
    </row>
    <row r="502" s="2" customFormat="1" ht="16.8" customHeight="1">
      <c r="A502" s="40"/>
      <c r="B502" s="46"/>
      <c r="C502" s="294" t="s">
        <v>518</v>
      </c>
      <c r="D502" s="294" t="s">
        <v>1019</v>
      </c>
      <c r="E502" s="19" t="s">
        <v>241</v>
      </c>
      <c r="F502" s="295">
        <v>69</v>
      </c>
      <c r="G502" s="40"/>
      <c r="H502" s="46"/>
    </row>
    <row r="503" s="2" customFormat="1" ht="16.8" customHeight="1">
      <c r="A503" s="40"/>
      <c r="B503" s="46"/>
      <c r="C503" s="294" t="s">
        <v>789</v>
      </c>
      <c r="D503" s="294" t="s">
        <v>790</v>
      </c>
      <c r="E503" s="19" t="s">
        <v>241</v>
      </c>
      <c r="F503" s="295">
        <v>70.379999999999995</v>
      </c>
      <c r="G503" s="40"/>
      <c r="H503" s="46"/>
    </row>
    <row r="504" s="2" customFormat="1" ht="16.8" customHeight="1">
      <c r="A504" s="40"/>
      <c r="B504" s="46"/>
      <c r="C504" s="290" t="s">
        <v>749</v>
      </c>
      <c r="D504" s="291" t="s">
        <v>19</v>
      </c>
      <c r="E504" s="292" t="s">
        <v>19</v>
      </c>
      <c r="F504" s="293">
        <v>0</v>
      </c>
      <c r="G504" s="40"/>
      <c r="H504" s="46"/>
    </row>
    <row r="505" s="2" customFormat="1" ht="16.8" customHeight="1">
      <c r="A505" s="40"/>
      <c r="B505" s="46"/>
      <c r="C505" s="294" t="s">
        <v>19</v>
      </c>
      <c r="D505" s="294" t="s">
        <v>782</v>
      </c>
      <c r="E505" s="19" t="s">
        <v>19</v>
      </c>
      <c r="F505" s="295">
        <v>0</v>
      </c>
      <c r="G505" s="40"/>
      <c r="H505" s="46"/>
    </row>
    <row r="506" s="2" customFormat="1" ht="16.8" customHeight="1">
      <c r="A506" s="40"/>
      <c r="B506" s="46"/>
      <c r="C506" s="294" t="s">
        <v>19</v>
      </c>
      <c r="D506" s="294" t="s">
        <v>71</v>
      </c>
      <c r="E506" s="19" t="s">
        <v>19</v>
      </c>
      <c r="F506" s="295">
        <v>0</v>
      </c>
      <c r="G506" s="40"/>
      <c r="H506" s="46"/>
    </row>
    <row r="507" s="2" customFormat="1" ht="16.8" customHeight="1">
      <c r="A507" s="40"/>
      <c r="B507" s="46"/>
      <c r="C507" s="294" t="s">
        <v>749</v>
      </c>
      <c r="D507" s="294" t="s">
        <v>168</v>
      </c>
      <c r="E507" s="19" t="s">
        <v>19</v>
      </c>
      <c r="F507" s="295">
        <v>0</v>
      </c>
      <c r="G507" s="40"/>
      <c r="H507" s="46"/>
    </row>
    <row r="508" s="2" customFormat="1" ht="16.8" customHeight="1">
      <c r="A508" s="40"/>
      <c r="B508" s="46"/>
      <c r="C508" s="296" t="s">
        <v>979</v>
      </c>
      <c r="D508" s="40"/>
      <c r="E508" s="40"/>
      <c r="F508" s="40"/>
      <c r="G508" s="40"/>
      <c r="H508" s="46"/>
    </row>
    <row r="509" s="2" customFormat="1" ht="16.8" customHeight="1">
      <c r="A509" s="40"/>
      <c r="B509" s="46"/>
      <c r="C509" s="294" t="s">
        <v>518</v>
      </c>
      <c r="D509" s="294" t="s">
        <v>1019</v>
      </c>
      <c r="E509" s="19" t="s">
        <v>241</v>
      </c>
      <c r="F509" s="295">
        <v>69</v>
      </c>
      <c r="G509" s="40"/>
      <c r="H509" s="46"/>
    </row>
    <row r="510" s="2" customFormat="1" ht="16.8" customHeight="1">
      <c r="A510" s="40"/>
      <c r="B510" s="46"/>
      <c r="C510" s="294" t="s">
        <v>789</v>
      </c>
      <c r="D510" s="294" t="s">
        <v>790</v>
      </c>
      <c r="E510" s="19" t="s">
        <v>241</v>
      </c>
      <c r="F510" s="295">
        <v>70.379999999999995</v>
      </c>
      <c r="G510" s="40"/>
      <c r="H510" s="46"/>
    </row>
    <row r="511" s="2" customFormat="1" ht="16.8" customHeight="1">
      <c r="A511" s="40"/>
      <c r="B511" s="46"/>
      <c r="C511" s="290" t="s">
        <v>111</v>
      </c>
      <c r="D511" s="291" t="s">
        <v>19</v>
      </c>
      <c r="E511" s="292" t="s">
        <v>19</v>
      </c>
      <c r="F511" s="293">
        <v>77</v>
      </c>
      <c r="G511" s="40"/>
      <c r="H511" s="46"/>
    </row>
    <row r="512" s="2" customFormat="1" ht="16.8" customHeight="1">
      <c r="A512" s="40"/>
      <c r="B512" s="46"/>
      <c r="C512" s="294" t="s">
        <v>111</v>
      </c>
      <c r="D512" s="294" t="s">
        <v>438</v>
      </c>
      <c r="E512" s="19" t="s">
        <v>19</v>
      </c>
      <c r="F512" s="295">
        <v>77</v>
      </c>
      <c r="G512" s="40"/>
      <c r="H512" s="46"/>
    </row>
    <row r="513" s="2" customFormat="1" ht="16.8" customHeight="1">
      <c r="A513" s="40"/>
      <c r="B513" s="46"/>
      <c r="C513" s="290" t="s">
        <v>119</v>
      </c>
      <c r="D513" s="291" t="s">
        <v>19</v>
      </c>
      <c r="E513" s="292" t="s">
        <v>19</v>
      </c>
      <c r="F513" s="293">
        <v>35.420000000000002</v>
      </c>
      <c r="G513" s="40"/>
      <c r="H513" s="46"/>
    </row>
    <row r="514" s="2" customFormat="1" ht="16.8" customHeight="1">
      <c r="A514" s="40"/>
      <c r="B514" s="46"/>
      <c r="C514" s="294" t="s">
        <v>19</v>
      </c>
      <c r="D514" s="294" t="s">
        <v>958</v>
      </c>
      <c r="E514" s="19" t="s">
        <v>19</v>
      </c>
      <c r="F514" s="295">
        <v>70.260000000000005</v>
      </c>
      <c r="G514" s="40"/>
      <c r="H514" s="46"/>
    </row>
    <row r="515" s="2" customFormat="1" ht="16.8" customHeight="1">
      <c r="A515" s="40"/>
      <c r="B515" s="46"/>
      <c r="C515" s="294" t="s">
        <v>19</v>
      </c>
      <c r="D515" s="294" t="s">
        <v>959</v>
      </c>
      <c r="E515" s="19" t="s">
        <v>19</v>
      </c>
      <c r="F515" s="295">
        <v>-34.840000000000003</v>
      </c>
      <c r="G515" s="40"/>
      <c r="H515" s="46"/>
    </row>
    <row r="516" s="2" customFormat="1" ht="16.8" customHeight="1">
      <c r="A516" s="40"/>
      <c r="B516" s="46"/>
      <c r="C516" s="294" t="s">
        <v>119</v>
      </c>
      <c r="D516" s="294" t="s">
        <v>168</v>
      </c>
      <c r="E516" s="19" t="s">
        <v>19</v>
      </c>
      <c r="F516" s="295">
        <v>35.420000000000002</v>
      </c>
      <c r="G516" s="40"/>
      <c r="H516" s="46"/>
    </row>
    <row r="517" s="2" customFormat="1" ht="16.8" customHeight="1">
      <c r="A517" s="40"/>
      <c r="B517" s="46"/>
      <c r="C517" s="296" t="s">
        <v>979</v>
      </c>
      <c r="D517" s="40"/>
      <c r="E517" s="40"/>
      <c r="F517" s="40"/>
      <c r="G517" s="40"/>
      <c r="H517" s="46"/>
    </row>
    <row r="518" s="2" customFormat="1" ht="16.8" customHeight="1">
      <c r="A518" s="40"/>
      <c r="B518" s="46"/>
      <c r="C518" s="294" t="s">
        <v>297</v>
      </c>
      <c r="D518" s="294" t="s">
        <v>1001</v>
      </c>
      <c r="E518" s="19" t="s">
        <v>299</v>
      </c>
      <c r="F518" s="295">
        <v>35.420000000000002</v>
      </c>
      <c r="G518" s="40"/>
      <c r="H518" s="46"/>
    </row>
    <row r="519" s="2" customFormat="1" ht="16.8" customHeight="1">
      <c r="A519" s="40"/>
      <c r="B519" s="46"/>
      <c r="C519" s="294" t="s">
        <v>303</v>
      </c>
      <c r="D519" s="294" t="s">
        <v>990</v>
      </c>
      <c r="E519" s="19" t="s">
        <v>299</v>
      </c>
      <c r="F519" s="295">
        <v>242.55000000000001</v>
      </c>
      <c r="G519" s="40"/>
      <c r="H519" s="46"/>
    </row>
    <row r="520" s="2" customFormat="1" ht="16.8" customHeight="1">
      <c r="A520" s="40"/>
      <c r="B520" s="46"/>
      <c r="C520" s="294" t="s">
        <v>317</v>
      </c>
      <c r="D520" s="294" t="s">
        <v>1002</v>
      </c>
      <c r="E520" s="19" t="s">
        <v>299</v>
      </c>
      <c r="F520" s="295">
        <v>35.420000000000002</v>
      </c>
      <c r="G520" s="40"/>
      <c r="H520" s="46"/>
    </row>
    <row r="521" s="2" customFormat="1" ht="16.8" customHeight="1">
      <c r="A521" s="40"/>
      <c r="B521" s="46"/>
      <c r="C521" s="290" t="s">
        <v>363</v>
      </c>
      <c r="D521" s="291" t="s">
        <v>19</v>
      </c>
      <c r="E521" s="292" t="s">
        <v>19</v>
      </c>
      <c r="F521" s="293">
        <v>134</v>
      </c>
      <c r="G521" s="40"/>
      <c r="H521" s="46"/>
    </row>
    <row r="522" s="2" customFormat="1" ht="16.8" customHeight="1">
      <c r="A522" s="40"/>
      <c r="B522" s="46"/>
      <c r="C522" s="294" t="s">
        <v>19</v>
      </c>
      <c r="D522" s="294" t="s">
        <v>931</v>
      </c>
      <c r="E522" s="19" t="s">
        <v>19</v>
      </c>
      <c r="F522" s="295">
        <v>0</v>
      </c>
      <c r="G522" s="40"/>
      <c r="H522" s="46"/>
    </row>
    <row r="523" s="2" customFormat="1" ht="16.8" customHeight="1">
      <c r="A523" s="40"/>
      <c r="B523" s="46"/>
      <c r="C523" s="294" t="s">
        <v>19</v>
      </c>
      <c r="D523" s="294" t="s">
        <v>8</v>
      </c>
      <c r="E523" s="19" t="s">
        <v>19</v>
      </c>
      <c r="F523" s="295">
        <v>12</v>
      </c>
      <c r="G523" s="40"/>
      <c r="H523" s="46"/>
    </row>
    <row r="524" s="2" customFormat="1" ht="16.8" customHeight="1">
      <c r="A524" s="40"/>
      <c r="B524" s="46"/>
      <c r="C524" s="294" t="s">
        <v>19</v>
      </c>
      <c r="D524" s="294" t="s">
        <v>932</v>
      </c>
      <c r="E524" s="19" t="s">
        <v>19</v>
      </c>
      <c r="F524" s="295">
        <v>0</v>
      </c>
      <c r="G524" s="40"/>
      <c r="H524" s="46"/>
    </row>
    <row r="525" s="2" customFormat="1" ht="16.8" customHeight="1">
      <c r="A525" s="40"/>
      <c r="B525" s="46"/>
      <c r="C525" s="294" t="s">
        <v>19</v>
      </c>
      <c r="D525" s="294" t="s">
        <v>895</v>
      </c>
      <c r="E525" s="19" t="s">
        <v>19</v>
      </c>
      <c r="F525" s="295">
        <v>60</v>
      </c>
      <c r="G525" s="40"/>
      <c r="H525" s="46"/>
    </row>
    <row r="526" s="2" customFormat="1" ht="16.8" customHeight="1">
      <c r="A526" s="40"/>
      <c r="B526" s="46"/>
      <c r="C526" s="294" t="s">
        <v>19</v>
      </c>
      <c r="D526" s="294" t="s">
        <v>933</v>
      </c>
      <c r="E526" s="19" t="s">
        <v>19</v>
      </c>
      <c r="F526" s="295">
        <v>0</v>
      </c>
      <c r="G526" s="40"/>
      <c r="H526" s="46"/>
    </row>
    <row r="527" s="2" customFormat="1" ht="16.8" customHeight="1">
      <c r="A527" s="40"/>
      <c r="B527" s="46"/>
      <c r="C527" s="294" t="s">
        <v>19</v>
      </c>
      <c r="D527" s="294" t="s">
        <v>821</v>
      </c>
      <c r="E527" s="19" t="s">
        <v>19</v>
      </c>
      <c r="F527" s="295">
        <v>62</v>
      </c>
      <c r="G527" s="40"/>
      <c r="H527" s="46"/>
    </row>
    <row r="528" s="2" customFormat="1" ht="16.8" customHeight="1">
      <c r="A528" s="40"/>
      <c r="B528" s="46"/>
      <c r="C528" s="294" t="s">
        <v>363</v>
      </c>
      <c r="D528" s="294" t="s">
        <v>168</v>
      </c>
      <c r="E528" s="19" t="s">
        <v>19</v>
      </c>
      <c r="F528" s="295">
        <v>134</v>
      </c>
      <c r="G528" s="40"/>
      <c r="H528" s="46"/>
    </row>
    <row r="529" s="2" customFormat="1" ht="16.8" customHeight="1">
      <c r="A529" s="40"/>
      <c r="B529" s="46"/>
      <c r="C529" s="296" t="s">
        <v>979</v>
      </c>
      <c r="D529" s="40"/>
      <c r="E529" s="40"/>
      <c r="F529" s="40"/>
      <c r="G529" s="40"/>
      <c r="H529" s="46"/>
    </row>
    <row r="530" s="2" customFormat="1" ht="16.8" customHeight="1">
      <c r="A530" s="40"/>
      <c r="B530" s="46"/>
      <c r="C530" s="294" t="s">
        <v>369</v>
      </c>
      <c r="D530" s="294" t="s">
        <v>1003</v>
      </c>
      <c r="E530" s="19" t="s">
        <v>159</v>
      </c>
      <c r="F530" s="295">
        <v>134</v>
      </c>
      <c r="G530" s="40"/>
      <c r="H530" s="46"/>
    </row>
    <row r="531" s="2" customFormat="1" ht="16.8" customHeight="1">
      <c r="A531" s="40"/>
      <c r="B531" s="46"/>
      <c r="C531" s="294" t="s">
        <v>391</v>
      </c>
      <c r="D531" s="294" t="s">
        <v>1004</v>
      </c>
      <c r="E531" s="19" t="s">
        <v>159</v>
      </c>
      <c r="F531" s="295">
        <v>134</v>
      </c>
      <c r="G531" s="40"/>
      <c r="H531" s="46"/>
    </row>
    <row r="532" s="2" customFormat="1" ht="16.8" customHeight="1">
      <c r="A532" s="40"/>
      <c r="B532" s="46"/>
      <c r="C532" s="294" t="s">
        <v>395</v>
      </c>
      <c r="D532" s="294" t="s">
        <v>1005</v>
      </c>
      <c r="E532" s="19" t="s">
        <v>159</v>
      </c>
      <c r="F532" s="295">
        <v>134</v>
      </c>
      <c r="G532" s="40"/>
      <c r="H532" s="46"/>
    </row>
    <row r="533" s="2" customFormat="1" ht="16.8" customHeight="1">
      <c r="A533" s="40"/>
      <c r="B533" s="46"/>
      <c r="C533" s="294" t="s">
        <v>404</v>
      </c>
      <c r="D533" s="294" t="s">
        <v>1006</v>
      </c>
      <c r="E533" s="19" t="s">
        <v>159</v>
      </c>
      <c r="F533" s="295">
        <v>134</v>
      </c>
      <c r="G533" s="40"/>
      <c r="H533" s="46"/>
    </row>
    <row r="534" s="2" customFormat="1" ht="16.8" customHeight="1">
      <c r="A534" s="40"/>
      <c r="B534" s="46"/>
      <c r="C534" s="294" t="s">
        <v>417</v>
      </c>
      <c r="D534" s="294" t="s">
        <v>1007</v>
      </c>
      <c r="E534" s="19" t="s">
        <v>159</v>
      </c>
      <c r="F534" s="295">
        <v>67</v>
      </c>
      <c r="G534" s="40"/>
      <c r="H534" s="46"/>
    </row>
    <row r="535" s="2" customFormat="1" ht="16.8" customHeight="1">
      <c r="A535" s="40"/>
      <c r="B535" s="46"/>
      <c r="C535" s="294" t="s">
        <v>409</v>
      </c>
      <c r="D535" s="294" t="s">
        <v>410</v>
      </c>
      <c r="E535" s="19" t="s">
        <v>159</v>
      </c>
      <c r="F535" s="295">
        <v>13.4</v>
      </c>
      <c r="G535" s="40"/>
      <c r="H535" s="46"/>
    </row>
    <row r="536" s="2" customFormat="1" ht="16.8" customHeight="1">
      <c r="A536" s="40"/>
      <c r="B536" s="46"/>
      <c r="C536" s="290" t="s">
        <v>365</v>
      </c>
      <c r="D536" s="291" t="s">
        <v>19</v>
      </c>
      <c r="E536" s="292" t="s">
        <v>19</v>
      </c>
      <c r="F536" s="293">
        <v>0</v>
      </c>
      <c r="G536" s="40"/>
      <c r="H536" s="46"/>
    </row>
    <row r="537" s="2" customFormat="1" ht="16.8" customHeight="1">
      <c r="A537" s="40"/>
      <c r="B537" s="46"/>
      <c r="C537" s="294" t="s">
        <v>19</v>
      </c>
      <c r="D537" s="294" t="s">
        <v>71</v>
      </c>
      <c r="E537" s="19" t="s">
        <v>19</v>
      </c>
      <c r="F537" s="295">
        <v>0</v>
      </c>
      <c r="G537" s="40"/>
      <c r="H537" s="46"/>
    </row>
    <row r="538" s="2" customFormat="1" ht="16.8" customHeight="1">
      <c r="A538" s="40"/>
      <c r="B538" s="46"/>
      <c r="C538" s="296" t="s">
        <v>979</v>
      </c>
      <c r="D538" s="40"/>
      <c r="E538" s="40"/>
      <c r="F538" s="40"/>
      <c r="G538" s="40"/>
      <c r="H538" s="46"/>
    </row>
    <row r="539" s="2" customFormat="1" ht="16.8" customHeight="1">
      <c r="A539" s="40"/>
      <c r="B539" s="46"/>
      <c r="C539" s="294" t="s">
        <v>395</v>
      </c>
      <c r="D539" s="294" t="s">
        <v>1005</v>
      </c>
      <c r="E539" s="19" t="s">
        <v>159</v>
      </c>
      <c r="F539" s="295">
        <v>134</v>
      </c>
      <c r="G539" s="40"/>
      <c r="H539" s="46"/>
    </row>
    <row r="540" s="2" customFormat="1" ht="7.44" customHeight="1">
      <c r="A540" s="40"/>
      <c r="B540" s="169"/>
      <c r="C540" s="170"/>
      <c r="D540" s="170"/>
      <c r="E540" s="170"/>
      <c r="F540" s="170"/>
      <c r="G540" s="170"/>
      <c r="H540" s="46"/>
    </row>
    <row r="541" s="2" customFormat="1">
      <c r="A541" s="40"/>
      <c r="B541" s="40"/>
      <c r="C541" s="40"/>
      <c r="D541" s="40"/>
      <c r="E541" s="40"/>
      <c r="F541" s="40"/>
      <c r="G541" s="40"/>
      <c r="H541" s="40"/>
    </row>
  </sheetData>
  <sheetProtection sheet="1" formatColumns="0" formatRows="0" objects="1" scenarios="1" spinCount="100000" saltValue="w+wp5wz8nx1DImmrZxtQLJkQSuFZnNmMiFtPj1gHDp55njXKyzeqmDqF4k/ja1p/Vxy3TYrUJc/ayFUe9rpSCg==" hashValue="sSWfFEWP2B1AgSIJGOfQpCuMux/JRr9YMG9HGgMkBZvWQJRjaPyQ/d8U7GoENjv17ESmpwou7XjFJXaZK+JSUw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JITKADUPALOVA\Jitka Dupalová</dc:creator>
  <cp:lastModifiedBy>JITKADUPALOVA\Jitka Dupalová</cp:lastModifiedBy>
  <dcterms:created xsi:type="dcterms:W3CDTF">2024-10-24T13:58:51Z</dcterms:created>
  <dcterms:modified xsi:type="dcterms:W3CDTF">2024-10-24T13:59:17Z</dcterms:modified>
</cp:coreProperties>
</file>